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-645" yWindow="735" windowWidth="18735" windowHeight="7920" tabRatio="835"/>
  </bookViews>
  <sheets>
    <sheet name="README" sheetId="5" r:id="rId1"/>
    <sheet name="LA HB charts" sheetId="31" r:id="rId2"/>
    <sheet name="Controls" sheetId="29" state="hidden" r:id="rId3"/>
    <sheet name="HB Comparison chart" sheetId="36" r:id="rId4"/>
    <sheet name="Copy tables and charts" sheetId="37" r:id="rId5"/>
    <sheet name="HB Comparison Controls" sheetId="35" state="hidden" r:id="rId6"/>
    <sheet name="LE, HLE &amp; DFLE data" sheetId="30" state="hidden" r:id="rId7"/>
    <sheet name="LE data " sheetId="2" state="hidden" r:id="rId8"/>
    <sheet name="HLE data" sheetId="3" state="hidden" r:id="rId9"/>
    <sheet name="DFLE data" sheetId="28" state="hidden" r:id="rId10"/>
  </sheets>
  <externalReferences>
    <externalReference r:id="rId11"/>
    <externalReference r:id="rId12"/>
    <externalReference r:id="rId13"/>
  </externalReferences>
  <definedNames>
    <definedName name="__MY01">#REF!</definedName>
    <definedName name="__RC05S1RD">#REF!</definedName>
    <definedName name="_MY01" localSheetId="4">#REF!</definedName>
    <definedName name="_MY01" localSheetId="9">#REF!</definedName>
    <definedName name="_MY01">#REF!</definedName>
    <definedName name="_P02" localSheetId="4">#REF!</definedName>
    <definedName name="_P02" localSheetId="9">#REF!</definedName>
    <definedName name="_P02">#REF!</definedName>
    <definedName name="_P03" localSheetId="4">#REF!</definedName>
    <definedName name="_P03" localSheetId="9">#REF!</definedName>
    <definedName name="_P03">#REF!</definedName>
    <definedName name="_RC05S1RD" localSheetId="4">#REF!</definedName>
    <definedName name="_RC05S1RD" localSheetId="9">#REF!</definedName>
    <definedName name="_RC05S1RD">#REF!</definedName>
    <definedName name="_S02" localSheetId="4">#REF!</definedName>
    <definedName name="_S02" localSheetId="9">#REF!</definedName>
    <definedName name="_S02">#REF!</definedName>
    <definedName name="_S03" localSheetId="4">#REF!</definedName>
    <definedName name="_S03" localSheetId="9">#REF!</definedName>
    <definedName name="_S03">#REF!</definedName>
    <definedName name="_S04" localSheetId="4">#REF!</definedName>
    <definedName name="_S04" localSheetId="9">#REF!</definedName>
    <definedName name="_S04">#REF!</definedName>
    <definedName name="AgeID" localSheetId="9">[1]Options!$B$3</definedName>
    <definedName name="AgeID">[1]Options!$B$3</definedName>
    <definedName name="AgeTable" localSheetId="9">[1]Options!$B$6:$D$24</definedName>
    <definedName name="AgeTable">[1]Options!$B$6:$D$24</definedName>
    <definedName name="ANGL" localSheetId="4">#REF!</definedName>
    <definedName name="ANGL" localSheetId="9">#REF!</definedName>
    <definedName name="ANGL">#REF!</definedName>
    <definedName name="BLAEN" localSheetId="4">#REF!</definedName>
    <definedName name="BLAEN" localSheetId="9">#REF!</definedName>
    <definedName name="BLAEN">#REF!</definedName>
    <definedName name="BRIDG" localSheetId="4">#REF!</definedName>
    <definedName name="BRIDG" localSheetId="9">#REF!</definedName>
    <definedName name="BRIDG">#REF!</definedName>
    <definedName name="CAERP" localSheetId="4">#REF!</definedName>
    <definedName name="CAERP" localSheetId="9">#REF!</definedName>
    <definedName name="CAERP">#REF!</definedName>
    <definedName name="CARDF" localSheetId="4">#REF!</definedName>
    <definedName name="CARDF" localSheetId="9">#REF!</definedName>
    <definedName name="CARDF">#REF!</definedName>
    <definedName name="CARMS" localSheetId="4">#REF!</definedName>
    <definedName name="CARMS" localSheetId="9">#REF!</definedName>
    <definedName name="CARMS">#REF!</definedName>
    <definedName name="CERED" localSheetId="4">#REF!</definedName>
    <definedName name="CERED" localSheetId="9">#REF!</definedName>
    <definedName name="CERED">#REF!</definedName>
    <definedName name="CONWY" localSheetId="4">#REF!</definedName>
    <definedName name="CONWY" localSheetId="9">#REF!</definedName>
    <definedName name="CONWY">#REF!</definedName>
    <definedName name="copyingchartsandtables">#REF!</definedName>
    <definedName name="_xlnm.Database" localSheetId="4">[2]CFDATA!$A$1:$L$952</definedName>
    <definedName name="_xlnm.Database" localSheetId="9">[2]CFDATA!$A$1:$L$952</definedName>
    <definedName name="_xlnm.Database">[3]CFDATA!$A$1:$L$952</definedName>
    <definedName name="DENBI" localSheetId="4">#REF!</definedName>
    <definedName name="DENBI">#REF!</definedName>
    <definedName name="femaleDFLE">'LE, HLE &amp; DFLE data'!$B$120:$K$148</definedName>
    <definedName name="femaleHLE">'LE, HLE &amp; DFLE data'!$B$61:$K$89</definedName>
    <definedName name="femaleLE">'LE, HLE &amp; DFLE data'!$B$2:$K$30</definedName>
    <definedName name="FLINT" localSheetId="4">#REF!</definedName>
    <definedName name="FLINT" localSheetId="9">#REF!</definedName>
    <definedName name="FLINT">#REF!</definedName>
    <definedName name="GWYN" localSheetId="4">#REF!</definedName>
    <definedName name="GWYN" localSheetId="9">#REF!</definedName>
    <definedName name="GWYN">#REF!</definedName>
    <definedName name="HBLE">'HB Comparison Controls'!$G$21:$L$27</definedName>
    <definedName name="healthboards">Controls!$Q$8:$Y$15</definedName>
    <definedName name="LEFemales">'LE data '!$A$4:$L$32</definedName>
    <definedName name="LEMales">'LE data '!$A$33:$L$61</definedName>
    <definedName name="llll" localSheetId="9">#REF!</definedName>
    <definedName name="llll">#REF!</definedName>
    <definedName name="localauthority">Controls!$Q$23:$Y$45</definedName>
    <definedName name="maleDFLE">'LE, HLE &amp; DFLE data'!$B$149:$K$177</definedName>
    <definedName name="maleHLE">'LE, HLE &amp; DFLE data'!$B$90:$K$118</definedName>
    <definedName name="maleLE">'LE, HLE &amp; DFLE data'!$B$31:$K$59</definedName>
    <definedName name="MERTH" localSheetId="4">#REF!</definedName>
    <definedName name="MERTH" localSheetId="9">#REF!</definedName>
    <definedName name="MERTH">#REF!</definedName>
    <definedName name="MONS" localSheetId="4">#REF!</definedName>
    <definedName name="MONS" localSheetId="9">#REF!</definedName>
    <definedName name="MONS">#REF!</definedName>
    <definedName name="NEATH" localSheetId="4">#REF!</definedName>
    <definedName name="NEATH" localSheetId="9">#REF!</definedName>
    <definedName name="NEATH">#REF!</definedName>
    <definedName name="NEWPT" localSheetId="4">#REF!</definedName>
    <definedName name="NEWPT" localSheetId="9">#REF!</definedName>
    <definedName name="NEWPT">#REF!</definedName>
    <definedName name="PEMBS" localSheetId="4">#REF!</definedName>
    <definedName name="PEMBS" localSheetId="9">#REF!</definedName>
    <definedName name="PEMBS">#REF!</definedName>
    <definedName name="POWYS" localSheetId="4">#REF!</definedName>
    <definedName name="POWYS" localSheetId="9">#REF!</definedName>
    <definedName name="POWYS">#REF!</definedName>
    <definedName name="RCT" localSheetId="4">#REF!</definedName>
    <definedName name="RCT" localSheetId="9">#REF!</definedName>
    <definedName name="RCT">#REF!</definedName>
    <definedName name="SWANS" localSheetId="4">#REF!</definedName>
    <definedName name="SWANS" localSheetId="9">#REF!</definedName>
    <definedName name="SWANS">#REF!</definedName>
    <definedName name="SY04S1RD" localSheetId="4">#REF!</definedName>
    <definedName name="SY04S1RD" localSheetId="9">#REF!</definedName>
    <definedName name="SY04S1RD">#REF!</definedName>
    <definedName name="SY05PCT" localSheetId="4">#REF!</definedName>
    <definedName name="SY05PCT" localSheetId="9">#REF!</definedName>
    <definedName name="SY05PCT">#REF!</definedName>
    <definedName name="TORFA" localSheetId="4">#REF!</definedName>
    <definedName name="TORFA" localSheetId="9">#REF!</definedName>
    <definedName name="TORFA">#REF!</definedName>
    <definedName name="VALEG" localSheetId="4">#REF!</definedName>
    <definedName name="VALEG" localSheetId="9">#REF!</definedName>
    <definedName name="VALEG">#REF!</definedName>
    <definedName name="WARDS102" localSheetId="4">#REF!</definedName>
    <definedName name="WARDS102" localSheetId="9">#REF!</definedName>
    <definedName name="WARDS102">#REF!</definedName>
    <definedName name="WARDS112" localSheetId="4">#REF!</definedName>
    <definedName name="WARDS112" localSheetId="9">#REF!</definedName>
    <definedName name="WARDS112">#REF!</definedName>
    <definedName name="WREXH" localSheetId="4">#REF!</definedName>
    <definedName name="WREXH" localSheetId="9">#REF!</definedName>
    <definedName name="WREXH">#REF!</definedName>
  </definedNames>
  <calcPr calcId="125725"/>
</workbook>
</file>

<file path=xl/calcChain.xml><?xml version="1.0" encoding="utf-8"?>
<calcChain xmlns="http://schemas.openxmlformats.org/spreadsheetml/2006/main">
  <c r="N20" i="35"/>
  <c r="O20"/>
  <c r="P20"/>
  <c r="Q20"/>
  <c r="B5"/>
  <c r="P8" s="1"/>
  <c r="P7" s="1"/>
  <c r="M20" s="1"/>
  <c r="F15" i="36" s="1"/>
  <c r="B4" i="35"/>
  <c r="O8" l="1"/>
  <c r="C3"/>
  <c r="O14" s="1"/>
  <c r="B3"/>
  <c r="C3" i="29"/>
  <c r="B3"/>
  <c r="C17" i="31" s="1"/>
  <c r="R23" i="29"/>
  <c r="H20"/>
  <c r="G2" i="35" l="1"/>
  <c r="G4"/>
  <c r="B13" i="36" s="1"/>
  <c r="O15" i="35"/>
  <c r="O10"/>
  <c r="O9"/>
  <c r="O16"/>
  <c r="O11"/>
  <c r="O13"/>
  <c r="O12"/>
  <c r="I13"/>
  <c r="I9"/>
  <c r="I12"/>
  <c r="I16"/>
  <c r="I10"/>
  <c r="I14"/>
  <c r="I11"/>
  <c r="I15"/>
  <c r="B15" i="31"/>
  <c r="Q8" i="29"/>
  <c r="H3"/>
  <c r="B48" i="31" s="1"/>
  <c r="B4" i="29"/>
  <c r="A121" i="30"/>
  <c r="B121"/>
  <c r="C121"/>
  <c r="D121"/>
  <c r="E121"/>
  <c r="F121"/>
  <c r="G121"/>
  <c r="H121"/>
  <c r="I121"/>
  <c r="J121"/>
  <c r="K121"/>
  <c r="A122"/>
  <c r="B122"/>
  <c r="C122"/>
  <c r="D122"/>
  <c r="E122"/>
  <c r="F122"/>
  <c r="G122"/>
  <c r="H122"/>
  <c r="I122"/>
  <c r="J122"/>
  <c r="K122"/>
  <c r="A123"/>
  <c r="B123"/>
  <c r="C123"/>
  <c r="D123"/>
  <c r="E123"/>
  <c r="F123"/>
  <c r="G123"/>
  <c r="H123"/>
  <c r="I123"/>
  <c r="J123"/>
  <c r="K123"/>
  <c r="A124"/>
  <c r="B124"/>
  <c r="C124"/>
  <c r="D124"/>
  <c r="E124"/>
  <c r="F124"/>
  <c r="G124"/>
  <c r="H124"/>
  <c r="I124"/>
  <c r="J124"/>
  <c r="K124"/>
  <c r="A125"/>
  <c r="B125"/>
  <c r="C125"/>
  <c r="D125"/>
  <c r="E125"/>
  <c r="F125"/>
  <c r="G125"/>
  <c r="H125"/>
  <c r="I125"/>
  <c r="J125"/>
  <c r="K125"/>
  <c r="A126"/>
  <c r="B126"/>
  <c r="C126"/>
  <c r="D126"/>
  <c r="E126"/>
  <c r="F126"/>
  <c r="G126"/>
  <c r="H126"/>
  <c r="I126"/>
  <c r="J126"/>
  <c r="K126"/>
  <c r="A127"/>
  <c r="B127"/>
  <c r="C127"/>
  <c r="D127"/>
  <c r="E127"/>
  <c r="F127"/>
  <c r="G127"/>
  <c r="H127"/>
  <c r="I127"/>
  <c r="J127"/>
  <c r="K127"/>
  <c r="A128"/>
  <c r="B128"/>
  <c r="C128"/>
  <c r="D128"/>
  <c r="E128"/>
  <c r="F128"/>
  <c r="G128"/>
  <c r="H128"/>
  <c r="I128"/>
  <c r="J128"/>
  <c r="K128"/>
  <c r="A129"/>
  <c r="B129"/>
  <c r="C129"/>
  <c r="D129"/>
  <c r="E129"/>
  <c r="F129"/>
  <c r="G129"/>
  <c r="H129"/>
  <c r="I129"/>
  <c r="J129"/>
  <c r="K129"/>
  <c r="A130"/>
  <c r="B130"/>
  <c r="C130"/>
  <c r="D130"/>
  <c r="E130"/>
  <c r="F130"/>
  <c r="G130"/>
  <c r="H130"/>
  <c r="I130"/>
  <c r="J130"/>
  <c r="K130"/>
  <c r="A131"/>
  <c r="B131"/>
  <c r="C131"/>
  <c r="D131"/>
  <c r="E131"/>
  <c r="F131"/>
  <c r="G131"/>
  <c r="H131"/>
  <c r="I131"/>
  <c r="J131"/>
  <c r="K131"/>
  <c r="A132"/>
  <c r="B132"/>
  <c r="C132"/>
  <c r="D132"/>
  <c r="E132"/>
  <c r="F132"/>
  <c r="G132"/>
  <c r="H132"/>
  <c r="I132"/>
  <c r="J132"/>
  <c r="K132"/>
  <c r="A133"/>
  <c r="B133"/>
  <c r="C133"/>
  <c r="D133"/>
  <c r="E133"/>
  <c r="F133"/>
  <c r="G133"/>
  <c r="H133"/>
  <c r="I133"/>
  <c r="J133"/>
  <c r="K133"/>
  <c r="A134"/>
  <c r="B134"/>
  <c r="C134"/>
  <c r="D134"/>
  <c r="E134"/>
  <c r="F134"/>
  <c r="G134"/>
  <c r="H134"/>
  <c r="I134"/>
  <c r="J134"/>
  <c r="K134"/>
  <c r="A135"/>
  <c r="B135"/>
  <c r="C135"/>
  <c r="D135"/>
  <c r="E135"/>
  <c r="F135"/>
  <c r="G135"/>
  <c r="H135"/>
  <c r="I135"/>
  <c r="J135"/>
  <c r="K135"/>
  <c r="A136"/>
  <c r="B136"/>
  <c r="C136"/>
  <c r="D136"/>
  <c r="E136"/>
  <c r="F136"/>
  <c r="G136"/>
  <c r="H136"/>
  <c r="I136"/>
  <c r="J136"/>
  <c r="K136"/>
  <c r="A137"/>
  <c r="B137"/>
  <c r="C137"/>
  <c r="D137"/>
  <c r="E137"/>
  <c r="F137"/>
  <c r="G137"/>
  <c r="H137"/>
  <c r="I137"/>
  <c r="J137"/>
  <c r="K137"/>
  <c r="A138"/>
  <c r="B138"/>
  <c r="C138"/>
  <c r="D138"/>
  <c r="E138"/>
  <c r="F138"/>
  <c r="G138"/>
  <c r="H138"/>
  <c r="I138"/>
  <c r="J138"/>
  <c r="K138"/>
  <c r="A139"/>
  <c r="B139"/>
  <c r="C139"/>
  <c r="D139"/>
  <c r="E139"/>
  <c r="F139"/>
  <c r="G139"/>
  <c r="H139"/>
  <c r="I139"/>
  <c r="J139"/>
  <c r="K139"/>
  <c r="A140"/>
  <c r="B140"/>
  <c r="C140"/>
  <c r="D140"/>
  <c r="E140"/>
  <c r="F140"/>
  <c r="G140"/>
  <c r="H140"/>
  <c r="I140"/>
  <c r="J140"/>
  <c r="K140"/>
  <c r="A141"/>
  <c r="B141"/>
  <c r="C141"/>
  <c r="D141"/>
  <c r="E141"/>
  <c r="F141"/>
  <c r="G141"/>
  <c r="H141"/>
  <c r="I141"/>
  <c r="J141"/>
  <c r="K141"/>
  <c r="A142"/>
  <c r="B142"/>
  <c r="C142"/>
  <c r="D142"/>
  <c r="E142"/>
  <c r="F142"/>
  <c r="G142"/>
  <c r="H142"/>
  <c r="I142"/>
  <c r="J142"/>
  <c r="K142"/>
  <c r="A143"/>
  <c r="B143"/>
  <c r="C143"/>
  <c r="D143"/>
  <c r="E143"/>
  <c r="F143"/>
  <c r="G143"/>
  <c r="H143"/>
  <c r="I143"/>
  <c r="J143"/>
  <c r="K143"/>
  <c r="A144"/>
  <c r="B144"/>
  <c r="C144"/>
  <c r="D144"/>
  <c r="E144"/>
  <c r="F144"/>
  <c r="G144"/>
  <c r="H144"/>
  <c r="I144"/>
  <c r="J144"/>
  <c r="K144"/>
  <c r="A145"/>
  <c r="B145"/>
  <c r="C145"/>
  <c r="D145"/>
  <c r="E145"/>
  <c r="F145"/>
  <c r="G145"/>
  <c r="H145"/>
  <c r="I145"/>
  <c r="J145"/>
  <c r="K145"/>
  <c r="A146"/>
  <c r="B146"/>
  <c r="C146"/>
  <c r="D146"/>
  <c r="E146"/>
  <c r="F146"/>
  <c r="G146"/>
  <c r="H146"/>
  <c r="I146"/>
  <c r="J146"/>
  <c r="K146"/>
  <c r="A147"/>
  <c r="B147"/>
  <c r="C147"/>
  <c r="D147"/>
  <c r="E147"/>
  <c r="F147"/>
  <c r="G147"/>
  <c r="H147"/>
  <c r="I147"/>
  <c r="J147"/>
  <c r="K147"/>
  <c r="A148"/>
  <c r="B148"/>
  <c r="C148"/>
  <c r="D148"/>
  <c r="E148"/>
  <c r="F148"/>
  <c r="G148"/>
  <c r="H148"/>
  <c r="I148"/>
  <c r="J148"/>
  <c r="K148"/>
  <c r="A149"/>
  <c r="B149"/>
  <c r="C149"/>
  <c r="D149"/>
  <c r="E149"/>
  <c r="F149"/>
  <c r="G149"/>
  <c r="H149"/>
  <c r="I149"/>
  <c r="J149"/>
  <c r="K149"/>
  <c r="A150"/>
  <c r="B150"/>
  <c r="C150"/>
  <c r="D150"/>
  <c r="E150"/>
  <c r="F150"/>
  <c r="G150"/>
  <c r="H150"/>
  <c r="I150"/>
  <c r="J150"/>
  <c r="K150"/>
  <c r="A151"/>
  <c r="B151"/>
  <c r="C151"/>
  <c r="D151"/>
  <c r="E151"/>
  <c r="F151"/>
  <c r="G151"/>
  <c r="H151"/>
  <c r="I151"/>
  <c r="J151"/>
  <c r="K151"/>
  <c r="A152"/>
  <c r="B152"/>
  <c r="C152"/>
  <c r="D152"/>
  <c r="E152"/>
  <c r="F152"/>
  <c r="G152"/>
  <c r="H152"/>
  <c r="I152"/>
  <c r="J152"/>
  <c r="K152"/>
  <c r="A153"/>
  <c r="B153"/>
  <c r="C153"/>
  <c r="D153"/>
  <c r="E153"/>
  <c r="F153"/>
  <c r="G153"/>
  <c r="H153"/>
  <c r="I153"/>
  <c r="J153"/>
  <c r="K153"/>
  <c r="A154"/>
  <c r="B154"/>
  <c r="C154"/>
  <c r="D154"/>
  <c r="E154"/>
  <c r="F154"/>
  <c r="G154"/>
  <c r="H154"/>
  <c r="I154"/>
  <c r="J154"/>
  <c r="K154"/>
  <c r="A155"/>
  <c r="B155"/>
  <c r="C155"/>
  <c r="D155"/>
  <c r="E155"/>
  <c r="F155"/>
  <c r="G155"/>
  <c r="H155"/>
  <c r="I155"/>
  <c r="J155"/>
  <c r="K155"/>
  <c r="A156"/>
  <c r="B156"/>
  <c r="C156"/>
  <c r="D156"/>
  <c r="E156"/>
  <c r="F156"/>
  <c r="G156"/>
  <c r="H156"/>
  <c r="I156"/>
  <c r="J156"/>
  <c r="K156"/>
  <c r="A157"/>
  <c r="B157"/>
  <c r="C157"/>
  <c r="D157"/>
  <c r="E157"/>
  <c r="F157"/>
  <c r="G157"/>
  <c r="H157"/>
  <c r="I157"/>
  <c r="J157"/>
  <c r="K157"/>
  <c r="A158"/>
  <c r="B158"/>
  <c r="C158"/>
  <c r="D158"/>
  <c r="E158"/>
  <c r="F158"/>
  <c r="G158"/>
  <c r="H158"/>
  <c r="I158"/>
  <c r="J158"/>
  <c r="K158"/>
  <c r="A159"/>
  <c r="B159"/>
  <c r="C159"/>
  <c r="D159"/>
  <c r="E159"/>
  <c r="F159"/>
  <c r="G159"/>
  <c r="H159"/>
  <c r="I159"/>
  <c r="J159"/>
  <c r="K159"/>
  <c r="A160"/>
  <c r="B160"/>
  <c r="C160"/>
  <c r="D160"/>
  <c r="E160"/>
  <c r="F160"/>
  <c r="G160"/>
  <c r="H160"/>
  <c r="I160"/>
  <c r="J160"/>
  <c r="K160"/>
  <c r="A161"/>
  <c r="B161"/>
  <c r="C161"/>
  <c r="D161"/>
  <c r="E161"/>
  <c r="F161"/>
  <c r="G161"/>
  <c r="H161"/>
  <c r="I161"/>
  <c r="J161"/>
  <c r="K161"/>
  <c r="A162"/>
  <c r="B162"/>
  <c r="C162"/>
  <c r="D162"/>
  <c r="E162"/>
  <c r="F162"/>
  <c r="G162"/>
  <c r="H162"/>
  <c r="I162"/>
  <c r="J162"/>
  <c r="K162"/>
  <c r="A163"/>
  <c r="B163"/>
  <c r="C163"/>
  <c r="D163"/>
  <c r="E163"/>
  <c r="F163"/>
  <c r="G163"/>
  <c r="H163"/>
  <c r="I163"/>
  <c r="J163"/>
  <c r="K163"/>
  <c r="A164"/>
  <c r="B164"/>
  <c r="C164"/>
  <c r="D164"/>
  <c r="E164"/>
  <c r="F164"/>
  <c r="G164"/>
  <c r="H164"/>
  <c r="I164"/>
  <c r="J164"/>
  <c r="K164"/>
  <c r="A165"/>
  <c r="B165"/>
  <c r="C165"/>
  <c r="D165"/>
  <c r="E165"/>
  <c r="F165"/>
  <c r="G165"/>
  <c r="H165"/>
  <c r="I165"/>
  <c r="J165"/>
  <c r="K165"/>
  <c r="A166"/>
  <c r="B166"/>
  <c r="C166"/>
  <c r="D166"/>
  <c r="E166"/>
  <c r="F166"/>
  <c r="G166"/>
  <c r="H166"/>
  <c r="I166"/>
  <c r="J166"/>
  <c r="K166"/>
  <c r="A167"/>
  <c r="B167"/>
  <c r="C167"/>
  <c r="D167"/>
  <c r="E167"/>
  <c r="F167"/>
  <c r="G167"/>
  <c r="H167"/>
  <c r="I167"/>
  <c r="J167"/>
  <c r="K167"/>
  <c r="A168"/>
  <c r="B168"/>
  <c r="C168"/>
  <c r="D168"/>
  <c r="E168"/>
  <c r="F168"/>
  <c r="G168"/>
  <c r="H168"/>
  <c r="I168"/>
  <c r="J168"/>
  <c r="K168"/>
  <c r="A169"/>
  <c r="B169"/>
  <c r="C169"/>
  <c r="D169"/>
  <c r="E169"/>
  <c r="F169"/>
  <c r="G169"/>
  <c r="H169"/>
  <c r="I169"/>
  <c r="J169"/>
  <c r="K169"/>
  <c r="A170"/>
  <c r="B170"/>
  <c r="C170"/>
  <c r="D170"/>
  <c r="E170"/>
  <c r="F170"/>
  <c r="G170"/>
  <c r="H170"/>
  <c r="I170"/>
  <c r="J170"/>
  <c r="K170"/>
  <c r="A171"/>
  <c r="B171"/>
  <c r="C171"/>
  <c r="D171"/>
  <c r="E171"/>
  <c r="F171"/>
  <c r="G171"/>
  <c r="H171"/>
  <c r="I171"/>
  <c r="J171"/>
  <c r="K171"/>
  <c r="A172"/>
  <c r="B172"/>
  <c r="C172"/>
  <c r="D172"/>
  <c r="E172"/>
  <c r="F172"/>
  <c r="G172"/>
  <c r="H172"/>
  <c r="I172"/>
  <c r="J172"/>
  <c r="K172"/>
  <c r="A173"/>
  <c r="B173"/>
  <c r="C173"/>
  <c r="D173"/>
  <c r="E173"/>
  <c r="F173"/>
  <c r="G173"/>
  <c r="H173"/>
  <c r="I173"/>
  <c r="J173"/>
  <c r="K173"/>
  <c r="A174"/>
  <c r="B174"/>
  <c r="C174"/>
  <c r="D174"/>
  <c r="E174"/>
  <c r="F174"/>
  <c r="G174"/>
  <c r="H174"/>
  <c r="I174"/>
  <c r="J174"/>
  <c r="K174"/>
  <c r="A175"/>
  <c r="B175"/>
  <c r="C175"/>
  <c r="D175"/>
  <c r="E175"/>
  <c r="F175"/>
  <c r="G175"/>
  <c r="H175"/>
  <c r="I175"/>
  <c r="J175"/>
  <c r="K175"/>
  <c r="A176"/>
  <c r="B176"/>
  <c r="C176"/>
  <c r="D176"/>
  <c r="E176"/>
  <c r="F176"/>
  <c r="G176"/>
  <c r="H176"/>
  <c r="I176"/>
  <c r="J176"/>
  <c r="K176"/>
  <c r="A177"/>
  <c r="B177"/>
  <c r="C177"/>
  <c r="D177"/>
  <c r="E177"/>
  <c r="F177"/>
  <c r="G177"/>
  <c r="H177"/>
  <c r="I177"/>
  <c r="J177"/>
  <c r="K177"/>
  <c r="B120"/>
  <c r="C120"/>
  <c r="D120"/>
  <c r="E120"/>
  <c r="F120"/>
  <c r="G120"/>
  <c r="H120"/>
  <c r="I120"/>
  <c r="J120"/>
  <c r="K120"/>
  <c r="A120"/>
  <c r="A62"/>
  <c r="B62"/>
  <c r="C62"/>
  <c r="D62"/>
  <c r="E62"/>
  <c r="F62"/>
  <c r="G62"/>
  <c r="H62"/>
  <c r="I62"/>
  <c r="J62"/>
  <c r="K62"/>
  <c r="A63"/>
  <c r="B63"/>
  <c r="C63"/>
  <c r="D63"/>
  <c r="E63"/>
  <c r="F63"/>
  <c r="G63"/>
  <c r="H63"/>
  <c r="I63"/>
  <c r="J63"/>
  <c r="K63"/>
  <c r="A64"/>
  <c r="B64"/>
  <c r="C64"/>
  <c r="D64"/>
  <c r="E64"/>
  <c r="F64"/>
  <c r="G64"/>
  <c r="H64"/>
  <c r="I64"/>
  <c r="J64"/>
  <c r="K64"/>
  <c r="A65"/>
  <c r="B65"/>
  <c r="C65"/>
  <c r="D65"/>
  <c r="E65"/>
  <c r="F65"/>
  <c r="G65"/>
  <c r="H65"/>
  <c r="I65"/>
  <c r="J65"/>
  <c r="K65"/>
  <c r="A66"/>
  <c r="B66"/>
  <c r="C66"/>
  <c r="D66"/>
  <c r="E66"/>
  <c r="F66"/>
  <c r="G66"/>
  <c r="H66"/>
  <c r="I66"/>
  <c r="J66"/>
  <c r="K66"/>
  <c r="A67"/>
  <c r="B67"/>
  <c r="C67"/>
  <c r="D67"/>
  <c r="E67"/>
  <c r="F67"/>
  <c r="G67"/>
  <c r="H67"/>
  <c r="I67"/>
  <c r="J67"/>
  <c r="K67"/>
  <c r="A68"/>
  <c r="B68"/>
  <c r="C68"/>
  <c r="D68"/>
  <c r="E68"/>
  <c r="F68"/>
  <c r="G68"/>
  <c r="H68"/>
  <c r="I68"/>
  <c r="J68"/>
  <c r="K68"/>
  <c r="A69"/>
  <c r="B69"/>
  <c r="C69"/>
  <c r="D69"/>
  <c r="E69"/>
  <c r="F69"/>
  <c r="G69"/>
  <c r="H69"/>
  <c r="I69"/>
  <c r="J69"/>
  <c r="K69"/>
  <c r="A70"/>
  <c r="B70"/>
  <c r="C70"/>
  <c r="D70"/>
  <c r="E70"/>
  <c r="F70"/>
  <c r="G70"/>
  <c r="H70"/>
  <c r="I70"/>
  <c r="J70"/>
  <c r="K70"/>
  <c r="A71"/>
  <c r="B71"/>
  <c r="C71"/>
  <c r="D71"/>
  <c r="E71"/>
  <c r="F71"/>
  <c r="G71"/>
  <c r="H71"/>
  <c r="I71"/>
  <c r="J71"/>
  <c r="K71"/>
  <c r="A72"/>
  <c r="B72"/>
  <c r="C72"/>
  <c r="D72"/>
  <c r="E72"/>
  <c r="F72"/>
  <c r="G72"/>
  <c r="H72"/>
  <c r="I72"/>
  <c r="J72"/>
  <c r="K72"/>
  <c r="A73"/>
  <c r="B73"/>
  <c r="C73"/>
  <c r="D73"/>
  <c r="E73"/>
  <c r="F73"/>
  <c r="G73"/>
  <c r="H73"/>
  <c r="I73"/>
  <c r="J73"/>
  <c r="K73"/>
  <c r="A74"/>
  <c r="B74"/>
  <c r="C74"/>
  <c r="D74"/>
  <c r="E74"/>
  <c r="F74"/>
  <c r="G74"/>
  <c r="H74"/>
  <c r="I74"/>
  <c r="J74"/>
  <c r="K74"/>
  <c r="A75"/>
  <c r="B75"/>
  <c r="C75"/>
  <c r="D75"/>
  <c r="E75"/>
  <c r="F75"/>
  <c r="G75"/>
  <c r="H75"/>
  <c r="I75"/>
  <c r="J75"/>
  <c r="K75"/>
  <c r="A76"/>
  <c r="B76"/>
  <c r="C76"/>
  <c r="D76"/>
  <c r="E76"/>
  <c r="F76"/>
  <c r="G76"/>
  <c r="H76"/>
  <c r="I76"/>
  <c r="J76"/>
  <c r="K76"/>
  <c r="A77"/>
  <c r="B77"/>
  <c r="C77"/>
  <c r="D77"/>
  <c r="E77"/>
  <c r="F77"/>
  <c r="G77"/>
  <c r="H77"/>
  <c r="I77"/>
  <c r="J77"/>
  <c r="K77"/>
  <c r="A78"/>
  <c r="B78"/>
  <c r="C78"/>
  <c r="D78"/>
  <c r="E78"/>
  <c r="F78"/>
  <c r="G78"/>
  <c r="H78"/>
  <c r="I78"/>
  <c r="J78"/>
  <c r="K78"/>
  <c r="A79"/>
  <c r="B79"/>
  <c r="C79"/>
  <c r="D79"/>
  <c r="E79"/>
  <c r="F79"/>
  <c r="G79"/>
  <c r="H79"/>
  <c r="I79"/>
  <c r="J79"/>
  <c r="K79"/>
  <c r="A80"/>
  <c r="B80"/>
  <c r="C80"/>
  <c r="D80"/>
  <c r="E80"/>
  <c r="F80"/>
  <c r="G80"/>
  <c r="H80"/>
  <c r="I80"/>
  <c r="J80"/>
  <c r="K80"/>
  <c r="A81"/>
  <c r="B81"/>
  <c r="C81"/>
  <c r="D81"/>
  <c r="E81"/>
  <c r="F81"/>
  <c r="G81"/>
  <c r="H81"/>
  <c r="I81"/>
  <c r="J81"/>
  <c r="K81"/>
  <c r="A82"/>
  <c r="B82"/>
  <c r="C82"/>
  <c r="D82"/>
  <c r="E82"/>
  <c r="F82"/>
  <c r="G82"/>
  <c r="H82"/>
  <c r="I82"/>
  <c r="J82"/>
  <c r="K82"/>
  <c r="A83"/>
  <c r="B83"/>
  <c r="C83"/>
  <c r="D83"/>
  <c r="E83"/>
  <c r="F83"/>
  <c r="G83"/>
  <c r="H83"/>
  <c r="I83"/>
  <c r="J83"/>
  <c r="K83"/>
  <c r="A84"/>
  <c r="B84"/>
  <c r="C84"/>
  <c r="D84"/>
  <c r="E84"/>
  <c r="F84"/>
  <c r="G84"/>
  <c r="H84"/>
  <c r="I84"/>
  <c r="J84"/>
  <c r="K84"/>
  <c r="A85"/>
  <c r="B85"/>
  <c r="C85"/>
  <c r="D85"/>
  <c r="E85"/>
  <c r="F85"/>
  <c r="G85"/>
  <c r="H85"/>
  <c r="I85"/>
  <c r="J85"/>
  <c r="K85"/>
  <c r="A86"/>
  <c r="B86"/>
  <c r="C86"/>
  <c r="D86"/>
  <c r="E86"/>
  <c r="F86"/>
  <c r="G86"/>
  <c r="H86"/>
  <c r="I86"/>
  <c r="J86"/>
  <c r="K86"/>
  <c r="A87"/>
  <c r="B87"/>
  <c r="C87"/>
  <c r="D87"/>
  <c r="E87"/>
  <c r="F87"/>
  <c r="G87"/>
  <c r="H87"/>
  <c r="I87"/>
  <c r="J87"/>
  <c r="K87"/>
  <c r="A88"/>
  <c r="B88"/>
  <c r="C88"/>
  <c r="D88"/>
  <c r="E88"/>
  <c r="F88"/>
  <c r="G88"/>
  <c r="H88"/>
  <c r="I88"/>
  <c r="J88"/>
  <c r="K88"/>
  <c r="A89"/>
  <c r="B89"/>
  <c r="C89"/>
  <c r="D89"/>
  <c r="E89"/>
  <c r="F89"/>
  <c r="G89"/>
  <c r="H89"/>
  <c r="I89"/>
  <c r="J89"/>
  <c r="K89"/>
  <c r="A90"/>
  <c r="B90"/>
  <c r="C90"/>
  <c r="D90"/>
  <c r="E90"/>
  <c r="F90"/>
  <c r="G90"/>
  <c r="H90"/>
  <c r="I90"/>
  <c r="J90"/>
  <c r="K90"/>
  <c r="A91"/>
  <c r="B91"/>
  <c r="C91"/>
  <c r="D91"/>
  <c r="E91"/>
  <c r="F91"/>
  <c r="G91"/>
  <c r="H91"/>
  <c r="I91"/>
  <c r="J91"/>
  <c r="K91"/>
  <c r="A92"/>
  <c r="B92"/>
  <c r="C92"/>
  <c r="D92"/>
  <c r="E92"/>
  <c r="F92"/>
  <c r="G92"/>
  <c r="H92"/>
  <c r="I92"/>
  <c r="J92"/>
  <c r="K92"/>
  <c r="A93"/>
  <c r="B93"/>
  <c r="C93"/>
  <c r="D93"/>
  <c r="E93"/>
  <c r="F93"/>
  <c r="G93"/>
  <c r="H93"/>
  <c r="I93"/>
  <c r="J93"/>
  <c r="K93"/>
  <c r="A94"/>
  <c r="B94"/>
  <c r="C94"/>
  <c r="D94"/>
  <c r="E94"/>
  <c r="F94"/>
  <c r="G94"/>
  <c r="H94"/>
  <c r="I94"/>
  <c r="J94"/>
  <c r="K94"/>
  <c r="A95"/>
  <c r="B95"/>
  <c r="C95"/>
  <c r="D95"/>
  <c r="E95"/>
  <c r="F95"/>
  <c r="G95"/>
  <c r="H95"/>
  <c r="I95"/>
  <c r="J95"/>
  <c r="K95"/>
  <c r="A96"/>
  <c r="B96"/>
  <c r="C96"/>
  <c r="D96"/>
  <c r="E96"/>
  <c r="F96"/>
  <c r="G96"/>
  <c r="H96"/>
  <c r="I96"/>
  <c r="J96"/>
  <c r="K96"/>
  <c r="A97"/>
  <c r="B97"/>
  <c r="C97"/>
  <c r="D97"/>
  <c r="E97"/>
  <c r="F97"/>
  <c r="G97"/>
  <c r="H97"/>
  <c r="I97"/>
  <c r="J97"/>
  <c r="K97"/>
  <c r="A98"/>
  <c r="B98"/>
  <c r="C98"/>
  <c r="D98"/>
  <c r="E98"/>
  <c r="F98"/>
  <c r="G98"/>
  <c r="H98"/>
  <c r="I98"/>
  <c r="J98"/>
  <c r="K98"/>
  <c r="A99"/>
  <c r="B99"/>
  <c r="C99"/>
  <c r="D99"/>
  <c r="E99"/>
  <c r="F99"/>
  <c r="G99"/>
  <c r="H99"/>
  <c r="I99"/>
  <c r="J99"/>
  <c r="K99"/>
  <c r="A100"/>
  <c r="B100"/>
  <c r="C100"/>
  <c r="D100"/>
  <c r="E100"/>
  <c r="F100"/>
  <c r="G100"/>
  <c r="H100"/>
  <c r="I100"/>
  <c r="J100"/>
  <c r="K100"/>
  <c r="A101"/>
  <c r="B101"/>
  <c r="C101"/>
  <c r="D101"/>
  <c r="E101"/>
  <c r="F101"/>
  <c r="G101"/>
  <c r="H101"/>
  <c r="I101"/>
  <c r="J101"/>
  <c r="K101"/>
  <c r="A102"/>
  <c r="B102"/>
  <c r="C102"/>
  <c r="D102"/>
  <c r="E102"/>
  <c r="F102"/>
  <c r="G102"/>
  <c r="H102"/>
  <c r="I102"/>
  <c r="J102"/>
  <c r="K102"/>
  <c r="A103"/>
  <c r="B103"/>
  <c r="C103"/>
  <c r="D103"/>
  <c r="E103"/>
  <c r="F103"/>
  <c r="G103"/>
  <c r="H103"/>
  <c r="I103"/>
  <c r="J103"/>
  <c r="K103"/>
  <c r="A104"/>
  <c r="B104"/>
  <c r="C104"/>
  <c r="D104"/>
  <c r="E104"/>
  <c r="F104"/>
  <c r="G104"/>
  <c r="H104"/>
  <c r="I104"/>
  <c r="J104"/>
  <c r="K104"/>
  <c r="A105"/>
  <c r="B105"/>
  <c r="C105"/>
  <c r="D105"/>
  <c r="E105"/>
  <c r="F105"/>
  <c r="G105"/>
  <c r="H105"/>
  <c r="I105"/>
  <c r="J105"/>
  <c r="K105"/>
  <c r="A106"/>
  <c r="B106"/>
  <c r="C106"/>
  <c r="D106"/>
  <c r="E106"/>
  <c r="F106"/>
  <c r="G106"/>
  <c r="H106"/>
  <c r="I106"/>
  <c r="J106"/>
  <c r="K106"/>
  <c r="A107"/>
  <c r="B107"/>
  <c r="C107"/>
  <c r="D107"/>
  <c r="E107"/>
  <c r="F107"/>
  <c r="G107"/>
  <c r="H107"/>
  <c r="I107"/>
  <c r="J107"/>
  <c r="K107"/>
  <c r="A108"/>
  <c r="B108"/>
  <c r="C108"/>
  <c r="D108"/>
  <c r="E108"/>
  <c r="F108"/>
  <c r="G108"/>
  <c r="H108"/>
  <c r="I108"/>
  <c r="J108"/>
  <c r="K108"/>
  <c r="A109"/>
  <c r="B109"/>
  <c r="C109"/>
  <c r="D109"/>
  <c r="E109"/>
  <c r="F109"/>
  <c r="G109"/>
  <c r="H109"/>
  <c r="I109"/>
  <c r="J109"/>
  <c r="K109"/>
  <c r="A110"/>
  <c r="B110"/>
  <c r="C110"/>
  <c r="D110"/>
  <c r="E110"/>
  <c r="F110"/>
  <c r="G110"/>
  <c r="H110"/>
  <c r="I110"/>
  <c r="J110"/>
  <c r="K110"/>
  <c r="A111"/>
  <c r="B111"/>
  <c r="C111"/>
  <c r="D111"/>
  <c r="E111"/>
  <c r="F111"/>
  <c r="G111"/>
  <c r="H111"/>
  <c r="I111"/>
  <c r="J111"/>
  <c r="K111"/>
  <c r="A112"/>
  <c r="B112"/>
  <c r="C112"/>
  <c r="D112"/>
  <c r="E112"/>
  <c r="F112"/>
  <c r="G112"/>
  <c r="H112"/>
  <c r="I112"/>
  <c r="J112"/>
  <c r="K112"/>
  <c r="A113"/>
  <c r="B113"/>
  <c r="C113"/>
  <c r="D113"/>
  <c r="E113"/>
  <c r="F113"/>
  <c r="G113"/>
  <c r="H113"/>
  <c r="I113"/>
  <c r="J113"/>
  <c r="K113"/>
  <c r="A114"/>
  <c r="B114"/>
  <c r="C114"/>
  <c r="D114"/>
  <c r="E114"/>
  <c r="F114"/>
  <c r="G114"/>
  <c r="H114"/>
  <c r="I114"/>
  <c r="J114"/>
  <c r="K114"/>
  <c r="A115"/>
  <c r="B115"/>
  <c r="C115"/>
  <c r="D115"/>
  <c r="E115"/>
  <c r="F115"/>
  <c r="G115"/>
  <c r="H115"/>
  <c r="I115"/>
  <c r="J115"/>
  <c r="K115"/>
  <c r="A116"/>
  <c r="B116"/>
  <c r="C116"/>
  <c r="D116"/>
  <c r="E116"/>
  <c r="F116"/>
  <c r="G116"/>
  <c r="H116"/>
  <c r="I116"/>
  <c r="J116"/>
  <c r="K116"/>
  <c r="A117"/>
  <c r="B117"/>
  <c r="C117"/>
  <c r="D117"/>
  <c r="E117"/>
  <c r="F117"/>
  <c r="G117"/>
  <c r="H117"/>
  <c r="I117"/>
  <c r="J117"/>
  <c r="K117"/>
  <c r="A118"/>
  <c r="B118"/>
  <c r="C118"/>
  <c r="D118"/>
  <c r="E118"/>
  <c r="F118"/>
  <c r="G118"/>
  <c r="H118"/>
  <c r="I118"/>
  <c r="J118"/>
  <c r="K118"/>
  <c r="B61"/>
  <c r="C61"/>
  <c r="D61"/>
  <c r="E61"/>
  <c r="F61"/>
  <c r="G61"/>
  <c r="H61"/>
  <c r="I61"/>
  <c r="J61"/>
  <c r="K61"/>
  <c r="A61"/>
  <c r="A53"/>
  <c r="B53"/>
  <c r="C53"/>
  <c r="D53"/>
  <c r="E53"/>
  <c r="F53"/>
  <c r="G53"/>
  <c r="H53"/>
  <c r="I53"/>
  <c r="J53"/>
  <c r="K53"/>
  <c r="A54"/>
  <c r="B54"/>
  <c r="C54"/>
  <c r="D54"/>
  <c r="E54"/>
  <c r="F54"/>
  <c r="G54"/>
  <c r="H54"/>
  <c r="I54"/>
  <c r="J54"/>
  <c r="K54"/>
  <c r="A55"/>
  <c r="B55"/>
  <c r="C55"/>
  <c r="D55"/>
  <c r="E55"/>
  <c r="F55"/>
  <c r="G55"/>
  <c r="H55"/>
  <c r="I55"/>
  <c r="J55"/>
  <c r="K55"/>
  <c r="A56"/>
  <c r="B56"/>
  <c r="C56"/>
  <c r="D56"/>
  <c r="E56"/>
  <c r="F56"/>
  <c r="G56"/>
  <c r="H56"/>
  <c r="I56"/>
  <c r="J56"/>
  <c r="K56"/>
  <c r="A57"/>
  <c r="B57"/>
  <c r="C57"/>
  <c r="D57"/>
  <c r="E57"/>
  <c r="F57"/>
  <c r="G57"/>
  <c r="H57"/>
  <c r="I57"/>
  <c r="J57"/>
  <c r="K57"/>
  <c r="A58"/>
  <c r="B58"/>
  <c r="C58"/>
  <c r="D58"/>
  <c r="E58"/>
  <c r="F58"/>
  <c r="G58"/>
  <c r="H58"/>
  <c r="I58"/>
  <c r="J58"/>
  <c r="K58"/>
  <c r="A59"/>
  <c r="B59"/>
  <c r="C59"/>
  <c r="D59"/>
  <c r="E59"/>
  <c r="F59"/>
  <c r="G59"/>
  <c r="H59"/>
  <c r="I59"/>
  <c r="J59"/>
  <c r="K59"/>
  <c r="A49"/>
  <c r="B49"/>
  <c r="C49"/>
  <c r="D49"/>
  <c r="E49"/>
  <c r="F49"/>
  <c r="G49"/>
  <c r="H49"/>
  <c r="I49"/>
  <c r="J49"/>
  <c r="K49"/>
  <c r="A50"/>
  <c r="B50"/>
  <c r="C50"/>
  <c r="D50"/>
  <c r="E50"/>
  <c r="F50"/>
  <c r="G50"/>
  <c r="H50"/>
  <c r="I50"/>
  <c r="J50"/>
  <c r="K50"/>
  <c r="A51"/>
  <c r="B51"/>
  <c r="C51"/>
  <c r="D51"/>
  <c r="E51"/>
  <c r="F51"/>
  <c r="G51"/>
  <c r="H51"/>
  <c r="I51"/>
  <c r="J51"/>
  <c r="K51"/>
  <c r="A52"/>
  <c r="B52"/>
  <c r="C52"/>
  <c r="D52"/>
  <c r="E52"/>
  <c r="F52"/>
  <c r="G52"/>
  <c r="H52"/>
  <c r="I52"/>
  <c r="J52"/>
  <c r="K52"/>
  <c r="A41"/>
  <c r="B41"/>
  <c r="C41"/>
  <c r="D41"/>
  <c r="E41"/>
  <c r="F41"/>
  <c r="G41"/>
  <c r="H41"/>
  <c r="I41"/>
  <c r="J41"/>
  <c r="K41"/>
  <c r="A42"/>
  <c r="B42"/>
  <c r="C42"/>
  <c r="D42"/>
  <c r="E42"/>
  <c r="F42"/>
  <c r="G42"/>
  <c r="H42"/>
  <c r="I42"/>
  <c r="J42"/>
  <c r="K42"/>
  <c r="A43"/>
  <c r="B43"/>
  <c r="C43"/>
  <c r="D43"/>
  <c r="E43"/>
  <c r="F43"/>
  <c r="G43"/>
  <c r="H43"/>
  <c r="I43"/>
  <c r="J43"/>
  <c r="K43"/>
  <c r="A44"/>
  <c r="B44"/>
  <c r="C44"/>
  <c r="D44"/>
  <c r="E44"/>
  <c r="F44"/>
  <c r="G44"/>
  <c r="H44"/>
  <c r="I44"/>
  <c r="J44"/>
  <c r="K44"/>
  <c r="A45"/>
  <c r="B45"/>
  <c r="C45"/>
  <c r="D45"/>
  <c r="E45"/>
  <c r="F45"/>
  <c r="G45"/>
  <c r="H45"/>
  <c r="I45"/>
  <c r="J45"/>
  <c r="K45"/>
  <c r="A46"/>
  <c r="B46"/>
  <c r="C46"/>
  <c r="D46"/>
  <c r="E46"/>
  <c r="F46"/>
  <c r="G46"/>
  <c r="H46"/>
  <c r="I46"/>
  <c r="J46"/>
  <c r="K46"/>
  <c r="A47"/>
  <c r="B47"/>
  <c r="C47"/>
  <c r="D47"/>
  <c r="E47"/>
  <c r="F47"/>
  <c r="G47"/>
  <c r="H47"/>
  <c r="I47"/>
  <c r="J47"/>
  <c r="K47"/>
  <c r="A48"/>
  <c r="B48"/>
  <c r="C48"/>
  <c r="D48"/>
  <c r="E48"/>
  <c r="F48"/>
  <c r="G48"/>
  <c r="H48"/>
  <c r="I48"/>
  <c r="J48"/>
  <c r="K48"/>
  <c r="A2"/>
  <c r="B2"/>
  <c r="C2"/>
  <c r="D2"/>
  <c r="E2"/>
  <c r="F2"/>
  <c r="G2"/>
  <c r="H2"/>
  <c r="I2"/>
  <c r="J2"/>
  <c r="K2"/>
  <c r="A3"/>
  <c r="B3"/>
  <c r="C3"/>
  <c r="D3"/>
  <c r="E3"/>
  <c r="F3"/>
  <c r="G3"/>
  <c r="H3"/>
  <c r="I3"/>
  <c r="J3"/>
  <c r="K3"/>
  <c r="A4"/>
  <c r="B4"/>
  <c r="C4"/>
  <c r="D4"/>
  <c r="E4"/>
  <c r="F4"/>
  <c r="G4"/>
  <c r="H4"/>
  <c r="I4"/>
  <c r="J4"/>
  <c r="K4"/>
  <c r="A5"/>
  <c r="B5"/>
  <c r="C5"/>
  <c r="D5"/>
  <c r="E5"/>
  <c r="F5"/>
  <c r="G5"/>
  <c r="H5"/>
  <c r="I5"/>
  <c r="J5"/>
  <c r="K5"/>
  <c r="A6"/>
  <c r="B6"/>
  <c r="C6"/>
  <c r="D6"/>
  <c r="E6"/>
  <c r="F6"/>
  <c r="G6"/>
  <c r="H6"/>
  <c r="I6"/>
  <c r="J6"/>
  <c r="K6"/>
  <c r="A7"/>
  <c r="B7"/>
  <c r="C7"/>
  <c r="D7"/>
  <c r="E7"/>
  <c r="F7"/>
  <c r="G7"/>
  <c r="H7"/>
  <c r="I7"/>
  <c r="J7"/>
  <c r="K7"/>
  <c r="A8"/>
  <c r="B8"/>
  <c r="C8"/>
  <c r="D8"/>
  <c r="E8"/>
  <c r="F8"/>
  <c r="G8"/>
  <c r="H8"/>
  <c r="I8"/>
  <c r="J8"/>
  <c r="K8"/>
  <c r="A9"/>
  <c r="B9"/>
  <c r="C9"/>
  <c r="D9"/>
  <c r="E9"/>
  <c r="F9"/>
  <c r="G9"/>
  <c r="H9"/>
  <c r="I9"/>
  <c r="J9"/>
  <c r="K9"/>
  <c r="A10"/>
  <c r="B10"/>
  <c r="C10"/>
  <c r="D10"/>
  <c r="E10"/>
  <c r="F10"/>
  <c r="G10"/>
  <c r="H10"/>
  <c r="I10"/>
  <c r="J10"/>
  <c r="K10"/>
  <c r="A11"/>
  <c r="B11"/>
  <c r="C11"/>
  <c r="D11"/>
  <c r="E11"/>
  <c r="F11"/>
  <c r="G11"/>
  <c r="H11"/>
  <c r="I11"/>
  <c r="J11"/>
  <c r="K11"/>
  <c r="A12"/>
  <c r="B12"/>
  <c r="C12"/>
  <c r="D12"/>
  <c r="E12"/>
  <c r="F12"/>
  <c r="G12"/>
  <c r="H12"/>
  <c r="I12"/>
  <c r="J12"/>
  <c r="K12"/>
  <c r="A13"/>
  <c r="B13"/>
  <c r="C13"/>
  <c r="D13"/>
  <c r="E13"/>
  <c r="F13"/>
  <c r="G13"/>
  <c r="H13"/>
  <c r="I13"/>
  <c r="J13"/>
  <c r="K13"/>
  <c r="A14"/>
  <c r="B14"/>
  <c r="C14"/>
  <c r="D14"/>
  <c r="E14"/>
  <c r="F14"/>
  <c r="G14"/>
  <c r="H14"/>
  <c r="I14"/>
  <c r="J14"/>
  <c r="K14"/>
  <c r="A15"/>
  <c r="B15"/>
  <c r="C15"/>
  <c r="D15"/>
  <c r="E15"/>
  <c r="F15"/>
  <c r="G15"/>
  <c r="H15"/>
  <c r="I15"/>
  <c r="J15"/>
  <c r="K15"/>
  <c r="A16"/>
  <c r="B16"/>
  <c r="C16"/>
  <c r="D16"/>
  <c r="E16"/>
  <c r="F16"/>
  <c r="G16"/>
  <c r="H16"/>
  <c r="I16"/>
  <c r="J16"/>
  <c r="K16"/>
  <c r="A17"/>
  <c r="B17"/>
  <c r="C17"/>
  <c r="D17"/>
  <c r="E17"/>
  <c r="F17"/>
  <c r="G17"/>
  <c r="H17"/>
  <c r="I17"/>
  <c r="J17"/>
  <c r="K17"/>
  <c r="A18"/>
  <c r="B18"/>
  <c r="C18"/>
  <c r="D18"/>
  <c r="E18"/>
  <c r="F18"/>
  <c r="G18"/>
  <c r="H18"/>
  <c r="I18"/>
  <c r="J18"/>
  <c r="K18"/>
  <c r="A19"/>
  <c r="B19"/>
  <c r="C19"/>
  <c r="D19"/>
  <c r="E19"/>
  <c r="F19"/>
  <c r="G19"/>
  <c r="H19"/>
  <c r="I19"/>
  <c r="J19"/>
  <c r="K19"/>
  <c r="A20"/>
  <c r="B20"/>
  <c r="C20"/>
  <c r="D20"/>
  <c r="E20"/>
  <c r="F20"/>
  <c r="G20"/>
  <c r="H20"/>
  <c r="I20"/>
  <c r="J20"/>
  <c r="K20"/>
  <c r="A21"/>
  <c r="B21"/>
  <c r="C21"/>
  <c r="D21"/>
  <c r="E21"/>
  <c r="F21"/>
  <c r="G21"/>
  <c r="H21"/>
  <c r="I21"/>
  <c r="J21"/>
  <c r="K21"/>
  <c r="A22"/>
  <c r="B22"/>
  <c r="C22"/>
  <c r="D22"/>
  <c r="E22"/>
  <c r="F22"/>
  <c r="G22"/>
  <c r="H22"/>
  <c r="I22"/>
  <c r="J22"/>
  <c r="K22"/>
  <c r="A23"/>
  <c r="B23"/>
  <c r="C23"/>
  <c r="D23"/>
  <c r="E23"/>
  <c r="F23"/>
  <c r="G23"/>
  <c r="H23"/>
  <c r="I23"/>
  <c r="J23"/>
  <c r="K23"/>
  <c r="A24"/>
  <c r="B24"/>
  <c r="C24"/>
  <c r="D24"/>
  <c r="E24"/>
  <c r="F24"/>
  <c r="G24"/>
  <c r="H24"/>
  <c r="I24"/>
  <c r="J24"/>
  <c r="K24"/>
  <c r="A25"/>
  <c r="B25"/>
  <c r="C25"/>
  <c r="D25"/>
  <c r="E25"/>
  <c r="F25"/>
  <c r="G25"/>
  <c r="H25"/>
  <c r="I25"/>
  <c r="J25"/>
  <c r="K25"/>
  <c r="A26"/>
  <c r="B26"/>
  <c r="C26"/>
  <c r="D26"/>
  <c r="E26"/>
  <c r="F26"/>
  <c r="G26"/>
  <c r="H26"/>
  <c r="I26"/>
  <c r="J26"/>
  <c r="K26"/>
  <c r="A27"/>
  <c r="B27"/>
  <c r="C27"/>
  <c r="D27"/>
  <c r="E27"/>
  <c r="F27"/>
  <c r="G27"/>
  <c r="H27"/>
  <c r="I27"/>
  <c r="J27"/>
  <c r="K27"/>
  <c r="A28"/>
  <c r="B28"/>
  <c r="C28"/>
  <c r="D28"/>
  <c r="E28"/>
  <c r="F28"/>
  <c r="G28"/>
  <c r="H28"/>
  <c r="I28"/>
  <c r="J28"/>
  <c r="K28"/>
  <c r="A29"/>
  <c r="B29"/>
  <c r="C29"/>
  <c r="D29"/>
  <c r="E29"/>
  <c r="F29"/>
  <c r="G29"/>
  <c r="H29"/>
  <c r="I29"/>
  <c r="J29"/>
  <c r="K29"/>
  <c r="A30"/>
  <c r="B30"/>
  <c r="C30"/>
  <c r="D30"/>
  <c r="E30"/>
  <c r="F30"/>
  <c r="G30"/>
  <c r="H30"/>
  <c r="I30"/>
  <c r="J30"/>
  <c r="K30"/>
  <c r="A31"/>
  <c r="B31"/>
  <c r="C31"/>
  <c r="D31"/>
  <c r="E31"/>
  <c r="F31"/>
  <c r="G31"/>
  <c r="H31"/>
  <c r="I31"/>
  <c r="J31"/>
  <c r="K31"/>
  <c r="A32"/>
  <c r="B32"/>
  <c r="C32"/>
  <c r="D32"/>
  <c r="E32"/>
  <c r="F32"/>
  <c r="G32"/>
  <c r="H32"/>
  <c r="I32"/>
  <c r="J32"/>
  <c r="K32"/>
  <c r="A33"/>
  <c r="B33"/>
  <c r="C33"/>
  <c r="D33"/>
  <c r="E33"/>
  <c r="F33"/>
  <c r="G33"/>
  <c r="H33"/>
  <c r="I33"/>
  <c r="J33"/>
  <c r="K33"/>
  <c r="A34"/>
  <c r="B34"/>
  <c r="C34"/>
  <c r="D34"/>
  <c r="E34"/>
  <c r="F34"/>
  <c r="G34"/>
  <c r="H34"/>
  <c r="I34"/>
  <c r="J34"/>
  <c r="K34"/>
  <c r="A35"/>
  <c r="B35"/>
  <c r="C35"/>
  <c r="D35"/>
  <c r="E35"/>
  <c r="F35"/>
  <c r="G35"/>
  <c r="H35"/>
  <c r="I35"/>
  <c r="J35"/>
  <c r="K35"/>
  <c r="A36"/>
  <c r="B36"/>
  <c r="C36"/>
  <c r="D36"/>
  <c r="E36"/>
  <c r="F36"/>
  <c r="G36"/>
  <c r="H36"/>
  <c r="I36"/>
  <c r="J36"/>
  <c r="K36"/>
  <c r="A37"/>
  <c r="B37"/>
  <c r="C37"/>
  <c r="D37"/>
  <c r="E37"/>
  <c r="F37"/>
  <c r="G37"/>
  <c r="H37"/>
  <c r="I37"/>
  <c r="J37"/>
  <c r="K37"/>
  <c r="A38"/>
  <c r="B38"/>
  <c r="C38"/>
  <c r="D38"/>
  <c r="E38"/>
  <c r="F38"/>
  <c r="G38"/>
  <c r="H38"/>
  <c r="I38"/>
  <c r="J38"/>
  <c r="K38"/>
  <c r="A39"/>
  <c r="B39"/>
  <c r="C39"/>
  <c r="D39"/>
  <c r="E39"/>
  <c r="F39"/>
  <c r="G39"/>
  <c r="H39"/>
  <c r="I39"/>
  <c r="J39"/>
  <c r="K39"/>
  <c r="A40"/>
  <c r="B40"/>
  <c r="C40"/>
  <c r="D40"/>
  <c r="E40"/>
  <c r="F40"/>
  <c r="G40"/>
  <c r="H40"/>
  <c r="I40"/>
  <c r="J40"/>
  <c r="K40"/>
  <c r="K1"/>
  <c r="I1"/>
  <c r="J1"/>
  <c r="B1"/>
  <c r="C1"/>
  <c r="D1"/>
  <c r="E1"/>
  <c r="F1"/>
  <c r="G1"/>
  <c r="H1"/>
  <c r="A1"/>
  <c r="J8" i="29" s="1"/>
  <c r="T14" i="35" l="1"/>
  <c r="L8" i="29"/>
  <c r="T8" s="1"/>
  <c r="K8" i="35"/>
  <c r="I20" s="1"/>
  <c r="L23" i="29"/>
  <c r="T23" s="1"/>
  <c r="L8" i="35"/>
  <c r="J20" s="1"/>
  <c r="M23" i="29"/>
  <c r="U23" s="1"/>
  <c r="P12" i="35"/>
  <c r="T12"/>
  <c r="R9"/>
  <c r="S14"/>
  <c r="P9"/>
  <c r="F16" i="36" s="1"/>
  <c r="M8" i="35"/>
  <c r="K20" s="1"/>
  <c r="N23" i="29"/>
  <c r="V23" s="1"/>
  <c r="J10" i="35"/>
  <c r="S12"/>
  <c r="Q9"/>
  <c r="G16" i="36" s="1"/>
  <c r="R14" i="35"/>
  <c r="Q14"/>
  <c r="T16"/>
  <c r="J9"/>
  <c r="R12"/>
  <c r="T9"/>
  <c r="P14"/>
  <c r="S15"/>
  <c r="K8" i="29"/>
  <c r="S8" s="1"/>
  <c r="J8" i="35"/>
  <c r="K23" i="29"/>
  <c r="S23" s="1"/>
  <c r="O8"/>
  <c r="W8" s="1"/>
  <c r="N8" i="35"/>
  <c r="L20" s="1"/>
  <c r="O23" i="29"/>
  <c r="W23" s="1"/>
  <c r="Q12" i="35"/>
  <c r="T10"/>
  <c r="S9"/>
  <c r="T13"/>
  <c r="R10"/>
  <c r="S16"/>
  <c r="R16"/>
  <c r="Q16"/>
  <c r="P16"/>
  <c r="R15"/>
  <c r="R13"/>
  <c r="P10"/>
  <c r="S13"/>
  <c r="Q10"/>
  <c r="Q13"/>
  <c r="S10"/>
  <c r="P13"/>
  <c r="Q15"/>
  <c r="P15"/>
  <c r="T15"/>
  <c r="T11"/>
  <c r="S11"/>
  <c r="R11"/>
  <c r="Q11"/>
  <c r="P11"/>
  <c r="V7"/>
  <c r="N10"/>
  <c r="M10"/>
  <c r="L10"/>
  <c r="K10"/>
  <c r="J13"/>
  <c r="N13"/>
  <c r="M13"/>
  <c r="L13"/>
  <c r="K13"/>
  <c r="J14"/>
  <c r="N14"/>
  <c r="M14"/>
  <c r="L14"/>
  <c r="K14"/>
  <c r="C16" i="36"/>
  <c r="K9" i="35"/>
  <c r="L9"/>
  <c r="M9"/>
  <c r="N9"/>
  <c r="J11"/>
  <c r="N11"/>
  <c r="M11"/>
  <c r="L11"/>
  <c r="K11"/>
  <c r="J12"/>
  <c r="N12"/>
  <c r="M12"/>
  <c r="L12"/>
  <c r="K12"/>
  <c r="J15"/>
  <c r="N15"/>
  <c r="M15"/>
  <c r="L15"/>
  <c r="K15"/>
  <c r="J16"/>
  <c r="N16"/>
  <c r="M16"/>
  <c r="L16"/>
  <c r="K16"/>
  <c r="H19" i="29"/>
  <c r="H2"/>
  <c r="J26"/>
  <c r="J30"/>
  <c r="J34"/>
  <c r="J38"/>
  <c r="J42"/>
  <c r="J46"/>
  <c r="J25"/>
  <c r="J29"/>
  <c r="J33"/>
  <c r="J37"/>
  <c r="J41"/>
  <c r="J45"/>
  <c r="J28"/>
  <c r="J32"/>
  <c r="J36"/>
  <c r="J40"/>
  <c r="J44"/>
  <c r="J27"/>
  <c r="J31"/>
  <c r="J35"/>
  <c r="J39"/>
  <c r="J43"/>
  <c r="J24"/>
  <c r="M8"/>
  <c r="U8" s="1"/>
  <c r="N8"/>
  <c r="V8" s="1"/>
  <c r="J12"/>
  <c r="J9"/>
  <c r="J13"/>
  <c r="K13" s="1"/>
  <c r="J14"/>
  <c r="J10"/>
  <c r="J15"/>
  <c r="J11"/>
  <c r="J16"/>
  <c r="F10" i="35" l="1"/>
  <c r="D16" i="36"/>
  <c r="F14" i="35"/>
  <c r="F11"/>
  <c r="F16"/>
  <c r="F12"/>
  <c r="F13"/>
  <c r="F15"/>
  <c r="L39" i="29"/>
  <c r="M39"/>
  <c r="N39"/>
  <c r="O39"/>
  <c r="K39"/>
  <c r="K44"/>
  <c r="L44"/>
  <c r="N44"/>
  <c r="M44"/>
  <c r="O44"/>
  <c r="K28"/>
  <c r="M28"/>
  <c r="L28"/>
  <c r="N28"/>
  <c r="O28"/>
  <c r="N33"/>
  <c r="O33"/>
  <c r="L33"/>
  <c r="K33"/>
  <c r="M33"/>
  <c r="M42"/>
  <c r="N42"/>
  <c r="K42"/>
  <c r="L42"/>
  <c r="O42"/>
  <c r="M26"/>
  <c r="L26"/>
  <c r="N26"/>
  <c r="K26"/>
  <c r="O26"/>
  <c r="L43"/>
  <c r="N43"/>
  <c r="M43"/>
  <c r="K43"/>
  <c r="O43"/>
  <c r="L27"/>
  <c r="K27"/>
  <c r="M27"/>
  <c r="O27"/>
  <c r="N27"/>
  <c r="K32"/>
  <c r="N32"/>
  <c r="M32"/>
  <c r="L32"/>
  <c r="O32"/>
  <c r="N37"/>
  <c r="O37"/>
  <c r="L37"/>
  <c r="M37"/>
  <c r="K37"/>
  <c r="M46"/>
  <c r="N46"/>
  <c r="K46"/>
  <c r="L46"/>
  <c r="O46"/>
  <c r="M30"/>
  <c r="N30"/>
  <c r="K30"/>
  <c r="O30"/>
  <c r="L30"/>
  <c r="N24"/>
  <c r="M24"/>
  <c r="L24"/>
  <c r="K24"/>
  <c r="O24"/>
  <c r="L31"/>
  <c r="O31"/>
  <c r="M31"/>
  <c r="N31"/>
  <c r="K31"/>
  <c r="K36"/>
  <c r="N36"/>
  <c r="M36"/>
  <c r="L36"/>
  <c r="O36"/>
  <c r="N41"/>
  <c r="K41"/>
  <c r="O41"/>
  <c r="L41"/>
  <c r="M41"/>
  <c r="N25"/>
  <c r="O25"/>
  <c r="L25"/>
  <c r="M25"/>
  <c r="K25"/>
  <c r="M34"/>
  <c r="L34"/>
  <c r="N34"/>
  <c r="K34"/>
  <c r="O34"/>
  <c r="L35"/>
  <c r="K35"/>
  <c r="M35"/>
  <c r="O35"/>
  <c r="N35"/>
  <c r="K40"/>
  <c r="N40"/>
  <c r="M40"/>
  <c r="L40"/>
  <c r="O40"/>
  <c r="N45"/>
  <c r="L45"/>
  <c r="M45"/>
  <c r="K45"/>
  <c r="O45"/>
  <c r="N29"/>
  <c r="O29"/>
  <c r="L29"/>
  <c r="M29"/>
  <c r="K29"/>
  <c r="M38"/>
  <c r="N38"/>
  <c r="K38"/>
  <c r="O38"/>
  <c r="L38"/>
  <c r="N13"/>
  <c r="O13"/>
  <c r="M13"/>
  <c r="L13"/>
  <c r="M11"/>
  <c r="L11"/>
  <c r="K11"/>
  <c r="O11"/>
  <c r="N11"/>
  <c r="L16"/>
  <c r="K16"/>
  <c r="O16"/>
  <c r="N16"/>
  <c r="M16"/>
  <c r="N14"/>
  <c r="M14"/>
  <c r="L14"/>
  <c r="K14"/>
  <c r="O14"/>
  <c r="L12"/>
  <c r="K12"/>
  <c r="O12"/>
  <c r="N12"/>
  <c r="M12"/>
  <c r="N10"/>
  <c r="M10"/>
  <c r="L10"/>
  <c r="K10"/>
  <c r="O10"/>
  <c r="O9"/>
  <c r="K9"/>
  <c r="C18" i="31" s="1"/>
  <c r="L9" i="29"/>
  <c r="M9"/>
  <c r="N9"/>
  <c r="M15"/>
  <c r="L15"/>
  <c r="K15"/>
  <c r="O15"/>
  <c r="N15"/>
  <c r="H25" l="1"/>
  <c r="D18" i="31"/>
  <c r="G25" i="35"/>
  <c r="J25" s="1"/>
  <c r="G21"/>
  <c r="G23"/>
  <c r="G26"/>
  <c r="J26" s="1"/>
  <c r="G27"/>
  <c r="H27" s="1"/>
  <c r="G22"/>
  <c r="G24"/>
  <c r="I24" s="1"/>
  <c r="X28" i="29"/>
  <c r="X32"/>
  <c r="X36"/>
  <c r="X40"/>
  <c r="X44"/>
  <c r="X27"/>
  <c r="X31"/>
  <c r="X35"/>
  <c r="X39"/>
  <c r="X43"/>
  <c r="X26"/>
  <c r="H21" s="1"/>
  <c r="X30"/>
  <c r="X34"/>
  <c r="X38"/>
  <c r="X42"/>
  <c r="X24"/>
  <c r="X25"/>
  <c r="X29"/>
  <c r="X33"/>
  <c r="X37"/>
  <c r="X41"/>
  <c r="X45"/>
  <c r="H38"/>
  <c r="H34"/>
  <c r="H41"/>
  <c r="H46"/>
  <c r="H32"/>
  <c r="H27"/>
  <c r="H26"/>
  <c r="H39"/>
  <c r="H29"/>
  <c r="H31"/>
  <c r="H30"/>
  <c r="H37"/>
  <c r="H43"/>
  <c r="H44"/>
  <c r="H36"/>
  <c r="H42"/>
  <c r="H33"/>
  <c r="H28"/>
  <c r="H45"/>
  <c r="H40"/>
  <c r="H35"/>
  <c r="X13"/>
  <c r="X9"/>
  <c r="H4" s="1"/>
  <c r="X15"/>
  <c r="X12"/>
  <c r="X11"/>
  <c r="X10"/>
  <c r="X14"/>
  <c r="G15"/>
  <c r="G10"/>
  <c r="G13"/>
  <c r="G12"/>
  <c r="G14"/>
  <c r="G16"/>
  <c r="G11"/>
  <c r="K21" i="35" l="1"/>
  <c r="C21" i="36"/>
  <c r="M25" i="35"/>
  <c r="O25"/>
  <c r="L25"/>
  <c r="N25"/>
  <c r="P25"/>
  <c r="Q25"/>
  <c r="K25"/>
  <c r="H25"/>
  <c r="I25"/>
  <c r="N21"/>
  <c r="I21"/>
  <c r="L21"/>
  <c r="O21"/>
  <c r="Q21"/>
  <c r="H21"/>
  <c r="P21"/>
  <c r="M21"/>
  <c r="J21"/>
  <c r="P23"/>
  <c r="J24"/>
  <c r="D22" i="36" s="1"/>
  <c r="L24" i="35"/>
  <c r="M23"/>
  <c r="F20" i="36" s="1"/>
  <c r="K23" i="35"/>
  <c r="O24"/>
  <c r="M24"/>
  <c r="F22" i="36" s="1"/>
  <c r="N23" i="35"/>
  <c r="H23"/>
  <c r="C20" i="36" s="1"/>
  <c r="P24" i="35"/>
  <c r="Q24"/>
  <c r="Q23"/>
  <c r="O23"/>
  <c r="L23"/>
  <c r="M27"/>
  <c r="F21" i="36" s="1"/>
  <c r="N24" i="35"/>
  <c r="K24"/>
  <c r="H24"/>
  <c r="C22" i="36" s="1"/>
  <c r="I23" i="35"/>
  <c r="J23"/>
  <c r="K26"/>
  <c r="M26"/>
  <c r="L26"/>
  <c r="N26"/>
  <c r="P26"/>
  <c r="Q26"/>
  <c r="O26"/>
  <c r="H26"/>
  <c r="I26"/>
  <c r="P22"/>
  <c r="M22"/>
  <c r="F23" i="36" s="1"/>
  <c r="K22" i="35"/>
  <c r="J27"/>
  <c r="L22"/>
  <c r="N22"/>
  <c r="I27"/>
  <c r="P27"/>
  <c r="Q22"/>
  <c r="O22"/>
  <c r="N27"/>
  <c r="H22"/>
  <c r="C19" i="36" s="1"/>
  <c r="I22" i="35"/>
  <c r="J22"/>
  <c r="L27"/>
  <c r="Q27"/>
  <c r="O27"/>
  <c r="K27"/>
  <c r="R28" i="29"/>
  <c r="R32"/>
  <c r="R36"/>
  <c r="R40"/>
  <c r="R44"/>
  <c r="R27"/>
  <c r="R31"/>
  <c r="R35"/>
  <c r="R39"/>
  <c r="R43"/>
  <c r="R26"/>
  <c r="R30"/>
  <c r="R34"/>
  <c r="R38"/>
  <c r="R42"/>
  <c r="R24"/>
  <c r="R25"/>
  <c r="R29"/>
  <c r="R33"/>
  <c r="R37"/>
  <c r="R41"/>
  <c r="R45"/>
  <c r="R13"/>
  <c r="R12"/>
  <c r="R9"/>
  <c r="R11"/>
  <c r="R15"/>
  <c r="R10"/>
  <c r="R14"/>
  <c r="F18" i="36" l="1"/>
  <c r="D21"/>
  <c r="D23"/>
  <c r="G20"/>
  <c r="G21"/>
  <c r="G18"/>
  <c r="C18"/>
  <c r="G22"/>
  <c r="C23"/>
  <c r="G23"/>
  <c r="D18"/>
  <c r="D19"/>
  <c r="C17"/>
  <c r="D20"/>
  <c r="F19"/>
  <c r="D17"/>
  <c r="F17"/>
  <c r="G19"/>
  <c r="G17"/>
  <c r="T37" i="29"/>
  <c r="S37"/>
  <c r="W37"/>
  <c r="V37"/>
  <c r="U37"/>
  <c r="W24"/>
  <c r="S24"/>
  <c r="T24"/>
  <c r="U24"/>
  <c r="V24"/>
  <c r="S30"/>
  <c r="W30"/>
  <c r="V30"/>
  <c r="U30"/>
  <c r="T30"/>
  <c r="V35"/>
  <c r="U35"/>
  <c r="T35"/>
  <c r="S35"/>
  <c r="W35"/>
  <c r="U40"/>
  <c r="T40"/>
  <c r="S40"/>
  <c r="W40"/>
  <c r="V40"/>
  <c r="T41"/>
  <c r="S41"/>
  <c r="W41"/>
  <c r="V41"/>
  <c r="U41"/>
  <c r="T25"/>
  <c r="S25"/>
  <c r="W25"/>
  <c r="V25"/>
  <c r="U25"/>
  <c r="S34"/>
  <c r="W34"/>
  <c r="V34"/>
  <c r="U34"/>
  <c r="T34"/>
  <c r="V39"/>
  <c r="U39"/>
  <c r="T39"/>
  <c r="S39"/>
  <c r="W39"/>
  <c r="U44"/>
  <c r="T44"/>
  <c r="S44"/>
  <c r="W44"/>
  <c r="V44"/>
  <c r="U28"/>
  <c r="T28"/>
  <c r="S28"/>
  <c r="W28"/>
  <c r="V28"/>
  <c r="T45"/>
  <c r="S45"/>
  <c r="W45"/>
  <c r="V45"/>
  <c r="U45"/>
  <c r="T29"/>
  <c r="S29"/>
  <c r="W29"/>
  <c r="V29"/>
  <c r="U29"/>
  <c r="S38"/>
  <c r="W38"/>
  <c r="V38"/>
  <c r="U38"/>
  <c r="T38"/>
  <c r="V43"/>
  <c r="U43"/>
  <c r="T43"/>
  <c r="S43"/>
  <c r="W43"/>
  <c r="V27"/>
  <c r="U27"/>
  <c r="T27"/>
  <c r="S27"/>
  <c r="W27"/>
  <c r="U32"/>
  <c r="T32"/>
  <c r="S32"/>
  <c r="W32"/>
  <c r="V32"/>
  <c r="T33"/>
  <c r="S33"/>
  <c r="W33"/>
  <c r="V33"/>
  <c r="U33"/>
  <c r="S42"/>
  <c r="W42"/>
  <c r="V42"/>
  <c r="U42"/>
  <c r="T42"/>
  <c r="S26"/>
  <c r="W26"/>
  <c r="V26"/>
  <c r="U26"/>
  <c r="T26"/>
  <c r="V31"/>
  <c r="U31"/>
  <c r="T31"/>
  <c r="S31"/>
  <c r="C37" i="31" s="1"/>
  <c r="W31" i="29"/>
  <c r="U36"/>
  <c r="T36"/>
  <c r="S36"/>
  <c r="W36"/>
  <c r="V36"/>
  <c r="V10"/>
  <c r="U10"/>
  <c r="T10"/>
  <c r="S10"/>
  <c r="W10"/>
  <c r="V14"/>
  <c r="U14"/>
  <c r="T14"/>
  <c r="S14"/>
  <c r="W14"/>
  <c r="U15"/>
  <c r="T15"/>
  <c r="S15"/>
  <c r="C38" i="31" s="1"/>
  <c r="W15" i="29"/>
  <c r="V15"/>
  <c r="S13"/>
  <c r="W13"/>
  <c r="V13"/>
  <c r="U13"/>
  <c r="T13"/>
  <c r="T12"/>
  <c r="S12"/>
  <c r="W12"/>
  <c r="V12"/>
  <c r="U12"/>
  <c r="T9"/>
  <c r="U9"/>
  <c r="V9"/>
  <c r="W9"/>
  <c r="S9"/>
  <c r="U11"/>
  <c r="T11"/>
  <c r="S11"/>
  <c r="C35" i="31" s="1"/>
  <c r="W11" i="29"/>
  <c r="V11"/>
  <c r="C39" i="31" l="1"/>
  <c r="D24"/>
  <c r="D19"/>
  <c r="D46"/>
  <c r="D44"/>
  <c r="C31"/>
  <c r="D42"/>
  <c r="C33"/>
  <c r="D39"/>
  <c r="C43"/>
  <c r="C40"/>
  <c r="C26"/>
  <c r="C41"/>
  <c r="C36"/>
  <c r="D43"/>
  <c r="C24"/>
  <c r="D35"/>
  <c r="D41"/>
  <c r="D38"/>
  <c r="D31"/>
  <c r="C27"/>
  <c r="D21"/>
  <c r="C20"/>
  <c r="C25"/>
  <c r="D22"/>
  <c r="D45"/>
  <c r="D27"/>
  <c r="D23"/>
  <c r="D20"/>
  <c r="D36"/>
  <c r="D30"/>
  <c r="C23"/>
  <c r="D34"/>
  <c r="D33"/>
  <c r="D29"/>
  <c r="D32"/>
  <c r="D25"/>
  <c r="C28"/>
  <c r="D26"/>
  <c r="C19"/>
  <c r="C22"/>
  <c r="D40"/>
  <c r="D37"/>
  <c r="C45"/>
  <c r="D28"/>
  <c r="C32"/>
  <c r="C44"/>
  <c r="C21"/>
  <c r="C46"/>
  <c r="C42"/>
  <c r="C34"/>
  <c r="C30"/>
  <c r="C29"/>
  <c r="K61" i="28"/>
  <c r="J61"/>
  <c r="I61"/>
  <c r="H61"/>
  <c r="G61"/>
  <c r="F61"/>
  <c r="E61"/>
  <c r="D61"/>
  <c r="C61"/>
  <c r="K60"/>
  <c r="J60"/>
  <c r="I60"/>
  <c r="H60"/>
  <c r="G60"/>
  <c r="F60"/>
  <c r="E60"/>
  <c r="D60"/>
  <c r="C60"/>
  <c r="K59"/>
  <c r="J59"/>
  <c r="I59"/>
  <c r="H59"/>
  <c r="G59"/>
  <c r="F59"/>
  <c r="E59"/>
  <c r="D59"/>
  <c r="C59"/>
  <c r="K58"/>
  <c r="J58"/>
  <c r="I58"/>
  <c r="H58"/>
  <c r="G58"/>
  <c r="F58"/>
  <c r="E58"/>
  <c r="D58"/>
  <c r="C58"/>
  <c r="K57"/>
  <c r="J57"/>
  <c r="I57"/>
  <c r="H57"/>
  <c r="G57"/>
  <c r="F57"/>
  <c r="E57"/>
  <c r="D57"/>
  <c r="C57"/>
  <c r="K56"/>
  <c r="J56"/>
  <c r="I56"/>
  <c r="H56"/>
  <c r="G56"/>
  <c r="F56"/>
  <c r="E56"/>
  <c r="D56"/>
  <c r="C56"/>
  <c r="K55"/>
  <c r="J55"/>
  <c r="I55"/>
  <c r="H55"/>
  <c r="G55"/>
  <c r="F55"/>
  <c r="E55"/>
  <c r="D55"/>
  <c r="C55"/>
  <c r="K54"/>
  <c r="J54"/>
  <c r="I54"/>
  <c r="H54"/>
  <c r="G54"/>
  <c r="F54"/>
  <c r="E54"/>
  <c r="D54"/>
  <c r="C54"/>
  <c r="K53"/>
  <c r="J53"/>
  <c r="I53"/>
  <c r="H53"/>
  <c r="G53"/>
  <c r="F53"/>
  <c r="E53"/>
  <c r="D53"/>
  <c r="C53"/>
  <c r="K52"/>
  <c r="J52"/>
  <c r="I52"/>
  <c r="H52"/>
  <c r="G52"/>
  <c r="F52"/>
  <c r="E52"/>
  <c r="D52"/>
  <c r="C52"/>
  <c r="K51"/>
  <c r="J51"/>
  <c r="I51"/>
  <c r="H51"/>
  <c r="G51"/>
  <c r="F51"/>
  <c r="E51"/>
  <c r="D51"/>
  <c r="C51"/>
  <c r="K50"/>
  <c r="J50"/>
  <c r="I50"/>
  <c r="H50"/>
  <c r="G50"/>
  <c r="F50"/>
  <c r="E50"/>
  <c r="D50"/>
  <c r="C50"/>
  <c r="K49"/>
  <c r="J49"/>
  <c r="I49"/>
  <c r="H49"/>
  <c r="G49"/>
  <c r="F49"/>
  <c r="E49"/>
  <c r="D49"/>
  <c r="C49"/>
  <c r="K48"/>
  <c r="J48"/>
  <c r="I48"/>
  <c r="H48"/>
  <c r="G48"/>
  <c r="F48"/>
  <c r="E48"/>
  <c r="D48"/>
  <c r="C48"/>
  <c r="K47"/>
  <c r="J47"/>
  <c r="I47"/>
  <c r="H47"/>
  <c r="G47"/>
  <c r="F47"/>
  <c r="E47"/>
  <c r="D47"/>
  <c r="C47"/>
  <c r="K46"/>
  <c r="J46"/>
  <c r="I46"/>
  <c r="H46"/>
  <c r="G46"/>
  <c r="F46"/>
  <c r="E46"/>
  <c r="D46"/>
  <c r="C46"/>
  <c r="K45"/>
  <c r="J45"/>
  <c r="I45"/>
  <c r="H45"/>
  <c r="G45"/>
  <c r="F45"/>
  <c r="E45"/>
  <c r="D45"/>
  <c r="C45"/>
  <c r="K44"/>
  <c r="J44"/>
  <c r="I44"/>
  <c r="H44"/>
  <c r="G44"/>
  <c r="F44"/>
  <c r="E44"/>
  <c r="D44"/>
  <c r="C44"/>
  <c r="K43"/>
  <c r="J43"/>
  <c r="I43"/>
  <c r="H43"/>
  <c r="G43"/>
  <c r="F43"/>
  <c r="E43"/>
  <c r="D43"/>
  <c r="C43"/>
  <c r="K42"/>
  <c r="J42"/>
  <c r="I42"/>
  <c r="H42"/>
  <c r="G42"/>
  <c r="F42"/>
  <c r="E42"/>
  <c r="D42"/>
  <c r="C42"/>
  <c r="K41"/>
  <c r="J41"/>
  <c r="I41"/>
  <c r="H41"/>
  <c r="G41"/>
  <c r="F41"/>
  <c r="E41"/>
  <c r="D41"/>
  <c r="C41"/>
  <c r="K40"/>
  <c r="J40"/>
  <c r="I40"/>
  <c r="H40"/>
  <c r="G40"/>
  <c r="F40"/>
  <c r="E40"/>
  <c r="D40"/>
  <c r="C40"/>
  <c r="K39"/>
  <c r="J39"/>
  <c r="I39"/>
  <c r="H39"/>
  <c r="G39"/>
  <c r="F39"/>
  <c r="E39"/>
  <c r="D39"/>
  <c r="C39"/>
  <c r="K38"/>
  <c r="J38"/>
  <c r="I38"/>
  <c r="H38"/>
  <c r="G38"/>
  <c r="F38"/>
  <c r="E38"/>
  <c r="D38"/>
  <c r="C38"/>
  <c r="K37"/>
  <c r="J37"/>
  <c r="I37"/>
  <c r="H37"/>
  <c r="G37"/>
  <c r="F37"/>
  <c r="E37"/>
  <c r="D37"/>
  <c r="C37"/>
  <c r="K36"/>
  <c r="J36"/>
  <c r="I36"/>
  <c r="H36"/>
  <c r="G36"/>
  <c r="F36"/>
  <c r="E36"/>
  <c r="D36"/>
  <c r="C36"/>
  <c r="K35"/>
  <c r="J35"/>
  <c r="I35"/>
  <c r="H35"/>
  <c r="G35"/>
  <c r="F35"/>
  <c r="E35"/>
  <c r="D35"/>
  <c r="C35"/>
  <c r="K34"/>
  <c r="J34"/>
  <c r="I34"/>
  <c r="H34"/>
  <c r="G34"/>
  <c r="F34"/>
  <c r="E34"/>
  <c r="D34"/>
  <c r="C34"/>
  <c r="K33"/>
  <c r="J33"/>
  <c r="I33"/>
  <c r="H33"/>
  <c r="G33"/>
  <c r="F33"/>
  <c r="E33"/>
  <c r="D33"/>
  <c r="C33"/>
  <c r="K32"/>
  <c r="J32"/>
  <c r="I32"/>
  <c r="H32"/>
  <c r="G32"/>
  <c r="F32"/>
  <c r="E32"/>
  <c r="D32"/>
  <c r="C32"/>
  <c r="K31"/>
  <c r="J31"/>
  <c r="I31"/>
  <c r="H31"/>
  <c r="G31"/>
  <c r="F31"/>
  <c r="E31"/>
  <c r="D31"/>
  <c r="C31"/>
  <c r="K30"/>
  <c r="J30"/>
  <c r="I30"/>
  <c r="H30"/>
  <c r="G30"/>
  <c r="F30"/>
  <c r="E30"/>
  <c r="D30"/>
  <c r="C30"/>
  <c r="K29"/>
  <c r="J29"/>
  <c r="I29"/>
  <c r="H29"/>
  <c r="G29"/>
  <c r="F29"/>
  <c r="E29"/>
  <c r="D29"/>
  <c r="C29"/>
  <c r="K28"/>
  <c r="J28"/>
  <c r="I28"/>
  <c r="H28"/>
  <c r="G28"/>
  <c r="F28"/>
  <c r="E28"/>
  <c r="D28"/>
  <c r="C28"/>
  <c r="K27"/>
  <c r="J27"/>
  <c r="I27"/>
  <c r="H27"/>
  <c r="G27"/>
  <c r="F27"/>
  <c r="E27"/>
  <c r="D27"/>
  <c r="C27"/>
  <c r="K26"/>
  <c r="J26"/>
  <c r="I26"/>
  <c r="H26"/>
  <c r="G26"/>
  <c r="F26"/>
  <c r="E26"/>
  <c r="D26"/>
  <c r="C26"/>
  <c r="K25"/>
  <c r="J25"/>
  <c r="I25"/>
  <c r="H25"/>
  <c r="G25"/>
  <c r="F25"/>
  <c r="E25"/>
  <c r="D25"/>
  <c r="C25"/>
  <c r="K24"/>
  <c r="J24"/>
  <c r="I24"/>
  <c r="H24"/>
  <c r="G24"/>
  <c r="F24"/>
  <c r="E24"/>
  <c r="D24"/>
  <c r="C24"/>
  <c r="K23"/>
  <c r="J23"/>
  <c r="I23"/>
  <c r="H23"/>
  <c r="G23"/>
  <c r="F23"/>
  <c r="E23"/>
  <c r="D23"/>
  <c r="C23"/>
  <c r="K22"/>
  <c r="J22"/>
  <c r="I22"/>
  <c r="H22"/>
  <c r="G22"/>
  <c r="F22"/>
  <c r="E22"/>
  <c r="D22"/>
  <c r="C22"/>
  <c r="K21"/>
  <c r="J21"/>
  <c r="I21"/>
  <c r="H21"/>
  <c r="G21"/>
  <c r="F21"/>
  <c r="E21"/>
  <c r="D21"/>
  <c r="C21"/>
  <c r="K20"/>
  <c r="J20"/>
  <c r="I20"/>
  <c r="H20"/>
  <c r="G20"/>
  <c r="F20"/>
  <c r="E20"/>
  <c r="D20"/>
  <c r="C20"/>
  <c r="K19"/>
  <c r="J19"/>
  <c r="I19"/>
  <c r="H19"/>
  <c r="G19"/>
  <c r="F19"/>
  <c r="E19"/>
  <c r="D19"/>
  <c r="C19"/>
  <c r="K18"/>
  <c r="J18"/>
  <c r="I18"/>
  <c r="H18"/>
  <c r="G18"/>
  <c r="F18"/>
  <c r="E18"/>
  <c r="D18"/>
  <c r="C18"/>
  <c r="K17"/>
  <c r="J17"/>
  <c r="I17"/>
  <c r="H17"/>
  <c r="G17"/>
  <c r="F17"/>
  <c r="E17"/>
  <c r="D17"/>
  <c r="C17"/>
  <c r="K16"/>
  <c r="J16"/>
  <c r="I16"/>
  <c r="H16"/>
  <c r="G16"/>
  <c r="F16"/>
  <c r="E16"/>
  <c r="D16"/>
  <c r="C16"/>
  <c r="K15"/>
  <c r="J15"/>
  <c r="I15"/>
  <c r="H15"/>
  <c r="G15"/>
  <c r="F15"/>
  <c r="E15"/>
  <c r="D15"/>
  <c r="C15"/>
  <c r="K14"/>
  <c r="J14"/>
  <c r="I14"/>
  <c r="H14"/>
  <c r="G14"/>
  <c r="F14"/>
  <c r="E14"/>
  <c r="D14"/>
  <c r="C14"/>
  <c r="K13"/>
  <c r="J13"/>
  <c r="I13"/>
  <c r="H13"/>
  <c r="G13"/>
  <c r="F13"/>
  <c r="E13"/>
  <c r="D13"/>
  <c r="C13"/>
  <c r="K12"/>
  <c r="J12"/>
  <c r="I12"/>
  <c r="H12"/>
  <c r="G12"/>
  <c r="F12"/>
  <c r="E12"/>
  <c r="D12"/>
  <c r="C12"/>
  <c r="K11"/>
  <c r="J11"/>
  <c r="I11"/>
  <c r="H11"/>
  <c r="G11"/>
  <c r="F11"/>
  <c r="E11"/>
  <c r="D11"/>
  <c r="C11"/>
  <c r="K10"/>
  <c r="J10"/>
  <c r="I10"/>
  <c r="H10"/>
  <c r="G10"/>
  <c r="F10"/>
  <c r="E10"/>
  <c r="D10"/>
  <c r="C10"/>
  <c r="K9"/>
  <c r="J9"/>
  <c r="I9"/>
  <c r="H9"/>
  <c r="G9"/>
  <c r="F9"/>
  <c r="E9"/>
  <c r="D9"/>
  <c r="C9"/>
  <c r="K8"/>
  <c r="J8"/>
  <c r="I8"/>
  <c r="H8"/>
  <c r="G8"/>
  <c r="F8"/>
  <c r="E8"/>
  <c r="D8"/>
  <c r="C8"/>
  <c r="K7"/>
  <c r="J7"/>
  <c r="I7"/>
  <c r="H7"/>
  <c r="G7"/>
  <c r="F7"/>
  <c r="E7"/>
  <c r="D7"/>
  <c r="C7"/>
  <c r="K6"/>
  <c r="J6"/>
  <c r="I6"/>
  <c r="H6"/>
  <c r="G6"/>
  <c r="F6"/>
  <c r="E6"/>
  <c r="D6"/>
  <c r="C6"/>
  <c r="K5"/>
  <c r="J5"/>
  <c r="I5"/>
  <c r="H5"/>
  <c r="G5"/>
  <c r="F5"/>
  <c r="E5"/>
  <c r="D5"/>
  <c r="C5"/>
  <c r="K4"/>
  <c r="J4"/>
  <c r="I4"/>
  <c r="H4"/>
  <c r="G4"/>
  <c r="F4"/>
  <c r="E4"/>
  <c r="D4"/>
  <c r="C4"/>
  <c r="P723" i="2" l="1"/>
  <c r="P722"/>
  <c r="P721"/>
  <c r="P720"/>
  <c r="P719"/>
  <c r="P718"/>
  <c r="P717"/>
  <c r="P716"/>
  <c r="P715"/>
  <c r="P714"/>
  <c r="P713"/>
  <c r="P712"/>
  <c r="P711"/>
  <c r="P710"/>
  <c r="P709"/>
  <c r="P708"/>
  <c r="P707"/>
  <c r="P706"/>
  <c r="P705"/>
  <c r="P704"/>
  <c r="P703"/>
  <c r="P702"/>
  <c r="P701"/>
  <c r="P700"/>
  <c r="P699"/>
  <c r="P698"/>
  <c r="P697"/>
  <c r="P696"/>
  <c r="P695"/>
  <c r="P694"/>
  <c r="P693"/>
  <c r="P692"/>
  <c r="P691"/>
  <c r="P690"/>
  <c r="P689"/>
  <c r="P688"/>
  <c r="P687"/>
  <c r="P686"/>
  <c r="P685"/>
  <c r="P684"/>
  <c r="P683"/>
  <c r="P682"/>
  <c r="P681"/>
  <c r="P680"/>
  <c r="P679"/>
  <c r="P678"/>
  <c r="P677"/>
  <c r="P676"/>
  <c r="P675"/>
  <c r="P674"/>
  <c r="P673"/>
  <c r="P672"/>
  <c r="P671"/>
  <c r="P670"/>
  <c r="P669"/>
  <c r="P668"/>
  <c r="P667"/>
  <c r="P666"/>
  <c r="P665"/>
  <c r="P664"/>
  <c r="P663"/>
  <c r="P662"/>
  <c r="P661"/>
  <c r="P660"/>
  <c r="P659"/>
  <c r="P658"/>
  <c r="P657"/>
  <c r="P656"/>
  <c r="P655"/>
  <c r="P654"/>
  <c r="P653"/>
  <c r="P652"/>
  <c r="P651"/>
  <c r="P650"/>
  <c r="P649"/>
  <c r="P648"/>
  <c r="P647"/>
  <c r="P646"/>
  <c r="P645"/>
  <c r="P644"/>
  <c r="P643"/>
  <c r="P642"/>
  <c r="P641"/>
  <c r="P640"/>
  <c r="P639"/>
  <c r="P638"/>
  <c r="P637"/>
  <c r="P636"/>
  <c r="P635"/>
  <c r="P634"/>
  <c r="P633"/>
  <c r="P632"/>
  <c r="P631"/>
  <c r="P630"/>
  <c r="P629"/>
  <c r="P628"/>
  <c r="P627"/>
  <c r="P626"/>
  <c r="P625"/>
  <c r="P624"/>
  <c r="P623"/>
  <c r="P622"/>
  <c r="P621"/>
  <c r="P620"/>
  <c r="P619"/>
  <c r="P618"/>
  <c r="P617"/>
  <c r="P616"/>
  <c r="P615"/>
  <c r="P614"/>
  <c r="P613"/>
  <c r="P612"/>
  <c r="P611"/>
  <c r="P610"/>
  <c r="P609"/>
  <c r="P608"/>
  <c r="P607"/>
  <c r="P606"/>
  <c r="P605"/>
  <c r="P604"/>
  <c r="P603"/>
  <c r="P602"/>
  <c r="P601"/>
  <c r="P600"/>
  <c r="P599"/>
  <c r="P598"/>
  <c r="P597"/>
  <c r="P596"/>
  <c r="P595"/>
  <c r="P594"/>
  <c r="P593"/>
  <c r="P592"/>
  <c r="P591"/>
  <c r="P590"/>
  <c r="P589"/>
  <c r="P588"/>
  <c r="P587"/>
  <c r="P586"/>
  <c r="P585"/>
  <c r="P584"/>
  <c r="P583"/>
  <c r="P582"/>
  <c r="P581"/>
  <c r="P580"/>
  <c r="P579"/>
  <c r="P578"/>
  <c r="P577"/>
  <c r="P576"/>
  <c r="P575"/>
  <c r="P574"/>
  <c r="P573"/>
  <c r="P572"/>
  <c r="P571"/>
  <c r="P570"/>
  <c r="P569"/>
  <c r="P568"/>
  <c r="P567"/>
  <c r="P566"/>
  <c r="P565"/>
  <c r="P564"/>
  <c r="P563"/>
  <c r="P562"/>
  <c r="P561"/>
  <c r="P560"/>
  <c r="P559"/>
  <c r="P558"/>
  <c r="P557"/>
  <c r="P556"/>
  <c r="P555"/>
  <c r="P554"/>
  <c r="P553"/>
  <c r="P552"/>
  <c r="P551"/>
  <c r="P550"/>
  <c r="P549"/>
  <c r="P548"/>
  <c r="P547"/>
  <c r="P546"/>
  <c r="P545"/>
  <c r="P544"/>
  <c r="P543"/>
  <c r="P542"/>
  <c r="P541"/>
  <c r="P540"/>
  <c r="P539"/>
  <c r="P538"/>
  <c r="P537"/>
  <c r="P536"/>
  <c r="P535"/>
  <c r="P534"/>
  <c r="P533"/>
  <c r="P532"/>
  <c r="P531"/>
  <c r="P530"/>
  <c r="P529"/>
  <c r="P528"/>
  <c r="P527"/>
  <c r="P526"/>
  <c r="P525"/>
  <c r="P524"/>
  <c r="P523"/>
  <c r="P522"/>
  <c r="P521"/>
  <c r="P520"/>
  <c r="P519"/>
  <c r="P518"/>
  <c r="P517"/>
  <c r="P516"/>
  <c r="P515"/>
  <c r="P514"/>
  <c r="P513"/>
  <c r="P512"/>
  <c r="P511"/>
  <c r="P510"/>
  <c r="P509"/>
  <c r="P508"/>
  <c r="P507"/>
  <c r="P506"/>
  <c r="P505"/>
  <c r="P504"/>
  <c r="P503"/>
  <c r="P502"/>
  <c r="P501"/>
  <c r="P500"/>
  <c r="P499"/>
  <c r="P498"/>
  <c r="P497"/>
  <c r="P496"/>
  <c r="P495"/>
  <c r="P494"/>
  <c r="P493"/>
  <c r="P492"/>
  <c r="P491"/>
  <c r="P490"/>
  <c r="P489"/>
  <c r="P488"/>
  <c r="P487"/>
  <c r="P486"/>
  <c r="P485"/>
  <c r="P484"/>
  <c r="P483"/>
  <c r="P482"/>
  <c r="P481"/>
  <c r="P480"/>
  <c r="P479"/>
  <c r="P478"/>
  <c r="P477"/>
  <c r="P476"/>
  <c r="P475"/>
  <c r="P474"/>
  <c r="P473"/>
  <c r="P472"/>
  <c r="P471"/>
  <c r="P470"/>
  <c r="P469"/>
  <c r="P468"/>
  <c r="P467"/>
  <c r="P466"/>
  <c r="P465"/>
  <c r="P464"/>
  <c r="P463"/>
  <c r="P462"/>
  <c r="P461"/>
  <c r="P460"/>
  <c r="P459"/>
  <c r="P458"/>
  <c r="P457"/>
  <c r="P456"/>
  <c r="P455"/>
  <c r="P454"/>
  <c r="P453"/>
  <c r="P452"/>
  <c r="P451"/>
  <c r="P450"/>
  <c r="P449"/>
  <c r="P448"/>
  <c r="P447"/>
  <c r="P446"/>
  <c r="P445"/>
  <c r="P444"/>
  <c r="P443"/>
  <c r="P442"/>
  <c r="P441"/>
  <c r="P440"/>
  <c r="P439"/>
  <c r="P438"/>
  <c r="P437"/>
  <c r="P436"/>
  <c r="P435"/>
  <c r="P434"/>
  <c r="P433"/>
  <c r="P432"/>
  <c r="P431"/>
  <c r="P430"/>
  <c r="P429"/>
  <c r="P428"/>
  <c r="P427"/>
  <c r="P426"/>
  <c r="P425"/>
  <c r="P424"/>
  <c r="P423"/>
  <c r="P422"/>
  <c r="P421"/>
  <c r="P420"/>
  <c r="P419"/>
  <c r="P418"/>
  <c r="P417"/>
  <c r="P416"/>
  <c r="P415"/>
  <c r="P414"/>
  <c r="P413"/>
  <c r="P412"/>
  <c r="P411"/>
  <c r="P410"/>
  <c r="P409"/>
  <c r="P408"/>
  <c r="P407"/>
  <c r="P406"/>
  <c r="P405"/>
  <c r="P404"/>
  <c r="P403"/>
  <c r="P402"/>
  <c r="P401"/>
  <c r="P400"/>
  <c r="P399"/>
  <c r="P398"/>
  <c r="P397"/>
  <c r="P396"/>
  <c r="P395"/>
  <c r="P394"/>
  <c r="P393"/>
  <c r="P392"/>
  <c r="P391"/>
  <c r="P390"/>
  <c r="P389"/>
  <c r="P388"/>
  <c r="P387"/>
  <c r="P386"/>
  <c r="P385"/>
  <c r="P384"/>
  <c r="P383"/>
  <c r="P382"/>
  <c r="P381"/>
  <c r="P380"/>
  <c r="P379"/>
  <c r="P378"/>
  <c r="P377"/>
  <c r="P376"/>
  <c r="P375"/>
  <c r="P374"/>
  <c r="P373"/>
  <c r="P372"/>
  <c r="P371"/>
  <c r="P370"/>
  <c r="P369"/>
  <c r="P368"/>
  <c r="P367"/>
  <c r="P366"/>
  <c r="P365"/>
  <c r="P364"/>
  <c r="P363"/>
  <c r="P362"/>
  <c r="P361"/>
  <c r="P360"/>
  <c r="P359"/>
  <c r="P358"/>
  <c r="P357"/>
  <c r="P356"/>
  <c r="P355"/>
  <c r="P354"/>
  <c r="P353"/>
  <c r="P352"/>
  <c r="P351"/>
  <c r="P350"/>
  <c r="P349"/>
  <c r="P348"/>
  <c r="P347"/>
  <c r="P346"/>
  <c r="P345"/>
  <c r="P344"/>
  <c r="P343"/>
  <c r="P342"/>
  <c r="P341"/>
  <c r="P340"/>
  <c r="P339"/>
  <c r="P338"/>
  <c r="P337"/>
  <c r="P336"/>
  <c r="P335"/>
  <c r="P334"/>
  <c r="P333"/>
  <c r="P332"/>
  <c r="P331"/>
  <c r="P330"/>
  <c r="P329"/>
  <c r="P328"/>
  <c r="P327"/>
  <c r="P326"/>
  <c r="P325"/>
  <c r="P324"/>
  <c r="P323"/>
  <c r="P322"/>
  <c r="P321"/>
  <c r="P320"/>
  <c r="P319"/>
  <c r="P318"/>
  <c r="P317"/>
  <c r="P316"/>
  <c r="P315"/>
  <c r="P314"/>
  <c r="P313"/>
  <c r="P312"/>
  <c r="P311"/>
  <c r="P310"/>
  <c r="P309"/>
  <c r="P308"/>
  <c r="P307"/>
  <c r="P306"/>
  <c r="P305"/>
  <c r="P304"/>
  <c r="P303"/>
  <c r="P302"/>
  <c r="P301"/>
  <c r="P300"/>
  <c r="P299"/>
  <c r="P298"/>
  <c r="P297"/>
  <c r="P296"/>
  <c r="P295"/>
  <c r="P294"/>
  <c r="P293"/>
  <c r="P292"/>
  <c r="P291"/>
  <c r="P290"/>
  <c r="P289"/>
  <c r="P288"/>
  <c r="P287"/>
  <c r="P286"/>
  <c r="P285"/>
  <c r="P284"/>
  <c r="P283"/>
  <c r="P282"/>
  <c r="P281"/>
  <c r="P280"/>
  <c r="P279"/>
  <c r="P278"/>
  <c r="P277"/>
  <c r="P276"/>
  <c r="P275"/>
  <c r="P274"/>
  <c r="P273"/>
  <c r="P272"/>
  <c r="P271"/>
  <c r="P270"/>
  <c r="P269"/>
  <c r="P268"/>
  <c r="P267"/>
  <c r="P266"/>
  <c r="P265"/>
  <c r="P264"/>
  <c r="P263"/>
  <c r="P262"/>
  <c r="P261"/>
  <c r="P260"/>
  <c r="P259"/>
  <c r="P258"/>
  <c r="P257"/>
  <c r="P256"/>
  <c r="P255"/>
  <c r="P254"/>
  <c r="P253"/>
  <c r="P252"/>
  <c r="P251"/>
  <c r="P250"/>
  <c r="P249"/>
  <c r="P248"/>
  <c r="P247"/>
  <c r="P246"/>
  <c r="P245"/>
  <c r="P244"/>
  <c r="P243"/>
  <c r="P242"/>
  <c r="P241"/>
  <c r="P240"/>
  <c r="P239"/>
  <c r="P238"/>
  <c r="P237"/>
  <c r="P236"/>
  <c r="P235"/>
  <c r="P234"/>
  <c r="P233"/>
  <c r="P232"/>
  <c r="P231"/>
  <c r="P230"/>
  <c r="P229"/>
  <c r="P228"/>
  <c r="P227"/>
  <c r="P226"/>
  <c r="P225"/>
  <c r="P224"/>
  <c r="P223"/>
  <c r="P222"/>
  <c r="P221"/>
  <c r="P220"/>
  <c r="P219"/>
  <c r="P218"/>
  <c r="P217"/>
  <c r="P216"/>
  <c r="P215"/>
  <c r="P214"/>
  <c r="P213"/>
  <c r="P212"/>
  <c r="P211"/>
  <c r="P210"/>
  <c r="P209"/>
  <c r="P208"/>
  <c r="P207"/>
  <c r="P206"/>
  <c r="P205"/>
  <c r="P204"/>
  <c r="P203"/>
  <c r="P202"/>
  <c r="P201"/>
  <c r="P200"/>
  <c r="P199"/>
  <c r="P198"/>
  <c r="P197"/>
  <c r="P196"/>
  <c r="P195"/>
  <c r="P194"/>
  <c r="P193"/>
  <c r="P192"/>
  <c r="P191"/>
  <c r="P190"/>
  <c r="P189"/>
  <c r="P188"/>
  <c r="P187"/>
  <c r="P186"/>
  <c r="P185"/>
  <c r="P184"/>
  <c r="P183"/>
  <c r="P182"/>
  <c r="P181"/>
  <c r="P180"/>
  <c r="P179"/>
  <c r="P178"/>
  <c r="P177"/>
  <c r="P176"/>
  <c r="P175"/>
  <c r="P174"/>
  <c r="P173"/>
  <c r="P172"/>
  <c r="P171"/>
  <c r="P170"/>
  <c r="P169"/>
  <c r="P168"/>
  <c r="P167"/>
  <c r="P166"/>
  <c r="P165"/>
  <c r="P164"/>
  <c r="P163"/>
  <c r="P162"/>
  <c r="P161"/>
  <c r="P160"/>
  <c r="P159"/>
  <c r="P158"/>
  <c r="P157"/>
  <c r="P156"/>
  <c r="P155"/>
  <c r="P154"/>
  <c r="P153"/>
  <c r="P152"/>
  <c r="P151"/>
  <c r="P150"/>
  <c r="P149"/>
  <c r="P148"/>
  <c r="P147"/>
  <c r="P146"/>
  <c r="P145"/>
  <c r="P144"/>
  <c r="P143"/>
  <c r="P142"/>
  <c r="P141"/>
  <c r="P140"/>
  <c r="P139"/>
  <c r="P138"/>
  <c r="P137"/>
  <c r="P136"/>
  <c r="P135"/>
  <c r="P134"/>
  <c r="P133"/>
  <c r="P132"/>
  <c r="P131"/>
  <c r="P130"/>
  <c r="P129"/>
  <c r="P128"/>
  <c r="P127"/>
  <c r="P126"/>
  <c r="P125"/>
  <c r="P124"/>
  <c r="P123"/>
  <c r="P122"/>
  <c r="P121"/>
  <c r="P120"/>
  <c r="P119"/>
  <c r="P118"/>
  <c r="P117"/>
  <c r="P116"/>
  <c r="P115"/>
  <c r="P114"/>
  <c r="P113"/>
  <c r="P112"/>
  <c r="P111"/>
  <c r="P110"/>
  <c r="P109"/>
  <c r="P108"/>
  <c r="P107"/>
  <c r="P106"/>
  <c r="P105"/>
  <c r="P104"/>
  <c r="P103"/>
  <c r="P102"/>
  <c r="P101"/>
  <c r="P100"/>
  <c r="P99"/>
  <c r="P98"/>
  <c r="P97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L61"/>
  <c r="K61"/>
  <c r="J61"/>
  <c r="I61"/>
  <c r="H61"/>
  <c r="G61"/>
  <c r="F61"/>
  <c r="E61"/>
  <c r="C61"/>
  <c r="P60"/>
  <c r="L60"/>
  <c r="K60"/>
  <c r="J60"/>
  <c r="I60"/>
  <c r="H60"/>
  <c r="G60"/>
  <c r="F60"/>
  <c r="E60"/>
  <c r="C60"/>
  <c r="P59"/>
  <c r="L59" s="1"/>
  <c r="K59"/>
  <c r="J59"/>
  <c r="I59"/>
  <c r="H59"/>
  <c r="G59"/>
  <c r="F59"/>
  <c r="E59"/>
  <c r="C59"/>
  <c r="P58"/>
  <c r="L58"/>
  <c r="K58"/>
  <c r="J58"/>
  <c r="I58"/>
  <c r="H58"/>
  <c r="G58"/>
  <c r="F58"/>
  <c r="E58"/>
  <c r="C58"/>
  <c r="P57"/>
  <c r="L57"/>
  <c r="K57"/>
  <c r="J57"/>
  <c r="I57"/>
  <c r="H57"/>
  <c r="G57"/>
  <c r="F57"/>
  <c r="E57"/>
  <c r="C57"/>
  <c r="P56"/>
  <c r="L56"/>
  <c r="K56"/>
  <c r="J56"/>
  <c r="I56"/>
  <c r="H56"/>
  <c r="G56"/>
  <c r="F56"/>
  <c r="E56"/>
  <c r="C56"/>
  <c r="P55"/>
  <c r="L55"/>
  <c r="K55"/>
  <c r="J55"/>
  <c r="I55"/>
  <c r="H55"/>
  <c r="G55"/>
  <c r="F55"/>
  <c r="E55"/>
  <c r="C55"/>
  <c r="P54"/>
  <c r="L54"/>
  <c r="K54"/>
  <c r="J54"/>
  <c r="I54"/>
  <c r="H54"/>
  <c r="G54"/>
  <c r="F54"/>
  <c r="E54"/>
  <c r="C54"/>
  <c r="P53"/>
  <c r="L53"/>
  <c r="K53"/>
  <c r="J53"/>
  <c r="I53"/>
  <c r="H53"/>
  <c r="G53"/>
  <c r="F53"/>
  <c r="E53"/>
  <c r="C53"/>
  <c r="P52"/>
  <c r="L52"/>
  <c r="K52"/>
  <c r="J52"/>
  <c r="I52"/>
  <c r="H52"/>
  <c r="G52"/>
  <c r="F52"/>
  <c r="E52"/>
  <c r="C52"/>
  <c r="P51"/>
  <c r="L51"/>
  <c r="K51"/>
  <c r="J51"/>
  <c r="I51"/>
  <c r="H51"/>
  <c r="G51"/>
  <c r="F51"/>
  <c r="E51"/>
  <c r="C51"/>
  <c r="P50"/>
  <c r="L50"/>
  <c r="K50"/>
  <c r="J50"/>
  <c r="I50"/>
  <c r="H50"/>
  <c r="G50"/>
  <c r="F50"/>
  <c r="E50"/>
  <c r="C50"/>
  <c r="P49"/>
  <c r="L49"/>
  <c r="K49"/>
  <c r="J49"/>
  <c r="I49"/>
  <c r="H49"/>
  <c r="G49"/>
  <c r="F49"/>
  <c r="E49"/>
  <c r="C49"/>
  <c r="P48"/>
  <c r="L48"/>
  <c r="K48"/>
  <c r="J48"/>
  <c r="I48"/>
  <c r="H48"/>
  <c r="G48"/>
  <c r="F48"/>
  <c r="E48"/>
  <c r="C48"/>
  <c r="P47"/>
  <c r="L47"/>
  <c r="K47"/>
  <c r="J47"/>
  <c r="I47"/>
  <c r="H47"/>
  <c r="G47"/>
  <c r="F47"/>
  <c r="E47"/>
  <c r="C47"/>
  <c r="P46"/>
  <c r="L46"/>
  <c r="K46"/>
  <c r="J46"/>
  <c r="I46"/>
  <c r="H46"/>
  <c r="G46"/>
  <c r="F46"/>
  <c r="E46"/>
  <c r="C46"/>
  <c r="P45"/>
  <c r="L45"/>
  <c r="K45"/>
  <c r="J45"/>
  <c r="I45"/>
  <c r="H45"/>
  <c r="G45"/>
  <c r="F45"/>
  <c r="E45"/>
  <c r="C45"/>
  <c r="P44"/>
  <c r="L44"/>
  <c r="K44"/>
  <c r="J44"/>
  <c r="I44"/>
  <c r="H44"/>
  <c r="G44"/>
  <c r="F44"/>
  <c r="E44"/>
  <c r="C44"/>
  <c r="P43"/>
  <c r="L43"/>
  <c r="K43"/>
  <c r="J43"/>
  <c r="I43"/>
  <c r="H43"/>
  <c r="G43"/>
  <c r="F43"/>
  <c r="E43"/>
  <c r="C43"/>
  <c r="P42"/>
  <c r="L42"/>
  <c r="K42"/>
  <c r="J42"/>
  <c r="I42"/>
  <c r="H42"/>
  <c r="G42"/>
  <c r="F42"/>
  <c r="E42"/>
  <c r="C42"/>
  <c r="P41"/>
  <c r="L41"/>
  <c r="K41"/>
  <c r="J41"/>
  <c r="I41"/>
  <c r="H41"/>
  <c r="G41"/>
  <c r="F41"/>
  <c r="E41"/>
  <c r="C41"/>
  <c r="P40"/>
  <c r="L40"/>
  <c r="K40"/>
  <c r="J40"/>
  <c r="I40"/>
  <c r="H40"/>
  <c r="G40"/>
  <c r="F40"/>
  <c r="E40"/>
  <c r="C40"/>
  <c r="P39"/>
  <c r="L39"/>
  <c r="K39"/>
  <c r="J39"/>
  <c r="I39"/>
  <c r="H39"/>
  <c r="G39"/>
  <c r="F39"/>
  <c r="E39"/>
  <c r="C39"/>
  <c r="P38"/>
  <c r="L38"/>
  <c r="K38"/>
  <c r="J38"/>
  <c r="I38"/>
  <c r="H38"/>
  <c r="G38"/>
  <c r="F38"/>
  <c r="E38"/>
  <c r="C38"/>
  <c r="P37"/>
  <c r="L37"/>
  <c r="K37"/>
  <c r="J37"/>
  <c r="I37"/>
  <c r="H37"/>
  <c r="G37"/>
  <c r="F37"/>
  <c r="E37"/>
  <c r="C37"/>
  <c r="P36"/>
  <c r="L36"/>
  <c r="K36"/>
  <c r="J36"/>
  <c r="I36"/>
  <c r="H36"/>
  <c r="G36"/>
  <c r="F36"/>
  <c r="E36"/>
  <c r="C36"/>
  <c r="P35"/>
  <c r="L35"/>
  <c r="K35"/>
  <c r="J35"/>
  <c r="I35"/>
  <c r="H35"/>
  <c r="G35"/>
  <c r="F35"/>
  <c r="E35"/>
  <c r="C35"/>
  <c r="P34"/>
  <c r="L34"/>
  <c r="K34"/>
  <c r="J34"/>
  <c r="I34"/>
  <c r="H34"/>
  <c r="G34"/>
  <c r="F34"/>
  <c r="E34"/>
  <c r="C34"/>
  <c r="P33"/>
  <c r="L33"/>
  <c r="K33"/>
  <c r="J33"/>
  <c r="I33"/>
  <c r="H33"/>
  <c r="G33"/>
  <c r="F33"/>
  <c r="E33"/>
  <c r="C33"/>
  <c r="P32"/>
  <c r="L32"/>
  <c r="K32"/>
  <c r="J32"/>
  <c r="I32"/>
  <c r="H32"/>
  <c r="G32"/>
  <c r="F32"/>
  <c r="E32"/>
  <c r="C32"/>
  <c r="P31"/>
  <c r="L31"/>
  <c r="K31"/>
  <c r="J31"/>
  <c r="I31"/>
  <c r="H31"/>
  <c r="G31"/>
  <c r="F31"/>
  <c r="E31"/>
  <c r="C31"/>
  <c r="P30"/>
  <c r="L30"/>
  <c r="K30"/>
  <c r="J30"/>
  <c r="I30"/>
  <c r="H30"/>
  <c r="G30"/>
  <c r="F30"/>
  <c r="E30"/>
  <c r="C30"/>
  <c r="P29"/>
  <c r="L29"/>
  <c r="K29"/>
  <c r="J29"/>
  <c r="I29"/>
  <c r="H29"/>
  <c r="G29"/>
  <c r="F29"/>
  <c r="E29"/>
  <c r="C29"/>
  <c r="P28"/>
  <c r="L28"/>
  <c r="K28"/>
  <c r="J28"/>
  <c r="I28"/>
  <c r="H28"/>
  <c r="G28"/>
  <c r="F28"/>
  <c r="E28"/>
  <c r="C28"/>
  <c r="P27"/>
  <c r="L27"/>
  <c r="K27"/>
  <c r="J27"/>
  <c r="I27"/>
  <c r="H27"/>
  <c r="G27"/>
  <c r="F27"/>
  <c r="E27"/>
  <c r="C27"/>
  <c r="P26"/>
  <c r="L26"/>
  <c r="K26"/>
  <c r="J26"/>
  <c r="I26"/>
  <c r="H26"/>
  <c r="G26"/>
  <c r="F26"/>
  <c r="E26"/>
  <c r="C26"/>
  <c r="P25"/>
  <c r="L25"/>
  <c r="K25"/>
  <c r="J25"/>
  <c r="I25"/>
  <c r="H25"/>
  <c r="G25"/>
  <c r="F25"/>
  <c r="E25"/>
  <c r="C25"/>
  <c r="P24"/>
  <c r="L24"/>
  <c r="K24"/>
  <c r="J24"/>
  <c r="I24"/>
  <c r="H24"/>
  <c r="G24"/>
  <c r="F24"/>
  <c r="E24"/>
  <c r="C24"/>
  <c r="P23"/>
  <c r="L23"/>
  <c r="K23"/>
  <c r="J23"/>
  <c r="I23"/>
  <c r="H23"/>
  <c r="G23"/>
  <c r="F23"/>
  <c r="E23"/>
  <c r="C23"/>
  <c r="P22"/>
  <c r="L22"/>
  <c r="K22"/>
  <c r="J22"/>
  <c r="I22"/>
  <c r="H22"/>
  <c r="G22"/>
  <c r="F22"/>
  <c r="E22"/>
  <c r="C22"/>
  <c r="P21"/>
  <c r="L21"/>
  <c r="K21"/>
  <c r="J21"/>
  <c r="I21"/>
  <c r="H21"/>
  <c r="G21"/>
  <c r="F21"/>
  <c r="E21"/>
  <c r="C21"/>
  <c r="P20"/>
  <c r="L20"/>
  <c r="K20"/>
  <c r="J20"/>
  <c r="I20"/>
  <c r="H20"/>
  <c r="G20"/>
  <c r="F20"/>
  <c r="E20"/>
  <c r="C20"/>
  <c r="P19"/>
  <c r="L19"/>
  <c r="K19"/>
  <c r="J19"/>
  <c r="I19"/>
  <c r="H19"/>
  <c r="G19"/>
  <c r="F19"/>
  <c r="E19"/>
  <c r="C19"/>
  <c r="P18"/>
  <c r="L18"/>
  <c r="K18"/>
  <c r="J18"/>
  <c r="I18"/>
  <c r="H18"/>
  <c r="G18"/>
  <c r="F18"/>
  <c r="E18"/>
  <c r="C18"/>
  <c r="P17"/>
  <c r="L17"/>
  <c r="K17"/>
  <c r="J17"/>
  <c r="I17"/>
  <c r="H17"/>
  <c r="G17"/>
  <c r="F17"/>
  <c r="E17"/>
  <c r="C17"/>
  <c r="P16"/>
  <c r="L16"/>
  <c r="K16"/>
  <c r="J16"/>
  <c r="I16"/>
  <c r="H16"/>
  <c r="G16"/>
  <c r="F16"/>
  <c r="E16"/>
  <c r="C16"/>
  <c r="P15"/>
  <c r="L15"/>
  <c r="K15"/>
  <c r="J15"/>
  <c r="I15"/>
  <c r="H15"/>
  <c r="G15"/>
  <c r="F15"/>
  <c r="E15"/>
  <c r="C15"/>
  <c r="P14"/>
  <c r="L14"/>
  <c r="K14"/>
  <c r="J14"/>
  <c r="I14"/>
  <c r="H14"/>
  <c r="G14"/>
  <c r="F14"/>
  <c r="E14"/>
  <c r="C14"/>
  <c r="P13"/>
  <c r="L13"/>
  <c r="K13"/>
  <c r="J13"/>
  <c r="I13"/>
  <c r="H13"/>
  <c r="G13"/>
  <c r="F13"/>
  <c r="E13"/>
  <c r="C13"/>
  <c r="P12"/>
  <c r="L12"/>
  <c r="K12"/>
  <c r="J12"/>
  <c r="I12"/>
  <c r="H12"/>
  <c r="G12"/>
  <c r="F12"/>
  <c r="E12"/>
  <c r="C12"/>
  <c r="P11"/>
  <c r="L11"/>
  <c r="K11"/>
  <c r="J11"/>
  <c r="I11"/>
  <c r="H11"/>
  <c r="G11"/>
  <c r="F11"/>
  <c r="E11"/>
  <c r="C11"/>
  <c r="P10"/>
  <c r="L10"/>
  <c r="K10"/>
  <c r="J10"/>
  <c r="I10"/>
  <c r="H10"/>
  <c r="G10"/>
  <c r="F10"/>
  <c r="E10"/>
  <c r="C10"/>
  <c r="P9"/>
  <c r="L9"/>
  <c r="K9"/>
  <c r="J9"/>
  <c r="I9"/>
  <c r="H9"/>
  <c r="G9"/>
  <c r="F9"/>
  <c r="E9"/>
  <c r="C9"/>
  <c r="P8"/>
  <c r="L8"/>
  <c r="K8"/>
  <c r="J8"/>
  <c r="I8"/>
  <c r="H8"/>
  <c r="G8"/>
  <c r="F8"/>
  <c r="E8"/>
  <c r="C8"/>
  <c r="P7"/>
  <c r="L7"/>
  <c r="K7"/>
  <c r="J7"/>
  <c r="I7"/>
  <c r="H7"/>
  <c r="G7"/>
  <c r="F7"/>
  <c r="E7"/>
  <c r="C7"/>
  <c r="P6"/>
  <c r="L6"/>
  <c r="K6"/>
  <c r="J6"/>
  <c r="I6"/>
  <c r="H6"/>
  <c r="G6"/>
  <c r="F6"/>
  <c r="E6"/>
  <c r="C6"/>
  <c r="P5"/>
  <c r="L5"/>
  <c r="K5"/>
  <c r="J5"/>
  <c r="I5"/>
  <c r="H5"/>
  <c r="G5"/>
  <c r="F5"/>
  <c r="E5"/>
  <c r="C5"/>
  <c r="P4"/>
  <c r="L4"/>
  <c r="K4"/>
  <c r="J4"/>
  <c r="I4"/>
  <c r="H4"/>
  <c r="G4"/>
  <c r="F4"/>
  <c r="E4"/>
  <c r="C4"/>
  <c r="K61" i="3" l="1"/>
  <c r="J61"/>
  <c r="I61"/>
  <c r="H61"/>
  <c r="G61"/>
  <c r="F61"/>
  <c r="E61"/>
  <c r="D61"/>
  <c r="C61"/>
  <c r="K60"/>
  <c r="J60"/>
  <c r="I60"/>
  <c r="H60"/>
  <c r="G60"/>
  <c r="F60"/>
  <c r="E60"/>
  <c r="D60"/>
  <c r="C60"/>
  <c r="K59"/>
  <c r="J59"/>
  <c r="I59"/>
  <c r="H59"/>
  <c r="G59"/>
  <c r="F59"/>
  <c r="E59"/>
  <c r="D59"/>
  <c r="C59"/>
  <c r="K58"/>
  <c r="J58"/>
  <c r="I58"/>
  <c r="H58"/>
  <c r="G58"/>
  <c r="F58"/>
  <c r="E58"/>
  <c r="D58"/>
  <c r="C58"/>
  <c r="K57"/>
  <c r="J57"/>
  <c r="I57"/>
  <c r="H57"/>
  <c r="G57"/>
  <c r="F57"/>
  <c r="E57"/>
  <c r="D57"/>
  <c r="C57"/>
  <c r="K56"/>
  <c r="J56"/>
  <c r="I56"/>
  <c r="H56"/>
  <c r="G56"/>
  <c r="F56"/>
  <c r="E56"/>
  <c r="D56"/>
  <c r="C56"/>
  <c r="K55"/>
  <c r="J55"/>
  <c r="I55"/>
  <c r="H55"/>
  <c r="G55"/>
  <c r="F55"/>
  <c r="E55"/>
  <c r="D55"/>
  <c r="C55"/>
  <c r="K54"/>
  <c r="J54"/>
  <c r="I54"/>
  <c r="H54"/>
  <c r="G54"/>
  <c r="F54"/>
  <c r="E54"/>
  <c r="D54"/>
  <c r="C54"/>
  <c r="K53"/>
  <c r="J53"/>
  <c r="I53"/>
  <c r="H53"/>
  <c r="G53"/>
  <c r="F53"/>
  <c r="E53"/>
  <c r="D53"/>
  <c r="C53"/>
  <c r="K52"/>
  <c r="J52"/>
  <c r="I52"/>
  <c r="H52"/>
  <c r="G52"/>
  <c r="F52"/>
  <c r="E52"/>
  <c r="D52"/>
  <c r="C52"/>
  <c r="K51"/>
  <c r="J51"/>
  <c r="I51"/>
  <c r="H51"/>
  <c r="G51"/>
  <c r="F51"/>
  <c r="E51"/>
  <c r="D51"/>
  <c r="C51"/>
  <c r="K50"/>
  <c r="J50"/>
  <c r="I50"/>
  <c r="H50"/>
  <c r="G50"/>
  <c r="F50"/>
  <c r="E50"/>
  <c r="D50"/>
  <c r="C50"/>
  <c r="K49"/>
  <c r="J49"/>
  <c r="I49"/>
  <c r="H49"/>
  <c r="G49"/>
  <c r="F49"/>
  <c r="E49"/>
  <c r="D49"/>
  <c r="C49"/>
  <c r="K48"/>
  <c r="J48"/>
  <c r="I48"/>
  <c r="H48"/>
  <c r="G48"/>
  <c r="F48"/>
  <c r="E48"/>
  <c r="D48"/>
  <c r="C48"/>
  <c r="K47"/>
  <c r="J47"/>
  <c r="I47"/>
  <c r="H47"/>
  <c r="G47"/>
  <c r="F47"/>
  <c r="E47"/>
  <c r="D47"/>
  <c r="C47"/>
  <c r="K46"/>
  <c r="J46"/>
  <c r="I46"/>
  <c r="H46"/>
  <c r="G46"/>
  <c r="F46"/>
  <c r="E46"/>
  <c r="D46"/>
  <c r="C46"/>
  <c r="K45"/>
  <c r="J45"/>
  <c r="I45"/>
  <c r="H45"/>
  <c r="G45"/>
  <c r="F45"/>
  <c r="E45"/>
  <c r="D45"/>
  <c r="C45"/>
  <c r="K44"/>
  <c r="J44"/>
  <c r="I44"/>
  <c r="H44"/>
  <c r="G44"/>
  <c r="F44"/>
  <c r="E44"/>
  <c r="D44"/>
  <c r="C44"/>
  <c r="K43"/>
  <c r="J43"/>
  <c r="I43"/>
  <c r="H43"/>
  <c r="G43"/>
  <c r="F43"/>
  <c r="E43"/>
  <c r="D43"/>
  <c r="C43"/>
  <c r="K42"/>
  <c r="J42"/>
  <c r="I42"/>
  <c r="H42"/>
  <c r="G42"/>
  <c r="F42"/>
  <c r="E42"/>
  <c r="D42"/>
  <c r="C42"/>
  <c r="K41"/>
  <c r="J41"/>
  <c r="I41"/>
  <c r="H41"/>
  <c r="G41"/>
  <c r="F41"/>
  <c r="E41"/>
  <c r="D41"/>
  <c r="C41"/>
  <c r="K40"/>
  <c r="J40"/>
  <c r="I40"/>
  <c r="H40"/>
  <c r="G40"/>
  <c r="F40"/>
  <c r="E40"/>
  <c r="D40"/>
  <c r="C40"/>
  <c r="K39"/>
  <c r="J39"/>
  <c r="I39"/>
  <c r="H39"/>
  <c r="G39"/>
  <c r="F39"/>
  <c r="E39"/>
  <c r="D39"/>
  <c r="C39"/>
  <c r="K38"/>
  <c r="J38"/>
  <c r="I38"/>
  <c r="H38"/>
  <c r="G38"/>
  <c r="F38"/>
  <c r="E38"/>
  <c r="D38"/>
  <c r="C38"/>
  <c r="K37"/>
  <c r="J37"/>
  <c r="I37"/>
  <c r="H37"/>
  <c r="G37"/>
  <c r="F37"/>
  <c r="E37"/>
  <c r="D37"/>
  <c r="C37"/>
  <c r="K36"/>
  <c r="J36"/>
  <c r="I36"/>
  <c r="H36"/>
  <c r="G36"/>
  <c r="F36"/>
  <c r="E36"/>
  <c r="D36"/>
  <c r="C36"/>
  <c r="K35"/>
  <c r="J35"/>
  <c r="I35"/>
  <c r="H35"/>
  <c r="G35"/>
  <c r="F35"/>
  <c r="E35"/>
  <c r="D35"/>
  <c r="C35"/>
  <c r="K34"/>
  <c r="J34"/>
  <c r="I34"/>
  <c r="H34"/>
  <c r="G34"/>
  <c r="F34"/>
  <c r="E34"/>
  <c r="D34"/>
  <c r="C34"/>
  <c r="K33"/>
  <c r="J33"/>
  <c r="I33"/>
  <c r="H33"/>
  <c r="G33"/>
  <c r="F33"/>
  <c r="E33"/>
  <c r="D33"/>
  <c r="C33"/>
  <c r="K32"/>
  <c r="J32"/>
  <c r="I32"/>
  <c r="H32"/>
  <c r="G32"/>
  <c r="F32"/>
  <c r="E32"/>
  <c r="D32"/>
  <c r="C32"/>
  <c r="K31"/>
  <c r="J31"/>
  <c r="I31"/>
  <c r="H31"/>
  <c r="G31"/>
  <c r="F31"/>
  <c r="E31"/>
  <c r="D31"/>
  <c r="C31"/>
  <c r="K30"/>
  <c r="J30"/>
  <c r="I30"/>
  <c r="H30"/>
  <c r="G30"/>
  <c r="F30"/>
  <c r="E30"/>
  <c r="D30"/>
  <c r="C30"/>
  <c r="K29"/>
  <c r="J29"/>
  <c r="I29"/>
  <c r="H29"/>
  <c r="G29"/>
  <c r="F29"/>
  <c r="E29"/>
  <c r="D29"/>
  <c r="C29"/>
  <c r="K28"/>
  <c r="J28"/>
  <c r="I28"/>
  <c r="H28"/>
  <c r="G28"/>
  <c r="F28"/>
  <c r="E28"/>
  <c r="D28"/>
  <c r="C28"/>
  <c r="K27"/>
  <c r="J27"/>
  <c r="I27"/>
  <c r="H27"/>
  <c r="G27"/>
  <c r="F27"/>
  <c r="E27"/>
  <c r="D27"/>
  <c r="C27"/>
  <c r="K26"/>
  <c r="J26"/>
  <c r="I26"/>
  <c r="H26"/>
  <c r="G26"/>
  <c r="F26"/>
  <c r="E26"/>
  <c r="D26"/>
  <c r="C26"/>
  <c r="K25"/>
  <c r="J25"/>
  <c r="I25"/>
  <c r="H25"/>
  <c r="G25"/>
  <c r="F25"/>
  <c r="E25"/>
  <c r="D25"/>
  <c r="C25"/>
  <c r="K24"/>
  <c r="J24"/>
  <c r="I24"/>
  <c r="H24"/>
  <c r="G24"/>
  <c r="F24"/>
  <c r="E24"/>
  <c r="D24"/>
  <c r="C24"/>
  <c r="K23"/>
  <c r="J23"/>
  <c r="I23"/>
  <c r="H23"/>
  <c r="G23"/>
  <c r="F23"/>
  <c r="E23"/>
  <c r="D23"/>
  <c r="C23"/>
  <c r="K22"/>
  <c r="J22"/>
  <c r="I22"/>
  <c r="H22"/>
  <c r="G22"/>
  <c r="F22"/>
  <c r="E22"/>
  <c r="D22"/>
  <c r="C22"/>
  <c r="K21"/>
  <c r="J21"/>
  <c r="I21"/>
  <c r="H21"/>
  <c r="G21"/>
  <c r="F21"/>
  <c r="E21"/>
  <c r="D21"/>
  <c r="C21"/>
  <c r="K20"/>
  <c r="J20"/>
  <c r="I20"/>
  <c r="H20"/>
  <c r="G20"/>
  <c r="F20"/>
  <c r="E20"/>
  <c r="D20"/>
  <c r="C20"/>
  <c r="K19"/>
  <c r="J19"/>
  <c r="I19"/>
  <c r="H19"/>
  <c r="G19"/>
  <c r="F19"/>
  <c r="E19"/>
  <c r="D19"/>
  <c r="C19"/>
  <c r="K18"/>
  <c r="J18"/>
  <c r="I18"/>
  <c r="H18"/>
  <c r="G18"/>
  <c r="F18"/>
  <c r="E18"/>
  <c r="D18"/>
  <c r="C18"/>
  <c r="K17"/>
  <c r="J17"/>
  <c r="I17"/>
  <c r="H17"/>
  <c r="G17"/>
  <c r="F17"/>
  <c r="E17"/>
  <c r="D17"/>
  <c r="C17"/>
  <c r="K16"/>
  <c r="J16"/>
  <c r="I16"/>
  <c r="H16"/>
  <c r="G16"/>
  <c r="F16"/>
  <c r="E16"/>
  <c r="D16"/>
  <c r="C16"/>
  <c r="K15"/>
  <c r="J15"/>
  <c r="I15"/>
  <c r="H15"/>
  <c r="G15"/>
  <c r="F15"/>
  <c r="E15"/>
  <c r="D15"/>
  <c r="C15"/>
  <c r="K14"/>
  <c r="J14"/>
  <c r="I14"/>
  <c r="H14"/>
  <c r="G14"/>
  <c r="F14"/>
  <c r="E14"/>
  <c r="D14"/>
  <c r="C14"/>
  <c r="K13"/>
  <c r="J13"/>
  <c r="I13"/>
  <c r="H13"/>
  <c r="G13"/>
  <c r="F13"/>
  <c r="E13"/>
  <c r="D13"/>
  <c r="C13"/>
  <c r="K12"/>
  <c r="J12"/>
  <c r="I12"/>
  <c r="H12"/>
  <c r="G12"/>
  <c r="F12"/>
  <c r="E12"/>
  <c r="D12"/>
  <c r="C12"/>
  <c r="K11"/>
  <c r="J11"/>
  <c r="I11"/>
  <c r="H11"/>
  <c r="G11"/>
  <c r="F11"/>
  <c r="E11"/>
  <c r="D11"/>
  <c r="C11"/>
  <c r="K10"/>
  <c r="J10"/>
  <c r="I10"/>
  <c r="H10"/>
  <c r="G10"/>
  <c r="F10"/>
  <c r="E10"/>
  <c r="D10"/>
  <c r="C10"/>
  <c r="K9"/>
  <c r="J9"/>
  <c r="I9"/>
  <c r="H9"/>
  <c r="G9"/>
  <c r="F9"/>
  <c r="E9"/>
  <c r="D9"/>
  <c r="C9"/>
  <c r="K8"/>
  <c r="J8"/>
  <c r="I8"/>
  <c r="H8"/>
  <c r="G8"/>
  <c r="F8"/>
  <c r="E8"/>
  <c r="D8"/>
  <c r="C8"/>
  <c r="K7"/>
  <c r="J7"/>
  <c r="I7"/>
  <c r="H7"/>
  <c r="G7"/>
  <c r="F7"/>
  <c r="E7"/>
  <c r="D7"/>
  <c r="C7"/>
  <c r="K6"/>
  <c r="J6"/>
  <c r="I6"/>
  <c r="H6"/>
  <c r="G6"/>
  <c r="F6"/>
  <c r="E6"/>
  <c r="D6"/>
  <c r="C6"/>
  <c r="K5"/>
  <c r="J5"/>
  <c r="I5"/>
  <c r="H5"/>
  <c r="G5"/>
  <c r="F5"/>
  <c r="E5"/>
  <c r="D5"/>
  <c r="C5"/>
  <c r="K4"/>
  <c r="J4"/>
  <c r="I4"/>
  <c r="H4"/>
  <c r="G4"/>
  <c r="F4"/>
  <c r="E4"/>
  <c r="D4"/>
  <c r="C4"/>
</calcChain>
</file>

<file path=xl/sharedStrings.xml><?xml version="1.0" encoding="utf-8"?>
<sst xmlns="http://schemas.openxmlformats.org/spreadsheetml/2006/main" count="8623" uniqueCount="1672">
  <si>
    <t>Males</t>
  </si>
  <si>
    <t>Females</t>
  </si>
  <si>
    <t>paste data here (see links tab):</t>
  </si>
  <si>
    <t>Lookup</t>
  </si>
  <si>
    <t>Name (for table lookup)</t>
  </si>
  <si>
    <t>UA</t>
  </si>
  <si>
    <t>Years</t>
  </si>
  <si>
    <t>fifth</t>
  </si>
  <si>
    <t>sex</t>
  </si>
  <si>
    <t>LE at birth</t>
  </si>
  <si>
    <t>standard error</t>
  </si>
  <si>
    <t>LCL</t>
  </si>
  <si>
    <t>UCL</t>
  </si>
  <si>
    <t>error+</t>
  </si>
  <si>
    <t>error-</t>
  </si>
  <si>
    <t>Area</t>
  </si>
  <si>
    <t>period</t>
  </si>
  <si>
    <t>SE</t>
  </si>
  <si>
    <t>Wales</t>
  </si>
  <si>
    <t>Powys LA removed</t>
  </si>
  <si>
    <t>2001 - 2005</t>
  </si>
  <si>
    <t>males</t>
  </si>
  <si>
    <t>ABM UHB</t>
  </si>
  <si>
    <t>Aneurin Bevan HB</t>
  </si>
  <si>
    <t>Betsi Cadwaladr UHB</t>
  </si>
  <si>
    <t>Cardiff and Vale UHB</t>
  </si>
  <si>
    <t>Cwm Taf HB</t>
  </si>
  <si>
    <t>Hywel Dda HB</t>
  </si>
  <si>
    <t>2005 - 2009</t>
  </si>
  <si>
    <t>Powys THB</t>
  </si>
  <si>
    <t>Blaenau Gwent</t>
  </si>
  <si>
    <t>Bridgend</t>
  </si>
  <si>
    <t>Caerphilly</t>
  </si>
  <si>
    <t>Cardiff</t>
  </si>
  <si>
    <t>Carmarthenshire</t>
  </si>
  <si>
    <t>ABM</t>
  </si>
  <si>
    <t>Ceredigion</t>
  </si>
  <si>
    <t>Conwy</t>
  </si>
  <si>
    <t>Denbighshire</t>
  </si>
  <si>
    <t>Flintshire</t>
  </si>
  <si>
    <t>Gwynedd</t>
  </si>
  <si>
    <t>Isle of Anglesey</t>
  </si>
  <si>
    <t>Aneurin Bevan</t>
  </si>
  <si>
    <t>Merthyr Tydfil</t>
  </si>
  <si>
    <t>Monmouthshire</t>
  </si>
  <si>
    <t>Neath Port Talbot</t>
  </si>
  <si>
    <t>Newport</t>
  </si>
  <si>
    <t>Pembrokeshire</t>
  </si>
  <si>
    <t>Rhondda Cynon Taf</t>
  </si>
  <si>
    <t>Betsi</t>
  </si>
  <si>
    <t>Swansea</t>
  </si>
  <si>
    <t>The Vale of Glamorgan</t>
  </si>
  <si>
    <t>Torfaen</t>
  </si>
  <si>
    <t>Wrexham</t>
  </si>
  <si>
    <t>CardiffVale</t>
  </si>
  <si>
    <t>Cwm Taf</t>
  </si>
  <si>
    <t>Hywel Dda</t>
  </si>
  <si>
    <t>Powys</t>
  </si>
  <si>
    <t>2005 - 2009_Wales_0_LE_Females</t>
  </si>
  <si>
    <t>2005 - 2009_ABM_0_LE_Females</t>
  </si>
  <si>
    <t>2005 - 2009_Aneurin Bevan_0_LE_Females</t>
  </si>
  <si>
    <t>2005 - 2009_Betsi_0_LE_Females</t>
  </si>
  <si>
    <t>2005 - 2009_CardiffVale_0_LE_Females</t>
  </si>
  <si>
    <t>2005 - 2009_Cwm Taf_0_LE_Females</t>
  </si>
  <si>
    <t>2005 - 2009_Hywel Dda_0_LE_Females</t>
  </si>
  <si>
    <t>2005 - 2009_Powys_0_LE_Females</t>
  </si>
  <si>
    <t>2005 - 2009_Blaenau Gwent_0_LE_Females</t>
  </si>
  <si>
    <t>2005 - 2009_Bridgend_0_LE_Females</t>
  </si>
  <si>
    <t>2005 - 2009_Caerphilly_0_LE_Females</t>
  </si>
  <si>
    <t>2005 - 2009_Cardiff_0_LE_Females</t>
  </si>
  <si>
    <t>2005 - 2009_Carmarthenshire_0_LE_Females</t>
  </si>
  <si>
    <t>2005 - 2009_Ceredigion_0_LE_Females</t>
  </si>
  <si>
    <t>2005 - 2009_Conwy_0_LE_Females</t>
  </si>
  <si>
    <t>2005 - 2009_Denbighshire_0_LE_Females</t>
  </si>
  <si>
    <t>2005 - 2009_Flintshire_0_LE_Females</t>
  </si>
  <si>
    <t>2005 - 2009_Gwynedd_0_LE_Females</t>
  </si>
  <si>
    <t>2005 - 2009_Isle of Anglesey_0_LE_Females</t>
  </si>
  <si>
    <t>2005 - 2009_Merthyr Tydfil_0_LE_Females</t>
  </si>
  <si>
    <t>2005 - 2009_Monmouthshire_0_LE_Females</t>
  </si>
  <si>
    <t>2005 - 2009_Neath Port Talbot_0_LE_Females</t>
  </si>
  <si>
    <t>2005 - 2009_Newport_0_LE_Females</t>
  </si>
  <si>
    <t>2005 - 2009_Pembrokeshire_0_LE_Females</t>
  </si>
  <si>
    <t>2005 - 2009_Rhondda Cynon Taf_0_LE_Females</t>
  </si>
  <si>
    <t>2005 - 2009_Swansea_0_LE_Females</t>
  </si>
  <si>
    <t>2005 - 2009_The Vale of Glamorgan_0_LE_Females</t>
  </si>
  <si>
    <t>2005 - 2009_Torfaen_0_LE_Females</t>
  </si>
  <si>
    <t>2005 - 2009_Wrexham_0_LE_Females</t>
  </si>
  <si>
    <t>2005 - 2009_Wales_0_LE_Males</t>
  </si>
  <si>
    <t>2005 - 2009_ABM_0_LE_Males</t>
  </si>
  <si>
    <t>2005 - 2009_Aneurin Bevan_0_LE_Males</t>
  </si>
  <si>
    <t>2005 - 2009_Betsi_0_LE_Males</t>
  </si>
  <si>
    <t>2005 - 2009_CardiffVale_0_LE_Males</t>
  </si>
  <si>
    <t>2005 - 2009_Cwm Taf_0_LE_Males</t>
  </si>
  <si>
    <t>2005 - 2009_Hywel Dda_0_LE_Males</t>
  </si>
  <si>
    <t>2005 - 2009_Powys_0_LE_Males</t>
  </si>
  <si>
    <t>2005 - 2009_Blaenau Gwent_0_LE_Males</t>
  </si>
  <si>
    <t>2005 - 2009_Bridgend_0_LE_Males</t>
  </si>
  <si>
    <t>2005 - 2009_Caerphilly_0_LE_Males</t>
  </si>
  <si>
    <t>2005 - 2009_Cardiff_0_LE_Males</t>
  </si>
  <si>
    <t>2005 - 2009_Carmarthenshire_0_LE_Males</t>
  </si>
  <si>
    <t>2005 - 2009_Ceredigion_0_LE_Males</t>
  </si>
  <si>
    <t>2005 - 2009_Conwy_0_LE_Males</t>
  </si>
  <si>
    <t>2005 - 2009_Denbighshire_0_LE_Males</t>
  </si>
  <si>
    <t>2005 - 2009_Flintshire_0_LE_Males</t>
  </si>
  <si>
    <t>2005 - 2009_Gwynedd_0_LE_Males</t>
  </si>
  <si>
    <t>2005 - 2009_Isle of Anglesey_0_LE_Males</t>
  </si>
  <si>
    <t>2005 - 2009_Merthyr Tydfil_0_LE_Males</t>
  </si>
  <si>
    <t>2005 - 2009_Monmouthshire_0_LE_Males</t>
  </si>
  <si>
    <t>2005 - 2009_Neath Port Talbot_0_LE_Males</t>
  </si>
  <si>
    <t>2005 - 2009_Newport_0_LE_Males</t>
  </si>
  <si>
    <t>2005 - 2009_Pembrokeshire_0_LE_Males</t>
  </si>
  <si>
    <t>2005 - 2009_Rhondda Cynon Taf_0_LE_Males</t>
  </si>
  <si>
    <t>2005 - 2009_Swansea_0_LE_Males</t>
  </si>
  <si>
    <t>2005 - 2009_The Vale of Glamorgan_0_LE_Males</t>
  </si>
  <si>
    <t>2005 - 2009_Torfaen_0_LE_Males</t>
  </si>
  <si>
    <t>2005 - 2009_Wrexham_0_LE_Males</t>
  </si>
  <si>
    <t>females</t>
  </si>
  <si>
    <t>HLE at birth</t>
  </si>
  <si>
    <t>TOPIC:</t>
  </si>
  <si>
    <t>SUBJECT:</t>
  </si>
  <si>
    <t>SOURCE:</t>
  </si>
  <si>
    <t>GEOGRAPHY:</t>
  </si>
  <si>
    <t>PERIOD:</t>
  </si>
  <si>
    <t>DEMOGRAPHY:</t>
  </si>
  <si>
    <t>NOTES:</t>
  </si>
  <si>
    <t>Life expectancy</t>
  </si>
  <si>
    <t>Denominator: Mid-Year Population Estimates (MYE), Office for National Statistics</t>
  </si>
  <si>
    <t xml:space="preserve">Wales, Health Board and Local Authority </t>
  </si>
  <si>
    <t>2005-09</t>
  </si>
  <si>
    <t>HB</t>
  </si>
  <si>
    <t>HLE</t>
  </si>
  <si>
    <t>Life expectancy, healthy life expectancy and disability-free life expectancy at birth by Health Board and Local Authority</t>
  </si>
  <si>
    <t>P:\Health Intelligence\Information resources\Information products\Inequalities\Data\LE\20110707_LE_HLE_DFLE_Table_MJW_V1c.xlsx</t>
  </si>
  <si>
    <t xml:space="preserve">Taken from: </t>
  </si>
  <si>
    <t>Data in these charts is taken from the inequalities profiles</t>
  </si>
  <si>
    <t>Current Selection</t>
  </si>
  <si>
    <t>Current Selection (list number)</t>
  </si>
  <si>
    <t>Indicator</t>
  </si>
  <si>
    <t>LA</t>
  </si>
  <si>
    <t>Persons</t>
  </si>
  <si>
    <t>Chart Title:</t>
  </si>
  <si>
    <t>Health Board</t>
  </si>
  <si>
    <t>Healthy life expectancy</t>
  </si>
  <si>
    <t>For chart title:</t>
  </si>
  <si>
    <t>Chart Source:</t>
  </si>
  <si>
    <t>Current Selection (for lookup)</t>
  </si>
  <si>
    <t>LE</t>
  </si>
  <si>
    <t>DFLE</t>
  </si>
  <si>
    <t>using ADDE &amp; MYE (ONS)</t>
  </si>
  <si>
    <t>using ADDE &amp; MYE (ONS), WHS (WG)</t>
  </si>
  <si>
    <t>Rank</t>
  </si>
  <si>
    <t>Ranked for chart:</t>
  </si>
  <si>
    <t>x coords</t>
  </si>
  <si>
    <t>y coords</t>
  </si>
  <si>
    <t>For lookup</t>
  </si>
  <si>
    <t>DFLE at birth</t>
  </si>
  <si>
    <t>P:\Health Intelligence\Information resources\Information products\Inequalities\Data\LE\20110707_HLE_HLE_DFLE_Table_MJW_V1c.xlsx</t>
  </si>
  <si>
    <t>2005 - 2009_Wales_0_HLE_Females</t>
  </si>
  <si>
    <t>2001 - 2005_Wales_0_HLE_Males</t>
  </si>
  <si>
    <t>2005 - 2009_ABM_0_HLE_Females</t>
  </si>
  <si>
    <t>2001 - 2005_Wales_1_HLE_Males</t>
  </si>
  <si>
    <t>2005 - 2009_Aneurin Bevan_0_HLE_Females</t>
  </si>
  <si>
    <t>2001 - 2005_Wales_2_HLE_Males</t>
  </si>
  <si>
    <t>2005 - 2009_Betsi_0_HLE_Females</t>
  </si>
  <si>
    <t>2001 - 2005_Wales_3_HLE_Males</t>
  </si>
  <si>
    <t>2005 - 2009_CardiffVale_0_HLE_Females</t>
  </si>
  <si>
    <t>2001 - 2005_Wales_4_HLE_Males</t>
  </si>
  <si>
    <t>2005 - 2009_Cwm Taf_0_HLE_Females</t>
  </si>
  <si>
    <t>2001 - 2005_Wales_5_HLE_Males</t>
  </si>
  <si>
    <t>2005 - 2009_Hywel Dda_0_HLE_Females</t>
  </si>
  <si>
    <t>2005 - 2009_Wales_0_HLE_Males</t>
  </si>
  <si>
    <t>2005 - 2009_Powys_0_HLE_Females</t>
  </si>
  <si>
    <t>2005 - 2009_Wales_1_HLE_Males</t>
  </si>
  <si>
    <t>2005 - 2009_Blaenau Gwent_0_HLE_Females</t>
  </si>
  <si>
    <t>2005 - 2009_Wales_2_HLE_Males</t>
  </si>
  <si>
    <t>2005 - 2009_Bridgend_0_HLE_Females</t>
  </si>
  <si>
    <t>2005 - 2009_Wales_3_HLE_Males</t>
  </si>
  <si>
    <t>2005 - 2009_Caerphilly_0_HLE_Females</t>
  </si>
  <si>
    <t>2005 - 2009_Wales_4_HLE_Males</t>
  </si>
  <si>
    <t>2005 - 2009_Cardiff_0_HLE_Females</t>
  </si>
  <si>
    <t>2005 - 2009_Wales_5_HLE_Males</t>
  </si>
  <si>
    <t>2005 - 2009_Carmarthenshire_0_HLE_Females</t>
  </si>
  <si>
    <t>2001 - 2005_Wales_0_HLE_Females</t>
  </si>
  <si>
    <t>2005 - 2009_Ceredigion_0_HLE_Females</t>
  </si>
  <si>
    <t>2001 - 2005_Wales_1_HLE_Females</t>
  </si>
  <si>
    <t>2005 - 2009_Conwy_0_HLE_Females</t>
  </si>
  <si>
    <t>2001 - 2005_Wales_2_HLE_Females</t>
  </si>
  <si>
    <t>2005 - 2009_Denbighshire_0_HLE_Females</t>
  </si>
  <si>
    <t>2001 - 2005_Wales_3_HLE_Females</t>
  </si>
  <si>
    <t>2005 - 2009_Flintshire_0_HLE_Females</t>
  </si>
  <si>
    <t>2001 - 2005_Wales_4_HLE_Females</t>
  </si>
  <si>
    <t>2005 - 2009_Gwynedd_0_HLE_Females</t>
  </si>
  <si>
    <t>2001 - 2005_Wales_5_HLE_Females</t>
  </si>
  <si>
    <t>2005 - 2009_Isle of Anglesey_0_HLE_Females</t>
  </si>
  <si>
    <t>2005 - 2009_Merthyr Tydfil_0_HLE_Females</t>
  </si>
  <si>
    <t>2005 - 2009_Wales_1_HLE_Females</t>
  </si>
  <si>
    <t>2005 - 2009_Monmouthshire_0_HLE_Females</t>
  </si>
  <si>
    <t>2005 - 2009_Wales_2_HLE_Females</t>
  </si>
  <si>
    <t>2005 - 2009_Neath Port Talbot_0_HLE_Females</t>
  </si>
  <si>
    <t>2005 - 2009_Wales_3_HLE_Females</t>
  </si>
  <si>
    <t>2005 - 2009_Newport_0_HLE_Females</t>
  </si>
  <si>
    <t>2005 - 2009_Wales_4_HLE_Females</t>
  </si>
  <si>
    <t>2005 - 2009_Pembrokeshire_0_HLE_Females</t>
  </si>
  <si>
    <t>2005 - 2009_Wales_5_HLE_Females</t>
  </si>
  <si>
    <t>2005 - 2009_Rhondda Cynon Taf_0_HLE_Females</t>
  </si>
  <si>
    <t>2001 - 2005_ABM_0_HLE_Males</t>
  </si>
  <si>
    <t>2005 - 2009_Swansea_0_HLE_Females</t>
  </si>
  <si>
    <t>2001 - 2005_ABM_1_HLE_Males</t>
  </si>
  <si>
    <t>2005 - 2009_The Vale of Glamorgan_0_HLE_Females</t>
  </si>
  <si>
    <t>2001 - 2005_ABM_2_HLE_Males</t>
  </si>
  <si>
    <t>2005 - 2009_Torfaen_0_HLE_Females</t>
  </si>
  <si>
    <t>2001 - 2005_ABM_3_HLE_Males</t>
  </si>
  <si>
    <t>2005 - 2009_Wrexham_0_HLE_Females</t>
  </si>
  <si>
    <t>2001 - 2005_ABM_4_HLE_Males</t>
  </si>
  <si>
    <t>2001 - 2005_ABM_5_HLE_Males</t>
  </si>
  <si>
    <t>2005 - 2009_ABM_0_HLE_Males</t>
  </si>
  <si>
    <t>2001 - 2005_Aneurin Bevan_0_HLE_Males</t>
  </si>
  <si>
    <t>2005 - 2009_Aneurin Bevan_0_HLE_Males</t>
  </si>
  <si>
    <t>2001 - 2005_Aneurin Bevan_1_HLE_Males</t>
  </si>
  <si>
    <t>2005 - 2009_Betsi_0_HLE_Males</t>
  </si>
  <si>
    <t>2001 - 2005_Aneurin Bevan_2_HLE_Males</t>
  </si>
  <si>
    <t>2005 - 2009_CardiffVale_0_HLE_Males</t>
  </si>
  <si>
    <t>2001 - 2005_Aneurin Bevan_3_HLE_Males</t>
  </si>
  <si>
    <t>2005 - 2009_Cwm Taf_0_HLE_Males</t>
  </si>
  <si>
    <t>2001 - 2005_Aneurin Bevan_4_HLE_Males</t>
  </si>
  <si>
    <t>2005 - 2009_Hywel Dda_0_HLE_Males</t>
  </si>
  <si>
    <t>2001 - 2005_Aneurin Bevan_5_HLE_Males</t>
  </si>
  <si>
    <t>2005 - 2009_Powys_0_HLE_Males</t>
  </si>
  <si>
    <t>2001 - 2005_Betsi_0_HLE_Males</t>
  </si>
  <si>
    <t>2005 - 2009_Blaenau Gwent_0_HLE_Males</t>
  </si>
  <si>
    <t>2001 - 2005_Betsi_1_HLE_Males</t>
  </si>
  <si>
    <t>2005 - 2009_Bridgend_0_HLE_Males</t>
  </si>
  <si>
    <t>2001 - 2005_Betsi_2_HLE_Males</t>
  </si>
  <si>
    <t>2005 - 2009_Caerphilly_0_HLE_Males</t>
  </si>
  <si>
    <t>2001 - 2005_Betsi_3_HLE_Males</t>
  </si>
  <si>
    <t>2005 - 2009_Cardiff_0_HLE_Males</t>
  </si>
  <si>
    <t>2001 - 2005_Betsi_4_HLE_Males</t>
  </si>
  <si>
    <t>2005 - 2009_Carmarthenshire_0_HLE_Males</t>
  </si>
  <si>
    <t>2001 - 2005_Betsi_5_HLE_Males</t>
  </si>
  <si>
    <t>2005 - 2009_Ceredigion_0_HLE_Males</t>
  </si>
  <si>
    <t>2001 - 2005_CardiffVale_0_HLE_Males</t>
  </si>
  <si>
    <t>2005 - 2009_Conwy_0_HLE_Males</t>
  </si>
  <si>
    <t>2001 - 2005_CardiffVale_1_HLE_Males</t>
  </si>
  <si>
    <t>2005 - 2009_Denbighshire_0_HLE_Males</t>
  </si>
  <si>
    <t>2001 - 2005_CardiffVale_2_HLE_Males</t>
  </si>
  <si>
    <t>2005 - 2009_Flintshire_0_HLE_Males</t>
  </si>
  <si>
    <t>2001 - 2005_CardiffVale_3_HLE_Males</t>
  </si>
  <si>
    <t>2005 - 2009_Gwynedd_0_HLE_Males</t>
  </si>
  <si>
    <t>2001 - 2005_CardiffVale_4_HLE_Males</t>
  </si>
  <si>
    <t>2005 - 2009_Isle of Anglesey_0_HLE_Males</t>
  </si>
  <si>
    <t>2001 - 2005_CardiffVale_5_HLE_Males</t>
  </si>
  <si>
    <t>2005 - 2009_Merthyr Tydfil_0_HLE_Males</t>
  </si>
  <si>
    <t>2001 - 2005_Cwm Taf_0_HLE_Males</t>
  </si>
  <si>
    <t>2005 - 2009_Monmouthshire_0_HLE_Males</t>
  </si>
  <si>
    <t>2001 - 2005_Cwm Taf_1_HLE_Males</t>
  </si>
  <si>
    <t>2005 - 2009_Neath Port Talbot_0_HLE_Males</t>
  </si>
  <si>
    <t>2001 - 2005_Cwm Taf_2_HLE_Males</t>
  </si>
  <si>
    <t>2005 - 2009_Newport_0_HLE_Males</t>
  </si>
  <si>
    <t>2001 - 2005_Cwm Taf_3_HLE_Males</t>
  </si>
  <si>
    <t>2005 - 2009_Pembrokeshire_0_HLE_Males</t>
  </si>
  <si>
    <t>2001 - 2005_Cwm Taf_4_HLE_Males</t>
  </si>
  <si>
    <t>2005 - 2009_Rhondda Cynon Taf_0_HLE_Males</t>
  </si>
  <si>
    <t>2001 - 2005_Cwm Taf_5_HLE_Males</t>
  </si>
  <si>
    <t>2005 - 2009_Swansea_0_HLE_Males</t>
  </si>
  <si>
    <t>2001 - 2005_Hywel Dda_0_HLE_Males</t>
  </si>
  <si>
    <t>2005 - 2009_The Vale of Glamorgan_0_HLE_Males</t>
  </si>
  <si>
    <t>2001 - 2005_Hywel Dda_1_HLE_Males</t>
  </si>
  <si>
    <t>2005 - 2009_Torfaen_0_HLE_Males</t>
  </si>
  <si>
    <t>2001 - 2005_Hywel Dda_2_HLE_Males</t>
  </si>
  <si>
    <t>2005 - 2009_Wrexham_0_HLE_Males</t>
  </si>
  <si>
    <t>2001 - 2005_Hywel Dda_3_HLE_Males</t>
  </si>
  <si>
    <t>2001 - 2005_Hywel Dda_4_HLE_Males</t>
  </si>
  <si>
    <t>2001 - 2005_Hywel Dda_5_HLE_Males</t>
  </si>
  <si>
    <t>2001 - 2005_Powys_0_HLE_Males</t>
  </si>
  <si>
    <t>2001 - 2005_Powys_1_HLE_Males</t>
  </si>
  <si>
    <t>2001 - 2005_Powys_2_HLE_Males</t>
  </si>
  <si>
    <t>2001 - 2005_Powys_3_HLE_Males</t>
  </si>
  <si>
    <t>2001 - 2005_Powys_4_HLE_Males</t>
  </si>
  <si>
    <t>2001 - 2005_Powys_5_HLE_Males</t>
  </si>
  <si>
    <t>2005 - 2009_ABM_1_HLE_Males</t>
  </si>
  <si>
    <t>2005 - 2009_ABM_2_HLE_Males</t>
  </si>
  <si>
    <t>2005 - 2009_ABM_3_HLE_Males</t>
  </si>
  <si>
    <t>2005 - 2009_ABM_4_HLE_Males</t>
  </si>
  <si>
    <t>2005 - 2009_ABM_5_HLE_Males</t>
  </si>
  <si>
    <t>2005 - 2009_Aneurin Bevan_1_HLE_Males</t>
  </si>
  <si>
    <t>2005 - 2009_Aneurin Bevan_2_HLE_Males</t>
  </si>
  <si>
    <t>2005 - 2009_Aneurin Bevan_3_HLE_Males</t>
  </si>
  <si>
    <t>2005 - 2009_Aneurin Bevan_4_HLE_Males</t>
  </si>
  <si>
    <t>2005 - 2009_Aneurin Bevan_5_HLE_Males</t>
  </si>
  <si>
    <t>2005 - 2009_Betsi_1_HLE_Males</t>
  </si>
  <si>
    <t>2005 - 2009_Betsi_2_HLE_Males</t>
  </si>
  <si>
    <t>2005 - 2009_Betsi_3_HLE_Males</t>
  </si>
  <si>
    <t>2005 - 2009_Betsi_4_HLE_Males</t>
  </si>
  <si>
    <t>2005 - 2009_Betsi_5_HLE_Males</t>
  </si>
  <si>
    <t>2005 - 2009_CardiffVale_1_HLE_Males</t>
  </si>
  <si>
    <t>2005 - 2009_CardiffVale_2_HLE_Males</t>
  </si>
  <si>
    <t>2005 - 2009_CardiffVale_3_HLE_Males</t>
  </si>
  <si>
    <t>2005 - 2009_CardiffVale_4_HLE_Males</t>
  </si>
  <si>
    <t>2005 - 2009_CardiffVale_5_HLE_Males</t>
  </si>
  <si>
    <t>2005 - 2009_Cwm Taf_1_HLE_Males</t>
  </si>
  <si>
    <t>2005 - 2009_Cwm Taf_2_HLE_Males</t>
  </si>
  <si>
    <t>2005 - 2009_Cwm Taf_3_HLE_Males</t>
  </si>
  <si>
    <t>2005 - 2009_Cwm Taf_4_HLE_Males</t>
  </si>
  <si>
    <t>2005 - 2009_Cwm Taf_5_HLE_Males</t>
  </si>
  <si>
    <t>2005 - 2009_Hywel Dda_1_HLE_Males</t>
  </si>
  <si>
    <t>2005 - 2009_Hywel Dda_2_HLE_Males</t>
  </si>
  <si>
    <t>2005 - 2009_Hywel Dda_3_HLE_Males</t>
  </si>
  <si>
    <t>2005 - 2009_Hywel Dda_4_HLE_Males</t>
  </si>
  <si>
    <t>2005 - 2009_Hywel Dda_5_HLE_Males</t>
  </si>
  <si>
    <t>2005 - 2009_Powys_1_HLE_Males</t>
  </si>
  <si>
    <t>2005 - 2009_Powys_2_HLE_Males</t>
  </si>
  <si>
    <t>2005 - 2009_Powys_3_HLE_Males</t>
  </si>
  <si>
    <t>2005 - 2009_Powys_4_HLE_Males</t>
  </si>
  <si>
    <t>2005 - 2009_Powys_5_HLE_Males</t>
  </si>
  <si>
    <t>2001 - 2005_ABM_0_HLE_Females</t>
  </si>
  <si>
    <t>2001 - 2005_ABM_1_HLE_Females</t>
  </si>
  <si>
    <t>2001 - 2005_ABM_2_HLE_Females</t>
  </si>
  <si>
    <t>2001 - 2005_ABM_3_HLE_Females</t>
  </si>
  <si>
    <t>2001 - 2005_ABM_4_HLE_Females</t>
  </si>
  <si>
    <t>2001 - 2005_ABM_5_HLE_Females</t>
  </si>
  <si>
    <t>2001 - 2005_Aneurin Bevan_0_HLE_Females</t>
  </si>
  <si>
    <t>2001 - 2005_Aneurin Bevan_1_HLE_Females</t>
  </si>
  <si>
    <t>2001 - 2005_Aneurin Bevan_2_HLE_Females</t>
  </si>
  <si>
    <t>2001 - 2005_Aneurin Bevan_3_HLE_Females</t>
  </si>
  <si>
    <t>2001 - 2005_Aneurin Bevan_4_HLE_Females</t>
  </si>
  <si>
    <t>2001 - 2005_Aneurin Bevan_5_HLE_Females</t>
  </si>
  <si>
    <t>2001 - 2005_Betsi_0_HLE_Females</t>
  </si>
  <si>
    <t>2001 - 2005_Betsi_1_HLE_Females</t>
  </si>
  <si>
    <t>2001 - 2005_Betsi_2_HLE_Females</t>
  </si>
  <si>
    <t>2001 - 2005_Betsi_3_HLE_Females</t>
  </si>
  <si>
    <t>2001 - 2005_Betsi_4_HLE_Females</t>
  </si>
  <si>
    <t>2001 - 2005_Betsi_5_HLE_Females</t>
  </si>
  <si>
    <t>2001 - 2005_CardiffVale_0_HLE_Females</t>
  </si>
  <si>
    <t>2001 - 2005_CardiffVale_1_HLE_Females</t>
  </si>
  <si>
    <t>2001 - 2005_CardiffVale_2_HLE_Females</t>
  </si>
  <si>
    <t>2001 - 2005_CardiffVale_3_HLE_Females</t>
  </si>
  <si>
    <t>2001 - 2005_CardiffVale_4_HLE_Females</t>
  </si>
  <si>
    <t>2001 - 2005_CardiffVale_5_HLE_Females</t>
  </si>
  <si>
    <t>2001 - 2005_Cwm Taf_0_HLE_Females</t>
  </si>
  <si>
    <t>2001 - 2005_Cwm Taf_1_HLE_Females</t>
  </si>
  <si>
    <t>2001 - 2005_Cwm Taf_2_HLE_Females</t>
  </si>
  <si>
    <t>2001 - 2005_Cwm Taf_3_HLE_Females</t>
  </si>
  <si>
    <t>2001 - 2005_Cwm Taf_4_HLE_Females</t>
  </si>
  <si>
    <t>2001 - 2005_Cwm Taf_5_HLE_Females</t>
  </si>
  <si>
    <t>2001 - 2005_Hywel Dda_0_HLE_Females</t>
  </si>
  <si>
    <t>2001 - 2005_Hywel Dda_1_HLE_Females</t>
  </si>
  <si>
    <t>2001 - 2005_Hywel Dda_2_HLE_Females</t>
  </si>
  <si>
    <t>2001 - 2005_Hywel Dda_3_HLE_Females</t>
  </si>
  <si>
    <t>2001 - 2005_Hywel Dda_4_HLE_Females</t>
  </si>
  <si>
    <t>2001 - 2005_Hywel Dda_5_HLE_Females</t>
  </si>
  <si>
    <t>2001 - 2005_Powys_0_HLE_Females</t>
  </si>
  <si>
    <t>2001 - 2005_Powys_1_HLE_Females</t>
  </si>
  <si>
    <t>2001 - 2005_Powys_2_HLE_Females</t>
  </si>
  <si>
    <t>2001 - 2005_Powys_3_HLE_Females</t>
  </si>
  <si>
    <t>2001 - 2005_Powys_4_HLE_Females</t>
  </si>
  <si>
    <t>2001 - 2005_Powys_5_HLE_Females</t>
  </si>
  <si>
    <t>2005 - 2009_ABM_1_HLE_Females</t>
  </si>
  <si>
    <t>2005 - 2009_ABM_2_HLE_Females</t>
  </si>
  <si>
    <t>2005 - 2009_ABM_3_HLE_Females</t>
  </si>
  <si>
    <t>2005 - 2009_ABM_4_HLE_Females</t>
  </si>
  <si>
    <t>2005 - 2009_ABM_5_HLE_Females</t>
  </si>
  <si>
    <t>2005 - 2009_Aneurin Bevan_1_HLE_Females</t>
  </si>
  <si>
    <t>2005 - 2009_Aneurin Bevan_2_HLE_Females</t>
  </si>
  <si>
    <t>2005 - 2009_Aneurin Bevan_3_HLE_Females</t>
  </si>
  <si>
    <t>2005 - 2009_Aneurin Bevan_4_HLE_Females</t>
  </si>
  <si>
    <t>2005 - 2009_Aneurin Bevan_5_HLE_Females</t>
  </si>
  <si>
    <t>2005 - 2009_Betsi_1_HLE_Females</t>
  </si>
  <si>
    <t>2005 - 2009_Betsi_2_HLE_Females</t>
  </si>
  <si>
    <t>2005 - 2009_Betsi_3_HLE_Females</t>
  </si>
  <si>
    <t>2005 - 2009_Betsi_4_HLE_Females</t>
  </si>
  <si>
    <t>2005 - 2009_Betsi_5_HLE_Females</t>
  </si>
  <si>
    <t>2005 - 2009_CardiffVale_1_HLE_Females</t>
  </si>
  <si>
    <t>2005 - 2009_CardiffVale_2_HLE_Females</t>
  </si>
  <si>
    <t>2005 - 2009_CardiffVale_3_HLE_Females</t>
  </si>
  <si>
    <t>2005 - 2009_CardiffVale_4_HLE_Females</t>
  </si>
  <si>
    <t>2005 - 2009_CardiffVale_5_HLE_Females</t>
  </si>
  <si>
    <t>2005 - 2009_Cwm Taf_1_HLE_Females</t>
  </si>
  <si>
    <t>2005 - 2009_Cwm Taf_2_HLE_Females</t>
  </si>
  <si>
    <t>2005 - 2009_Cwm Taf_3_HLE_Females</t>
  </si>
  <si>
    <t>2005 - 2009_Cwm Taf_4_HLE_Females</t>
  </si>
  <si>
    <t>2005 - 2009_Cwm Taf_5_HLE_Females</t>
  </si>
  <si>
    <t>2005 - 2009_Hywel Dda_1_HLE_Females</t>
  </si>
  <si>
    <t>2005 - 2009_Hywel Dda_2_HLE_Females</t>
  </si>
  <si>
    <t>2005 - 2009_Hywel Dda_3_HLE_Females</t>
  </si>
  <si>
    <t>2005 - 2009_Hywel Dda_4_HLE_Females</t>
  </si>
  <si>
    <t>2005 - 2009_Hywel Dda_5_HLE_Females</t>
  </si>
  <si>
    <t>2005 - 2009_Powys_1_HLE_Females</t>
  </si>
  <si>
    <t>2005 - 2009_Powys_2_HLE_Females</t>
  </si>
  <si>
    <t>2005 - 2009_Powys_3_HLE_Females</t>
  </si>
  <si>
    <t>2005 - 2009_Powys_4_HLE_Females</t>
  </si>
  <si>
    <t>2005 - 2009_Powys_5_HLE_Females</t>
  </si>
  <si>
    <t>2001 - 2005_Blaenau Gwent_0_HLE_Males</t>
  </si>
  <si>
    <t>2001 - 2005_Blaenau Gwent_1_HLE_Males</t>
  </si>
  <si>
    <t>2001 - 2005_Blaenau Gwent_2_HLE_Males</t>
  </si>
  <si>
    <t>2001 - 2005_Blaenau Gwent_3_HLE_Males</t>
  </si>
  <si>
    <t>2001 - 2005_Blaenau Gwent_4_HLE_Males</t>
  </si>
  <si>
    <t>2001 - 2005_Blaenau Gwent_5_HLE_Males</t>
  </si>
  <si>
    <t>2001 - 2005_Bridgend_0_HLE_Males</t>
  </si>
  <si>
    <t>2001 - 2005_Bridgend_1_HLE_Males</t>
  </si>
  <si>
    <t>2001 - 2005_Bridgend_2_HLE_Males</t>
  </si>
  <si>
    <t>2001 - 2005_Bridgend_3_HLE_Males</t>
  </si>
  <si>
    <t>2001 - 2005_Bridgend_4_HLE_Males</t>
  </si>
  <si>
    <t>2001 - 2005_Bridgend_5_HLE_Males</t>
  </si>
  <si>
    <t>2001 - 2005_Caerphilly_0_HLE_Males</t>
  </si>
  <si>
    <t>2001 - 2005_Caerphilly_1_HLE_Males</t>
  </si>
  <si>
    <t>2001 - 2005_Caerphilly_2_HLE_Males</t>
  </si>
  <si>
    <t>2001 - 2005_Caerphilly_3_HLE_Males</t>
  </si>
  <si>
    <t>2001 - 2005_Caerphilly_4_HLE_Males</t>
  </si>
  <si>
    <t>2001 - 2005_Caerphilly_5_HLE_Males</t>
  </si>
  <si>
    <t>2001 - 2005_Cardiff_0_HLE_Males</t>
  </si>
  <si>
    <t>2001 - 2005_Cardiff_1_HLE_Males</t>
  </si>
  <si>
    <t>2001 - 2005_Cardiff_2_HLE_Males</t>
  </si>
  <si>
    <t>2001 - 2005_Cardiff_3_HLE_Males</t>
  </si>
  <si>
    <t>2001 - 2005_Cardiff_4_HLE_Males</t>
  </si>
  <si>
    <t>2001 - 2005_Cardiff_5_HLE_Males</t>
  </si>
  <si>
    <t>2001 - 2005_Carmarthenshire_0_HLE_Males</t>
  </si>
  <si>
    <t>2001 - 2005_Carmarthenshire_1_HLE_Males</t>
  </si>
  <si>
    <t>2001 - 2005_Carmarthenshire_2_HLE_Males</t>
  </si>
  <si>
    <t>2001 - 2005_Carmarthenshire_3_HLE_Males</t>
  </si>
  <si>
    <t>2001 - 2005_Carmarthenshire_4_HLE_Males</t>
  </si>
  <si>
    <t>2001 - 2005_Carmarthenshire_5_HLE_Males</t>
  </si>
  <si>
    <t>2001 - 2005_Ceredigion_0_HLE_Males</t>
  </si>
  <si>
    <t>2001 - 2005_Ceredigion_1_HLE_Males</t>
  </si>
  <si>
    <t>2001 - 2005_Ceredigion_2_HLE_Males</t>
  </si>
  <si>
    <t>2001 - 2005_Ceredigion_3_HLE_Males</t>
  </si>
  <si>
    <t>2001 - 2005_Ceredigion_4_HLE_Males</t>
  </si>
  <si>
    <t>2001 - 2005_Ceredigion_5_HLE_Males</t>
  </si>
  <si>
    <t>2001 - 2005_Conwy_0_HLE_Males</t>
  </si>
  <si>
    <t>2001 - 2005_Conwy_1_HLE_Males</t>
  </si>
  <si>
    <t>2001 - 2005_Conwy_2_HLE_Males</t>
  </si>
  <si>
    <t>2001 - 2005_Conwy_3_HLE_Males</t>
  </si>
  <si>
    <t>2001 - 2005_Conwy_4_HLE_Males</t>
  </si>
  <si>
    <t>2001 - 2005_Conwy_5_HLE_Males</t>
  </si>
  <si>
    <t>2001 - 2005_Denbighshire_0_HLE_Males</t>
  </si>
  <si>
    <t>2001 - 2005_Denbighshire_1_HLE_Males</t>
  </si>
  <si>
    <t>2001 - 2005_Denbighshire_2_HLE_Males</t>
  </si>
  <si>
    <t>2001 - 2005_Denbighshire_3_HLE_Males</t>
  </si>
  <si>
    <t>2001 - 2005_Denbighshire_4_HLE_Males</t>
  </si>
  <si>
    <t>2001 - 2005_Denbighshire_5_HLE_Males</t>
  </si>
  <si>
    <t>2001 - 2005_Flintshire_0_HLE_Males</t>
  </si>
  <si>
    <t>2001 - 2005_Flintshire_1_HLE_Males</t>
  </si>
  <si>
    <t>2001 - 2005_Flintshire_2_HLE_Males</t>
  </si>
  <si>
    <t>2001 - 2005_Flintshire_3_HLE_Males</t>
  </si>
  <si>
    <t>2001 - 2005_Flintshire_4_HLE_Males</t>
  </si>
  <si>
    <t>2001 - 2005_Flintshire_5_HLE_Males</t>
  </si>
  <si>
    <t>2001 - 2005_Gwynedd_0_HLE_Males</t>
  </si>
  <si>
    <t>2001 - 2005_Gwynedd_1_HLE_Males</t>
  </si>
  <si>
    <t>2001 - 2005_Gwynedd_2_HLE_Males</t>
  </si>
  <si>
    <t>2001 - 2005_Gwynedd_3_HLE_Males</t>
  </si>
  <si>
    <t>2001 - 2005_Gwynedd_4_HLE_Males</t>
  </si>
  <si>
    <t>2001 - 2005_Gwynedd_5_HLE_Males</t>
  </si>
  <si>
    <t>2001 - 2005_Isle of Anglesey_0_HLE_Males</t>
  </si>
  <si>
    <t>2001 - 2005_Isle of Anglesey_1_HLE_Males</t>
  </si>
  <si>
    <t>2001 - 2005_Isle of Anglesey_2_HLE_Males</t>
  </si>
  <si>
    <t>2001 - 2005_Isle of Anglesey_3_HLE_Males</t>
  </si>
  <si>
    <t>2001 - 2005_Isle of Anglesey_4_HLE_Males</t>
  </si>
  <si>
    <t>2001 - 2005_Isle of Anglesey_5_HLE_Males</t>
  </si>
  <si>
    <t>2001 - 2005_Merthyr Tydfil_0_HLE_Males</t>
  </si>
  <si>
    <t>2001 - 2005_Merthyr Tydfil_1_HLE_Males</t>
  </si>
  <si>
    <t>2001 - 2005_Merthyr Tydfil_2_HLE_Males</t>
  </si>
  <si>
    <t>2001 - 2005_Merthyr Tydfil_3_HLE_Males</t>
  </si>
  <si>
    <t>2001 - 2005_Merthyr Tydfil_4_HLE_Males</t>
  </si>
  <si>
    <t>2001 - 2005_Merthyr Tydfil_5_HLE_Males</t>
  </si>
  <si>
    <t>2001 - 2005_Monmouthshire_0_HLE_Males</t>
  </si>
  <si>
    <t>2001 - 2005_Monmouthshire_1_HLE_Males</t>
  </si>
  <si>
    <t>2001 - 2005_Monmouthshire_2_HLE_Males</t>
  </si>
  <si>
    <t>2001 - 2005_Monmouthshire_3_HLE_Males</t>
  </si>
  <si>
    <t>2001 - 2005_Monmouthshire_4_HLE_Males</t>
  </si>
  <si>
    <t>2001 - 2005_Monmouthshire_5_HLE_Males</t>
  </si>
  <si>
    <t>2001 - 2005_Neath Port Talbot_0_HLE_Males</t>
  </si>
  <si>
    <t>2001 - 2005_Neath Port Talbot_1_HLE_Males</t>
  </si>
  <si>
    <t>2001 - 2005_Neath Port Talbot_2_HLE_Males</t>
  </si>
  <si>
    <t>2001 - 2005_Neath Port Talbot_3_HLE_Males</t>
  </si>
  <si>
    <t>2001 - 2005_Neath Port Talbot_4_HLE_Males</t>
  </si>
  <si>
    <t>2001 - 2005_Neath Port Talbot_5_HLE_Males</t>
  </si>
  <si>
    <t>2001 - 2005_Newport_0_HLE_Males</t>
  </si>
  <si>
    <t>2001 - 2005_Newport_1_HLE_Males</t>
  </si>
  <si>
    <t>2001 - 2005_Newport_2_HLE_Males</t>
  </si>
  <si>
    <t>2001 - 2005_Newport_3_HLE_Males</t>
  </si>
  <si>
    <t>2001 - 2005_Newport_4_HLE_Males</t>
  </si>
  <si>
    <t>2001 - 2005_Newport_5_HLE_Males</t>
  </si>
  <si>
    <t>2001 - 2005_Pembrokeshire_0_HLE_Males</t>
  </si>
  <si>
    <t>2001 - 2005_Pembrokeshire_1_HLE_Males</t>
  </si>
  <si>
    <t>2001 - 2005_Pembrokeshire_2_HLE_Males</t>
  </si>
  <si>
    <t>2001 - 2005_Pembrokeshire_3_HLE_Males</t>
  </si>
  <si>
    <t>2001 - 2005_Pembrokeshire_4_HLE_Males</t>
  </si>
  <si>
    <t>2001 - 2005_Pembrokeshire_5_HLE_Males</t>
  </si>
  <si>
    <t>2001 - 2005_Rhondda Cynon Taf_0_HLE_Males</t>
  </si>
  <si>
    <t>2001 - 2005_Rhondda Cynon Taf_1_HLE_Males</t>
  </si>
  <si>
    <t>2001 - 2005_Rhondda Cynon Taf_2_HLE_Males</t>
  </si>
  <si>
    <t>2001 - 2005_Rhondda Cynon Taf_3_HLE_Males</t>
  </si>
  <si>
    <t>2001 - 2005_Rhondda Cynon Taf_4_HLE_Males</t>
  </si>
  <si>
    <t>2001 - 2005_Rhondda Cynon Taf_5_HLE_Males</t>
  </si>
  <si>
    <t>2001 - 2005_Swansea_0_HLE_Males</t>
  </si>
  <si>
    <t>2001 - 2005_Swansea_1_HLE_Males</t>
  </si>
  <si>
    <t>2001 - 2005_Swansea_2_HLE_Males</t>
  </si>
  <si>
    <t>2001 - 2005_Swansea_3_HLE_Males</t>
  </si>
  <si>
    <t>2001 - 2005_Swansea_4_HLE_Males</t>
  </si>
  <si>
    <t>2001 - 2005_Swansea_5_HLE_Males</t>
  </si>
  <si>
    <t>2001 - 2005_The Vale of Glamorgan_0_HLE_Males</t>
  </si>
  <si>
    <t>2001 - 2005_The Vale of Glamorgan_1_HLE_Males</t>
  </si>
  <si>
    <t>2001 - 2005_The Vale of Glamorgan_2_HLE_Males</t>
  </si>
  <si>
    <t>2001 - 2005_The Vale of Glamorgan_3_HLE_Males</t>
  </si>
  <si>
    <t>2001 - 2005_The Vale of Glamorgan_4_HLE_Males</t>
  </si>
  <si>
    <t>2001 - 2005_The Vale of Glamorgan_5_HLE_Males</t>
  </si>
  <si>
    <t>2001 - 2005_Torfaen_0_HLE_Males</t>
  </si>
  <si>
    <t>2001 - 2005_Torfaen_1_HLE_Males</t>
  </si>
  <si>
    <t>2001 - 2005_Torfaen_2_HLE_Males</t>
  </si>
  <si>
    <t>2001 - 2005_Torfaen_3_HLE_Males</t>
  </si>
  <si>
    <t>2001 - 2005_Torfaen_4_HLE_Males</t>
  </si>
  <si>
    <t>2001 - 2005_Torfaen_5_HLE_Males</t>
  </si>
  <si>
    <t>2001 - 2005_Wrexham_0_HLE_Males</t>
  </si>
  <si>
    <t>2001 - 2005_Wrexham_1_HLE_Males</t>
  </si>
  <si>
    <t>2001 - 2005_Wrexham_2_HLE_Males</t>
  </si>
  <si>
    <t>2001 - 2005_Wrexham_3_HLE_Males</t>
  </si>
  <si>
    <t>2001 - 2005_Wrexham_4_HLE_Males</t>
  </si>
  <si>
    <t>2001 - 2005_Wrexham_5_HLE_Males</t>
  </si>
  <si>
    <t>2005 - 2009_Blaenau Gwent_1_HLE_Males</t>
  </si>
  <si>
    <t>2005 - 2009_Blaenau Gwent_2_HLE_Males</t>
  </si>
  <si>
    <t>2005 - 2009_Blaenau Gwent_3_HLE_Males</t>
  </si>
  <si>
    <t>2005 - 2009_Blaenau Gwent_4_HLE_Males</t>
  </si>
  <si>
    <t>2005 - 2009_Blaenau Gwent_5_HLE_Males</t>
  </si>
  <si>
    <t>2005 - 2009_Bridgend_1_HLE_Males</t>
  </si>
  <si>
    <t>2005 - 2009_Bridgend_2_HLE_Males</t>
  </si>
  <si>
    <t>2005 - 2009_Bridgend_3_HLE_Males</t>
  </si>
  <si>
    <t>2005 - 2009_Bridgend_4_HLE_Males</t>
  </si>
  <si>
    <t>2005 - 2009_Bridgend_5_HLE_Males</t>
  </si>
  <si>
    <t>2005 - 2009_Caerphilly_1_HLE_Males</t>
  </si>
  <si>
    <t>2005 - 2009_Caerphilly_2_HLE_Males</t>
  </si>
  <si>
    <t>2005 - 2009_Caerphilly_3_HLE_Males</t>
  </si>
  <si>
    <t>2005 - 2009_Caerphilly_4_HLE_Males</t>
  </si>
  <si>
    <t>2005 - 2009_Caerphilly_5_HLE_Males</t>
  </si>
  <si>
    <t>2005 - 2009_Cardiff_1_HLE_Males</t>
  </si>
  <si>
    <t>2005 - 2009_Cardiff_2_HLE_Males</t>
  </si>
  <si>
    <t>2005 - 2009_Cardiff_3_HLE_Males</t>
  </si>
  <si>
    <t>2005 - 2009_Cardiff_4_HLE_Males</t>
  </si>
  <si>
    <t>2005 - 2009_Cardiff_5_HLE_Males</t>
  </si>
  <si>
    <t>2005 - 2009_Carmarthenshire_1_HLE_Males</t>
  </si>
  <si>
    <t>2005 - 2009_Carmarthenshire_2_HLE_Males</t>
  </si>
  <si>
    <t>2005 - 2009_Carmarthenshire_3_HLE_Males</t>
  </si>
  <si>
    <t>2005 - 2009_Carmarthenshire_4_HLE_Males</t>
  </si>
  <si>
    <t>2005 - 2009_Carmarthenshire_5_HLE_Males</t>
  </si>
  <si>
    <t>2005 - 2009_Ceredigion_1_HLE_Males</t>
  </si>
  <si>
    <t>2005 - 2009_Ceredigion_2_HLE_Males</t>
  </si>
  <si>
    <t>2005 - 2009_Ceredigion_3_HLE_Males</t>
  </si>
  <si>
    <t>2005 - 2009_Ceredigion_4_HLE_Males</t>
  </si>
  <si>
    <t>2005 - 2009_Ceredigion_5_HLE_Males</t>
  </si>
  <si>
    <t>2005 - 2009_Conwy_1_HLE_Males</t>
  </si>
  <si>
    <t>2005 - 2009_Conwy_2_HLE_Males</t>
  </si>
  <si>
    <t>2005 - 2009_Conwy_3_HLE_Males</t>
  </si>
  <si>
    <t>2005 - 2009_Conwy_4_HLE_Males</t>
  </si>
  <si>
    <t>2005 - 2009_Conwy_5_HLE_Males</t>
  </si>
  <si>
    <t>2005 - 2009_Denbighshire_1_HLE_Males</t>
  </si>
  <si>
    <t>2005 - 2009_Denbighshire_2_HLE_Males</t>
  </si>
  <si>
    <t>2005 - 2009_Denbighshire_3_HLE_Males</t>
  </si>
  <si>
    <t>2005 - 2009_Denbighshire_4_HLE_Males</t>
  </si>
  <si>
    <t>2005 - 2009_Denbighshire_5_HLE_Males</t>
  </si>
  <si>
    <t>2005 - 2009_Flintshire_1_HLE_Males</t>
  </si>
  <si>
    <t>2005 - 2009_Flintshire_2_HLE_Males</t>
  </si>
  <si>
    <t>2005 - 2009_Flintshire_3_HLE_Males</t>
  </si>
  <si>
    <t>2005 - 2009_Flintshire_4_HLE_Males</t>
  </si>
  <si>
    <t>2005 - 2009_Flintshire_5_HLE_Males</t>
  </si>
  <si>
    <t>2005 - 2009_Gwynedd_1_HLE_Males</t>
  </si>
  <si>
    <t>2005 - 2009_Gwynedd_2_HLE_Males</t>
  </si>
  <si>
    <t>2005 - 2009_Gwynedd_3_HLE_Males</t>
  </si>
  <si>
    <t>2005 - 2009_Gwynedd_4_HLE_Males</t>
  </si>
  <si>
    <t>2005 - 2009_Gwynedd_5_HLE_Males</t>
  </si>
  <si>
    <t>2005 - 2009_Isle of Anglesey_1_HLE_Males</t>
  </si>
  <si>
    <t>2005 - 2009_Isle of Anglesey_2_HLE_Males</t>
  </si>
  <si>
    <t>2005 - 2009_Isle of Anglesey_3_HLE_Males</t>
  </si>
  <si>
    <t>2005 - 2009_Isle of Anglesey_4_HLE_Males</t>
  </si>
  <si>
    <t>2005 - 2009_Isle of Anglesey_5_HLE_Males</t>
  </si>
  <si>
    <t>2005 - 2009_Merthyr Tydfil_1_HLE_Males</t>
  </si>
  <si>
    <t>2005 - 2009_Merthyr Tydfil_2_HLE_Males</t>
  </si>
  <si>
    <t>2005 - 2009_Merthyr Tydfil_3_HLE_Males</t>
  </si>
  <si>
    <t>2005 - 2009_Merthyr Tydfil_4_HLE_Males</t>
  </si>
  <si>
    <t>2005 - 2009_Merthyr Tydfil_5_HLE_Males</t>
  </si>
  <si>
    <t>2005 - 2009_Monmouthshire_1_HLE_Males</t>
  </si>
  <si>
    <t>2005 - 2009_Monmouthshire_2_HLE_Males</t>
  </si>
  <si>
    <t>2005 - 2009_Monmouthshire_3_HLE_Males</t>
  </si>
  <si>
    <t>2005 - 2009_Monmouthshire_4_HLE_Males</t>
  </si>
  <si>
    <t>2005 - 2009_Monmouthshire_5_HLE_Males</t>
  </si>
  <si>
    <t>2005 - 2009_Neath Port Talbot_1_HLE_Males</t>
  </si>
  <si>
    <t>2005 - 2009_Neath Port Talbot_2_HLE_Males</t>
  </si>
  <si>
    <t>2005 - 2009_Neath Port Talbot_3_HLE_Males</t>
  </si>
  <si>
    <t>2005 - 2009_Neath Port Talbot_4_HLE_Males</t>
  </si>
  <si>
    <t>2005 - 2009_Neath Port Talbot_5_HLE_Males</t>
  </si>
  <si>
    <t>2005 - 2009_Newport_1_HLE_Males</t>
  </si>
  <si>
    <t>2005 - 2009_Newport_2_HLE_Males</t>
  </si>
  <si>
    <t>2005 - 2009_Newport_3_HLE_Males</t>
  </si>
  <si>
    <t>2005 - 2009_Newport_4_HLE_Males</t>
  </si>
  <si>
    <t>2005 - 2009_Newport_5_HLE_Males</t>
  </si>
  <si>
    <t>2005 - 2009_Pembrokeshire_1_HLE_Males</t>
  </si>
  <si>
    <t>2005 - 2009_Pembrokeshire_2_HLE_Males</t>
  </si>
  <si>
    <t>2005 - 2009_Pembrokeshire_3_HLE_Males</t>
  </si>
  <si>
    <t>2005 - 2009_Pembrokeshire_4_HLE_Males</t>
  </si>
  <si>
    <t>2005 - 2009_Pembrokeshire_5_HLE_Males</t>
  </si>
  <si>
    <t>2005 - 2009_Rhondda Cynon Taf_1_HLE_Males</t>
  </si>
  <si>
    <t>2005 - 2009_Rhondda Cynon Taf_2_HLE_Males</t>
  </si>
  <si>
    <t>2005 - 2009_Rhondda Cynon Taf_3_HLE_Males</t>
  </si>
  <si>
    <t>2005 - 2009_Rhondda Cynon Taf_4_HLE_Males</t>
  </si>
  <si>
    <t>2005 - 2009_Rhondda Cynon Taf_5_HLE_Males</t>
  </si>
  <si>
    <t>2005 - 2009_Swansea_1_HLE_Males</t>
  </si>
  <si>
    <t>2005 - 2009_Swansea_2_HLE_Males</t>
  </si>
  <si>
    <t>2005 - 2009_Swansea_3_HLE_Males</t>
  </si>
  <si>
    <t>2005 - 2009_Swansea_4_HLE_Males</t>
  </si>
  <si>
    <t>2005 - 2009_Swansea_5_HLE_Males</t>
  </si>
  <si>
    <t>2005 - 2009_The Vale of Glamorgan_1_HLE_Males</t>
  </si>
  <si>
    <t>2005 - 2009_The Vale of Glamorgan_2_HLE_Males</t>
  </si>
  <si>
    <t>2005 - 2009_The Vale of Glamorgan_3_HLE_Males</t>
  </si>
  <si>
    <t>2005 - 2009_The Vale of Glamorgan_4_HLE_Males</t>
  </si>
  <si>
    <t>2005 - 2009_The Vale of Glamorgan_5_HLE_Males</t>
  </si>
  <si>
    <t>2005 - 2009_Torfaen_1_HLE_Males</t>
  </si>
  <si>
    <t>2005 - 2009_Torfaen_2_HLE_Males</t>
  </si>
  <si>
    <t>2005 - 2009_Torfaen_3_HLE_Males</t>
  </si>
  <si>
    <t>2005 - 2009_Torfaen_4_HLE_Males</t>
  </si>
  <si>
    <t>2005 - 2009_Torfaen_5_HLE_Males</t>
  </si>
  <si>
    <t>2005 - 2009_Wrexham_1_HLE_Males</t>
  </si>
  <si>
    <t>2005 - 2009_Wrexham_2_HLE_Males</t>
  </si>
  <si>
    <t>2005 - 2009_Wrexham_3_HLE_Males</t>
  </si>
  <si>
    <t>2005 - 2009_Wrexham_4_HLE_Males</t>
  </si>
  <si>
    <t>2005 - 2009_Wrexham_5_HLE_Males</t>
  </si>
  <si>
    <t>2001 - 2005_Blaenau Gwent_0_HLE_Females</t>
  </si>
  <si>
    <t>2001 - 2005_Blaenau Gwent_1_HLE_Females</t>
  </si>
  <si>
    <t>2001 - 2005_Blaenau Gwent_2_HLE_Females</t>
  </si>
  <si>
    <t>2001 - 2005_Blaenau Gwent_3_HLE_Females</t>
  </si>
  <si>
    <t>2001 - 2005_Blaenau Gwent_4_HLE_Females</t>
  </si>
  <si>
    <t>2001 - 2005_Blaenau Gwent_5_HLE_Females</t>
  </si>
  <si>
    <t>2001 - 2005_Bridgend_0_HLE_Females</t>
  </si>
  <si>
    <t>2001 - 2005_Bridgend_1_HLE_Females</t>
  </si>
  <si>
    <t>2001 - 2005_Bridgend_2_HLE_Females</t>
  </si>
  <si>
    <t>2001 - 2005_Bridgend_3_HLE_Females</t>
  </si>
  <si>
    <t>2001 - 2005_Bridgend_4_HLE_Females</t>
  </si>
  <si>
    <t>2001 - 2005_Bridgend_5_HLE_Females</t>
  </si>
  <si>
    <t>2001 - 2005_Caerphilly_0_HLE_Females</t>
  </si>
  <si>
    <t>2001 - 2005_Caerphilly_1_HLE_Females</t>
  </si>
  <si>
    <t>2001 - 2005_Caerphilly_2_HLE_Females</t>
  </si>
  <si>
    <t>2001 - 2005_Caerphilly_3_HLE_Females</t>
  </si>
  <si>
    <t>2001 - 2005_Caerphilly_4_HLE_Females</t>
  </si>
  <si>
    <t>2001 - 2005_Caerphilly_5_HLE_Females</t>
  </si>
  <si>
    <t>2001 - 2005_Cardiff_0_HLE_Females</t>
  </si>
  <si>
    <t>2001 - 2005_Cardiff_1_HLE_Females</t>
  </si>
  <si>
    <t>2001 - 2005_Cardiff_2_HLE_Females</t>
  </si>
  <si>
    <t>2001 - 2005_Cardiff_3_HLE_Females</t>
  </si>
  <si>
    <t>2001 - 2005_Cardiff_4_HLE_Females</t>
  </si>
  <si>
    <t>2001 - 2005_Cardiff_5_HLE_Females</t>
  </si>
  <si>
    <t>2001 - 2005_Carmarthenshire_0_HLE_Females</t>
  </si>
  <si>
    <t>2001 - 2005_Carmarthenshire_1_HLE_Females</t>
  </si>
  <si>
    <t>2001 - 2005_Carmarthenshire_2_HLE_Females</t>
  </si>
  <si>
    <t>2001 - 2005_Carmarthenshire_3_HLE_Females</t>
  </si>
  <si>
    <t>2001 - 2005_Carmarthenshire_4_HLE_Females</t>
  </si>
  <si>
    <t>2001 - 2005_Carmarthenshire_5_HLE_Females</t>
  </si>
  <si>
    <t>2001 - 2005_Ceredigion_0_HLE_Females</t>
  </si>
  <si>
    <t>2001 - 2005_Ceredigion_1_HLE_Females</t>
  </si>
  <si>
    <t>2001 - 2005_Ceredigion_2_HLE_Females</t>
  </si>
  <si>
    <t>2001 - 2005_Ceredigion_3_HLE_Females</t>
  </si>
  <si>
    <t>2001 - 2005_Ceredigion_4_HLE_Females</t>
  </si>
  <si>
    <t>2001 - 2005_Ceredigion_5_HLE_Females</t>
  </si>
  <si>
    <t>2001 - 2005_Conwy_0_HLE_Females</t>
  </si>
  <si>
    <t>2001 - 2005_Conwy_1_HLE_Females</t>
  </si>
  <si>
    <t>2001 - 2005_Conwy_2_HLE_Females</t>
  </si>
  <si>
    <t>2001 - 2005_Conwy_3_HLE_Females</t>
  </si>
  <si>
    <t>2001 - 2005_Conwy_4_HLE_Females</t>
  </si>
  <si>
    <t>2001 - 2005_Conwy_5_HLE_Females</t>
  </si>
  <si>
    <t>2001 - 2005_Denbighshire_0_HLE_Females</t>
  </si>
  <si>
    <t>2001 - 2005_Denbighshire_1_HLE_Females</t>
  </si>
  <si>
    <t>2001 - 2005_Denbighshire_2_HLE_Females</t>
  </si>
  <si>
    <t>2001 - 2005_Denbighshire_3_HLE_Females</t>
  </si>
  <si>
    <t>2001 - 2005_Denbighshire_4_HLE_Females</t>
  </si>
  <si>
    <t>2001 - 2005_Denbighshire_5_HLE_Females</t>
  </si>
  <si>
    <t>2001 - 2005_Flintshire_0_HLE_Females</t>
  </si>
  <si>
    <t>2001 - 2005_Flintshire_1_HLE_Females</t>
  </si>
  <si>
    <t>2001 - 2005_Flintshire_2_HLE_Females</t>
  </si>
  <si>
    <t>2001 - 2005_Flintshire_3_HLE_Females</t>
  </si>
  <si>
    <t>2001 - 2005_Flintshire_4_HLE_Females</t>
  </si>
  <si>
    <t>2001 - 2005_Flintshire_5_HLE_Females</t>
  </si>
  <si>
    <t>2001 - 2005_Gwynedd_0_HLE_Females</t>
  </si>
  <si>
    <t>2001 - 2005_Gwynedd_1_HLE_Females</t>
  </si>
  <si>
    <t>2001 - 2005_Gwynedd_2_HLE_Females</t>
  </si>
  <si>
    <t>2001 - 2005_Gwynedd_3_HLE_Females</t>
  </si>
  <si>
    <t>2001 - 2005_Gwynedd_4_HLE_Females</t>
  </si>
  <si>
    <t>2001 - 2005_Gwynedd_5_HLE_Females</t>
  </si>
  <si>
    <t>2001 - 2005_Isle of Anglesey_0_HLE_Females</t>
  </si>
  <si>
    <t>2001 - 2005_Isle of Anglesey_1_HLE_Females</t>
  </si>
  <si>
    <t>2001 - 2005_Isle of Anglesey_2_HLE_Females</t>
  </si>
  <si>
    <t>2001 - 2005_Isle of Anglesey_3_HLE_Females</t>
  </si>
  <si>
    <t>2001 - 2005_Isle of Anglesey_4_HLE_Females</t>
  </si>
  <si>
    <t>2001 - 2005_Isle of Anglesey_5_HLE_Females</t>
  </si>
  <si>
    <t>2001 - 2005_Merthyr Tydfil_0_HLE_Females</t>
  </si>
  <si>
    <t>2001 - 2005_Merthyr Tydfil_1_HLE_Females</t>
  </si>
  <si>
    <t>2001 - 2005_Merthyr Tydfil_2_HLE_Females</t>
  </si>
  <si>
    <t>2001 - 2005_Merthyr Tydfil_3_HLE_Females</t>
  </si>
  <si>
    <t>2001 - 2005_Merthyr Tydfil_4_HLE_Females</t>
  </si>
  <si>
    <t>2001 - 2005_Merthyr Tydfil_5_HLE_Females</t>
  </si>
  <si>
    <t>2001 - 2005_Monmouthshire_0_HLE_Females</t>
  </si>
  <si>
    <t>2001 - 2005_Monmouthshire_1_HLE_Females</t>
  </si>
  <si>
    <t>2001 - 2005_Monmouthshire_2_HLE_Females</t>
  </si>
  <si>
    <t>2001 - 2005_Monmouthshire_3_HLE_Females</t>
  </si>
  <si>
    <t>2001 - 2005_Monmouthshire_4_HLE_Females</t>
  </si>
  <si>
    <t>2001 - 2005_Monmouthshire_5_HLE_Females</t>
  </si>
  <si>
    <t>2001 - 2005_Neath Port Talbot_0_HLE_Females</t>
  </si>
  <si>
    <t>2001 - 2005_Neath Port Talbot_1_HLE_Females</t>
  </si>
  <si>
    <t>2001 - 2005_Neath Port Talbot_2_HLE_Females</t>
  </si>
  <si>
    <t>2001 - 2005_Neath Port Talbot_3_HLE_Females</t>
  </si>
  <si>
    <t>2001 - 2005_Neath Port Talbot_4_HLE_Females</t>
  </si>
  <si>
    <t>2001 - 2005_Neath Port Talbot_5_HLE_Females</t>
  </si>
  <si>
    <t>2001 - 2005_Newport_0_HLE_Females</t>
  </si>
  <si>
    <t>2001 - 2005_Newport_1_HLE_Females</t>
  </si>
  <si>
    <t>2001 - 2005_Newport_2_HLE_Females</t>
  </si>
  <si>
    <t>2001 - 2005_Newport_3_HLE_Females</t>
  </si>
  <si>
    <t>2001 - 2005_Newport_4_HLE_Females</t>
  </si>
  <si>
    <t>2001 - 2005_Newport_5_HLE_Females</t>
  </si>
  <si>
    <t>2001 - 2005_Pembrokeshire_0_HLE_Females</t>
  </si>
  <si>
    <t>2001 - 2005_Pembrokeshire_1_HLE_Females</t>
  </si>
  <si>
    <t>2001 - 2005_Pembrokeshire_2_HLE_Females</t>
  </si>
  <si>
    <t>2001 - 2005_Pembrokeshire_3_HLE_Females</t>
  </si>
  <si>
    <t>2001 - 2005_Pembrokeshire_4_HLE_Females</t>
  </si>
  <si>
    <t>2001 - 2005_Pembrokeshire_5_HLE_Females</t>
  </si>
  <si>
    <t>2001 - 2005_Rhondda Cynon Taf_0_HLE_Females</t>
  </si>
  <si>
    <t>2001 - 2005_Rhondda Cynon Taf_1_HLE_Females</t>
  </si>
  <si>
    <t>2001 - 2005_Rhondda Cynon Taf_2_HLE_Females</t>
  </si>
  <si>
    <t>2001 - 2005_Rhondda Cynon Taf_3_HLE_Females</t>
  </si>
  <si>
    <t>2001 - 2005_Rhondda Cynon Taf_4_HLE_Females</t>
  </si>
  <si>
    <t>2001 - 2005_Rhondda Cynon Taf_5_HLE_Females</t>
  </si>
  <si>
    <t>2001 - 2005_Swansea_0_HLE_Females</t>
  </si>
  <si>
    <t>2001 - 2005_Swansea_1_HLE_Females</t>
  </si>
  <si>
    <t>2001 - 2005_Swansea_2_HLE_Females</t>
  </si>
  <si>
    <t>2001 - 2005_Swansea_3_HLE_Females</t>
  </si>
  <si>
    <t>2001 - 2005_Swansea_4_HLE_Females</t>
  </si>
  <si>
    <t>2001 - 2005_Swansea_5_HLE_Females</t>
  </si>
  <si>
    <t>2001 - 2005_The Vale of Glamorgan_0_HLE_Females</t>
  </si>
  <si>
    <t>2001 - 2005_The Vale of Glamorgan_1_HLE_Females</t>
  </si>
  <si>
    <t>2001 - 2005_The Vale of Glamorgan_2_HLE_Females</t>
  </si>
  <si>
    <t>2001 - 2005_The Vale of Glamorgan_3_HLE_Females</t>
  </si>
  <si>
    <t>2001 - 2005_The Vale of Glamorgan_4_HLE_Females</t>
  </si>
  <si>
    <t>2001 - 2005_The Vale of Glamorgan_5_HLE_Females</t>
  </si>
  <si>
    <t>2001 - 2005_Torfaen_0_HLE_Females</t>
  </si>
  <si>
    <t>2001 - 2005_Torfaen_1_HLE_Females</t>
  </si>
  <si>
    <t>2001 - 2005_Torfaen_2_HLE_Females</t>
  </si>
  <si>
    <t>2001 - 2005_Torfaen_3_HLE_Females</t>
  </si>
  <si>
    <t>2001 - 2005_Torfaen_4_HLE_Females</t>
  </si>
  <si>
    <t>2001 - 2005_Torfaen_5_HLE_Females</t>
  </si>
  <si>
    <t>2001 - 2005_Wrexham_0_HLE_Females</t>
  </si>
  <si>
    <t>2001 - 2005_Wrexham_1_HLE_Females</t>
  </si>
  <si>
    <t>2001 - 2005_Wrexham_2_HLE_Females</t>
  </si>
  <si>
    <t>2001 - 2005_Wrexham_3_HLE_Females</t>
  </si>
  <si>
    <t>2001 - 2005_Wrexham_4_HLE_Females</t>
  </si>
  <si>
    <t>2001 - 2005_Wrexham_5_HLE_Females</t>
  </si>
  <si>
    <t>2005 - 2009_Blaenau Gwent_1_HLE_Females</t>
  </si>
  <si>
    <t>2005 - 2009_Blaenau Gwent_2_HLE_Females</t>
  </si>
  <si>
    <t>2005 - 2009_Blaenau Gwent_3_HLE_Females</t>
  </si>
  <si>
    <t>2005 - 2009_Blaenau Gwent_4_HLE_Females</t>
  </si>
  <si>
    <t>2005 - 2009_Blaenau Gwent_5_HLE_Females</t>
  </si>
  <si>
    <t>2005 - 2009_Bridgend_1_HLE_Females</t>
  </si>
  <si>
    <t>2005 - 2009_Bridgend_2_HLE_Females</t>
  </si>
  <si>
    <t>2005 - 2009_Bridgend_3_HLE_Females</t>
  </si>
  <si>
    <t>2005 - 2009_Bridgend_4_HLE_Females</t>
  </si>
  <si>
    <t>2005 - 2009_Bridgend_5_HLE_Females</t>
  </si>
  <si>
    <t>2005 - 2009_Caerphilly_1_HLE_Females</t>
  </si>
  <si>
    <t>2005 - 2009_Caerphilly_2_HLE_Females</t>
  </si>
  <si>
    <t>2005 - 2009_Caerphilly_3_HLE_Females</t>
  </si>
  <si>
    <t>2005 - 2009_Caerphilly_4_HLE_Females</t>
  </si>
  <si>
    <t>2005 - 2009_Caerphilly_5_HLE_Females</t>
  </si>
  <si>
    <t>2005 - 2009_Cardiff_1_HLE_Females</t>
  </si>
  <si>
    <t>2005 - 2009_Cardiff_2_HLE_Females</t>
  </si>
  <si>
    <t>2005 - 2009_Cardiff_3_HLE_Females</t>
  </si>
  <si>
    <t>2005 - 2009_Cardiff_4_HLE_Females</t>
  </si>
  <si>
    <t>2005 - 2009_Cardiff_5_HLE_Females</t>
  </si>
  <si>
    <t>2005 - 2009_Carmarthenshire_1_HLE_Females</t>
  </si>
  <si>
    <t>2005 - 2009_Carmarthenshire_2_HLE_Females</t>
  </si>
  <si>
    <t>2005 - 2009_Carmarthenshire_3_HLE_Females</t>
  </si>
  <si>
    <t>2005 - 2009_Carmarthenshire_4_HLE_Females</t>
  </si>
  <si>
    <t>2005 - 2009_Carmarthenshire_5_HLE_Females</t>
  </si>
  <si>
    <t>2005 - 2009_Ceredigion_1_HLE_Females</t>
  </si>
  <si>
    <t>2005 - 2009_Ceredigion_2_HLE_Females</t>
  </si>
  <si>
    <t>2005 - 2009_Ceredigion_3_HLE_Females</t>
  </si>
  <si>
    <t>2005 - 2009_Ceredigion_4_HLE_Females</t>
  </si>
  <si>
    <t>2005 - 2009_Ceredigion_5_HLE_Females</t>
  </si>
  <si>
    <t>2005 - 2009_Conwy_1_HLE_Females</t>
  </si>
  <si>
    <t>2005 - 2009_Conwy_2_HLE_Females</t>
  </si>
  <si>
    <t>2005 - 2009_Conwy_3_HLE_Females</t>
  </si>
  <si>
    <t>2005 - 2009_Conwy_4_HLE_Females</t>
  </si>
  <si>
    <t>2005 - 2009_Conwy_5_HLE_Females</t>
  </si>
  <si>
    <t>2005 - 2009_Denbighshire_1_HLE_Females</t>
  </si>
  <si>
    <t>2005 - 2009_Denbighshire_2_HLE_Females</t>
  </si>
  <si>
    <t>2005 - 2009_Denbighshire_3_HLE_Females</t>
  </si>
  <si>
    <t>2005 - 2009_Denbighshire_4_HLE_Females</t>
  </si>
  <si>
    <t>2005 - 2009_Denbighshire_5_HLE_Females</t>
  </si>
  <si>
    <t>2005 - 2009_Flintshire_1_HLE_Females</t>
  </si>
  <si>
    <t>2005 - 2009_Flintshire_2_HLE_Females</t>
  </si>
  <si>
    <t>2005 - 2009_Flintshire_3_HLE_Females</t>
  </si>
  <si>
    <t>2005 - 2009_Flintshire_4_HLE_Females</t>
  </si>
  <si>
    <t>2005 - 2009_Flintshire_5_HLE_Females</t>
  </si>
  <si>
    <t>2005 - 2009_Gwynedd_1_HLE_Females</t>
  </si>
  <si>
    <t>2005 - 2009_Gwynedd_2_HLE_Females</t>
  </si>
  <si>
    <t>2005 - 2009_Gwynedd_3_HLE_Females</t>
  </si>
  <si>
    <t>2005 - 2009_Gwynedd_4_HLE_Females</t>
  </si>
  <si>
    <t>2005 - 2009_Gwynedd_5_HLE_Females</t>
  </si>
  <si>
    <t>2005 - 2009_Isle of Anglesey_1_HLE_Females</t>
  </si>
  <si>
    <t>2005 - 2009_Isle of Anglesey_2_HLE_Females</t>
  </si>
  <si>
    <t>2005 - 2009_Isle of Anglesey_3_HLE_Females</t>
  </si>
  <si>
    <t>2005 - 2009_Isle of Anglesey_4_HLE_Females</t>
  </si>
  <si>
    <t>2005 - 2009_Isle of Anglesey_5_HLE_Females</t>
  </si>
  <si>
    <t>2005 - 2009_Merthyr Tydfil_1_HLE_Females</t>
  </si>
  <si>
    <t>2005 - 2009_Merthyr Tydfil_2_HLE_Females</t>
  </si>
  <si>
    <t>2005 - 2009_Merthyr Tydfil_3_HLE_Females</t>
  </si>
  <si>
    <t>2005 - 2009_Merthyr Tydfil_4_HLE_Females</t>
  </si>
  <si>
    <t>2005 - 2009_Merthyr Tydfil_5_HLE_Females</t>
  </si>
  <si>
    <t>2005 - 2009_Monmouthshire_1_HLE_Females</t>
  </si>
  <si>
    <t>2005 - 2009_Monmouthshire_2_HLE_Females</t>
  </si>
  <si>
    <t>2005 - 2009_Monmouthshire_3_HLE_Females</t>
  </si>
  <si>
    <t>2005 - 2009_Monmouthshire_4_HLE_Females</t>
  </si>
  <si>
    <t>2005 - 2009_Monmouthshire_5_HLE_Females</t>
  </si>
  <si>
    <t>2005 - 2009_Neath Port Talbot_1_HLE_Females</t>
  </si>
  <si>
    <t>2005 - 2009_Neath Port Talbot_2_HLE_Females</t>
  </si>
  <si>
    <t>2005 - 2009_Neath Port Talbot_3_HLE_Females</t>
  </si>
  <si>
    <t>2005 - 2009_Neath Port Talbot_4_HLE_Females</t>
  </si>
  <si>
    <t>2005 - 2009_Neath Port Talbot_5_HLE_Females</t>
  </si>
  <si>
    <t>2005 - 2009_Newport_1_HLE_Females</t>
  </si>
  <si>
    <t>2005 - 2009_Newport_2_HLE_Females</t>
  </si>
  <si>
    <t>2005 - 2009_Newport_3_HLE_Females</t>
  </si>
  <si>
    <t>2005 - 2009_Newport_4_HLE_Females</t>
  </si>
  <si>
    <t>2005 - 2009_Newport_5_HLE_Females</t>
  </si>
  <si>
    <t>2005 - 2009_Pembrokeshire_1_HLE_Females</t>
  </si>
  <si>
    <t>2005 - 2009_Pembrokeshire_2_HLE_Females</t>
  </si>
  <si>
    <t>2005 - 2009_Pembrokeshire_3_HLE_Females</t>
  </si>
  <si>
    <t>2005 - 2009_Pembrokeshire_4_HLE_Females</t>
  </si>
  <si>
    <t>2005 - 2009_Pembrokeshire_5_HLE_Females</t>
  </si>
  <si>
    <t>2005 - 2009_Rhondda Cynon Taf_1_HLE_Females</t>
  </si>
  <si>
    <t>2005 - 2009_Rhondda Cynon Taf_2_HLE_Females</t>
  </si>
  <si>
    <t>2005 - 2009_Rhondda Cynon Taf_3_HLE_Females</t>
  </si>
  <si>
    <t>2005 - 2009_Rhondda Cynon Taf_4_HLE_Females</t>
  </si>
  <si>
    <t>2005 - 2009_Rhondda Cynon Taf_5_HLE_Females</t>
  </si>
  <si>
    <t>2005 - 2009_Swansea_1_HLE_Females</t>
  </si>
  <si>
    <t>2005 - 2009_Swansea_2_HLE_Females</t>
  </si>
  <si>
    <t>2005 - 2009_Swansea_3_HLE_Females</t>
  </si>
  <si>
    <t>2005 - 2009_Swansea_4_HLE_Females</t>
  </si>
  <si>
    <t>2005 - 2009_Swansea_5_HLE_Females</t>
  </si>
  <si>
    <t>2005 - 2009_The Vale of Glamorgan_1_HLE_Females</t>
  </si>
  <si>
    <t>2005 - 2009_The Vale of Glamorgan_2_HLE_Females</t>
  </si>
  <si>
    <t>2005 - 2009_The Vale of Glamorgan_3_HLE_Females</t>
  </si>
  <si>
    <t>2005 - 2009_The Vale of Glamorgan_4_HLE_Females</t>
  </si>
  <si>
    <t>2005 - 2009_The Vale of Glamorgan_5_HLE_Females</t>
  </si>
  <si>
    <t>2005 - 2009_Torfaen_1_HLE_Females</t>
  </si>
  <si>
    <t>2005 - 2009_Torfaen_2_HLE_Females</t>
  </si>
  <si>
    <t>2005 - 2009_Torfaen_3_HLE_Females</t>
  </si>
  <si>
    <t>2005 - 2009_Torfaen_4_HLE_Females</t>
  </si>
  <si>
    <t>2005 - 2009_Torfaen_5_HLE_Females</t>
  </si>
  <si>
    <t>2005 - 2009_Wrexham_1_HLE_Females</t>
  </si>
  <si>
    <t>2005 - 2009_Wrexham_2_HLE_Females</t>
  </si>
  <si>
    <t>2005 - 2009_Wrexham_3_HLE_Females</t>
  </si>
  <si>
    <t>2005 - 2009_Wrexham_4_HLE_Females</t>
  </si>
  <si>
    <t>2005 - 2009_Wrexham_5_HLE_Females</t>
  </si>
  <si>
    <t>LE changed to HLE in this column for lookup</t>
  </si>
  <si>
    <t>LE changed to DFLE in this column for lookup</t>
  </si>
  <si>
    <t>2001 - 2005_Wales_0_DFLE_Females</t>
  </si>
  <si>
    <t>2001 - 2005_Wales_0_DFLE_Males</t>
  </si>
  <si>
    <t>2001 - 2005_ABM_0_DFLE_Females</t>
  </si>
  <si>
    <t>2001 - 2005_Wales_1_DFLE_Males</t>
  </si>
  <si>
    <t>2001 - 2005_Aneurin Bevan_0_DFLE_Females</t>
  </si>
  <si>
    <t>2001 - 2005_Wales_2_DFLE_Males</t>
  </si>
  <si>
    <t>2001 - 2005_Betsi_0_DFLE_Females</t>
  </si>
  <si>
    <t>2001 - 2005_Wales_3_DFLE_Males</t>
  </si>
  <si>
    <t>2001 - 2005_CardiffVale_0_DFLE_Females</t>
  </si>
  <si>
    <t>2001 - 2005_Wales_4_DFLE_Males</t>
  </si>
  <si>
    <t>2001 - 2005_Cwm Taf_0_DFLE_Females</t>
  </si>
  <si>
    <t>2001 - 2005_Wales_5_DFLE_Males</t>
  </si>
  <si>
    <t>2001 - 2005_Hywel Dda_0_DFLE_Females</t>
  </si>
  <si>
    <t>2005 - 2009_Wales_0_DFLE_Males</t>
  </si>
  <si>
    <t>2001 - 2005_Powys_0_DFLE_Females</t>
  </si>
  <si>
    <t>2005 - 2009_Wales_1_DFLE_Males</t>
  </si>
  <si>
    <t>2001 - 2005_Blaenau Gwent_0_DFLE_Females</t>
  </si>
  <si>
    <t>2005 - 2009_Wales_2_DFLE_Males</t>
  </si>
  <si>
    <t>2001 - 2005_Bridgend_0_DFLE_Females</t>
  </si>
  <si>
    <t>2005 - 2009_Wales_3_DFLE_Males</t>
  </si>
  <si>
    <t>2001 - 2005_Caerphilly_0_DFLE_Females</t>
  </si>
  <si>
    <t>2005 - 2009_Wales_4_DFLE_Males</t>
  </si>
  <si>
    <t>2001 - 2005_Cardiff_0_DFLE_Females</t>
  </si>
  <si>
    <t>2005 - 2009_Wales_5_DFLE_Males</t>
  </si>
  <si>
    <t>2001 - 2005_Carmarthenshire_0_DFLE_Females</t>
  </si>
  <si>
    <t>2001 - 2005_Ceredigion_0_DFLE_Females</t>
  </si>
  <si>
    <t>2001 - 2005_Wales_1_DFLE_Females</t>
  </si>
  <si>
    <t>2001 - 2005_Conwy_0_DFLE_Females</t>
  </si>
  <si>
    <t>2001 - 2005_Wales_2_DFLE_Females</t>
  </si>
  <si>
    <t>2001 - 2005_Denbighshire_0_DFLE_Females</t>
  </si>
  <si>
    <t>2001 - 2005_Wales_3_DFLE_Females</t>
  </si>
  <si>
    <t>2001 - 2005_Flintshire_0_DFLE_Females</t>
  </si>
  <si>
    <t>2001 - 2005_Wales_4_DFLE_Females</t>
  </si>
  <si>
    <t>2001 - 2005_Gwynedd_0_DFLE_Females</t>
  </si>
  <si>
    <t>2001 - 2005_Wales_5_DFLE_Females</t>
  </si>
  <si>
    <t>2001 - 2005_Isle of Anglesey_0_DFLE_Females</t>
  </si>
  <si>
    <t>2005 - 2009_Wales_0_DFLE_Females</t>
  </si>
  <si>
    <t>2001 - 2005_Merthyr Tydfil_0_DFLE_Females</t>
  </si>
  <si>
    <t>2005 - 2009_Wales_1_DFLE_Females</t>
  </si>
  <si>
    <t>2001 - 2005_Monmouthshire_0_DFLE_Females</t>
  </si>
  <si>
    <t>2005 - 2009_Wales_2_DFLE_Females</t>
  </si>
  <si>
    <t>2001 - 2005_Neath Port Talbot_0_DFLE_Females</t>
  </si>
  <si>
    <t>2005 - 2009_Wales_3_DFLE_Females</t>
  </si>
  <si>
    <t>2001 - 2005_Newport_0_DFLE_Females</t>
  </si>
  <si>
    <t>2005 - 2009_Wales_4_DFLE_Females</t>
  </si>
  <si>
    <t>2001 - 2005_Pembrokeshire_0_DFLE_Females</t>
  </si>
  <si>
    <t>2005 - 2009_Wales_5_DFLE_Females</t>
  </si>
  <si>
    <t>2001 - 2005_Rhondda Cynon Taf_0_DFLE_Females</t>
  </si>
  <si>
    <t>2001 - 2005_ABM_0_DFLE_Males</t>
  </si>
  <si>
    <t>2001 - 2005_Swansea_0_DFLE_Females</t>
  </si>
  <si>
    <t>2001 - 2005_ABM_1_DFLE_Males</t>
  </si>
  <si>
    <t>2001 - 2005_The Vale of Glamorgan_0_DFLE_Females</t>
  </si>
  <si>
    <t>2001 - 2005_ABM_2_DFLE_Males</t>
  </si>
  <si>
    <t>2001 - 2005_Torfaen_0_DFLE_Females</t>
  </si>
  <si>
    <t>2001 - 2005_ABM_3_DFLE_Males</t>
  </si>
  <si>
    <t>2001 - 2005_Wrexham_0_DFLE_Females</t>
  </si>
  <si>
    <t>2001 - 2005_ABM_4_DFLE_Males</t>
  </si>
  <si>
    <t>2001 - 2005_ABM_5_DFLE_Males</t>
  </si>
  <si>
    <t>2001 - 2005_Aneurin Bevan_0_DFLE_Males</t>
  </si>
  <si>
    <t>2001 - 2005_Aneurin Bevan_1_DFLE_Males</t>
  </si>
  <si>
    <t>2001 - 2005_Aneurin Bevan_2_DFLE_Males</t>
  </si>
  <si>
    <t>2001 - 2005_Aneurin Bevan_3_DFLE_Males</t>
  </si>
  <si>
    <t>2001 - 2005_Aneurin Bevan_4_DFLE_Males</t>
  </si>
  <si>
    <t>2001 - 2005_Aneurin Bevan_5_DFLE_Males</t>
  </si>
  <si>
    <t>2001 - 2005_Betsi_0_DFLE_Males</t>
  </si>
  <si>
    <t>2001 - 2005_Betsi_1_DFLE_Males</t>
  </si>
  <si>
    <t>2001 - 2005_Betsi_2_DFLE_Males</t>
  </si>
  <si>
    <t>2001 - 2005_Betsi_3_DFLE_Males</t>
  </si>
  <si>
    <t>2001 - 2005_Betsi_4_DFLE_Males</t>
  </si>
  <si>
    <t>2001 - 2005_Betsi_5_DFLE_Males</t>
  </si>
  <si>
    <t>2001 - 2005_CardiffVale_0_DFLE_Males</t>
  </si>
  <si>
    <t>2001 - 2005_CardiffVale_1_DFLE_Males</t>
  </si>
  <si>
    <t>2001 - 2005_CardiffVale_2_DFLE_Males</t>
  </si>
  <si>
    <t>2001 - 2005_CardiffVale_3_DFLE_Males</t>
  </si>
  <si>
    <t>2001 - 2005_CardiffVale_4_DFLE_Males</t>
  </si>
  <si>
    <t>2001 - 2005_CardiffVale_5_DFLE_Males</t>
  </si>
  <si>
    <t>2001 - 2005_Cwm Taf_0_DFLE_Males</t>
  </si>
  <si>
    <t>2001 - 2005_Cwm Taf_1_DFLE_Males</t>
  </si>
  <si>
    <t>2001 - 2005_Cwm Taf_2_DFLE_Males</t>
  </si>
  <si>
    <t>2001 - 2005_Cwm Taf_3_DFLE_Males</t>
  </si>
  <si>
    <t>2001 - 2005_Cwm Taf_4_DFLE_Males</t>
  </si>
  <si>
    <t>2001 - 2005_Cwm Taf_5_DFLE_Males</t>
  </si>
  <si>
    <t>2001 - 2005_Hywel Dda_0_DFLE_Males</t>
  </si>
  <si>
    <t>2001 - 2005_Hywel Dda_1_DFLE_Males</t>
  </si>
  <si>
    <t>2001 - 2005_Hywel Dda_2_DFLE_Males</t>
  </si>
  <si>
    <t>2001 - 2005_Hywel Dda_3_DFLE_Males</t>
  </si>
  <si>
    <t>2005 - 2009_Wales_0_DFLE_females</t>
  </si>
  <si>
    <t>2001 - 2005_Hywel Dda_4_DFLE_Males</t>
  </si>
  <si>
    <t>2005 - 2009_ABM_0_DFLE_females</t>
  </si>
  <si>
    <t>2001 - 2005_Hywel Dda_5_DFLE_Males</t>
  </si>
  <si>
    <t>2005 - 2009_Aneurin Bevan_0_DFLE_females</t>
  </si>
  <si>
    <t>2001 - 2005_Powys_0_DFLE_Males</t>
  </si>
  <si>
    <t>2005 - 2009_Betsi_0_DFLE_females</t>
  </si>
  <si>
    <t>2001 - 2005_Powys_1_DFLE_Males</t>
  </si>
  <si>
    <t>2005 - 2009_CardiffVale_0_DFLE_females</t>
  </si>
  <si>
    <t>2001 - 2005_Powys_2_DFLE_Males</t>
  </si>
  <si>
    <t>2005 - 2009_Cwm Taf_0_DFLE_females</t>
  </si>
  <si>
    <t>2001 - 2005_Powys_3_DFLE_Males</t>
  </si>
  <si>
    <t>2005 - 2009_Hywel Dda_0_DFLE_females</t>
  </si>
  <si>
    <t>2001 - 2005_Powys_4_DFLE_Males</t>
  </si>
  <si>
    <t>2005 - 2009_Powys_0_DFLE_females</t>
  </si>
  <si>
    <t>2001 - 2005_Powys_5_DFLE_Males</t>
  </si>
  <si>
    <t>2005 - 2009_Blaenau Gwent_0_DFLE_females</t>
  </si>
  <si>
    <t>2005 - 2009_ABM_0_DFLE_Males</t>
  </si>
  <si>
    <t>2005 - 2009_Bridgend_0_DFLE_females</t>
  </si>
  <si>
    <t>2005 - 2009_ABM_1_DFLE_Males</t>
  </si>
  <si>
    <t>2005 - 2009_Caerphilly_0_DFLE_females</t>
  </si>
  <si>
    <t>2005 - 2009_ABM_2_DFLE_Males</t>
  </si>
  <si>
    <t>2005 - 2009_Cardiff_0_DFLE_females</t>
  </si>
  <si>
    <t>2005 - 2009_ABM_3_DFLE_Males</t>
  </si>
  <si>
    <t>2005 - 2009_Carmarthenshire_0_DFLE_females</t>
  </si>
  <si>
    <t>2005 - 2009_ABM_4_DFLE_Males</t>
  </si>
  <si>
    <t>2005 - 2009_Ceredigion_0_DFLE_females</t>
  </si>
  <si>
    <t>2005 - 2009_ABM_5_DFLE_Males</t>
  </si>
  <si>
    <t>2005 - 2009_Conwy_0_DFLE_females</t>
  </si>
  <si>
    <t>2005 - 2009_Aneurin Bevan_0_DFLE_Males</t>
  </si>
  <si>
    <t>2005 - 2009_Denbighshire_0_DFLE_females</t>
  </si>
  <si>
    <t>2005 - 2009_Aneurin Bevan_1_DFLE_Males</t>
  </si>
  <si>
    <t>2005 - 2009_Flintshire_0_DFLE_females</t>
  </si>
  <si>
    <t>2005 - 2009_Aneurin Bevan_2_DFLE_Males</t>
  </si>
  <si>
    <t>2005 - 2009_Gwynedd_0_DFLE_females</t>
  </si>
  <si>
    <t>2005 - 2009_Aneurin Bevan_3_DFLE_Males</t>
  </si>
  <si>
    <t>2005 - 2009_Isle of Anglesey_0_DFLE_females</t>
  </si>
  <si>
    <t>2005 - 2009_Aneurin Bevan_4_DFLE_Males</t>
  </si>
  <si>
    <t>2005 - 2009_Merthyr Tydfil_0_DFLE_females</t>
  </si>
  <si>
    <t>2005 - 2009_Aneurin Bevan_5_DFLE_Males</t>
  </si>
  <si>
    <t>2005 - 2009_Monmouthshire_0_DFLE_females</t>
  </si>
  <si>
    <t>2005 - 2009_Betsi_0_DFLE_Males</t>
  </si>
  <si>
    <t>2005 - 2009_Neath Port Talbot_0_DFLE_females</t>
  </si>
  <si>
    <t>2005 - 2009_Betsi_1_DFLE_Males</t>
  </si>
  <si>
    <t>2005 - 2009_Newport_0_DFLE_females</t>
  </si>
  <si>
    <t>2005 - 2009_Betsi_2_DFLE_Males</t>
  </si>
  <si>
    <t>2005 - 2009_Pembrokeshire_0_DFLE_females</t>
  </si>
  <si>
    <t>2005 - 2009_Betsi_3_DFLE_Males</t>
  </si>
  <si>
    <t>2005 - 2009_Rhondda Cynon Taf_0_DFLE_females</t>
  </si>
  <si>
    <t>2005 - 2009_Betsi_4_DFLE_Males</t>
  </si>
  <si>
    <t>2005 - 2009_Swansea_0_DFLE_females</t>
  </si>
  <si>
    <t>2005 - 2009_Betsi_5_DFLE_Males</t>
  </si>
  <si>
    <t>2005 - 2009_The Vale of Glamorgan_0_DFLE_females</t>
  </si>
  <si>
    <t>2005 - 2009_CardiffVale_0_DFLE_Males</t>
  </si>
  <si>
    <t>2005 - 2009_Torfaen_0_DFLE_females</t>
  </si>
  <si>
    <t>2005 - 2009_CardiffVale_1_DFLE_Males</t>
  </si>
  <si>
    <t>2005 - 2009_Wrexham_0_DFLE_females</t>
  </si>
  <si>
    <t>2005 - 2009_CardiffVale_2_DFLE_Males</t>
  </si>
  <si>
    <t>2005 - 2009_Wales_0_DFLE_males</t>
  </si>
  <si>
    <t>2005 - 2009_CardiffVale_3_DFLE_Males</t>
  </si>
  <si>
    <t>2005 - 2009_ABM_0_DFLE_males</t>
  </si>
  <si>
    <t>2005 - 2009_CardiffVale_4_DFLE_Males</t>
  </si>
  <si>
    <t>2005 - 2009_Aneurin Bevan_0_DFLE_males</t>
  </si>
  <si>
    <t>2005 - 2009_CardiffVale_5_DFLE_Males</t>
  </si>
  <si>
    <t>2005 - 2009_Betsi_0_DFLE_males</t>
  </si>
  <si>
    <t>2005 - 2009_Cwm Taf_0_DFLE_Males</t>
  </si>
  <si>
    <t>2005 - 2009_CardiffVale_0_DFLE_males</t>
  </si>
  <si>
    <t>2005 - 2009_Cwm Taf_1_DFLE_Males</t>
  </si>
  <si>
    <t>2005 - 2009_Cwm Taf_0_DFLE_males</t>
  </si>
  <si>
    <t>2005 - 2009_Cwm Taf_2_DFLE_Males</t>
  </si>
  <si>
    <t>2005 - 2009_Hywel Dda_0_DFLE_males</t>
  </si>
  <si>
    <t>2005 - 2009_Cwm Taf_3_DFLE_Males</t>
  </si>
  <si>
    <t>2005 - 2009_Powys_0_DFLE_males</t>
  </si>
  <si>
    <t>2005 - 2009_Cwm Taf_4_DFLE_Males</t>
  </si>
  <si>
    <t>2005 - 2009_Blaenau Gwent_0_DFLE_males</t>
  </si>
  <si>
    <t>2005 - 2009_Cwm Taf_5_DFLE_Males</t>
  </si>
  <si>
    <t>2005 - 2009_Bridgend_0_DFLE_males</t>
  </si>
  <si>
    <t>2005 - 2009_Hywel Dda_0_DFLE_Males</t>
  </si>
  <si>
    <t>2005 - 2009_Caerphilly_0_DFLE_males</t>
  </si>
  <si>
    <t>2005 - 2009_Hywel Dda_1_DFLE_Males</t>
  </si>
  <si>
    <t>2005 - 2009_Cardiff_0_DFLE_males</t>
  </si>
  <si>
    <t>2005 - 2009_Hywel Dda_2_DFLE_Males</t>
  </si>
  <si>
    <t>2005 - 2009_Carmarthenshire_0_DFLE_males</t>
  </si>
  <si>
    <t>2005 - 2009_Hywel Dda_3_DFLE_Males</t>
  </si>
  <si>
    <t>2005 - 2009_Ceredigion_0_DFLE_males</t>
  </si>
  <si>
    <t>2005 - 2009_Hywel Dda_4_DFLE_Males</t>
  </si>
  <si>
    <t>2005 - 2009_Conwy_0_DFLE_males</t>
  </si>
  <si>
    <t>2005 - 2009_Hywel Dda_5_DFLE_Males</t>
  </si>
  <si>
    <t>2005 - 2009_Denbighshire_0_DFLE_males</t>
  </si>
  <si>
    <t>2005 - 2009_Powys_0_DFLE_Males</t>
  </si>
  <si>
    <t>2005 - 2009_Flintshire_0_DFLE_males</t>
  </si>
  <si>
    <t>2005 - 2009_Powys_1_DFLE_Males</t>
  </si>
  <si>
    <t>2005 - 2009_Gwynedd_0_DFLE_males</t>
  </si>
  <si>
    <t>2005 - 2009_Powys_2_DFLE_Males</t>
  </si>
  <si>
    <t>2005 - 2009_Isle of Anglesey_0_DFLE_males</t>
  </si>
  <si>
    <t>2005 - 2009_Powys_3_DFLE_Males</t>
  </si>
  <si>
    <t>2005 - 2009_Merthyr Tydfil_0_DFLE_males</t>
  </si>
  <si>
    <t>2005 - 2009_Powys_4_DFLE_Males</t>
  </si>
  <si>
    <t>2005 - 2009_Monmouthshire_0_DFLE_males</t>
  </si>
  <si>
    <t>2005 - 2009_Powys_5_DFLE_Males</t>
  </si>
  <si>
    <t>2005 - 2009_Neath Port Talbot_0_DFLE_males</t>
  </si>
  <si>
    <t>2005 - 2009_Newport_0_DFLE_males</t>
  </si>
  <si>
    <t>2001 - 2005_ABM_1_DFLE_Females</t>
  </si>
  <si>
    <t>2005 - 2009_Pembrokeshire_0_DFLE_males</t>
  </si>
  <si>
    <t>2001 - 2005_ABM_2_DFLE_Females</t>
  </si>
  <si>
    <t>2005 - 2009_Rhondda Cynon Taf_0_DFLE_males</t>
  </si>
  <si>
    <t>2001 - 2005_ABM_3_DFLE_Females</t>
  </si>
  <si>
    <t>2005 - 2009_Swansea_0_DFLE_males</t>
  </si>
  <si>
    <t>2001 - 2005_ABM_4_DFLE_Females</t>
  </si>
  <si>
    <t>2005 - 2009_The Vale of Glamorgan_0_DFLE_males</t>
  </si>
  <si>
    <t>2001 - 2005_ABM_5_DFLE_Females</t>
  </si>
  <si>
    <t>2005 - 2009_Torfaen_0_DFLE_males</t>
  </si>
  <si>
    <t>2005 - 2009_Wrexham_0_DFLE_males</t>
  </si>
  <si>
    <t>2001 - 2005_Aneurin Bevan_1_DFLE_Females</t>
  </si>
  <si>
    <t>2001 - 2005_Aneurin Bevan_2_DFLE_Females</t>
  </si>
  <si>
    <t>2001 - 2005_Aneurin Bevan_3_DFLE_Females</t>
  </si>
  <si>
    <t>2001 - 2005_Aneurin Bevan_4_DFLE_Females</t>
  </si>
  <si>
    <t>2001 - 2005_Aneurin Bevan_5_DFLE_Females</t>
  </si>
  <si>
    <t>2001 - 2005_Betsi_1_DFLE_Females</t>
  </si>
  <si>
    <t>2001 - 2005_Betsi_2_DFLE_Females</t>
  </si>
  <si>
    <t>2001 - 2005_Betsi_3_DFLE_Females</t>
  </si>
  <si>
    <t>2001 - 2005_Betsi_4_DFLE_Females</t>
  </si>
  <si>
    <t>2001 - 2005_Betsi_5_DFLE_Females</t>
  </si>
  <si>
    <t>2001 - 2005_CardiffVale_1_DFLE_Females</t>
  </si>
  <si>
    <t>2001 - 2005_CardiffVale_2_DFLE_Females</t>
  </si>
  <si>
    <t>2001 - 2005_CardiffVale_3_DFLE_Females</t>
  </si>
  <si>
    <t>2001 - 2005_CardiffVale_4_DFLE_Females</t>
  </si>
  <si>
    <t>2001 - 2005_CardiffVale_5_DFLE_Females</t>
  </si>
  <si>
    <t>2001 - 2005_Cwm Taf_1_DFLE_Females</t>
  </si>
  <si>
    <t>2001 - 2005_Cwm Taf_2_DFLE_Females</t>
  </si>
  <si>
    <t>2001 - 2005_Cwm Taf_3_DFLE_Females</t>
  </si>
  <si>
    <t>2001 - 2005_Cwm Taf_4_DFLE_Females</t>
  </si>
  <si>
    <t>2001 - 2005_Cwm Taf_5_DFLE_Females</t>
  </si>
  <si>
    <t>2001 - 2005_Hywel Dda_1_DFLE_Females</t>
  </si>
  <si>
    <t>2001 - 2005_Hywel Dda_2_DFLE_Females</t>
  </si>
  <si>
    <t>2001 - 2005_Hywel Dda_3_DFLE_Females</t>
  </si>
  <si>
    <t>2001 - 2005_Hywel Dda_4_DFLE_Females</t>
  </si>
  <si>
    <t>2001 - 2005_Hywel Dda_5_DFLE_Females</t>
  </si>
  <si>
    <t>2001 - 2005_Powys_1_DFLE_Females</t>
  </si>
  <si>
    <t>2001 - 2005_Powys_2_DFLE_Females</t>
  </si>
  <si>
    <t>2001 - 2005_Powys_3_DFLE_Females</t>
  </si>
  <si>
    <t>2001 - 2005_Powys_4_DFLE_Females</t>
  </si>
  <si>
    <t>2001 - 2005_Powys_5_DFLE_Females</t>
  </si>
  <si>
    <t>2005 - 2009_ABM_0_DFLE_Females</t>
  </si>
  <si>
    <t>2005 - 2009_ABM_1_DFLE_Females</t>
  </si>
  <si>
    <t>2005 - 2009_ABM_2_DFLE_Females</t>
  </si>
  <si>
    <t>2005 - 2009_ABM_3_DFLE_Females</t>
  </si>
  <si>
    <t>2005 - 2009_ABM_4_DFLE_Females</t>
  </si>
  <si>
    <t>2005 - 2009_ABM_5_DFLE_Females</t>
  </si>
  <si>
    <t>2005 - 2009_Aneurin Bevan_0_DFLE_Females</t>
  </si>
  <si>
    <t>2005 - 2009_Aneurin Bevan_1_DFLE_Females</t>
  </si>
  <si>
    <t>2005 - 2009_Aneurin Bevan_2_DFLE_Females</t>
  </si>
  <si>
    <t>2005 - 2009_Aneurin Bevan_3_DFLE_Females</t>
  </si>
  <si>
    <t>2005 - 2009_Aneurin Bevan_4_DFLE_Females</t>
  </si>
  <si>
    <t>2005 - 2009_Aneurin Bevan_5_DFLE_Females</t>
  </si>
  <si>
    <t>2005 - 2009_Betsi_0_DFLE_Females</t>
  </si>
  <si>
    <t>2005 - 2009_Betsi_1_DFLE_Females</t>
  </si>
  <si>
    <t>2005 - 2009_Betsi_2_DFLE_Females</t>
  </si>
  <si>
    <t>2005 - 2009_Betsi_3_DFLE_Females</t>
  </si>
  <si>
    <t>2005 - 2009_Betsi_4_DFLE_Females</t>
  </si>
  <si>
    <t>2005 - 2009_Betsi_5_DFLE_Females</t>
  </si>
  <si>
    <t>2005 - 2009_CardiffVale_0_DFLE_Females</t>
  </si>
  <si>
    <t>2005 - 2009_CardiffVale_1_DFLE_Females</t>
  </si>
  <si>
    <t>2005 - 2009_CardiffVale_2_DFLE_Females</t>
  </si>
  <si>
    <t>2005 - 2009_CardiffVale_3_DFLE_Females</t>
  </si>
  <si>
    <t>2005 - 2009_CardiffVale_4_DFLE_Females</t>
  </si>
  <si>
    <t>2005 - 2009_CardiffVale_5_DFLE_Females</t>
  </si>
  <si>
    <t>2005 - 2009_Cwm Taf_0_DFLE_Females</t>
  </si>
  <si>
    <t>2005 - 2009_Cwm Taf_1_DFLE_Females</t>
  </si>
  <si>
    <t>2005 - 2009_Cwm Taf_2_DFLE_Females</t>
  </si>
  <si>
    <t>2005 - 2009_Cwm Taf_3_DFLE_Females</t>
  </si>
  <si>
    <t>2005 - 2009_Cwm Taf_4_DFLE_Females</t>
  </si>
  <si>
    <t>2005 - 2009_Cwm Taf_5_DFLE_Females</t>
  </si>
  <si>
    <t>2005 - 2009_Hywel Dda_0_DFLE_Females</t>
  </si>
  <si>
    <t>2005 - 2009_Hywel Dda_1_DFLE_Females</t>
  </si>
  <si>
    <t>2005 - 2009_Hywel Dda_2_DFLE_Females</t>
  </si>
  <si>
    <t>2005 - 2009_Hywel Dda_3_DFLE_Females</t>
  </si>
  <si>
    <t>2005 - 2009_Hywel Dda_4_DFLE_Females</t>
  </si>
  <si>
    <t>2005 - 2009_Hywel Dda_5_DFLE_Females</t>
  </si>
  <si>
    <t>2005 - 2009_Powys_0_DFLE_Females</t>
  </si>
  <si>
    <t>2005 - 2009_Powys_1_DFLE_Females</t>
  </si>
  <si>
    <t>2005 - 2009_Powys_2_DFLE_Females</t>
  </si>
  <si>
    <t>2005 - 2009_Powys_3_DFLE_Females</t>
  </si>
  <si>
    <t>2005 - 2009_Powys_4_DFLE_Females</t>
  </si>
  <si>
    <t>2005 - 2009_Powys_5_DFLE_Females</t>
  </si>
  <si>
    <t>2001 - 2005_Blaenau Gwent_0_DFLE_Males</t>
  </si>
  <si>
    <t>2001 - 2005_Blaenau Gwent_1_DFLE_Males</t>
  </si>
  <si>
    <t>2001 - 2005_Blaenau Gwent_2_DFLE_Males</t>
  </si>
  <si>
    <t>2001 - 2005_Blaenau Gwent_3_DFLE_Males</t>
  </si>
  <si>
    <t>2001 - 2005_Blaenau Gwent_4_DFLE_Males</t>
  </si>
  <si>
    <t>2001 - 2005_Blaenau Gwent_5_DFLE_Males</t>
  </si>
  <si>
    <t>2001 - 2005_Bridgend_0_DFLE_Males</t>
  </si>
  <si>
    <t>2001 - 2005_Bridgend_1_DFLE_Males</t>
  </si>
  <si>
    <t>2001 - 2005_Bridgend_2_DFLE_Males</t>
  </si>
  <si>
    <t>2001 - 2005_Bridgend_3_DFLE_Males</t>
  </si>
  <si>
    <t>2001 - 2005_Bridgend_4_DFLE_Males</t>
  </si>
  <si>
    <t>2001 - 2005_Bridgend_5_DFLE_Males</t>
  </si>
  <si>
    <t>2001 - 2005_Caerphilly_0_DFLE_Males</t>
  </si>
  <si>
    <t>2001 - 2005_Caerphilly_1_DFLE_Males</t>
  </si>
  <si>
    <t>2001 - 2005_Caerphilly_2_DFLE_Males</t>
  </si>
  <si>
    <t>2001 - 2005_Caerphilly_3_DFLE_Males</t>
  </si>
  <si>
    <t>2001 - 2005_Caerphilly_4_DFLE_Males</t>
  </si>
  <si>
    <t>2001 - 2005_Caerphilly_5_DFLE_Males</t>
  </si>
  <si>
    <t>2001 - 2005_Cardiff_0_DFLE_Males</t>
  </si>
  <si>
    <t>2001 - 2005_Cardiff_1_DFLE_Males</t>
  </si>
  <si>
    <t>2001 - 2005_Cardiff_2_DFLE_Males</t>
  </si>
  <si>
    <t>2001 - 2005_Cardiff_3_DFLE_Males</t>
  </si>
  <si>
    <t>2001 - 2005_Cardiff_4_DFLE_Males</t>
  </si>
  <si>
    <t>2001 - 2005_Cardiff_5_DFLE_Males</t>
  </si>
  <si>
    <t>2001 - 2005_Carmarthenshire_0_DFLE_Males</t>
  </si>
  <si>
    <t>2001 - 2005_Carmarthenshire_1_DFLE_Males</t>
  </si>
  <si>
    <t>2001 - 2005_Carmarthenshire_2_DFLE_Males</t>
  </si>
  <si>
    <t>2001 - 2005_Carmarthenshire_3_DFLE_Males</t>
  </si>
  <si>
    <t>2001 - 2005_Carmarthenshire_4_DFLE_Males</t>
  </si>
  <si>
    <t>2001 - 2005_Carmarthenshire_5_DFLE_Males</t>
  </si>
  <si>
    <t>2001 - 2005_Ceredigion_0_DFLE_Males</t>
  </si>
  <si>
    <t>2001 - 2005_Ceredigion_1_DFLE_Males</t>
  </si>
  <si>
    <t>2001 - 2005_Ceredigion_2_DFLE_Males</t>
  </si>
  <si>
    <t>2001 - 2005_Ceredigion_3_DFLE_Males</t>
  </si>
  <si>
    <t>2001 - 2005_Ceredigion_4_DFLE_Males</t>
  </si>
  <si>
    <t>2001 - 2005_Ceredigion_5_DFLE_Males</t>
  </si>
  <si>
    <t>2001 - 2005_Conwy_0_DFLE_Males</t>
  </si>
  <si>
    <t>2001 - 2005_Conwy_1_DFLE_Males</t>
  </si>
  <si>
    <t>2001 - 2005_Conwy_2_DFLE_Males</t>
  </si>
  <si>
    <t>2001 - 2005_Conwy_3_DFLE_Males</t>
  </si>
  <si>
    <t>2001 - 2005_Conwy_4_DFLE_Males</t>
  </si>
  <si>
    <t>2001 - 2005_Conwy_5_DFLE_Males</t>
  </si>
  <si>
    <t>2001 - 2005_Denbighshire_0_DFLE_Males</t>
  </si>
  <si>
    <t>2001 - 2005_Denbighshire_1_DFLE_Males</t>
  </si>
  <si>
    <t>2001 - 2005_Denbighshire_2_DFLE_Males</t>
  </si>
  <si>
    <t>2001 - 2005_Denbighshire_3_DFLE_Males</t>
  </si>
  <si>
    <t>2001 - 2005_Denbighshire_4_DFLE_Males</t>
  </si>
  <si>
    <t>2001 - 2005_Denbighshire_5_DFLE_Males</t>
  </si>
  <si>
    <t>2001 - 2005_Flintshire_0_DFLE_Males</t>
  </si>
  <si>
    <t>2001 - 2005_Flintshire_1_DFLE_Males</t>
  </si>
  <si>
    <t>2001 - 2005_Flintshire_2_DFLE_Males</t>
  </si>
  <si>
    <t>2001 - 2005_Flintshire_3_DFLE_Males</t>
  </si>
  <si>
    <t>2001 - 2005_Flintshire_4_DFLE_Males</t>
  </si>
  <si>
    <t>2001 - 2005_Flintshire_5_DFLE_Males</t>
  </si>
  <si>
    <t>2001 - 2005_Gwynedd_0_DFLE_Males</t>
  </si>
  <si>
    <t>2001 - 2005_Gwynedd_1_DFLE_Males</t>
  </si>
  <si>
    <t>2001 - 2005_Gwynedd_2_DFLE_Males</t>
  </si>
  <si>
    <t>2001 - 2005_Gwynedd_3_DFLE_Males</t>
  </si>
  <si>
    <t>2001 - 2005_Gwynedd_4_DFLE_Males</t>
  </si>
  <si>
    <t>2001 - 2005_Gwynedd_5_DFLE_Males</t>
  </si>
  <si>
    <t>2001 - 2005_Isle of Anglesey_0_DFLE_Males</t>
  </si>
  <si>
    <t>2001 - 2005_Isle of Anglesey_1_DFLE_Males</t>
  </si>
  <si>
    <t>2001 - 2005_Isle of Anglesey_2_DFLE_Males</t>
  </si>
  <si>
    <t>2001 - 2005_Isle of Anglesey_3_DFLE_Males</t>
  </si>
  <si>
    <t>2001 - 2005_Isle of Anglesey_4_DFLE_Males</t>
  </si>
  <si>
    <t>2001 - 2005_Isle of Anglesey_5_DFLE_Males</t>
  </si>
  <si>
    <t>2001 - 2005_Merthyr Tydfil_0_DFLE_Males</t>
  </si>
  <si>
    <t>2001 - 2005_Merthyr Tydfil_1_DFLE_Males</t>
  </si>
  <si>
    <t>2001 - 2005_Merthyr Tydfil_2_DFLE_Males</t>
  </si>
  <si>
    <t>2001 - 2005_Merthyr Tydfil_3_DFLE_Males</t>
  </si>
  <si>
    <t>2001 - 2005_Merthyr Tydfil_4_DFLE_Males</t>
  </si>
  <si>
    <t>2001 - 2005_Merthyr Tydfil_5_DFLE_Males</t>
  </si>
  <si>
    <t>2001 - 2005_Monmouthshire_0_DFLE_Males</t>
  </si>
  <si>
    <t>2001 - 2005_Monmouthshire_1_DFLE_Males</t>
  </si>
  <si>
    <t>2001 - 2005_Monmouthshire_2_DFLE_Males</t>
  </si>
  <si>
    <t>2001 - 2005_Monmouthshire_3_DFLE_Males</t>
  </si>
  <si>
    <t>2001 - 2005_Monmouthshire_4_DFLE_Males</t>
  </si>
  <si>
    <t>2001 - 2005_Monmouthshire_5_DFLE_Males</t>
  </si>
  <si>
    <t>2001 - 2005_Neath Port Talbot_0_DFLE_Males</t>
  </si>
  <si>
    <t>2001 - 2005_Neath Port Talbot_1_DFLE_Males</t>
  </si>
  <si>
    <t>2001 - 2005_Neath Port Talbot_2_DFLE_Males</t>
  </si>
  <si>
    <t>2001 - 2005_Neath Port Talbot_3_DFLE_Males</t>
  </si>
  <si>
    <t>2001 - 2005_Neath Port Talbot_4_DFLE_Males</t>
  </si>
  <si>
    <t>2001 - 2005_Neath Port Talbot_5_DFLE_Males</t>
  </si>
  <si>
    <t>2001 - 2005_Newport_0_DFLE_Males</t>
  </si>
  <si>
    <t>2001 - 2005_Newport_1_DFLE_Males</t>
  </si>
  <si>
    <t>2001 - 2005_Newport_2_DFLE_Males</t>
  </si>
  <si>
    <t>2001 - 2005_Newport_3_DFLE_Males</t>
  </si>
  <si>
    <t>2001 - 2005_Newport_4_DFLE_Males</t>
  </si>
  <si>
    <t>2001 - 2005_Newport_5_DFLE_Males</t>
  </si>
  <si>
    <t>2001 - 2005_Pembrokeshire_0_DFLE_Males</t>
  </si>
  <si>
    <t>2001 - 2005_Pembrokeshire_1_DFLE_Males</t>
  </si>
  <si>
    <t>2001 - 2005_Pembrokeshire_2_DFLE_Males</t>
  </si>
  <si>
    <t>2001 - 2005_Pembrokeshire_3_DFLE_Males</t>
  </si>
  <si>
    <t>2001 - 2005_Pembrokeshire_4_DFLE_Males</t>
  </si>
  <si>
    <t>2001 - 2005_Pembrokeshire_5_DFLE_Males</t>
  </si>
  <si>
    <t>2001 - 2005_Rhondda Cynon Taf_0_DFLE_Males</t>
  </si>
  <si>
    <t>2001 - 2005_Rhondda Cynon Taf_1_DFLE_Males</t>
  </si>
  <si>
    <t>2001 - 2005_Rhondda Cynon Taf_2_DFLE_Males</t>
  </si>
  <si>
    <t>2001 - 2005_Rhondda Cynon Taf_3_DFLE_Males</t>
  </si>
  <si>
    <t>2001 - 2005_Rhondda Cynon Taf_4_DFLE_Males</t>
  </si>
  <si>
    <t>2001 - 2005_Rhondda Cynon Taf_5_DFLE_Males</t>
  </si>
  <si>
    <t>2001 - 2005_Swansea_0_DFLE_Males</t>
  </si>
  <si>
    <t>2001 - 2005_Swansea_1_DFLE_Males</t>
  </si>
  <si>
    <t>2001 - 2005_Swansea_2_DFLE_Males</t>
  </si>
  <si>
    <t>2001 - 2005_Swansea_3_DFLE_Males</t>
  </si>
  <si>
    <t>2001 - 2005_Swansea_4_DFLE_Males</t>
  </si>
  <si>
    <t>2001 - 2005_Swansea_5_DFLE_Males</t>
  </si>
  <si>
    <t>2001 - 2005_The Vale of Glamorgan_0_DFLE_Males</t>
  </si>
  <si>
    <t>2001 - 2005_The Vale of Glamorgan_1_DFLE_Males</t>
  </si>
  <si>
    <t>2001 - 2005_The Vale of Glamorgan_2_DFLE_Males</t>
  </si>
  <si>
    <t>2001 - 2005_The Vale of Glamorgan_3_DFLE_Males</t>
  </si>
  <si>
    <t>2001 - 2005_The Vale of Glamorgan_4_DFLE_Males</t>
  </si>
  <si>
    <t>2001 - 2005_The Vale of Glamorgan_5_DFLE_Males</t>
  </si>
  <si>
    <t>2001 - 2005_Torfaen_0_DFLE_Males</t>
  </si>
  <si>
    <t>2001 - 2005_Torfaen_1_DFLE_Males</t>
  </si>
  <si>
    <t>2001 - 2005_Torfaen_2_DFLE_Males</t>
  </si>
  <si>
    <t>2001 - 2005_Torfaen_3_DFLE_Males</t>
  </si>
  <si>
    <t>2001 - 2005_Torfaen_4_DFLE_Males</t>
  </si>
  <si>
    <t>2001 - 2005_Torfaen_5_DFLE_Males</t>
  </si>
  <si>
    <t>2001 - 2005_Wrexham_0_DFLE_Males</t>
  </si>
  <si>
    <t>2001 - 2005_Wrexham_1_DFLE_Males</t>
  </si>
  <si>
    <t>2001 - 2005_Wrexham_2_DFLE_Males</t>
  </si>
  <si>
    <t>2001 - 2005_Wrexham_3_DFLE_Males</t>
  </si>
  <si>
    <t>2001 - 2005_Wrexham_4_DFLE_Males</t>
  </si>
  <si>
    <t>2001 - 2005_Wrexham_5_DFLE_Males</t>
  </si>
  <si>
    <t>2005 - 2009_Blaenau Gwent_0_DFLE_Males</t>
  </si>
  <si>
    <t>2005 - 2009_Blaenau Gwent_1_DFLE_Males</t>
  </si>
  <si>
    <t>2005 - 2009_Blaenau Gwent_2_DFLE_Males</t>
  </si>
  <si>
    <t>2005 - 2009_Blaenau Gwent_3_DFLE_Males</t>
  </si>
  <si>
    <t>2005 - 2009_Blaenau Gwent_4_DFLE_Males</t>
  </si>
  <si>
    <t>2005 - 2009_Blaenau Gwent_5_DFLE_Males</t>
  </si>
  <si>
    <t>2005 - 2009_Bridgend_0_DFLE_Males</t>
  </si>
  <si>
    <t>2005 - 2009_Bridgend_1_DFLE_Males</t>
  </si>
  <si>
    <t>2005 - 2009_Bridgend_2_DFLE_Males</t>
  </si>
  <si>
    <t>2005 - 2009_Bridgend_3_DFLE_Males</t>
  </si>
  <si>
    <t>2005 - 2009_Bridgend_4_DFLE_Males</t>
  </si>
  <si>
    <t>2005 - 2009_Bridgend_5_DFLE_Males</t>
  </si>
  <si>
    <t>2005 - 2009_Caerphilly_0_DFLE_Males</t>
  </si>
  <si>
    <t>2005 - 2009_Caerphilly_1_DFLE_Males</t>
  </si>
  <si>
    <t>2005 - 2009_Caerphilly_2_DFLE_Males</t>
  </si>
  <si>
    <t>2005 - 2009_Caerphilly_3_DFLE_Males</t>
  </si>
  <si>
    <t>2005 - 2009_Caerphilly_4_DFLE_Males</t>
  </si>
  <si>
    <t>2005 - 2009_Caerphilly_5_DFLE_Males</t>
  </si>
  <si>
    <t>2005 - 2009_Cardiff_0_DFLE_Males</t>
  </si>
  <si>
    <t>2005 - 2009_Cardiff_1_DFLE_Males</t>
  </si>
  <si>
    <t>2005 - 2009_Cardiff_2_DFLE_Males</t>
  </si>
  <si>
    <t>2005 - 2009_Cardiff_3_DFLE_Males</t>
  </si>
  <si>
    <t>2005 - 2009_Cardiff_4_DFLE_Males</t>
  </si>
  <si>
    <t>2005 - 2009_Cardiff_5_DFLE_Males</t>
  </si>
  <si>
    <t>2005 - 2009_Carmarthenshire_0_DFLE_Males</t>
  </si>
  <si>
    <t>2005 - 2009_Carmarthenshire_1_DFLE_Males</t>
  </si>
  <si>
    <t>2005 - 2009_Carmarthenshire_2_DFLE_Males</t>
  </si>
  <si>
    <t>2005 - 2009_Carmarthenshire_3_DFLE_Males</t>
  </si>
  <si>
    <t>2005 - 2009_Carmarthenshire_4_DFLE_Males</t>
  </si>
  <si>
    <t>2005 - 2009_Carmarthenshire_5_DFLE_Males</t>
  </si>
  <si>
    <t>2005 - 2009_Ceredigion_0_DFLE_Males</t>
  </si>
  <si>
    <t>2005 - 2009_Ceredigion_1_DFLE_Males</t>
  </si>
  <si>
    <t>2005 - 2009_Ceredigion_2_DFLE_Males</t>
  </si>
  <si>
    <t>2005 - 2009_Ceredigion_3_DFLE_Males</t>
  </si>
  <si>
    <t>2005 - 2009_Ceredigion_4_DFLE_Males</t>
  </si>
  <si>
    <t>2005 - 2009_Ceredigion_5_DFLE_Males</t>
  </si>
  <si>
    <t>2005 - 2009_Conwy_0_DFLE_Males</t>
  </si>
  <si>
    <t>2005 - 2009_Conwy_1_DFLE_Males</t>
  </si>
  <si>
    <t>2005 - 2009_Conwy_2_DFLE_Males</t>
  </si>
  <si>
    <t>2005 - 2009_Conwy_3_DFLE_Males</t>
  </si>
  <si>
    <t>2005 - 2009_Conwy_4_DFLE_Males</t>
  </si>
  <si>
    <t>2005 - 2009_Conwy_5_DFLE_Males</t>
  </si>
  <si>
    <t>2005 - 2009_Denbighshire_0_DFLE_Males</t>
  </si>
  <si>
    <t>2005 - 2009_Denbighshire_1_DFLE_Males</t>
  </si>
  <si>
    <t>2005 - 2009_Denbighshire_2_DFLE_Males</t>
  </si>
  <si>
    <t>2005 - 2009_Denbighshire_3_DFLE_Males</t>
  </si>
  <si>
    <t>2005 - 2009_Denbighshire_4_DFLE_Males</t>
  </si>
  <si>
    <t>2005 - 2009_Denbighshire_5_DFLE_Males</t>
  </si>
  <si>
    <t>2005 - 2009_Flintshire_0_DFLE_Males</t>
  </si>
  <si>
    <t>2005 - 2009_Flintshire_1_DFLE_Males</t>
  </si>
  <si>
    <t>2005 - 2009_Flintshire_2_DFLE_Males</t>
  </si>
  <si>
    <t>2005 - 2009_Flintshire_3_DFLE_Males</t>
  </si>
  <si>
    <t>2005 - 2009_Flintshire_4_DFLE_Males</t>
  </si>
  <si>
    <t>2005 - 2009_Flintshire_5_DFLE_Males</t>
  </si>
  <si>
    <t>2005 - 2009_Gwynedd_0_DFLE_Males</t>
  </si>
  <si>
    <t>2005 - 2009_Gwynedd_1_DFLE_Males</t>
  </si>
  <si>
    <t>2005 - 2009_Gwynedd_2_DFLE_Males</t>
  </si>
  <si>
    <t>2005 - 2009_Gwynedd_3_DFLE_Males</t>
  </si>
  <si>
    <t>2005 - 2009_Gwynedd_4_DFLE_Males</t>
  </si>
  <si>
    <t>2005 - 2009_Gwynedd_5_DFLE_Males</t>
  </si>
  <si>
    <t>2005 - 2009_Isle of Anglesey_0_DFLE_Males</t>
  </si>
  <si>
    <t>2005 - 2009_Isle of Anglesey_1_DFLE_Males</t>
  </si>
  <si>
    <t>2005 - 2009_Isle of Anglesey_2_DFLE_Males</t>
  </si>
  <si>
    <t>2005 - 2009_Isle of Anglesey_3_DFLE_Males</t>
  </si>
  <si>
    <t>2005 - 2009_Isle of Anglesey_4_DFLE_Males</t>
  </si>
  <si>
    <t>2005 - 2009_Isle of Anglesey_5_DFLE_Males</t>
  </si>
  <si>
    <t>2005 - 2009_Merthyr Tydfil_0_DFLE_Males</t>
  </si>
  <si>
    <t>2005 - 2009_Merthyr Tydfil_1_DFLE_Males</t>
  </si>
  <si>
    <t>2005 - 2009_Merthyr Tydfil_2_DFLE_Males</t>
  </si>
  <si>
    <t>2005 - 2009_Merthyr Tydfil_3_DFLE_Males</t>
  </si>
  <si>
    <t>2005 - 2009_Merthyr Tydfil_4_DFLE_Males</t>
  </si>
  <si>
    <t>2005 - 2009_Merthyr Tydfil_5_DFLE_Males</t>
  </si>
  <si>
    <t>2005 - 2009_Monmouthshire_0_DFLE_Males</t>
  </si>
  <si>
    <t>2005 - 2009_Monmouthshire_1_DFLE_Males</t>
  </si>
  <si>
    <t>2005 - 2009_Monmouthshire_2_DFLE_Males</t>
  </si>
  <si>
    <t>2005 - 2009_Monmouthshire_3_DFLE_Males</t>
  </si>
  <si>
    <t>2005 - 2009_Monmouthshire_4_DFLE_Males</t>
  </si>
  <si>
    <t>2005 - 2009_Monmouthshire_5_DFLE_Males</t>
  </si>
  <si>
    <t>2005 - 2009_Neath Port Talbot_0_DFLE_Males</t>
  </si>
  <si>
    <t>2005 - 2009_Neath Port Talbot_1_DFLE_Males</t>
  </si>
  <si>
    <t>2005 - 2009_Neath Port Talbot_2_DFLE_Males</t>
  </si>
  <si>
    <t>2005 - 2009_Neath Port Talbot_3_DFLE_Males</t>
  </si>
  <si>
    <t>2005 - 2009_Neath Port Talbot_4_DFLE_Males</t>
  </si>
  <si>
    <t>2005 - 2009_Neath Port Talbot_5_DFLE_Males</t>
  </si>
  <si>
    <t>2005 - 2009_Newport_0_DFLE_Males</t>
  </si>
  <si>
    <t>2005 - 2009_Newport_1_DFLE_Males</t>
  </si>
  <si>
    <t>2005 - 2009_Newport_2_DFLE_Males</t>
  </si>
  <si>
    <t>2005 - 2009_Newport_3_DFLE_Males</t>
  </si>
  <si>
    <t>2005 - 2009_Newport_4_DFLE_Males</t>
  </si>
  <si>
    <t>2005 - 2009_Newport_5_DFLE_Males</t>
  </si>
  <si>
    <t>2005 - 2009_Pembrokeshire_0_DFLE_Males</t>
  </si>
  <si>
    <t>2005 - 2009_Pembrokeshire_1_DFLE_Males</t>
  </si>
  <si>
    <t>2005 - 2009_Pembrokeshire_2_DFLE_Males</t>
  </si>
  <si>
    <t>2005 - 2009_Pembrokeshire_3_DFLE_Males</t>
  </si>
  <si>
    <t>2005 - 2009_Pembrokeshire_4_DFLE_Males</t>
  </si>
  <si>
    <t>2005 - 2009_Pembrokeshire_5_DFLE_Males</t>
  </si>
  <si>
    <t>2005 - 2009_Rhondda Cynon Taf_0_DFLE_Males</t>
  </si>
  <si>
    <t>2005 - 2009_Rhondda Cynon Taf_1_DFLE_Males</t>
  </si>
  <si>
    <t>2005 - 2009_Rhondda Cynon Taf_2_DFLE_Males</t>
  </si>
  <si>
    <t>2005 - 2009_Rhondda Cynon Taf_3_DFLE_Males</t>
  </si>
  <si>
    <t>2005 - 2009_Rhondda Cynon Taf_4_DFLE_Males</t>
  </si>
  <si>
    <t>2005 - 2009_Rhondda Cynon Taf_5_DFLE_Males</t>
  </si>
  <si>
    <t>2005 - 2009_Swansea_0_DFLE_Males</t>
  </si>
  <si>
    <t>2005 - 2009_Swansea_1_DFLE_Males</t>
  </si>
  <si>
    <t>2005 - 2009_Swansea_2_DFLE_Males</t>
  </si>
  <si>
    <t>2005 - 2009_Swansea_3_DFLE_Males</t>
  </si>
  <si>
    <t>2005 - 2009_Swansea_4_DFLE_Males</t>
  </si>
  <si>
    <t>2005 - 2009_Swansea_5_DFLE_Males</t>
  </si>
  <si>
    <t>2005 - 2009_The Vale of Glamorgan_0_DFLE_Males</t>
  </si>
  <si>
    <t>2005 - 2009_The Vale of Glamorgan_1_DFLE_Males</t>
  </si>
  <si>
    <t>2005 - 2009_The Vale of Glamorgan_2_DFLE_Males</t>
  </si>
  <si>
    <t>2005 - 2009_The Vale of Glamorgan_3_DFLE_Males</t>
  </si>
  <si>
    <t>2005 - 2009_The Vale of Glamorgan_4_DFLE_Males</t>
  </si>
  <si>
    <t>2005 - 2009_The Vale of Glamorgan_5_DFLE_Males</t>
  </si>
  <si>
    <t>2005 - 2009_Torfaen_0_DFLE_Males</t>
  </si>
  <si>
    <t>2005 - 2009_Torfaen_1_DFLE_Males</t>
  </si>
  <si>
    <t>2005 - 2009_Torfaen_2_DFLE_Males</t>
  </si>
  <si>
    <t>2005 - 2009_Torfaen_3_DFLE_Males</t>
  </si>
  <si>
    <t>2005 - 2009_Torfaen_4_DFLE_Males</t>
  </si>
  <si>
    <t>2005 - 2009_Torfaen_5_DFLE_Males</t>
  </si>
  <si>
    <t>2005 - 2009_Wrexham_0_DFLE_Males</t>
  </si>
  <si>
    <t>2005 - 2009_Wrexham_1_DFLE_Males</t>
  </si>
  <si>
    <t>2005 - 2009_Wrexham_2_DFLE_Males</t>
  </si>
  <si>
    <t>2005 - 2009_Wrexham_3_DFLE_Males</t>
  </si>
  <si>
    <t>2005 - 2009_Wrexham_4_DFLE_Males</t>
  </si>
  <si>
    <t>2005 - 2009_Wrexham_5_DFLE_Males</t>
  </si>
  <si>
    <t>2001 - 2005_Blaenau Gwent_1_DFLE_Females</t>
  </si>
  <si>
    <t>2001 - 2005_Blaenau Gwent_2_DFLE_Females</t>
  </si>
  <si>
    <t>2001 - 2005_Blaenau Gwent_3_DFLE_Females</t>
  </si>
  <si>
    <t>2001 - 2005_Blaenau Gwent_4_DFLE_Females</t>
  </si>
  <si>
    <t>2001 - 2005_Blaenau Gwent_5_DFLE_Females</t>
  </si>
  <si>
    <t>2001 - 2005_Bridgend_1_DFLE_Females</t>
  </si>
  <si>
    <t>2001 - 2005_Bridgend_2_DFLE_Females</t>
  </si>
  <si>
    <t>2001 - 2005_Bridgend_3_DFLE_Females</t>
  </si>
  <si>
    <t>2001 - 2005_Bridgend_4_DFLE_Females</t>
  </si>
  <si>
    <t>2001 - 2005_Bridgend_5_DFLE_Females</t>
  </si>
  <si>
    <t>2001 - 2005_Caerphilly_1_DFLE_Females</t>
  </si>
  <si>
    <t>2001 - 2005_Caerphilly_2_DFLE_Females</t>
  </si>
  <si>
    <t>2001 - 2005_Caerphilly_3_DFLE_Females</t>
  </si>
  <si>
    <t>2001 - 2005_Caerphilly_4_DFLE_Females</t>
  </si>
  <si>
    <t>2001 - 2005_Caerphilly_5_DFLE_Females</t>
  </si>
  <si>
    <t>2001 - 2005_Cardiff_1_DFLE_Females</t>
  </si>
  <si>
    <t>2001 - 2005_Cardiff_2_DFLE_Females</t>
  </si>
  <si>
    <t>2001 - 2005_Cardiff_3_DFLE_Females</t>
  </si>
  <si>
    <t>2001 - 2005_Cardiff_4_DFLE_Females</t>
  </si>
  <si>
    <t>2001 - 2005_Cardiff_5_DFLE_Females</t>
  </si>
  <si>
    <t>2001 - 2005_Carmarthenshire_1_DFLE_Females</t>
  </si>
  <si>
    <t>2001 - 2005_Carmarthenshire_2_DFLE_Females</t>
  </si>
  <si>
    <t>2001 - 2005_Carmarthenshire_3_DFLE_Females</t>
  </si>
  <si>
    <t>2001 - 2005_Carmarthenshire_4_DFLE_Females</t>
  </si>
  <si>
    <t>2001 - 2005_Carmarthenshire_5_DFLE_Females</t>
  </si>
  <si>
    <t>2001 - 2005_Ceredigion_1_DFLE_Females</t>
  </si>
  <si>
    <t>2001 - 2005_Ceredigion_2_DFLE_Females</t>
  </si>
  <si>
    <t>2001 - 2005_Ceredigion_3_DFLE_Females</t>
  </si>
  <si>
    <t>2001 - 2005_Ceredigion_4_DFLE_Females</t>
  </si>
  <si>
    <t>2001 - 2005_Ceredigion_5_DFLE_Females</t>
  </si>
  <si>
    <t>2001 - 2005_Conwy_1_DFLE_Females</t>
  </si>
  <si>
    <t>2001 - 2005_Conwy_2_DFLE_Females</t>
  </si>
  <si>
    <t>2001 - 2005_Conwy_3_DFLE_Females</t>
  </si>
  <si>
    <t>2001 - 2005_Conwy_4_DFLE_Females</t>
  </si>
  <si>
    <t>2001 - 2005_Conwy_5_DFLE_Females</t>
  </si>
  <si>
    <t>2001 - 2005_Denbighshire_1_DFLE_Females</t>
  </si>
  <si>
    <t>2001 - 2005_Denbighshire_2_DFLE_Females</t>
  </si>
  <si>
    <t>2001 - 2005_Denbighshire_3_DFLE_Females</t>
  </si>
  <si>
    <t>2001 - 2005_Denbighshire_4_DFLE_Females</t>
  </si>
  <si>
    <t>2001 - 2005_Denbighshire_5_DFLE_Females</t>
  </si>
  <si>
    <t>2001 - 2005_Flintshire_1_DFLE_Females</t>
  </si>
  <si>
    <t>2001 - 2005_Flintshire_2_DFLE_Females</t>
  </si>
  <si>
    <t>2001 - 2005_Flintshire_3_DFLE_Females</t>
  </si>
  <si>
    <t>2001 - 2005_Flintshire_4_DFLE_Females</t>
  </si>
  <si>
    <t>2001 - 2005_Flintshire_5_DFLE_Females</t>
  </si>
  <si>
    <t>2001 - 2005_Gwynedd_1_DFLE_Females</t>
  </si>
  <si>
    <t>2001 - 2005_Gwynedd_2_DFLE_Females</t>
  </si>
  <si>
    <t>2001 - 2005_Gwynedd_3_DFLE_Females</t>
  </si>
  <si>
    <t>2001 - 2005_Gwynedd_4_DFLE_Females</t>
  </si>
  <si>
    <t>2001 - 2005_Gwynedd_5_DFLE_Females</t>
  </si>
  <si>
    <t>2001 - 2005_Isle of Anglesey_1_DFLE_Females</t>
  </si>
  <si>
    <t>2001 - 2005_Isle of Anglesey_2_DFLE_Females</t>
  </si>
  <si>
    <t>2001 - 2005_Isle of Anglesey_3_DFLE_Females</t>
  </si>
  <si>
    <t>2001 - 2005_Isle of Anglesey_4_DFLE_Females</t>
  </si>
  <si>
    <t>2001 - 2005_Isle of Anglesey_5_DFLE_Females</t>
  </si>
  <si>
    <t>2001 - 2005_Merthyr Tydfil_1_DFLE_Females</t>
  </si>
  <si>
    <t>2001 - 2005_Merthyr Tydfil_2_DFLE_Females</t>
  </si>
  <si>
    <t>2001 - 2005_Merthyr Tydfil_3_DFLE_Females</t>
  </si>
  <si>
    <t>2001 - 2005_Merthyr Tydfil_4_DFLE_Females</t>
  </si>
  <si>
    <t>2001 - 2005_Merthyr Tydfil_5_DFLE_Females</t>
  </si>
  <si>
    <t>2001 - 2005_Monmouthshire_1_DFLE_Females</t>
  </si>
  <si>
    <t>2001 - 2005_Monmouthshire_2_DFLE_Females</t>
  </si>
  <si>
    <t>2001 - 2005_Monmouthshire_3_DFLE_Females</t>
  </si>
  <si>
    <t>2001 - 2005_Monmouthshire_4_DFLE_Females</t>
  </si>
  <si>
    <t>2001 - 2005_Monmouthshire_5_DFLE_Females</t>
  </si>
  <si>
    <t>2001 - 2005_Neath Port Talbot_1_DFLE_Females</t>
  </si>
  <si>
    <t>2001 - 2005_Neath Port Talbot_2_DFLE_Females</t>
  </si>
  <si>
    <t>2001 - 2005_Neath Port Talbot_3_DFLE_Females</t>
  </si>
  <si>
    <t>2001 - 2005_Neath Port Talbot_4_DFLE_Females</t>
  </si>
  <si>
    <t>2001 - 2005_Neath Port Talbot_5_DFLE_Females</t>
  </si>
  <si>
    <t>2001 - 2005_Newport_1_DFLE_Females</t>
  </si>
  <si>
    <t>2001 - 2005_Newport_2_DFLE_Females</t>
  </si>
  <si>
    <t>2001 - 2005_Newport_3_DFLE_Females</t>
  </si>
  <si>
    <t>2001 - 2005_Newport_4_DFLE_Females</t>
  </si>
  <si>
    <t>2001 - 2005_Newport_5_DFLE_Females</t>
  </si>
  <si>
    <t>2001 - 2005_Pembrokeshire_1_DFLE_Females</t>
  </si>
  <si>
    <t>2001 - 2005_Pembrokeshire_2_DFLE_Females</t>
  </si>
  <si>
    <t>2001 - 2005_Pembrokeshire_3_DFLE_Females</t>
  </si>
  <si>
    <t>2001 - 2005_Pembrokeshire_4_DFLE_Females</t>
  </si>
  <si>
    <t>2001 - 2005_Pembrokeshire_5_DFLE_Females</t>
  </si>
  <si>
    <t>2001 - 2005_Rhondda Cynon Taf_1_DFLE_Females</t>
  </si>
  <si>
    <t>2001 - 2005_Rhondda Cynon Taf_2_DFLE_Females</t>
  </si>
  <si>
    <t>2001 - 2005_Rhondda Cynon Taf_3_DFLE_Females</t>
  </si>
  <si>
    <t>2001 - 2005_Rhondda Cynon Taf_4_DFLE_Females</t>
  </si>
  <si>
    <t>2001 - 2005_Rhondda Cynon Taf_5_DFLE_Females</t>
  </si>
  <si>
    <t>2001 - 2005_Swansea_1_DFLE_Females</t>
  </si>
  <si>
    <t>2001 - 2005_Swansea_2_DFLE_Females</t>
  </si>
  <si>
    <t>2001 - 2005_Swansea_3_DFLE_Females</t>
  </si>
  <si>
    <t>2001 - 2005_Swansea_4_DFLE_Females</t>
  </si>
  <si>
    <t>2001 - 2005_Swansea_5_DFLE_Females</t>
  </si>
  <si>
    <t>2001 - 2005_The Vale of Glamorgan_1_DFLE_Females</t>
  </si>
  <si>
    <t>2001 - 2005_The Vale of Glamorgan_2_DFLE_Females</t>
  </si>
  <si>
    <t>2001 - 2005_The Vale of Glamorgan_3_DFLE_Females</t>
  </si>
  <si>
    <t>2001 - 2005_The Vale of Glamorgan_4_DFLE_Females</t>
  </si>
  <si>
    <t>2001 - 2005_The Vale of Glamorgan_5_DFLE_Females</t>
  </si>
  <si>
    <t>2001 - 2005_Torfaen_1_DFLE_Females</t>
  </si>
  <si>
    <t>2001 - 2005_Torfaen_2_DFLE_Females</t>
  </si>
  <si>
    <t>2001 - 2005_Torfaen_3_DFLE_Females</t>
  </si>
  <si>
    <t>2001 - 2005_Torfaen_4_DFLE_Females</t>
  </si>
  <si>
    <t>2001 - 2005_Torfaen_5_DFLE_Females</t>
  </si>
  <si>
    <t>2001 - 2005_Wrexham_1_DFLE_Females</t>
  </si>
  <si>
    <t>2001 - 2005_Wrexham_2_DFLE_Females</t>
  </si>
  <si>
    <t>2001 - 2005_Wrexham_3_DFLE_Females</t>
  </si>
  <si>
    <t>2001 - 2005_Wrexham_4_DFLE_Females</t>
  </si>
  <si>
    <t>2001 - 2005_Wrexham_5_DFLE_Females</t>
  </si>
  <si>
    <t>2005 - 2009_Blaenau Gwent_0_DFLE_Females</t>
  </si>
  <si>
    <t>2005 - 2009_Blaenau Gwent_1_DFLE_Females</t>
  </si>
  <si>
    <t>2005 - 2009_Blaenau Gwent_2_DFLE_Females</t>
  </si>
  <si>
    <t>2005 - 2009_Blaenau Gwent_3_DFLE_Females</t>
  </si>
  <si>
    <t>2005 - 2009_Blaenau Gwent_4_DFLE_Females</t>
  </si>
  <si>
    <t>2005 - 2009_Blaenau Gwent_5_DFLE_Females</t>
  </si>
  <si>
    <t>2005 - 2009_Bridgend_0_DFLE_Females</t>
  </si>
  <si>
    <t>2005 - 2009_Bridgend_1_DFLE_Females</t>
  </si>
  <si>
    <t>2005 - 2009_Bridgend_2_DFLE_Females</t>
  </si>
  <si>
    <t>2005 - 2009_Bridgend_3_DFLE_Females</t>
  </si>
  <si>
    <t>2005 - 2009_Bridgend_4_DFLE_Females</t>
  </si>
  <si>
    <t>2005 - 2009_Bridgend_5_DFLE_Females</t>
  </si>
  <si>
    <t>2005 - 2009_Caerphilly_0_DFLE_Females</t>
  </si>
  <si>
    <t>2005 - 2009_Caerphilly_1_DFLE_Females</t>
  </si>
  <si>
    <t>2005 - 2009_Caerphilly_2_DFLE_Females</t>
  </si>
  <si>
    <t>2005 - 2009_Caerphilly_3_DFLE_Females</t>
  </si>
  <si>
    <t>2005 - 2009_Caerphilly_4_DFLE_Females</t>
  </si>
  <si>
    <t>2005 - 2009_Caerphilly_5_DFLE_Females</t>
  </si>
  <si>
    <t>2005 - 2009_Cardiff_0_DFLE_Females</t>
  </si>
  <si>
    <t>2005 - 2009_Cardiff_1_DFLE_Females</t>
  </si>
  <si>
    <t>2005 - 2009_Cardiff_2_DFLE_Females</t>
  </si>
  <si>
    <t>2005 - 2009_Cardiff_3_DFLE_Females</t>
  </si>
  <si>
    <t>2005 - 2009_Cardiff_4_DFLE_Females</t>
  </si>
  <si>
    <t>2005 - 2009_Cardiff_5_DFLE_Females</t>
  </si>
  <si>
    <t>2005 - 2009_Carmarthenshire_0_DFLE_Females</t>
  </si>
  <si>
    <t>2005 - 2009_Carmarthenshire_1_DFLE_Females</t>
  </si>
  <si>
    <t>2005 - 2009_Carmarthenshire_2_DFLE_Females</t>
  </si>
  <si>
    <t>2005 - 2009_Carmarthenshire_3_DFLE_Females</t>
  </si>
  <si>
    <t>2005 - 2009_Carmarthenshire_4_DFLE_Females</t>
  </si>
  <si>
    <t>2005 - 2009_Carmarthenshire_5_DFLE_Females</t>
  </si>
  <si>
    <t>2005 - 2009_Ceredigion_0_DFLE_Females</t>
  </si>
  <si>
    <t>2005 - 2009_Ceredigion_1_DFLE_Females</t>
  </si>
  <si>
    <t>2005 - 2009_Ceredigion_2_DFLE_Females</t>
  </si>
  <si>
    <t>2005 - 2009_Ceredigion_3_DFLE_Females</t>
  </si>
  <si>
    <t>2005 - 2009_Ceredigion_4_DFLE_Females</t>
  </si>
  <si>
    <t>2005 - 2009_Ceredigion_5_DFLE_Females</t>
  </si>
  <si>
    <t>2005 - 2009_Conwy_0_DFLE_Females</t>
  </si>
  <si>
    <t>2005 - 2009_Conwy_1_DFLE_Females</t>
  </si>
  <si>
    <t>2005 - 2009_Conwy_2_DFLE_Females</t>
  </si>
  <si>
    <t>2005 - 2009_Conwy_3_DFLE_Females</t>
  </si>
  <si>
    <t>2005 - 2009_Conwy_4_DFLE_Females</t>
  </si>
  <si>
    <t>2005 - 2009_Conwy_5_DFLE_Females</t>
  </si>
  <si>
    <t>2005 - 2009_Denbighshire_0_DFLE_Females</t>
  </si>
  <si>
    <t>2005 - 2009_Denbighshire_1_DFLE_Females</t>
  </si>
  <si>
    <t>2005 - 2009_Denbighshire_2_DFLE_Females</t>
  </si>
  <si>
    <t>2005 - 2009_Denbighshire_3_DFLE_Females</t>
  </si>
  <si>
    <t>2005 - 2009_Denbighshire_4_DFLE_Females</t>
  </si>
  <si>
    <t>2005 - 2009_Denbighshire_5_DFLE_Females</t>
  </si>
  <si>
    <t>2005 - 2009_Flintshire_0_DFLE_Females</t>
  </si>
  <si>
    <t>2005 - 2009_Flintshire_1_DFLE_Females</t>
  </si>
  <si>
    <t>2005 - 2009_Flintshire_2_DFLE_Females</t>
  </si>
  <si>
    <t>2005 - 2009_Flintshire_3_DFLE_Females</t>
  </si>
  <si>
    <t>2005 - 2009_Flintshire_4_DFLE_Females</t>
  </si>
  <si>
    <t>2005 - 2009_Flintshire_5_DFLE_Females</t>
  </si>
  <si>
    <t>2005 - 2009_Gwynedd_0_DFLE_Females</t>
  </si>
  <si>
    <t>2005 - 2009_Gwynedd_1_DFLE_Females</t>
  </si>
  <si>
    <t>2005 - 2009_Gwynedd_2_DFLE_Females</t>
  </si>
  <si>
    <t>2005 - 2009_Gwynedd_3_DFLE_Females</t>
  </si>
  <si>
    <t>2005 - 2009_Gwynedd_4_DFLE_Females</t>
  </si>
  <si>
    <t>2005 - 2009_Gwynedd_5_DFLE_Females</t>
  </si>
  <si>
    <t>2005 - 2009_Isle of Anglesey_0_DFLE_Females</t>
  </si>
  <si>
    <t>2005 - 2009_Isle of Anglesey_1_DFLE_Females</t>
  </si>
  <si>
    <t>2005 - 2009_Isle of Anglesey_2_DFLE_Females</t>
  </si>
  <si>
    <t>2005 - 2009_Isle of Anglesey_3_DFLE_Females</t>
  </si>
  <si>
    <t>2005 - 2009_Isle of Anglesey_4_DFLE_Females</t>
  </si>
  <si>
    <t>2005 - 2009_Isle of Anglesey_5_DFLE_Females</t>
  </si>
  <si>
    <t>2005 - 2009_Merthyr Tydfil_0_DFLE_Females</t>
  </si>
  <si>
    <t>2005 - 2009_Merthyr Tydfil_1_DFLE_Females</t>
  </si>
  <si>
    <t>2005 - 2009_Merthyr Tydfil_2_DFLE_Females</t>
  </si>
  <si>
    <t>2005 - 2009_Merthyr Tydfil_3_DFLE_Females</t>
  </si>
  <si>
    <t>2005 - 2009_Merthyr Tydfil_4_DFLE_Females</t>
  </si>
  <si>
    <t>2005 - 2009_Merthyr Tydfil_5_DFLE_Females</t>
  </si>
  <si>
    <t>2005 - 2009_Monmouthshire_0_DFLE_Females</t>
  </si>
  <si>
    <t>2005 - 2009_Monmouthshire_1_DFLE_Females</t>
  </si>
  <si>
    <t>2005 - 2009_Monmouthshire_2_DFLE_Females</t>
  </si>
  <si>
    <t>2005 - 2009_Monmouthshire_3_DFLE_Females</t>
  </si>
  <si>
    <t>2005 - 2009_Monmouthshire_4_DFLE_Females</t>
  </si>
  <si>
    <t>2005 - 2009_Monmouthshire_5_DFLE_Females</t>
  </si>
  <si>
    <t>2005 - 2009_Neath Port Talbot_0_DFLE_Females</t>
  </si>
  <si>
    <t>2005 - 2009_Neath Port Talbot_1_DFLE_Females</t>
  </si>
  <si>
    <t>2005 - 2009_Neath Port Talbot_2_DFLE_Females</t>
  </si>
  <si>
    <t>2005 - 2009_Neath Port Talbot_3_DFLE_Females</t>
  </si>
  <si>
    <t>2005 - 2009_Neath Port Talbot_4_DFLE_Females</t>
  </si>
  <si>
    <t>2005 - 2009_Neath Port Talbot_5_DFLE_Females</t>
  </si>
  <si>
    <t>2005 - 2009_Newport_0_DFLE_Females</t>
  </si>
  <si>
    <t>2005 - 2009_Newport_1_DFLE_Females</t>
  </si>
  <si>
    <t>2005 - 2009_Newport_2_DFLE_Females</t>
  </si>
  <si>
    <t>2005 - 2009_Newport_3_DFLE_Females</t>
  </si>
  <si>
    <t>2005 - 2009_Newport_4_DFLE_Females</t>
  </si>
  <si>
    <t>2005 - 2009_Newport_5_DFLE_Females</t>
  </si>
  <si>
    <t>2005 - 2009_Pembrokeshire_0_DFLE_Females</t>
  </si>
  <si>
    <t>2005 - 2009_Pembrokeshire_1_DFLE_Females</t>
  </si>
  <si>
    <t>2005 - 2009_Pembrokeshire_2_DFLE_Females</t>
  </si>
  <si>
    <t>2005 - 2009_Pembrokeshire_3_DFLE_Females</t>
  </si>
  <si>
    <t>2005 - 2009_Pembrokeshire_4_DFLE_Females</t>
  </si>
  <si>
    <t>2005 - 2009_Pembrokeshire_5_DFLE_Females</t>
  </si>
  <si>
    <t>2005 - 2009_Rhondda Cynon Taf_0_DFLE_Females</t>
  </si>
  <si>
    <t>2005 - 2009_Rhondda Cynon Taf_1_DFLE_Females</t>
  </si>
  <si>
    <t>2005 - 2009_Rhondda Cynon Taf_2_DFLE_Females</t>
  </si>
  <si>
    <t>2005 - 2009_Rhondda Cynon Taf_3_DFLE_Females</t>
  </si>
  <si>
    <t>2005 - 2009_Rhondda Cynon Taf_4_DFLE_Females</t>
  </si>
  <si>
    <t>2005 - 2009_Rhondda Cynon Taf_5_DFLE_Females</t>
  </si>
  <si>
    <t>2005 - 2009_Swansea_0_DFLE_Females</t>
  </si>
  <si>
    <t>2005 - 2009_Swansea_1_DFLE_Females</t>
  </si>
  <si>
    <t>2005 - 2009_Swansea_2_DFLE_Females</t>
  </si>
  <si>
    <t>2005 - 2009_Swansea_3_DFLE_Females</t>
  </si>
  <si>
    <t>2005 - 2009_Swansea_4_DFLE_Females</t>
  </si>
  <si>
    <t>2005 - 2009_Swansea_5_DFLE_Females</t>
  </si>
  <si>
    <t>2005 - 2009_The Vale of Glamorgan_0_DFLE_Females</t>
  </si>
  <si>
    <t>2005 - 2009_The Vale of Glamorgan_1_DFLE_Females</t>
  </si>
  <si>
    <t>2005 - 2009_The Vale of Glamorgan_2_DFLE_Females</t>
  </si>
  <si>
    <t>2005 - 2009_The Vale of Glamorgan_3_DFLE_Females</t>
  </si>
  <si>
    <t>2005 - 2009_The Vale of Glamorgan_4_DFLE_Females</t>
  </si>
  <si>
    <t>2005 - 2009_The Vale of Glamorgan_5_DFLE_Females</t>
  </si>
  <si>
    <t>2005 - 2009_Torfaen_0_DFLE_Females</t>
  </si>
  <si>
    <t>2005 - 2009_Torfaen_1_DFLE_Females</t>
  </si>
  <si>
    <t>2005 - 2009_Torfaen_2_DFLE_Females</t>
  </si>
  <si>
    <t>2005 - 2009_Torfaen_3_DFLE_Females</t>
  </si>
  <si>
    <t>2005 - 2009_Torfaen_4_DFLE_Females</t>
  </si>
  <si>
    <t>2005 - 2009_Torfaen_5_DFLE_Females</t>
  </si>
  <si>
    <t>2005 - 2009_Wrexham_0_DFLE_Females</t>
  </si>
  <si>
    <t>2005 - 2009_Wrexham_1_DFLE_Females</t>
  </si>
  <si>
    <t>2005 - 2009_Wrexham_2_DFLE_Females</t>
  </si>
  <si>
    <t>2005 - 2009_Wrexham_3_DFLE_Females</t>
  </si>
  <si>
    <t>2005 - 2009_Wrexham_4_DFLE_Females</t>
  </si>
  <si>
    <t>2005 - 2009_Wrexham_5_DFLE_Females</t>
  </si>
  <si>
    <t>Wales Label:</t>
  </si>
  <si>
    <t>Chart title:</t>
  </si>
  <si>
    <t>Wales label:</t>
  </si>
  <si>
    <t>Data for chart:</t>
  </si>
  <si>
    <t>HB Name for lookup</t>
  </si>
  <si>
    <t>Ranked for chart</t>
  </si>
  <si>
    <t>local authorities</t>
  </si>
  <si>
    <t>health boards</t>
  </si>
  <si>
    <t xml:space="preserve">  Isle of Anglesey</t>
  </si>
  <si>
    <t xml:space="preserve">  Gwynedd</t>
  </si>
  <si>
    <t xml:space="preserve">  Conwy</t>
  </si>
  <si>
    <t xml:space="preserve">  Denbighshire</t>
  </si>
  <si>
    <t xml:space="preserve">  Flintshire</t>
  </si>
  <si>
    <t xml:space="preserve">  Wrexham</t>
  </si>
  <si>
    <t xml:space="preserve">  Ceredigion</t>
  </si>
  <si>
    <t xml:space="preserve">  Pembrokeshire</t>
  </si>
  <si>
    <t xml:space="preserve">  Carmarthenshire</t>
  </si>
  <si>
    <t xml:space="preserve">  Swansea</t>
  </si>
  <si>
    <t xml:space="preserve">  Neath Port Talbot</t>
  </si>
  <si>
    <t xml:space="preserve">  Bridgend</t>
  </si>
  <si>
    <t xml:space="preserve">  The Vale of Glamorgan</t>
  </si>
  <si>
    <t xml:space="preserve">  Cardiff</t>
  </si>
  <si>
    <t xml:space="preserve">  Rhondda Cynon Taf</t>
  </si>
  <si>
    <t xml:space="preserve">  Merthyr Tydfil</t>
  </si>
  <si>
    <t xml:space="preserve">  Caerphilly</t>
  </si>
  <si>
    <t xml:space="preserve">  Blaenau Gwent</t>
  </si>
  <si>
    <t xml:space="preserve">  Torfaen</t>
  </si>
  <si>
    <t xml:space="preserve">  Monmouthshire</t>
  </si>
  <si>
    <t xml:space="preserve">  Newport</t>
  </si>
  <si>
    <t>Life expectancy and disability-free life expectancy</t>
  </si>
  <si>
    <t>Life expectancy, healthy life expectancy and diability-free life expectancy</t>
  </si>
  <si>
    <t>Life expectancy and healthy life expectancy</t>
  </si>
  <si>
    <t>Current Selection (for lookup) 1</t>
  </si>
  <si>
    <t>Current Selection (for lookup) 2</t>
  </si>
  <si>
    <t>LE lookup</t>
  </si>
  <si>
    <t>HB for lookup</t>
  </si>
  <si>
    <t>Produced by Public Health Wales Observatory, using ADDE &amp; MYE (ONS), WHS (WG)</t>
  </si>
  <si>
    <t>Life expectancy
(95% CI)</t>
  </si>
  <si>
    <t>Table title:</t>
  </si>
  <si>
    <t>Numerator: Annual District Deaths Extract (ADDE), Office for National Statistics; Welsh Health Survey (Welsh Government)</t>
  </si>
  <si>
    <t>Disability-free life expectancy</t>
  </si>
  <si>
    <t>Figure 1</t>
  </si>
  <si>
    <t>Copying and pasting charts and tables to use in documents, reports or presentations</t>
  </si>
  <si>
    <t xml:space="preserve">Why use this method to copy and paste charts </t>
  </si>
  <si>
    <t>If the standard {Copy} and {Paste} option is used for inserting Excel charts into documents, reports</t>
  </si>
  <si>
    <t>or presentations then frequently the chart will lose some of its formatting and/or the axes labels may be</t>
  </si>
  <si>
    <t>truncated. Similarly, table column sizes are often distorted using the standard {Copy} and {Paste}</t>
  </si>
  <si>
    <t>method if a table is too wide. The technique described below overcomes these issues.</t>
  </si>
  <si>
    <t>Copying and pasting a chart</t>
  </si>
  <si>
    <t xml:space="preserve">Select the chart you want to copy by left clicking on it once i.e. so that the surrounding points are </t>
  </si>
  <si>
    <t xml:space="preserve">displayed </t>
  </si>
  <si>
    <t>On the 'Home' tab click the paste icon</t>
  </si>
  <si>
    <t>Click 'As picture' option and 'Copy as picture' (see figure 1)</t>
  </si>
  <si>
    <t>Choose 'As shown on screen' and 'picture'</t>
  </si>
  <si>
    <t xml:space="preserve">Using your mouse click on the point where you want to insert a copy of the chart e.g. in a Word </t>
  </si>
  <si>
    <t>document / presentation</t>
  </si>
  <si>
    <t xml:space="preserve">On the 'Home' tab click 'paste' then 'paste special' and choose to insert as 'Picture (enhanced metafile)' </t>
  </si>
  <si>
    <t>Figure 2</t>
  </si>
  <si>
    <t>Copying and pasting a table as a picture</t>
  </si>
  <si>
    <t xml:space="preserve">Highlight the table you want to copy by left clicking on the top left hand corner </t>
  </si>
  <si>
    <t xml:space="preserve">and dragging the mouse to the bottom right corner. </t>
  </si>
  <si>
    <t>Click 'As picture' option and 'Copy as picture' (see figure 2)</t>
  </si>
  <si>
    <t>Females, males; residents by area</t>
  </si>
</sst>
</file>

<file path=xl/styles.xml><?xml version="1.0" encoding="utf-8"?>
<styleSheet xmlns="http://schemas.openxmlformats.org/spreadsheetml/2006/main">
  <numFmts count="1">
    <numFmt numFmtId="164" formatCode="0.0"/>
  </numFmts>
  <fonts count="33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10"/>
      <name val="Verdana"/>
      <family val="2"/>
    </font>
    <font>
      <sz val="10"/>
      <name val="Verdana"/>
      <family val="2"/>
    </font>
    <font>
      <b/>
      <sz val="10"/>
      <color indexed="18"/>
      <name val="Verdana"/>
      <family val="2"/>
    </font>
    <font>
      <sz val="10"/>
      <color indexed="18"/>
      <name val="Verdana"/>
      <family val="2"/>
    </font>
    <font>
      <b/>
      <sz val="10"/>
      <name val="Verdan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0"/>
      <color rgb="FF002060"/>
      <name val="Verdana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sz val="8"/>
      <color theme="1"/>
      <name val="Verdana"/>
      <family val="2"/>
    </font>
    <font>
      <sz val="11"/>
      <color rgb="FFFF0000"/>
      <name val="Calibri"/>
      <family val="2"/>
      <scheme val="minor"/>
    </font>
    <font>
      <i/>
      <sz val="10"/>
      <name val="Arial"/>
      <family val="2"/>
    </font>
    <font>
      <b/>
      <sz val="10"/>
      <color rgb="FF002060"/>
      <name val="Verdana"/>
      <family val="2"/>
    </font>
    <font>
      <sz val="11"/>
      <color rgb="FF002060"/>
      <name val="Calibri"/>
      <family val="2"/>
      <scheme val="minor"/>
    </font>
    <font>
      <sz val="8"/>
      <color rgb="FF002060"/>
      <name val="Verdana"/>
      <family val="2"/>
    </font>
    <font>
      <sz val="9"/>
      <name val="Verdana"/>
      <family val="2"/>
    </font>
    <font>
      <sz val="8"/>
      <name val="Verdana"/>
      <family val="2"/>
    </font>
    <font>
      <sz val="10"/>
      <color theme="1"/>
      <name val="Verdana"/>
      <family val="2"/>
    </font>
    <font>
      <b/>
      <sz val="9"/>
      <color rgb="FF002060"/>
      <name val="Verdana"/>
      <family val="2"/>
    </font>
    <font>
      <sz val="9"/>
      <color rgb="FF002060"/>
      <name val="Verdana"/>
      <family val="2"/>
    </font>
    <font>
      <sz val="11"/>
      <name val="Calibri"/>
      <family val="2"/>
      <scheme val="minor"/>
    </font>
    <font>
      <sz val="10"/>
      <name val="Arial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18"/>
      </bottom>
      <diagonal/>
    </border>
    <border>
      <left/>
      <right style="thin">
        <color indexed="9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/>
      <diagonal/>
    </border>
    <border>
      <left/>
      <right/>
      <top/>
      <bottom style="thin">
        <color rgb="FF002060"/>
      </bottom>
      <diagonal/>
    </border>
  </borders>
  <cellStyleXfs count="18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9" fillId="0" borderId="0"/>
    <xf numFmtId="0" fontId="2" fillId="0" borderId="0"/>
    <xf numFmtId="0" fontId="1" fillId="0" borderId="0"/>
    <xf numFmtId="0" fontId="9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</cellStyleXfs>
  <cellXfs count="99">
    <xf numFmtId="0" fontId="0" fillId="0" borderId="0" xfId="0"/>
    <xf numFmtId="0" fontId="11" fillId="6" borderId="0" xfId="0" applyFont="1" applyFill="1" applyAlignment="1">
      <alignment wrapText="1"/>
    </xf>
    <xf numFmtId="0" fontId="0" fillId="0" borderId="0" xfId="0" applyFill="1"/>
    <xf numFmtId="0" fontId="10" fillId="7" borderId="0" xfId="0" applyFont="1" applyFill="1"/>
    <xf numFmtId="0" fontId="0" fillId="8" borderId="0" xfId="0" applyFill="1"/>
    <xf numFmtId="0" fontId="13" fillId="0" borderId="0" xfId="0" applyFont="1" applyFill="1"/>
    <xf numFmtId="0" fontId="14" fillId="0" borderId="0" xfId="0" applyFont="1" applyFill="1"/>
    <xf numFmtId="0" fontId="0" fillId="3" borderId="0" xfId="0" applyFill="1"/>
    <xf numFmtId="2" fontId="0" fillId="3" borderId="0" xfId="0" applyNumberFormat="1" applyFill="1"/>
    <xf numFmtId="0" fontId="12" fillId="0" borderId="0" xfId="0" applyFont="1" applyFill="1"/>
    <xf numFmtId="0" fontId="12" fillId="3" borderId="0" xfId="0" applyFont="1" applyFill="1"/>
    <xf numFmtId="0" fontId="2" fillId="0" borderId="0" xfId="2" applyFill="1"/>
    <xf numFmtId="0" fontId="10" fillId="0" borderId="0" xfId="0" applyFont="1"/>
    <xf numFmtId="0" fontId="12" fillId="0" borderId="0" xfId="0" applyFont="1" applyAlignment="1"/>
    <xf numFmtId="0" fontId="13" fillId="0" borderId="0" xfId="0" applyFont="1"/>
    <xf numFmtId="0" fontId="0" fillId="9" borderId="0" xfId="0" applyFill="1"/>
    <xf numFmtId="0" fontId="10" fillId="0" borderId="0" xfId="0" applyFont="1" applyFill="1"/>
    <xf numFmtId="0" fontId="12" fillId="4" borderId="0" xfId="0" applyFont="1" applyFill="1"/>
    <xf numFmtId="0" fontId="0" fillId="10" borderId="0" xfId="0" applyFill="1"/>
    <xf numFmtId="0" fontId="12" fillId="5" borderId="0" xfId="0" applyFont="1" applyFill="1"/>
    <xf numFmtId="0" fontId="9" fillId="0" borderId="1" xfId="3" applyBorder="1"/>
    <xf numFmtId="0" fontId="9" fillId="0" borderId="0" xfId="3"/>
    <xf numFmtId="0" fontId="4" fillId="0" borderId="2" xfId="3" applyFont="1" applyFill="1" applyBorder="1"/>
    <xf numFmtId="0" fontId="5" fillId="0" borderId="0" xfId="3" applyFont="1"/>
    <xf numFmtId="0" fontId="6" fillId="0" borderId="0" xfId="3" applyFont="1" applyFill="1" applyBorder="1" applyAlignment="1">
      <alignment vertical="top"/>
    </xf>
    <xf numFmtId="0" fontId="6" fillId="0" borderId="0" xfId="3" applyFont="1" applyFill="1" applyBorder="1" applyAlignment="1">
      <alignment horizontal="left" vertical="top" wrapText="1"/>
    </xf>
    <xf numFmtId="0" fontId="6" fillId="0" borderId="0" xfId="3" applyFont="1" applyFill="1" applyBorder="1" applyAlignment="1">
      <alignment vertical="top" wrapText="1"/>
    </xf>
    <xf numFmtId="0" fontId="9" fillId="0" borderId="3" xfId="3" applyBorder="1"/>
    <xf numFmtId="0" fontId="15" fillId="0" borderId="3" xfId="3" applyFont="1" applyFill="1" applyBorder="1" applyAlignment="1">
      <alignment vertical="top" wrapText="1"/>
    </xf>
    <xf numFmtId="0" fontId="7" fillId="0" borderId="0" xfId="2" applyFont="1" applyFill="1" applyBorder="1" applyAlignment="1">
      <alignment vertical="top"/>
    </xf>
    <xf numFmtId="0" fontId="7" fillId="0" borderId="0" xfId="2" applyFont="1" applyFill="1" applyBorder="1" applyAlignment="1">
      <alignment vertical="top" wrapText="1"/>
    </xf>
    <xf numFmtId="0" fontId="7" fillId="2" borderId="0" xfId="2" applyFont="1" applyFill="1" applyBorder="1" applyAlignment="1">
      <alignment vertical="top"/>
    </xf>
    <xf numFmtId="0" fontId="12" fillId="7" borderId="0" xfId="0" applyFont="1" applyFill="1" applyAlignment="1">
      <alignment horizontal="center"/>
    </xf>
    <xf numFmtId="0" fontId="16" fillId="0" borderId="0" xfId="7" applyFill="1" applyAlignment="1" applyProtection="1"/>
    <xf numFmtId="0" fontId="0" fillId="0" borderId="0" xfId="0" applyFill="1" applyAlignment="1">
      <alignment horizontal="right"/>
    </xf>
    <xf numFmtId="0" fontId="19" fillId="0" borderId="0" xfId="11" applyFont="1" applyFill="1"/>
    <xf numFmtId="0" fontId="1" fillId="0" borderId="0" xfId="11" applyFill="1"/>
    <xf numFmtId="0" fontId="1" fillId="0" borderId="0" xfId="11"/>
    <xf numFmtId="0" fontId="10" fillId="3" borderId="0" xfId="0" applyFont="1" applyFill="1"/>
    <xf numFmtId="0" fontId="10" fillId="11" borderId="0" xfId="0" applyFont="1" applyFill="1"/>
    <xf numFmtId="0" fontId="18" fillId="3" borderId="0" xfId="11" applyFont="1" applyFill="1"/>
    <xf numFmtId="0" fontId="20" fillId="0" borderId="0" xfId="0" applyFont="1"/>
    <xf numFmtId="0" fontId="0" fillId="0" borderId="0" xfId="0" applyAlignment="1">
      <alignment horizontal="right"/>
    </xf>
    <xf numFmtId="0" fontId="0" fillId="11" borderId="0" xfId="0" applyFill="1"/>
    <xf numFmtId="0" fontId="21" fillId="0" borderId="0" xfId="0" applyFont="1"/>
    <xf numFmtId="0" fontId="0" fillId="0" borderId="0" xfId="0"/>
    <xf numFmtId="0" fontId="22" fillId="0" borderId="0" xfId="0" applyFont="1" applyFill="1"/>
    <xf numFmtId="0" fontId="0" fillId="7" borderId="0" xfId="0" applyFill="1"/>
    <xf numFmtId="164" fontId="0" fillId="9" borderId="0" xfId="0" applyNumberFormat="1" applyFill="1"/>
    <xf numFmtId="164" fontId="0" fillId="0" borderId="0" xfId="0" applyNumberFormat="1" applyFill="1"/>
    <xf numFmtId="0" fontId="0" fillId="4" borderId="0" xfId="0" applyFill="1"/>
    <xf numFmtId="0" fontId="0" fillId="5" borderId="0" xfId="0" applyFill="1"/>
    <xf numFmtId="0" fontId="0" fillId="0" borderId="0" xfId="0" applyFill="1" applyAlignment="1">
      <alignment horizontal="center"/>
    </xf>
    <xf numFmtId="0" fontId="0" fillId="12" borderId="0" xfId="0" applyFill="1" applyAlignment="1">
      <alignment horizontal="right"/>
    </xf>
    <xf numFmtId="0" fontId="0" fillId="12" borderId="0" xfId="0" applyFill="1" applyAlignment="1">
      <alignment horizontal="center"/>
    </xf>
    <xf numFmtId="0" fontId="0" fillId="0" borderId="0" xfId="0" applyAlignment="1"/>
    <xf numFmtId="0" fontId="0" fillId="0" borderId="0" xfId="0" applyFont="1"/>
    <xf numFmtId="0" fontId="10" fillId="0" borderId="0" xfId="0" applyFont="1" applyAlignment="1"/>
    <xf numFmtId="164" fontId="0" fillId="0" borderId="0" xfId="0" applyNumberFormat="1"/>
    <xf numFmtId="0" fontId="0" fillId="0" borderId="0" xfId="0" applyBorder="1"/>
    <xf numFmtId="0" fontId="24" fillId="0" borderId="0" xfId="0" applyFont="1"/>
    <xf numFmtId="0" fontId="0" fillId="0" borderId="0" xfId="0" applyAlignment="1">
      <alignment wrapText="1"/>
    </xf>
    <xf numFmtId="0" fontId="24" fillId="0" borderId="0" xfId="0" applyFont="1" applyAlignment="1">
      <alignment horizontal="center"/>
    </xf>
    <xf numFmtId="0" fontId="24" fillId="0" borderId="0" xfId="0" applyFont="1" applyBorder="1" applyAlignment="1">
      <alignment wrapText="1"/>
    </xf>
    <xf numFmtId="0" fontId="24" fillId="0" borderId="0" xfId="0" applyFont="1" applyBorder="1" applyAlignment="1">
      <alignment horizontal="center"/>
    </xf>
    <xf numFmtId="0" fontId="24" fillId="0" borderId="0" xfId="0" applyFont="1" applyBorder="1"/>
    <xf numFmtId="0" fontId="27" fillId="0" borderId="0" xfId="0" applyFont="1" applyAlignment="1">
      <alignment horizontal="left"/>
    </xf>
    <xf numFmtId="0" fontId="15" fillId="0" borderId="0" xfId="0" applyFont="1"/>
    <xf numFmtId="0" fontId="28" fillId="0" borderId="0" xfId="0" applyFont="1"/>
    <xf numFmtId="0" fontId="30" fillId="0" borderId="0" xfId="0" applyFont="1"/>
    <xf numFmtId="0" fontId="29" fillId="0" borderId="0" xfId="0" applyFont="1"/>
    <xf numFmtId="164" fontId="26" fillId="0" borderId="0" xfId="0" applyNumberFormat="1" applyFont="1" applyAlignment="1">
      <alignment horizontal="right"/>
    </xf>
    <xf numFmtId="0" fontId="5" fillId="0" borderId="0" xfId="0" applyFont="1"/>
    <xf numFmtId="0" fontId="31" fillId="0" borderId="0" xfId="0" applyFont="1"/>
    <xf numFmtId="0" fontId="28" fillId="0" borderId="5" xfId="0" applyFont="1" applyBorder="1"/>
    <xf numFmtId="0" fontId="15" fillId="0" borderId="5" xfId="0" applyFont="1" applyBorder="1"/>
    <xf numFmtId="0" fontId="0" fillId="0" borderId="5" xfId="0" applyBorder="1"/>
    <xf numFmtId="0" fontId="23" fillId="0" borderId="0" xfId="0" applyFont="1"/>
    <xf numFmtId="0" fontId="1" fillId="0" borderId="0" xfId="11" applyAlignment="1"/>
    <xf numFmtId="0" fontId="29" fillId="0" borderId="0" xfId="0" applyFont="1" applyAlignment="1">
      <alignment horizontal="center" wrapText="1"/>
    </xf>
    <xf numFmtId="164" fontId="5" fillId="0" borderId="0" xfId="0" applyNumberFormat="1" applyFont="1"/>
    <xf numFmtId="164" fontId="5" fillId="0" borderId="0" xfId="0" applyNumberFormat="1" applyFont="1" applyAlignment="1">
      <alignment horizontal="right"/>
    </xf>
    <xf numFmtId="0" fontId="27" fillId="0" borderId="0" xfId="0" applyFont="1"/>
    <xf numFmtId="164" fontId="26" fillId="0" borderId="5" xfId="0" applyNumberFormat="1" applyFont="1" applyBorder="1" applyAlignment="1">
      <alignment horizontal="right"/>
    </xf>
    <xf numFmtId="0" fontId="27" fillId="0" borderId="5" xfId="0" applyFont="1" applyBorder="1" applyAlignment="1">
      <alignment horizontal="left"/>
    </xf>
    <xf numFmtId="0" fontId="5" fillId="0" borderId="5" xfId="0" applyFont="1" applyBorder="1"/>
    <xf numFmtId="164" fontId="27" fillId="0" borderId="0" xfId="0" applyNumberFormat="1" applyFont="1" applyAlignment="1">
      <alignment horizontal="left"/>
    </xf>
    <xf numFmtId="0" fontId="5" fillId="0" borderId="0" xfId="17" applyFont="1"/>
    <xf numFmtId="0" fontId="8" fillId="0" borderId="0" xfId="17" applyFont="1"/>
    <xf numFmtId="0" fontId="5" fillId="0" borderId="0" xfId="17" quotePrefix="1" applyFont="1" applyAlignment="1">
      <alignment horizontal="center"/>
    </xf>
    <xf numFmtId="0" fontId="5" fillId="0" borderId="0" xfId="17" applyFont="1" applyAlignment="1">
      <alignment horizontal="center"/>
    </xf>
    <xf numFmtId="0" fontId="25" fillId="0" borderId="4" xfId="0" applyFont="1" applyBorder="1" applyAlignment="1">
      <alignment horizontal="right" wrapText="1"/>
    </xf>
    <xf numFmtId="0" fontId="23" fillId="0" borderId="0" xfId="0" applyFont="1" applyAlignment="1">
      <alignment horizontal="left" wrapText="1"/>
    </xf>
    <xf numFmtId="0" fontId="29" fillId="0" borderId="0" xfId="0" applyFont="1" applyAlignment="1">
      <alignment horizontal="center" wrapText="1"/>
    </xf>
    <xf numFmtId="0" fontId="1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3" fillId="0" borderId="4" xfId="0" applyFont="1" applyBorder="1" applyAlignment="1">
      <alignment horizontal="center" wrapText="1"/>
    </xf>
    <xf numFmtId="0" fontId="12" fillId="7" borderId="0" xfId="0" applyFont="1" applyFill="1" applyAlignment="1">
      <alignment horizontal="center"/>
    </xf>
    <xf numFmtId="0" fontId="0" fillId="7" borderId="0" xfId="0" applyFill="1" applyAlignment="1">
      <alignment horizontal="center"/>
    </xf>
  </cellXfs>
  <cellStyles count="18">
    <cellStyle name="Hyperlink" xfId="7" builtinId="8"/>
    <cellStyle name="Hyperlink 2" xfId="1"/>
    <cellStyle name="Normal" xfId="0" builtinId="0"/>
    <cellStyle name="Normal 2" xfId="2"/>
    <cellStyle name="Normal 2 2" xfId="3"/>
    <cellStyle name="Normal 2 3" xfId="10"/>
    <cellStyle name="Normal 2 4" xfId="9"/>
    <cellStyle name="Normal 2 5" xfId="13"/>
    <cellStyle name="Normal 2 6" xfId="15"/>
    <cellStyle name="Normal 3" xfId="4"/>
    <cellStyle name="Normal 3 2" xfId="11"/>
    <cellStyle name="Normal 3 3" xfId="12"/>
    <cellStyle name="Normal 3 4" xfId="14"/>
    <cellStyle name="Normal 3 5" xfId="16"/>
    <cellStyle name="Normal 4" xfId="5"/>
    <cellStyle name="Normal 5" xfId="6"/>
    <cellStyle name="Normal 6" xfId="8"/>
    <cellStyle name="Normal 7" xfId="17"/>
  </cellStyles>
  <dxfs count="0"/>
  <tableStyles count="0" defaultTableStyle="TableStyleMedium9" defaultPivotStyle="PivotStyleLight16"/>
  <colors>
    <mruColors>
      <color rgb="FFC6D9F1"/>
      <color rgb="FF3966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0.22199614742266563"/>
          <c:y val="0.28437392852542831"/>
          <c:w val="0.75384994166495212"/>
          <c:h val="0.59705197781008879"/>
        </c:manualLayout>
      </c:layout>
      <c:barChart>
        <c:barDir val="bar"/>
        <c:grouping val="clustered"/>
        <c:ser>
          <c:idx val="0"/>
          <c:order val="0"/>
          <c:tx>
            <c:v> </c:v>
          </c:tx>
          <c:dLbls>
            <c:numFmt formatCode="#,##0.0" sourceLinked="0"/>
            <c:txPr>
              <a:bodyPr/>
              <a:lstStyle/>
              <a:p>
                <a:pPr>
                  <a:defRPr sz="800" b="1" i="0" baseline="0">
                    <a:solidFill>
                      <a:schemeClr val="bg1"/>
                    </a:solidFill>
                    <a:latin typeface="Verdana" pitchFamily="34" charset="0"/>
                  </a:defRPr>
                </a:pPr>
                <a:endParaRPr lang="en-US"/>
              </a:p>
            </c:txPr>
            <c:dLblPos val="inBase"/>
            <c:showVal val="1"/>
          </c:dLbls>
          <c:errBars>
            <c:errBarType val="both"/>
            <c:errValType val="cust"/>
            <c:plus>
              <c:numRef>
                <c:f>Controls!$V$9:$V$15</c:f>
                <c:numCache>
                  <c:formatCode>General</c:formatCode>
                  <c:ptCount val="7"/>
                  <c:pt idx="0">
                    <c:v>0.48328470983520333</c:v>
                  </c:pt>
                  <c:pt idx="1">
                    <c:v>0.29237140323709809</c:v>
                  </c:pt>
                  <c:pt idx="2">
                    <c:v>0.2678333122975971</c:v>
                  </c:pt>
                  <c:pt idx="3">
                    <c:v>0.21636752661369485</c:v>
                  </c:pt>
                  <c:pt idx="4">
                    <c:v>0.23376257250900778</c:v>
                  </c:pt>
                  <c:pt idx="5">
                    <c:v>0.24920517633290729</c:v>
                  </c:pt>
                  <c:pt idx="6">
                    <c:v>0.32819093751059825</c:v>
                  </c:pt>
                </c:numCache>
              </c:numRef>
            </c:plus>
            <c:minus>
              <c:numRef>
                <c:f>Controls!$W$9:$W$15</c:f>
                <c:numCache>
                  <c:formatCode>General</c:formatCode>
                  <c:ptCount val="7"/>
                  <c:pt idx="0">
                    <c:v>0.48328470983510385</c:v>
                  </c:pt>
                  <c:pt idx="1">
                    <c:v>0.29237140323709809</c:v>
                  </c:pt>
                  <c:pt idx="2">
                    <c:v>0.26783331229769658</c:v>
                  </c:pt>
                  <c:pt idx="3">
                    <c:v>0.21636752661379433</c:v>
                  </c:pt>
                  <c:pt idx="4">
                    <c:v>0.23376257250899357</c:v>
                  </c:pt>
                  <c:pt idx="5">
                    <c:v>0.24920517633289307</c:v>
                  </c:pt>
                  <c:pt idx="6">
                    <c:v>0.32819093751061246</c:v>
                  </c:pt>
                </c:numCache>
              </c:numRef>
            </c:minus>
          </c:errBars>
          <c:cat>
            <c:strRef>
              <c:f>Controls!$R$9:$R$15</c:f>
              <c:strCache>
                <c:ptCount val="7"/>
                <c:pt idx="0">
                  <c:v>Powys THB</c:v>
                </c:pt>
                <c:pt idx="1">
                  <c:v>Hywel Dda HB</c:v>
                </c:pt>
                <c:pt idx="2">
                  <c:v>Cardiff and Vale UHB</c:v>
                </c:pt>
                <c:pt idx="3">
                  <c:v>Betsi Cadwaladr UHB</c:v>
                </c:pt>
                <c:pt idx="4">
                  <c:v>Aneurin Bevan HB</c:v>
                </c:pt>
                <c:pt idx="5">
                  <c:v>ABM UHB</c:v>
                </c:pt>
                <c:pt idx="6">
                  <c:v>Cwm Taf HB</c:v>
                </c:pt>
              </c:strCache>
            </c:strRef>
          </c:cat>
          <c:val>
            <c:numRef>
              <c:f>Controls!$S$9:$S$15</c:f>
              <c:numCache>
                <c:formatCode>General</c:formatCode>
                <c:ptCount val="7"/>
                <c:pt idx="0">
                  <c:v>79.090905239275898</c:v>
                </c:pt>
                <c:pt idx="1">
                  <c:v>77.427586325508202</c:v>
                </c:pt>
                <c:pt idx="2">
                  <c:v>77.347905002561902</c:v>
                </c:pt>
                <c:pt idx="3">
                  <c:v>77.3419047130389</c:v>
                </c:pt>
                <c:pt idx="4">
                  <c:v>76.864817488613696</c:v>
                </c:pt>
                <c:pt idx="5">
                  <c:v>76.469447004817994</c:v>
                </c:pt>
                <c:pt idx="6">
                  <c:v>75.381978617102106</c:v>
                </c:pt>
              </c:numCache>
            </c:numRef>
          </c:val>
        </c:ser>
        <c:gapWidth val="50"/>
        <c:axId val="127600512"/>
        <c:axId val="127602048"/>
      </c:barChart>
      <c:scatterChart>
        <c:scatterStyle val="lineMarker"/>
        <c:ser>
          <c:idx val="1"/>
          <c:order val="1"/>
          <c:tx>
            <c:v> Wales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Controls!$X$9:$X$15</c:f>
              <c:numCache>
                <c:formatCode>0.0</c:formatCode>
                <c:ptCount val="7"/>
                <c:pt idx="0">
                  <c:v>77</c:v>
                </c:pt>
                <c:pt idx="1">
                  <c:v>77</c:v>
                </c:pt>
                <c:pt idx="2">
                  <c:v>77</c:v>
                </c:pt>
                <c:pt idx="3">
                  <c:v>77</c:v>
                </c:pt>
                <c:pt idx="4">
                  <c:v>77</c:v>
                </c:pt>
                <c:pt idx="5">
                  <c:v>77</c:v>
                </c:pt>
                <c:pt idx="6">
                  <c:v>77</c:v>
                </c:pt>
              </c:numCache>
            </c:numRef>
          </c:xVal>
          <c:yVal>
            <c:numRef>
              <c:f>Controls!$Y$9:$Y$15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</c:numCache>
            </c:numRef>
          </c:yVal>
        </c:ser>
        <c:axId val="127629952"/>
        <c:axId val="127628416"/>
      </c:scatterChart>
      <c:catAx>
        <c:axId val="127600512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800" baseline="0">
                <a:latin typeface="Verdana" pitchFamily="34" charset="0"/>
              </a:defRPr>
            </a:pPr>
            <a:endParaRPr lang="en-US"/>
          </a:p>
        </c:txPr>
        <c:crossAx val="127602048"/>
        <c:crosses val="autoZero"/>
        <c:auto val="1"/>
        <c:lblAlgn val="ctr"/>
        <c:lblOffset val="100"/>
      </c:catAx>
      <c:valAx>
        <c:axId val="127602048"/>
        <c:scaling>
          <c:orientation val="minMax"/>
          <c:max val="85"/>
          <c:min val="45"/>
        </c:scaling>
        <c:axPos val="b"/>
        <c:numFmt formatCode="General" sourceLinked="1"/>
        <c:tickLblPos val="nextTo"/>
        <c:txPr>
          <a:bodyPr/>
          <a:lstStyle/>
          <a:p>
            <a:pPr>
              <a:defRPr sz="800" baseline="0">
                <a:latin typeface="Verdana" pitchFamily="34" charset="0"/>
              </a:defRPr>
            </a:pPr>
            <a:endParaRPr lang="en-US"/>
          </a:p>
        </c:txPr>
        <c:crossAx val="127600512"/>
        <c:crosses val="autoZero"/>
        <c:crossBetween val="between"/>
        <c:majorUnit val="5"/>
      </c:valAx>
      <c:valAx>
        <c:axId val="127628416"/>
        <c:scaling>
          <c:orientation val="minMax"/>
          <c:max val="7"/>
          <c:min val="1"/>
        </c:scaling>
        <c:delete val="1"/>
        <c:axPos val="r"/>
        <c:numFmt formatCode="General" sourceLinked="1"/>
        <c:tickLblPos val="none"/>
        <c:crossAx val="127629952"/>
        <c:crosses val="max"/>
        <c:crossBetween val="midCat"/>
      </c:valAx>
      <c:valAx>
        <c:axId val="127629952"/>
        <c:scaling>
          <c:orientation val="minMax"/>
        </c:scaling>
        <c:delete val="1"/>
        <c:axPos val="b"/>
        <c:numFmt formatCode="0.0" sourceLinked="1"/>
        <c:tickLblPos val="none"/>
        <c:crossAx val="1276284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8557339130891901"/>
          <c:y val="0.12928076529667468"/>
          <c:w val="0.12312932986381014"/>
          <c:h val="0.10452737246706721"/>
        </c:manualLayout>
      </c:layout>
    </c:legend>
    <c:plotVisOnly val="1"/>
    <c:dispBlanksAs val="gap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autoTitleDeleted val="1"/>
    <c:plotArea>
      <c:layout>
        <c:manualLayout>
          <c:layoutTarget val="inner"/>
          <c:xMode val="edge"/>
          <c:yMode val="edge"/>
          <c:x val="0.22900187229364838"/>
          <c:y val="0.24761144460902818"/>
          <c:w val="0.73831454891667958"/>
          <c:h val="0.67713895169044602"/>
        </c:manualLayout>
      </c:layout>
      <c:barChart>
        <c:barDir val="bar"/>
        <c:grouping val="clustered"/>
        <c:ser>
          <c:idx val="0"/>
          <c:order val="0"/>
          <c:tx>
            <c:v> </c:v>
          </c:tx>
          <c:dLbls>
            <c:numFmt formatCode="#,##0.0" sourceLinked="0"/>
            <c:txPr>
              <a:bodyPr/>
              <a:lstStyle/>
              <a:p>
                <a:pPr>
                  <a:defRPr b="1" i="0" baseline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Base"/>
            <c:showVal val="1"/>
          </c:dLbls>
          <c:errBars>
            <c:errBarType val="both"/>
            <c:errValType val="cust"/>
            <c:plus>
              <c:numRef>
                <c:f>Controls!$V$24:$V$45</c:f>
                <c:numCache>
                  <c:formatCode>General</c:formatCode>
                  <c:ptCount val="22"/>
                  <c:pt idx="0">
                    <c:v>0.6702094218420882</c:v>
                  </c:pt>
                  <c:pt idx="1">
                    <c:v>0.59030175488319969</c:v>
                  </c:pt>
                  <c:pt idx="2">
                    <c:v>0.48328470983520333</c:v>
                  </c:pt>
                  <c:pt idx="3">
                    <c:v>0.50468872934921194</c:v>
                  </c:pt>
                  <c:pt idx="4">
                    <c:v>0.4627673814878932</c:v>
                  </c:pt>
                  <c:pt idx="5">
                    <c:v>0.58325333789230172</c:v>
                  </c:pt>
                  <c:pt idx="6">
                    <c:v>0.46198434542330347</c:v>
                  </c:pt>
                  <c:pt idx="7">
                    <c:v>0.57008901882609564</c:v>
                  </c:pt>
                  <c:pt idx="8">
                    <c:v>0.53587302349659183</c:v>
                  </c:pt>
                  <c:pt idx="9">
                    <c:v>0.55905130208330434</c:v>
                  </c:pt>
                  <c:pt idx="10">
                    <c:v>0.31988243583529652</c:v>
                  </c:pt>
                  <c:pt idx="11">
                    <c:v>0.5411106090897988</c:v>
                  </c:pt>
                  <c:pt idx="12">
                    <c:v>0.47201164625369074</c:v>
                  </c:pt>
                  <c:pt idx="13">
                    <c:v>0.70247400620770861</c:v>
                  </c:pt>
                  <c:pt idx="14">
                    <c:v>0.41638398603119242</c:v>
                  </c:pt>
                  <c:pt idx="15">
                    <c:v>0.37701737577570782</c:v>
                  </c:pt>
                  <c:pt idx="16">
                    <c:v>0.47567833516070834</c:v>
                  </c:pt>
                  <c:pt idx="17">
                    <c:v>0.47296692365270587</c:v>
                  </c:pt>
                  <c:pt idx="18">
                    <c:v>0.42524632447980082</c:v>
                  </c:pt>
                  <c:pt idx="19">
                    <c:v>0.36635832506939892</c:v>
                  </c:pt>
                  <c:pt idx="20">
                    <c:v>0.65805654881590669</c:v>
                  </c:pt>
                  <c:pt idx="21">
                    <c:v>0.74458880617369516</c:v>
                  </c:pt>
                </c:numCache>
              </c:numRef>
            </c:plus>
            <c:minus>
              <c:numRef>
                <c:f>Controls!$W$24:$W$45</c:f>
                <c:numCache>
                  <c:formatCode>General</c:formatCode>
                  <c:ptCount val="22"/>
                  <c:pt idx="0">
                    <c:v>0.67020942184210242</c:v>
                  </c:pt>
                  <c:pt idx="1">
                    <c:v>0.59030175488310022</c:v>
                  </c:pt>
                  <c:pt idx="2">
                    <c:v>0.48328470983510385</c:v>
                  </c:pt>
                  <c:pt idx="3">
                    <c:v>0.5046887293492972</c:v>
                  </c:pt>
                  <c:pt idx="4">
                    <c:v>0.46276738148790741</c:v>
                  </c:pt>
                  <c:pt idx="5">
                    <c:v>0.58325333789240119</c:v>
                  </c:pt>
                  <c:pt idx="6">
                    <c:v>0.46198434542318978</c:v>
                  </c:pt>
                  <c:pt idx="7">
                    <c:v>0.57008901882619512</c:v>
                  </c:pt>
                  <c:pt idx="8">
                    <c:v>0.53587302349660604</c:v>
                  </c:pt>
                  <c:pt idx="9">
                    <c:v>0.5590513020833896</c:v>
                  </c:pt>
                  <c:pt idx="10">
                    <c:v>0.31988243583519704</c:v>
                  </c:pt>
                  <c:pt idx="11">
                    <c:v>0.5411106090897988</c:v>
                  </c:pt>
                  <c:pt idx="12">
                    <c:v>0.47201164625370495</c:v>
                  </c:pt>
                  <c:pt idx="13">
                    <c:v>0.70247400620759493</c:v>
                  </c:pt>
                  <c:pt idx="14">
                    <c:v>0.41638398603120663</c:v>
                  </c:pt>
                  <c:pt idx="15">
                    <c:v>0.37701737577569361</c:v>
                  </c:pt>
                  <c:pt idx="16">
                    <c:v>0.47567833516069413</c:v>
                  </c:pt>
                  <c:pt idx="17">
                    <c:v>0.47296692365270587</c:v>
                  </c:pt>
                  <c:pt idx="18">
                    <c:v>0.4252463244799003</c:v>
                  </c:pt>
                  <c:pt idx="19">
                    <c:v>0.36635832506939892</c:v>
                  </c:pt>
                  <c:pt idx="20">
                    <c:v>0.65805654881579301</c:v>
                  </c:pt>
                  <c:pt idx="21">
                    <c:v>0.74458880617370937</c:v>
                  </c:pt>
                </c:numCache>
              </c:numRef>
            </c:minus>
          </c:errBars>
          <c:cat>
            <c:strRef>
              <c:f>Controls!$R$24:$R$45</c:f>
              <c:strCache>
                <c:ptCount val="22"/>
                <c:pt idx="0">
                  <c:v>Ceredigion</c:v>
                </c:pt>
                <c:pt idx="1">
                  <c:v>Monmouthshire</c:v>
                </c:pt>
                <c:pt idx="2">
                  <c:v>Powys</c:v>
                </c:pt>
                <c:pt idx="3">
                  <c:v>The Vale of Glamorgan</c:v>
                </c:pt>
                <c:pt idx="4">
                  <c:v>Flintshire</c:v>
                </c:pt>
                <c:pt idx="5">
                  <c:v>Denbighshire</c:v>
                </c:pt>
                <c:pt idx="6">
                  <c:v>Wrexham</c:v>
                </c:pt>
                <c:pt idx="7">
                  <c:v>Torfaen</c:v>
                </c:pt>
                <c:pt idx="8">
                  <c:v>Gwynedd</c:v>
                </c:pt>
                <c:pt idx="9">
                  <c:v>Conwy</c:v>
                </c:pt>
                <c:pt idx="10">
                  <c:v>Cardiff</c:v>
                </c:pt>
                <c:pt idx="11">
                  <c:v>Pembrokeshire</c:v>
                </c:pt>
                <c:pt idx="12">
                  <c:v>Newport</c:v>
                </c:pt>
                <c:pt idx="13">
                  <c:v>Isle of Anglesey</c:v>
                </c:pt>
                <c:pt idx="14">
                  <c:v>Carmarthenshire</c:v>
                </c:pt>
                <c:pt idx="15">
                  <c:v>Swansea</c:v>
                </c:pt>
                <c:pt idx="16">
                  <c:v>Neath Port Talbot</c:v>
                </c:pt>
                <c:pt idx="17">
                  <c:v>Bridgend</c:v>
                </c:pt>
                <c:pt idx="18">
                  <c:v>Caerphilly</c:v>
                </c:pt>
                <c:pt idx="19">
                  <c:v>Rhondda Cynon Taf</c:v>
                </c:pt>
                <c:pt idx="20">
                  <c:v>Blaenau Gwent</c:v>
                </c:pt>
                <c:pt idx="21">
                  <c:v>Merthyr Tydfil</c:v>
                </c:pt>
              </c:strCache>
            </c:strRef>
          </c:cat>
          <c:val>
            <c:numRef>
              <c:f>Controls!$S$24:$S$45</c:f>
              <c:numCache>
                <c:formatCode>General</c:formatCode>
                <c:ptCount val="22"/>
                <c:pt idx="0">
                  <c:v>80.018821423176405</c:v>
                </c:pt>
                <c:pt idx="1">
                  <c:v>79.191314929837503</c:v>
                </c:pt>
                <c:pt idx="2">
                  <c:v>79.090905239275898</c:v>
                </c:pt>
                <c:pt idx="3">
                  <c:v>78.118527267031695</c:v>
                </c:pt>
                <c:pt idx="4">
                  <c:v>77.703644477172503</c:v>
                </c:pt>
                <c:pt idx="5">
                  <c:v>77.518655450102401</c:v>
                </c:pt>
                <c:pt idx="6">
                  <c:v>77.312326138568395</c:v>
                </c:pt>
                <c:pt idx="7">
                  <c:v>77.151930257496602</c:v>
                </c:pt>
                <c:pt idx="8">
                  <c:v>77.128475719447906</c:v>
                </c:pt>
                <c:pt idx="9">
                  <c:v>76.984893443205294</c:v>
                </c:pt>
                <c:pt idx="10">
                  <c:v>76.949343562658399</c:v>
                </c:pt>
                <c:pt idx="11">
                  <c:v>76.866167379100702</c:v>
                </c:pt>
                <c:pt idx="12">
                  <c:v>76.829350296555702</c:v>
                </c:pt>
                <c:pt idx="13">
                  <c:v>76.816411605632496</c:v>
                </c:pt>
                <c:pt idx="14">
                  <c:v>76.740308370363607</c:v>
                </c:pt>
                <c:pt idx="15">
                  <c:v>76.673367400879499</c:v>
                </c:pt>
                <c:pt idx="16">
                  <c:v>76.303868674166694</c:v>
                </c:pt>
                <c:pt idx="17">
                  <c:v>76.187959973619101</c:v>
                </c:pt>
                <c:pt idx="18">
                  <c:v>76.086580848033094</c:v>
                </c:pt>
                <c:pt idx="19">
                  <c:v>75.474217357032799</c:v>
                </c:pt>
                <c:pt idx="20">
                  <c:v>75.395658746224399</c:v>
                </c:pt>
                <c:pt idx="21">
                  <c:v>74.969999623445005</c:v>
                </c:pt>
              </c:numCache>
            </c:numRef>
          </c:val>
        </c:ser>
        <c:gapWidth val="25"/>
        <c:axId val="127556608"/>
        <c:axId val="127648512"/>
      </c:barChart>
      <c:scatterChart>
        <c:scatterStyle val="lineMarker"/>
        <c:ser>
          <c:idx val="1"/>
          <c:order val="1"/>
          <c:tx>
            <c:v> Wales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Controls!$X$24:$X$45</c:f>
              <c:numCache>
                <c:formatCode>0.0</c:formatCode>
                <c:ptCount val="22"/>
                <c:pt idx="0">
                  <c:v>77</c:v>
                </c:pt>
                <c:pt idx="1">
                  <c:v>77</c:v>
                </c:pt>
                <c:pt idx="2">
                  <c:v>77</c:v>
                </c:pt>
                <c:pt idx="3">
                  <c:v>77</c:v>
                </c:pt>
                <c:pt idx="4">
                  <c:v>77</c:v>
                </c:pt>
                <c:pt idx="5">
                  <c:v>77</c:v>
                </c:pt>
                <c:pt idx="6">
                  <c:v>77</c:v>
                </c:pt>
                <c:pt idx="7">
                  <c:v>77</c:v>
                </c:pt>
                <c:pt idx="8">
                  <c:v>77</c:v>
                </c:pt>
                <c:pt idx="9">
                  <c:v>77</c:v>
                </c:pt>
                <c:pt idx="10">
                  <c:v>77</c:v>
                </c:pt>
                <c:pt idx="11">
                  <c:v>77</c:v>
                </c:pt>
                <c:pt idx="12">
                  <c:v>77</c:v>
                </c:pt>
                <c:pt idx="13">
                  <c:v>77</c:v>
                </c:pt>
                <c:pt idx="14">
                  <c:v>77</c:v>
                </c:pt>
                <c:pt idx="15">
                  <c:v>77</c:v>
                </c:pt>
                <c:pt idx="16">
                  <c:v>77</c:v>
                </c:pt>
                <c:pt idx="17">
                  <c:v>77</c:v>
                </c:pt>
                <c:pt idx="18">
                  <c:v>77</c:v>
                </c:pt>
                <c:pt idx="19">
                  <c:v>77</c:v>
                </c:pt>
                <c:pt idx="20">
                  <c:v>77</c:v>
                </c:pt>
                <c:pt idx="21">
                  <c:v>77</c:v>
                </c:pt>
              </c:numCache>
            </c:numRef>
          </c:xVal>
          <c:yVal>
            <c:numRef>
              <c:f>Controls!$Y$24:$Y$45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numCache>
            </c:numRef>
          </c:yVal>
        </c:ser>
        <c:axId val="127660032"/>
        <c:axId val="127650048"/>
      </c:scatterChart>
      <c:catAx>
        <c:axId val="127556608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800" baseline="0">
                <a:latin typeface="Verdana" pitchFamily="34" charset="0"/>
              </a:defRPr>
            </a:pPr>
            <a:endParaRPr lang="en-US"/>
          </a:p>
        </c:txPr>
        <c:crossAx val="127648512"/>
        <c:crosses val="autoZero"/>
        <c:auto val="1"/>
        <c:lblAlgn val="ctr"/>
        <c:lblOffset val="100"/>
      </c:catAx>
      <c:valAx>
        <c:axId val="127648512"/>
        <c:scaling>
          <c:orientation val="minMax"/>
          <c:max val="85"/>
          <c:min val="45"/>
        </c:scaling>
        <c:axPos val="b"/>
        <c:numFmt formatCode="General" sourceLinked="1"/>
        <c:tickLblPos val="nextTo"/>
        <c:txPr>
          <a:bodyPr/>
          <a:lstStyle/>
          <a:p>
            <a:pPr>
              <a:defRPr sz="800" baseline="0">
                <a:latin typeface="Verdana" pitchFamily="34" charset="0"/>
              </a:defRPr>
            </a:pPr>
            <a:endParaRPr lang="en-US"/>
          </a:p>
        </c:txPr>
        <c:crossAx val="127556608"/>
        <c:crosses val="autoZero"/>
        <c:crossBetween val="between"/>
        <c:majorUnit val="5"/>
      </c:valAx>
      <c:valAx>
        <c:axId val="127650048"/>
        <c:scaling>
          <c:orientation val="minMax"/>
          <c:max val="22"/>
          <c:min val="1"/>
        </c:scaling>
        <c:delete val="1"/>
        <c:axPos val="r"/>
        <c:numFmt formatCode="General" sourceLinked="1"/>
        <c:tickLblPos val="none"/>
        <c:crossAx val="127660032"/>
        <c:crosses val="max"/>
        <c:crossBetween val="midCat"/>
      </c:valAx>
      <c:valAx>
        <c:axId val="127660032"/>
        <c:scaling>
          <c:orientation val="minMax"/>
        </c:scaling>
        <c:delete val="1"/>
        <c:axPos val="b"/>
        <c:numFmt formatCode="0.0" sourceLinked="1"/>
        <c:tickLblPos val="none"/>
        <c:crossAx val="1276500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8995882867582756"/>
          <c:y val="0.10740905901613797"/>
          <c:w val="0.12186673018511644"/>
          <c:h val="0.10151811023622052"/>
        </c:manualLayout>
      </c:layout>
    </c:legend>
    <c:plotVisOnly val="1"/>
    <c:dispBlanksAs val="gap"/>
  </c:chart>
  <c:spPr>
    <a:ln>
      <a:noFill/>
    </a:ln>
  </c:spPr>
  <c:printSettings>
    <c:headerFooter/>
    <c:pageMargins b="0.75000000000000122" l="0.70000000000000062" r="0.70000000000000062" t="0.75000000000000122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0.2243020833333334"/>
          <c:y val="0.23575508285344957"/>
          <c:w val="0.69269218750000061"/>
          <c:h val="0.6686775347111471"/>
        </c:manualLayout>
      </c:layout>
      <c:barChart>
        <c:barDir val="bar"/>
        <c:grouping val="clustered"/>
        <c:ser>
          <c:idx val="0"/>
          <c:order val="0"/>
          <c:tx>
            <c:strRef>
              <c:f>'HB Comparison Controls'!$H$20</c:f>
              <c:strCache>
                <c:ptCount val="1"/>
                <c:pt idx="0">
                  <c:v>Life expectancy</c:v>
                </c:pt>
              </c:strCache>
            </c:strRef>
          </c:tx>
          <c:spPr>
            <a:solidFill>
              <a:srgbClr val="396699"/>
            </a:solidFill>
          </c:spPr>
          <c:dLbls>
            <c:numFmt formatCode="#,##0.0" sourceLinked="0"/>
            <c:txPr>
              <a:bodyPr/>
              <a:lstStyle/>
              <a:p>
                <a:pPr>
                  <a:defRPr sz="800" b="1" i="0" baseline="0">
                    <a:solidFill>
                      <a:schemeClr val="bg1"/>
                    </a:solidFill>
                    <a:latin typeface="Verdana" pitchFamily="34" charset="0"/>
                  </a:defRPr>
                </a:pPr>
                <a:endParaRPr lang="en-US"/>
              </a:p>
            </c:txPr>
            <c:dLblPos val="inBase"/>
            <c:showVal val="1"/>
          </c:dLbls>
          <c:errBars>
            <c:errBarType val="both"/>
            <c:errValType val="cust"/>
            <c:plus>
              <c:numRef>
                <c:f>'HB Comparison Controls'!$K$21:$K$27</c:f>
                <c:numCache>
                  <c:formatCode>General</c:formatCode>
                  <c:ptCount val="7"/>
                  <c:pt idx="0">
                    <c:v>0.48328470983520333</c:v>
                  </c:pt>
                  <c:pt idx="1">
                    <c:v>0.21636752661369485</c:v>
                  </c:pt>
                  <c:pt idx="2">
                    <c:v>0.2678333122975971</c:v>
                  </c:pt>
                  <c:pt idx="3">
                    <c:v>0.29237140323709809</c:v>
                  </c:pt>
                  <c:pt idx="4">
                    <c:v>0.23376257250900778</c:v>
                  </c:pt>
                  <c:pt idx="5">
                    <c:v>0.24920517633290729</c:v>
                  </c:pt>
                  <c:pt idx="6">
                    <c:v>0.32819093751059825</c:v>
                  </c:pt>
                </c:numCache>
              </c:numRef>
            </c:plus>
            <c:minus>
              <c:numRef>
                <c:f>'HB Comparison Controls'!$L$21:$L$27</c:f>
                <c:numCache>
                  <c:formatCode>General</c:formatCode>
                  <c:ptCount val="7"/>
                  <c:pt idx="0">
                    <c:v>0.48328470983510385</c:v>
                  </c:pt>
                  <c:pt idx="1">
                    <c:v>0.21636752661379433</c:v>
                  </c:pt>
                  <c:pt idx="2">
                    <c:v>0.26783331229769658</c:v>
                  </c:pt>
                  <c:pt idx="3">
                    <c:v>0.29237140323709809</c:v>
                  </c:pt>
                  <c:pt idx="4">
                    <c:v>0.23376257250899357</c:v>
                  </c:pt>
                  <c:pt idx="5">
                    <c:v>0.24920517633289307</c:v>
                  </c:pt>
                  <c:pt idx="6">
                    <c:v>0.32819093751061246</c:v>
                  </c:pt>
                </c:numCache>
              </c:numRef>
            </c:minus>
          </c:errBars>
          <c:cat>
            <c:strRef>
              <c:f>'HB Comparison Controls'!$G$21:$G$27</c:f>
              <c:strCache>
                <c:ptCount val="7"/>
                <c:pt idx="0">
                  <c:v>Powys THB</c:v>
                </c:pt>
                <c:pt idx="1">
                  <c:v>Betsi Cadwaladr UHB</c:v>
                </c:pt>
                <c:pt idx="2">
                  <c:v>Cardiff and Vale UHB</c:v>
                </c:pt>
                <c:pt idx="3">
                  <c:v>Hywel Dda HB</c:v>
                </c:pt>
                <c:pt idx="4">
                  <c:v>Aneurin Bevan HB</c:v>
                </c:pt>
                <c:pt idx="5">
                  <c:v>ABM UHB</c:v>
                </c:pt>
                <c:pt idx="6">
                  <c:v>Cwm Taf HB</c:v>
                </c:pt>
              </c:strCache>
            </c:strRef>
          </c:cat>
          <c:val>
            <c:numRef>
              <c:f>'HB Comparison Controls'!$H$21:$H$27</c:f>
              <c:numCache>
                <c:formatCode>General</c:formatCode>
                <c:ptCount val="7"/>
                <c:pt idx="0">
                  <c:v>79.090905239275898</c:v>
                </c:pt>
                <c:pt idx="1">
                  <c:v>77.3419047130389</c:v>
                </c:pt>
                <c:pt idx="2">
                  <c:v>77.347905002561902</c:v>
                </c:pt>
                <c:pt idx="3">
                  <c:v>77.427586325508202</c:v>
                </c:pt>
                <c:pt idx="4">
                  <c:v>76.864817488613696</c:v>
                </c:pt>
                <c:pt idx="5">
                  <c:v>76.469447004817994</c:v>
                </c:pt>
                <c:pt idx="6">
                  <c:v>75.381978617102106</c:v>
                </c:pt>
              </c:numCache>
            </c:numRef>
          </c:val>
        </c:ser>
        <c:ser>
          <c:idx val="1"/>
          <c:order val="1"/>
          <c:tx>
            <c:strRef>
              <c:f>'HB Comparison Controls'!$M$20</c:f>
              <c:strCache>
                <c:ptCount val="1"/>
                <c:pt idx="0">
                  <c:v>Healthy life expectancy</c:v>
                </c:pt>
              </c:strCache>
            </c:strRef>
          </c:tx>
          <c:spPr>
            <a:solidFill>
              <a:srgbClr val="C6D9F1"/>
            </a:solidFill>
          </c:spPr>
          <c:dLbls>
            <c:numFmt formatCode="#,##0.0" sourceLinked="0"/>
            <c:txPr>
              <a:bodyPr/>
              <a:lstStyle/>
              <a:p>
                <a:pPr>
                  <a:defRPr sz="800" b="1" i="0" baseline="0">
                    <a:solidFill>
                      <a:schemeClr val="tx2"/>
                    </a:solidFill>
                    <a:latin typeface="Verdana" pitchFamily="34" charset="0"/>
                  </a:defRPr>
                </a:pPr>
                <a:endParaRPr lang="en-US"/>
              </a:p>
            </c:txPr>
            <c:dLblPos val="inBase"/>
            <c:showVal val="1"/>
          </c:dLbls>
          <c:errBars>
            <c:errBarType val="both"/>
            <c:errValType val="cust"/>
            <c:plus>
              <c:numRef>
                <c:f>'HB Comparison Controls'!$P$21:$P$27</c:f>
                <c:numCache>
                  <c:formatCode>General</c:formatCode>
                  <c:ptCount val="7"/>
                  <c:pt idx="0">
                    <c:v>1.1559675177275892</c:v>
                  </c:pt>
                  <c:pt idx="1">
                    <c:v>0.478726784148094</c:v>
                  </c:pt>
                  <c:pt idx="2">
                    <c:v>0.76485029766929813</c:v>
                  </c:pt>
                  <c:pt idx="3">
                    <c:v>0.67863453710819499</c:v>
                  </c:pt>
                  <c:pt idx="4">
                    <c:v>0.5787540173231065</c:v>
                  </c:pt>
                  <c:pt idx="5">
                    <c:v>0.68249789371800063</c:v>
                  </c:pt>
                  <c:pt idx="6">
                    <c:v>0.80754796662240125</c:v>
                  </c:pt>
                </c:numCache>
              </c:numRef>
            </c:plus>
            <c:minus>
              <c:numRef>
                <c:f>'HB Comparison Controls'!$Q$21:$Q$27</c:f>
                <c:numCache>
                  <c:formatCode>General</c:formatCode>
                  <c:ptCount val="7"/>
                  <c:pt idx="0">
                    <c:v>1.1559675177276034</c:v>
                  </c:pt>
                  <c:pt idx="1">
                    <c:v>0.47872678414820768</c:v>
                  </c:pt>
                  <c:pt idx="2">
                    <c:v>0.76485029766919865</c:v>
                  </c:pt>
                  <c:pt idx="3">
                    <c:v>0.6786345371082021</c:v>
                  </c:pt>
                  <c:pt idx="4">
                    <c:v>0.57875401732309939</c:v>
                  </c:pt>
                  <c:pt idx="5">
                    <c:v>0.68249789371800063</c:v>
                  </c:pt>
                  <c:pt idx="6">
                    <c:v>0.80754796662240125</c:v>
                  </c:pt>
                </c:numCache>
              </c:numRef>
            </c:minus>
          </c:errBars>
          <c:cat>
            <c:strRef>
              <c:f>'HB Comparison Controls'!$G$21:$G$27</c:f>
              <c:strCache>
                <c:ptCount val="7"/>
                <c:pt idx="0">
                  <c:v>Powys THB</c:v>
                </c:pt>
                <c:pt idx="1">
                  <c:v>Betsi Cadwaladr UHB</c:v>
                </c:pt>
                <c:pt idx="2">
                  <c:v>Cardiff and Vale UHB</c:v>
                </c:pt>
                <c:pt idx="3">
                  <c:v>Hywel Dda HB</c:v>
                </c:pt>
                <c:pt idx="4">
                  <c:v>Aneurin Bevan HB</c:v>
                </c:pt>
                <c:pt idx="5">
                  <c:v>ABM UHB</c:v>
                </c:pt>
                <c:pt idx="6">
                  <c:v>Cwm Taf HB</c:v>
                </c:pt>
              </c:strCache>
            </c:strRef>
          </c:cat>
          <c:val>
            <c:numRef>
              <c:f>'HB Comparison Controls'!$M$21:$M$27</c:f>
              <c:numCache>
                <c:formatCode>General</c:formatCode>
                <c:ptCount val="7"/>
                <c:pt idx="0">
                  <c:v>67.702299038366604</c:v>
                </c:pt>
                <c:pt idx="1">
                  <c:v>65.700066639723602</c:v>
                </c:pt>
                <c:pt idx="2">
                  <c:v>64.183417887689998</c:v>
                </c:pt>
                <c:pt idx="3">
                  <c:v>64.011898111369405</c:v>
                </c:pt>
                <c:pt idx="4">
                  <c:v>61.959426057131097</c:v>
                </c:pt>
                <c:pt idx="5">
                  <c:v>61.7451871236184</c:v>
                </c:pt>
                <c:pt idx="6">
                  <c:v>59.962055812735102</c:v>
                </c:pt>
              </c:numCache>
            </c:numRef>
          </c:val>
        </c:ser>
        <c:gapWidth val="40"/>
        <c:axId val="136101888"/>
        <c:axId val="136104192"/>
      </c:barChart>
      <c:catAx>
        <c:axId val="136101888"/>
        <c:scaling>
          <c:orientation val="minMax"/>
        </c:scaling>
        <c:axPos val="l"/>
        <c:tickLblPos val="nextTo"/>
        <c:txPr>
          <a:bodyPr/>
          <a:lstStyle/>
          <a:p>
            <a:pPr>
              <a:defRPr sz="800" baseline="0">
                <a:latin typeface="Verdana" pitchFamily="34" charset="0"/>
              </a:defRPr>
            </a:pPr>
            <a:endParaRPr lang="en-US"/>
          </a:p>
        </c:txPr>
        <c:crossAx val="136104192"/>
        <c:crosses val="autoZero"/>
        <c:auto val="1"/>
        <c:lblAlgn val="ctr"/>
        <c:lblOffset val="100"/>
      </c:catAx>
      <c:valAx>
        <c:axId val="136104192"/>
        <c:scaling>
          <c:orientation val="minMax"/>
          <c:max val="85"/>
          <c:min val="45"/>
        </c:scaling>
        <c:axPos val="b"/>
        <c:numFmt formatCode="General" sourceLinked="1"/>
        <c:tickLblPos val="nextTo"/>
        <c:txPr>
          <a:bodyPr/>
          <a:lstStyle/>
          <a:p>
            <a:pPr>
              <a:defRPr sz="800" baseline="0">
                <a:latin typeface="Verdana" pitchFamily="34" charset="0"/>
              </a:defRPr>
            </a:pPr>
            <a:endParaRPr lang="en-US"/>
          </a:p>
        </c:txPr>
        <c:crossAx val="136101888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13028263888888889"/>
          <c:y val="0.13709651965146169"/>
          <c:w val="0.60513402777777781"/>
          <c:h val="7.4623284029794831E-2"/>
        </c:manualLayout>
      </c:layout>
    </c:legend>
    <c:plotVisOnly val="1"/>
  </c:chart>
  <c:spPr>
    <a:ln>
      <a:noFill/>
    </a:ln>
  </c:spPr>
  <c:printSettings>
    <c:headerFooter/>
    <c:pageMargins b="0.75000000000000122" l="0.70000000000000062" r="0.70000000000000062" t="0.75000000000000122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</xdr:row>
      <xdr:rowOff>104775</xdr:rowOff>
    </xdr:from>
    <xdr:to>
      <xdr:col>1</xdr:col>
      <xdr:colOff>3476625</xdr:colOff>
      <xdr:row>6</xdr:row>
      <xdr:rowOff>152400</xdr:rowOff>
    </xdr:to>
    <xdr:pic>
      <xdr:nvPicPr>
        <xdr:cNvPr id="3073" name="Picture 1" descr="PHW Observatory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95275"/>
          <a:ext cx="44291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447676</xdr:colOff>
      <xdr:row>0</xdr:row>
      <xdr:rowOff>66677</xdr:rowOff>
    </xdr:from>
    <xdr:to>
      <xdr:col>16</xdr:col>
      <xdr:colOff>9525</xdr:colOff>
      <xdr:row>16</xdr:row>
      <xdr:rowOff>400051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561975</xdr:colOff>
      <xdr:row>4</xdr:row>
      <xdr:rowOff>19050</xdr:rowOff>
    </xdr:to>
    <xdr:pic>
      <xdr:nvPicPr>
        <xdr:cNvPr id="10" name="Picture 2" descr="PHW Observatory RG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r="16850"/>
        <a:stretch>
          <a:fillRect/>
        </a:stretch>
      </xdr:blipFill>
      <xdr:spPr bwMode="auto">
        <a:xfrm>
          <a:off x="0" y="0"/>
          <a:ext cx="2867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428624</xdr:colOff>
      <xdr:row>16</xdr:row>
      <xdr:rowOff>390526</xdr:rowOff>
    </xdr:from>
    <xdr:to>
      <xdr:col>16</xdr:col>
      <xdr:colOff>57150</xdr:colOff>
      <xdr:row>40</xdr:row>
      <xdr:rowOff>66676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0.00905</cdr:y>
    </cdr:from>
    <cdr:to>
      <cdr:x>1</cdr:x>
      <cdr:y>0.11538</cdr:y>
    </cdr:to>
    <cdr:sp macro="" textlink="Controls!$H$2">
      <cdr:nvSpPr>
        <cdr:cNvPr id="2" name="Rectangle 1"/>
        <cdr:cNvSpPr/>
      </cdr:nvSpPr>
      <cdr:spPr>
        <a:xfrm xmlns:a="http://schemas.openxmlformats.org/drawingml/2006/main">
          <a:off x="0" y="38100"/>
          <a:ext cx="5791200" cy="4476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fld id="{43007785-D1B8-4F48-A5EB-5450FE501D5C}" type="TxLink">
            <a:rPr lang="en-US" sz="1000" b="1">
              <a:solidFill>
                <a:sysClr val="windowText" lastClr="000000"/>
              </a:solidFill>
              <a:latin typeface="Verdana" pitchFamily="34" charset="0"/>
            </a:rPr>
            <a:pPr/>
            <a:t>Life expectancy at birth, ranked health boards, males, 2005-09</a:t>
          </a:fld>
          <a:endParaRPr lang="en-US" sz="1000" b="1">
            <a:solidFill>
              <a:sysClr val="windowText" lastClr="000000"/>
            </a:solidFill>
            <a:latin typeface="Verdana" pitchFamily="34" charset="0"/>
          </a:endParaRPr>
        </a:p>
      </cdr:txBody>
    </cdr:sp>
  </cdr:relSizeAnchor>
  <cdr:relSizeAnchor xmlns:cdr="http://schemas.openxmlformats.org/drawingml/2006/chartDrawing">
    <cdr:from>
      <cdr:x>0.5333</cdr:x>
      <cdr:y>0.14828</cdr:y>
    </cdr:from>
    <cdr:to>
      <cdr:x>0.54629</cdr:x>
      <cdr:y>0.19805</cdr:y>
    </cdr:to>
    <cdr:pic>
      <cdr:nvPicPr>
        <cdr:cNvPr id="3" name="Picture 2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 l="13863" t="26152" r="82476" b="60722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108278" y="579078"/>
          <a:ext cx="75711" cy="19436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 type="none" w="med" len="med"/>
        </a:ln>
        <a:effectLst xmlns:a="http://schemas.openxmlformats.org/drawingml/2006/main"/>
      </cdr:spPr>
    </cdr:pic>
  </cdr:relSizeAnchor>
  <cdr:relSizeAnchor xmlns:cdr="http://schemas.openxmlformats.org/drawingml/2006/chartDrawing">
    <cdr:from>
      <cdr:x>0</cdr:x>
      <cdr:y>0.05386</cdr:y>
    </cdr:from>
    <cdr:to>
      <cdr:x>0.84835</cdr:x>
      <cdr:y>0.12178</cdr:y>
    </cdr:to>
    <cdr:sp macro="" textlink="Controls!$H$3">
      <cdr:nvSpPr>
        <cdr:cNvPr id="4" name="Rectangle 3"/>
        <cdr:cNvSpPr/>
      </cdr:nvSpPr>
      <cdr:spPr>
        <a:xfrm xmlns:a="http://schemas.openxmlformats.org/drawingml/2006/main">
          <a:off x="0" y="219074"/>
          <a:ext cx="5648325" cy="2762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fld id="{D95C6470-37AB-45DC-9F4F-1FB49FF07149}" type="TxLink">
            <a:rPr lang="en-US" sz="800">
              <a:solidFill>
                <a:sysClr val="windowText" lastClr="000000"/>
              </a:solidFill>
              <a:latin typeface="Verdana" pitchFamily="34" charset="0"/>
            </a:rPr>
            <a:pPr/>
            <a:t>Produced by Public Health Wales Observatory, using ADDE &amp; MYE (ONS)</a:t>
          </a:fld>
          <a:endParaRPr lang="en-US" sz="800">
            <a:solidFill>
              <a:sysClr val="windowText" lastClr="000000"/>
            </a:solidFill>
            <a:latin typeface="Verdana" pitchFamily="34" charset="0"/>
          </a:endParaRPr>
        </a:p>
      </cdr:txBody>
    </cdr:sp>
  </cdr:relSizeAnchor>
  <cdr:relSizeAnchor xmlns:cdr="http://schemas.openxmlformats.org/drawingml/2006/chartDrawing">
    <cdr:from>
      <cdr:x>0.23033</cdr:x>
      <cdr:y>0.12646</cdr:y>
    </cdr:from>
    <cdr:to>
      <cdr:x>0.53076</cdr:x>
      <cdr:y>0.18033</cdr:y>
    </cdr:to>
    <cdr:sp macro="" textlink="Controls!$B$3">
      <cdr:nvSpPr>
        <cdr:cNvPr id="5" name="Rectangle 4"/>
        <cdr:cNvSpPr/>
      </cdr:nvSpPr>
      <cdr:spPr>
        <a:xfrm xmlns:a="http://schemas.openxmlformats.org/drawingml/2006/main">
          <a:off x="1533523" y="514349"/>
          <a:ext cx="2000251" cy="2190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fld id="{2CBC7664-BB03-466E-A6CD-85AC3F5F6E95}" type="TxLink">
            <a:rPr lang="en-US" sz="800">
              <a:solidFill>
                <a:sysClr val="windowText" lastClr="000000"/>
              </a:solidFill>
              <a:latin typeface="Verdana" pitchFamily="34" charset="0"/>
            </a:rPr>
            <a:pPr/>
            <a:t>Life expectancy</a:t>
          </a:fld>
          <a:endParaRPr lang="en-US" sz="800">
            <a:solidFill>
              <a:sysClr val="windowText" lastClr="000000"/>
            </a:solidFill>
            <a:latin typeface="Verdana" pitchFamily="34" charset="0"/>
          </a:endParaRPr>
        </a:p>
      </cdr:txBody>
    </cdr:sp>
  </cdr:relSizeAnchor>
  <cdr:relSizeAnchor xmlns:cdr="http://schemas.openxmlformats.org/drawingml/2006/chartDrawing">
    <cdr:from>
      <cdr:x>0.53789</cdr:x>
      <cdr:y>0.145</cdr:y>
    </cdr:from>
    <cdr:to>
      <cdr:x>0.80895</cdr:x>
      <cdr:y>0.2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135040" y="566280"/>
          <a:ext cx="1579834" cy="2147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800">
              <a:latin typeface="Verdana" pitchFamily="34" charset="0"/>
            </a:rPr>
            <a:t>95% confidence interval</a:t>
          </a:r>
        </a:p>
      </cdr:txBody>
    </cdr:sp>
  </cdr:relSizeAnchor>
  <cdr:relSizeAnchor xmlns:cdr="http://schemas.openxmlformats.org/drawingml/2006/chartDrawing">
    <cdr:from>
      <cdr:x>0.48908</cdr:x>
      <cdr:y>0.22107</cdr:y>
    </cdr:from>
    <cdr:to>
      <cdr:x>0.65698</cdr:x>
      <cdr:y>0.28444</cdr:y>
    </cdr:to>
    <cdr:sp macro="" textlink="Controls!$H$4">
      <cdr:nvSpPr>
        <cdr:cNvPr id="7" name="Rectangle 6"/>
        <cdr:cNvSpPr/>
      </cdr:nvSpPr>
      <cdr:spPr>
        <a:xfrm xmlns:a="http://schemas.openxmlformats.org/drawingml/2006/main">
          <a:off x="2878956" y="802256"/>
          <a:ext cx="988334" cy="2299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fld id="{D10D394C-1EEF-4789-970F-167C2224B78E}" type="TxLink">
            <a:rPr lang="en-US" sz="800">
              <a:solidFill>
                <a:srgbClr val="FF0000"/>
              </a:solidFill>
              <a:latin typeface="Verdana" pitchFamily="34" charset="0"/>
            </a:rPr>
            <a:pPr/>
            <a:t>Wales = 77</a:t>
          </a:fld>
          <a:endParaRPr lang="en-US" sz="800">
            <a:solidFill>
              <a:srgbClr val="FF0000"/>
            </a:solidFill>
            <a:latin typeface="Verdana" pitchFamily="34" charset="0"/>
          </a:endParaRPr>
        </a:p>
      </cdr:txBody>
    </cdr:sp>
  </cdr:relSizeAnchor>
  <cdr:relSizeAnchor xmlns:cdr="http://schemas.openxmlformats.org/drawingml/2006/chartDrawing">
    <cdr:from>
      <cdr:x>0.04531</cdr:x>
      <cdr:y>0.91863</cdr:y>
    </cdr:from>
    <cdr:to>
      <cdr:x>0.20388</cdr:x>
      <cdr:y>0.9685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266698" y="3333748"/>
          <a:ext cx="933451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700">
              <a:latin typeface="Verdana" pitchFamily="34" charset="0"/>
            </a:rPr>
            <a:t>x-axis truncated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0.0099</cdr:y>
    </cdr:from>
    <cdr:to>
      <cdr:x>1</cdr:x>
      <cdr:y>0.10693</cdr:y>
    </cdr:to>
    <cdr:sp macro="" textlink="Controls!$H$19">
      <cdr:nvSpPr>
        <cdr:cNvPr id="2" name="Rectangle 1"/>
        <cdr:cNvSpPr/>
      </cdr:nvSpPr>
      <cdr:spPr>
        <a:xfrm xmlns:a="http://schemas.openxmlformats.org/drawingml/2006/main">
          <a:off x="0" y="47625"/>
          <a:ext cx="5895975" cy="4667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fld id="{6CC10A55-3BC3-470B-ACBA-2695F21F0C00}" type="TxLink">
            <a:rPr lang="en-US" sz="1000" b="1">
              <a:solidFill>
                <a:sysClr val="windowText" lastClr="000000"/>
              </a:solidFill>
              <a:latin typeface="Verdana" pitchFamily="34" charset="0"/>
            </a:rPr>
            <a:pPr/>
            <a:t>Life expectancy at birth, ranked local authorities, males, 2005-09</a:t>
          </a:fld>
          <a:endParaRPr lang="en-US" sz="1000" b="1">
            <a:solidFill>
              <a:sysClr val="windowText" lastClr="000000"/>
            </a:solidFill>
            <a:latin typeface="Verdana" pitchFamily="34" charset="0"/>
          </a:endParaRPr>
        </a:p>
      </cdr:txBody>
    </cdr:sp>
  </cdr:relSizeAnchor>
  <cdr:relSizeAnchor xmlns:cdr="http://schemas.openxmlformats.org/drawingml/2006/chartDrawing">
    <cdr:from>
      <cdr:x>0.0016</cdr:x>
      <cdr:y>0.05154</cdr:y>
    </cdr:from>
    <cdr:to>
      <cdr:x>0.95912</cdr:x>
      <cdr:y>0.09621</cdr:y>
    </cdr:to>
    <cdr:sp macro="" textlink="Controls!$H$20">
      <cdr:nvSpPr>
        <cdr:cNvPr id="3" name="Rectangle 2"/>
        <cdr:cNvSpPr/>
      </cdr:nvSpPr>
      <cdr:spPr>
        <a:xfrm xmlns:a="http://schemas.openxmlformats.org/drawingml/2006/main">
          <a:off x="9525" y="238102"/>
          <a:ext cx="5700237" cy="2063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fld id="{9B2C60E6-2864-4967-B048-8B9996220E3F}" type="TxLink">
            <a:rPr lang="en-US" sz="800">
              <a:solidFill>
                <a:sysClr val="windowText" lastClr="000000"/>
              </a:solidFill>
              <a:latin typeface="Verdana" pitchFamily="34" charset="0"/>
            </a:rPr>
            <a:pPr/>
            <a:t>Produced by Public Health Wales Observatory, using ADDE &amp; MYE (ONS)</a:t>
          </a:fld>
          <a:endParaRPr lang="en-US" sz="800">
            <a:solidFill>
              <a:sysClr val="windowText" lastClr="000000"/>
            </a:solidFill>
            <a:latin typeface="Verdana" pitchFamily="34" charset="0"/>
          </a:endParaRPr>
        </a:p>
      </cdr:txBody>
    </cdr:sp>
  </cdr:relSizeAnchor>
  <cdr:relSizeAnchor xmlns:cdr="http://schemas.openxmlformats.org/drawingml/2006/chartDrawing">
    <cdr:from>
      <cdr:x>0.23203</cdr:x>
      <cdr:y>0.10693</cdr:y>
    </cdr:from>
    <cdr:to>
      <cdr:x>0.57516</cdr:x>
      <cdr:y>0.1604</cdr:y>
    </cdr:to>
    <cdr:sp macro="" textlink="Controls!$B$3">
      <cdr:nvSpPr>
        <cdr:cNvPr id="4" name="Rectangle 3"/>
        <cdr:cNvSpPr/>
      </cdr:nvSpPr>
      <cdr:spPr>
        <a:xfrm xmlns:a="http://schemas.openxmlformats.org/drawingml/2006/main">
          <a:off x="1352550" y="514349"/>
          <a:ext cx="2000250" cy="2571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fld id="{B5712DFC-81B5-4F76-A62B-9E96D4CA5A16}" type="TxLink">
            <a:rPr lang="en-US" sz="800">
              <a:solidFill>
                <a:sysClr val="windowText" lastClr="000000"/>
              </a:solidFill>
              <a:latin typeface="Verdana" pitchFamily="34" charset="0"/>
            </a:rPr>
            <a:pPr/>
            <a:t>Life expectancy</a:t>
          </a:fld>
          <a:endParaRPr lang="en-US" sz="800">
            <a:solidFill>
              <a:sysClr val="windowText" lastClr="000000"/>
            </a:solidFill>
            <a:latin typeface="Verdana" pitchFamily="34" charset="0"/>
          </a:endParaRPr>
        </a:p>
      </cdr:txBody>
    </cdr:sp>
  </cdr:relSizeAnchor>
  <cdr:relSizeAnchor xmlns:cdr="http://schemas.openxmlformats.org/drawingml/2006/chartDrawing">
    <cdr:from>
      <cdr:x>0.54248</cdr:x>
      <cdr:y>0.12753</cdr:y>
    </cdr:from>
    <cdr:to>
      <cdr:x>0.55783</cdr:x>
      <cdr:y>0.17028</cdr:y>
    </cdr:to>
    <cdr:pic>
      <cdr:nvPicPr>
        <cdr:cNvPr id="5" name="Picture 4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 l="13863" t="26152" r="82476" b="60722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162300" y="613432"/>
          <a:ext cx="89441" cy="2056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 type="none" w="med" len="med"/>
        </a:ln>
        <a:effectLst xmlns:a="http://schemas.openxmlformats.org/drawingml/2006/main"/>
      </cdr:spPr>
    </cdr:pic>
  </cdr:relSizeAnchor>
  <cdr:relSizeAnchor xmlns:cdr="http://schemas.openxmlformats.org/drawingml/2006/chartDrawing">
    <cdr:from>
      <cdr:x>0.54412</cdr:x>
      <cdr:y>0.12673</cdr:y>
    </cdr:from>
    <cdr:to>
      <cdr:x>0.80882</cdr:x>
      <cdr:y>0.1703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3171825" y="609600"/>
          <a:ext cx="1543050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GB" sz="800">
              <a:latin typeface="Verdana" pitchFamily="34" charset="0"/>
            </a:rPr>
            <a:t>95% confidence interval</a:t>
          </a:r>
        </a:p>
      </cdr:txBody>
    </cdr:sp>
  </cdr:relSizeAnchor>
  <cdr:relSizeAnchor xmlns:cdr="http://schemas.openxmlformats.org/drawingml/2006/chartDrawing">
    <cdr:from>
      <cdr:x>0.4951</cdr:x>
      <cdr:y>0.20198</cdr:y>
    </cdr:from>
    <cdr:to>
      <cdr:x>0.66667</cdr:x>
      <cdr:y>0.24752</cdr:y>
    </cdr:to>
    <cdr:sp macro="" textlink="Controls!$H$21">
      <cdr:nvSpPr>
        <cdr:cNvPr id="7" name="Rectangle 6"/>
        <cdr:cNvSpPr/>
      </cdr:nvSpPr>
      <cdr:spPr>
        <a:xfrm xmlns:a="http://schemas.openxmlformats.org/drawingml/2006/main">
          <a:off x="2947381" y="971550"/>
          <a:ext cx="1021370" cy="2190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fld id="{23BE5A82-2169-4DDE-AC0B-DA1D01E6E892}" type="TxLink">
            <a:rPr lang="en-US" sz="800">
              <a:solidFill>
                <a:srgbClr val="FF0000"/>
              </a:solidFill>
              <a:latin typeface="Verdana" pitchFamily="34" charset="0"/>
            </a:rPr>
            <a:pPr/>
            <a:t>Wales = 77</a:t>
          </a:fld>
          <a:endParaRPr lang="en-US" sz="800">
            <a:solidFill>
              <a:srgbClr val="FF0000"/>
            </a:solidFill>
            <a:latin typeface="Verdana" pitchFamily="34" charset="0"/>
          </a:endParaRPr>
        </a:p>
      </cdr:txBody>
    </cdr:sp>
  </cdr:relSizeAnchor>
  <cdr:relSizeAnchor xmlns:cdr="http://schemas.openxmlformats.org/drawingml/2006/chartDrawing">
    <cdr:from>
      <cdr:x>0.056</cdr:x>
      <cdr:y>0.96</cdr:y>
    </cdr:from>
    <cdr:to>
      <cdr:x>0.2128</cdr:x>
      <cdr:y>1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333375" y="4381500"/>
          <a:ext cx="933451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GB" sz="700">
              <a:latin typeface="Verdana" pitchFamily="34" charset="0"/>
            </a:rPr>
            <a:t>x-axis truncated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57150</xdr:rowOff>
    </xdr:from>
    <xdr:to>
      <xdr:col>4</xdr:col>
      <xdr:colOff>123825</xdr:colOff>
      <xdr:row>4</xdr:row>
      <xdr:rowOff>112528</xdr:rowOff>
    </xdr:to>
    <xdr:pic>
      <xdr:nvPicPr>
        <xdr:cNvPr id="2" name="Picture 2" descr="PHW Observatory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16850"/>
        <a:stretch>
          <a:fillRect/>
        </a:stretch>
      </xdr:blipFill>
      <xdr:spPr bwMode="auto">
        <a:xfrm>
          <a:off x="19050" y="57150"/>
          <a:ext cx="3000375" cy="817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76198</xdr:colOff>
      <xdr:row>3</xdr:row>
      <xdr:rowOff>95250</xdr:rowOff>
    </xdr:from>
    <xdr:to>
      <xdr:col>19</xdr:col>
      <xdr:colOff>349798</xdr:colOff>
      <xdr:row>25</xdr:row>
      <xdr:rowOff>142875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0.99669</cdr:x>
      <cdr:y>0.1327</cdr:y>
    </cdr:to>
    <cdr:sp macro="" textlink="'HB Comparison Controls'!$G$2">
      <cdr:nvSpPr>
        <cdr:cNvPr id="2" name="Rectangle 1"/>
        <cdr:cNvSpPr/>
      </cdr:nvSpPr>
      <cdr:spPr>
        <a:xfrm xmlns:a="http://schemas.openxmlformats.org/drawingml/2006/main">
          <a:off x="0" y="0"/>
          <a:ext cx="5740948" cy="5334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fld id="{50706C46-0772-4D92-8DFF-EEFBE5AD0275}" type="TxLink">
            <a:rPr lang="en-US" sz="1000" b="1">
              <a:solidFill>
                <a:sysClr val="windowText" lastClr="000000"/>
              </a:solidFill>
              <a:latin typeface="Verdana" pitchFamily="34" charset="0"/>
            </a:rPr>
            <a:pPr/>
            <a:t>Life expectancy and healthy life expectancy at birth, ranked health boards, males, 2005-09</a:t>
          </a:fld>
          <a:endParaRPr lang="en-US" sz="1000" b="1">
            <a:solidFill>
              <a:sysClr val="windowText" lastClr="000000"/>
            </a:solidFill>
            <a:latin typeface="Verdana" pitchFamily="34" charset="0"/>
          </a:endParaRPr>
        </a:p>
      </cdr:txBody>
    </cdr:sp>
  </cdr:relSizeAnchor>
  <cdr:relSizeAnchor xmlns:cdr="http://schemas.openxmlformats.org/drawingml/2006/chartDrawing">
    <cdr:from>
      <cdr:x>0</cdr:x>
      <cdr:y>0.08389</cdr:y>
    </cdr:from>
    <cdr:to>
      <cdr:x>0.98557</cdr:x>
      <cdr:y>0.12891</cdr:y>
    </cdr:to>
    <cdr:sp macro="" textlink="'HB Comparison Controls'!$G$3">
      <cdr:nvSpPr>
        <cdr:cNvPr id="3" name="Rectangle 2"/>
        <cdr:cNvSpPr/>
      </cdr:nvSpPr>
      <cdr:spPr>
        <a:xfrm xmlns:a="http://schemas.openxmlformats.org/drawingml/2006/main">
          <a:off x="0" y="374761"/>
          <a:ext cx="5676883" cy="2011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fld id="{3D5A6ABD-1C2F-4E01-A9DD-44ECC9F551BF}" type="TxLink">
            <a:rPr lang="en-US" sz="800">
              <a:solidFill>
                <a:sysClr val="windowText" lastClr="000000"/>
              </a:solidFill>
              <a:latin typeface="Verdana" pitchFamily="34" charset="0"/>
            </a:rPr>
            <a:pPr/>
            <a:t>Produced by Public Health Wales Observatory, using ADDE &amp; MYE (ONS), WHS (WG)</a:t>
          </a:fld>
          <a:endParaRPr lang="en-US" sz="800">
            <a:solidFill>
              <a:sysClr val="windowText" lastClr="000000"/>
            </a:solidFill>
            <a:latin typeface="Verdana" pitchFamily="34" charset="0"/>
          </a:endParaRPr>
        </a:p>
      </cdr:txBody>
    </cdr:sp>
  </cdr:relSizeAnchor>
  <cdr:relSizeAnchor xmlns:cdr="http://schemas.openxmlformats.org/drawingml/2006/chartDrawing">
    <cdr:from>
      <cdr:x>0.03969</cdr:x>
      <cdr:y>0.94483</cdr:y>
    </cdr:from>
    <cdr:to>
      <cdr:x>0.21828</cdr:x>
      <cdr:y>0.9931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28602" y="3914775"/>
          <a:ext cx="102870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700">
              <a:latin typeface="Verdana" pitchFamily="34" charset="0"/>
            </a:rPr>
            <a:t>x-axis truncated</a:t>
          </a:r>
        </a:p>
      </cdr:txBody>
    </cdr:sp>
  </cdr:relSizeAnchor>
  <cdr:relSizeAnchor xmlns:cdr="http://schemas.openxmlformats.org/drawingml/2006/chartDrawing">
    <cdr:from>
      <cdr:x>0.74387</cdr:x>
      <cdr:y>0.15389</cdr:y>
    </cdr:from>
    <cdr:to>
      <cdr:x>0.75902</cdr:x>
      <cdr:y>0.2023</cdr:y>
    </cdr:to>
    <cdr:pic>
      <cdr:nvPicPr>
        <cdr:cNvPr id="5" name="Picture 4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 l="13863" t="26152" r="82476" b="60722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84710" y="687461"/>
          <a:ext cx="87264" cy="2162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 type="none" w="med" len="med"/>
        </a:ln>
        <a:effectLst xmlns:a="http://schemas.openxmlformats.org/drawingml/2006/main"/>
      </cdr:spPr>
    </cdr:pic>
  </cdr:relSizeAnchor>
  <cdr:relSizeAnchor xmlns:cdr="http://schemas.openxmlformats.org/drawingml/2006/chartDrawing">
    <cdr:from>
      <cdr:x>0.76067</cdr:x>
      <cdr:y>0.13563</cdr:y>
    </cdr:from>
    <cdr:to>
      <cdr:x>0.93596</cdr:x>
      <cdr:y>0.22529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4381484" y="605890"/>
          <a:ext cx="1009670" cy="4005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800">
              <a:latin typeface="Verdana" pitchFamily="34" charset="0"/>
            </a:rPr>
            <a:t>95% confidence</a:t>
          </a:r>
          <a:r>
            <a:rPr lang="en-GB" sz="800" baseline="0">
              <a:latin typeface="Verdana" pitchFamily="34" charset="0"/>
            </a:rPr>
            <a:t> interval</a:t>
          </a:r>
          <a:endParaRPr lang="en-GB" sz="800">
            <a:latin typeface="Verdana" pitchFamily="34" charset="0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428625</xdr:colOff>
      <xdr:row>4</xdr:row>
      <xdr:rowOff>133350</xdr:rowOff>
    </xdr:to>
    <xdr:pic>
      <xdr:nvPicPr>
        <xdr:cNvPr id="2" name="Picture 2" descr="PHW Observatory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16850"/>
        <a:stretch>
          <a:fillRect/>
        </a:stretch>
      </xdr:blipFill>
      <xdr:spPr bwMode="auto">
        <a:xfrm>
          <a:off x="0" y="0"/>
          <a:ext cx="2867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19050</xdr:colOff>
      <xdr:row>2</xdr:row>
      <xdr:rowOff>38101</xdr:rowOff>
    </xdr:from>
    <xdr:to>
      <xdr:col>18</xdr:col>
      <xdr:colOff>76200</xdr:colOff>
      <xdr:row>22</xdr:row>
      <xdr:rowOff>12804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2441" r="41674" b="34496"/>
        <a:stretch>
          <a:fillRect/>
        </a:stretch>
      </xdr:blipFill>
      <xdr:spPr bwMode="auto">
        <a:xfrm>
          <a:off x="7334250" y="361951"/>
          <a:ext cx="3714750" cy="32132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12</xdr:col>
      <xdr:colOff>9525</xdr:colOff>
      <xdr:row>25</xdr:row>
      <xdr:rowOff>47625</xdr:rowOff>
    </xdr:from>
    <xdr:to>
      <xdr:col>18</xdr:col>
      <xdr:colOff>47625</xdr:colOff>
      <xdr:row>41</xdr:row>
      <xdr:rowOff>9525</xdr:rowOff>
    </xdr:to>
    <xdr:pic>
      <xdr:nvPicPr>
        <xdr:cNvPr id="4" name="Picture 3"/>
        <xdr:cNvPicPr/>
      </xdr:nvPicPr>
      <xdr:blipFill>
        <a:blip xmlns:r="http://schemas.openxmlformats.org/officeDocument/2006/relationships" r:embed="rId3" cstate="print"/>
        <a:srcRect t="2504" r="41373" b="48470"/>
        <a:stretch>
          <a:fillRect/>
        </a:stretch>
      </xdr:blipFill>
      <xdr:spPr bwMode="auto">
        <a:xfrm>
          <a:off x="7324725" y="4095750"/>
          <a:ext cx="3695700" cy="255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observatory/Health%20Intelligence/Information%20resources/Information%20products/LHB%20profiles/Inequalities/Data/LE/20110318_LifeExpectancyTrends_AG_v0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HIAT/Documents%20and%20Settings/rhian.hughes/Local%20Settings/Temporary%20Internet%20Files/OLK21/MPH/Revision/20070105_revisio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IAT\Documents%20and%20Settings\rhian.hughes\Local%20Settings\Temporary%20Internet%20Files\OLK21\MPH\Revision\20070105_revision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ADME"/>
      <sheetName val="QA sheet"/>
      <sheetName val="AllLEData"/>
      <sheetName val="LE Wales males"/>
      <sheetName val="LE Wales females"/>
      <sheetName val="LE HB males"/>
      <sheetName val="LE HB females"/>
      <sheetName val="LE LA males"/>
      <sheetName val="LE LA females"/>
      <sheetName val="Wales SQL"/>
      <sheetName val="HB SQL"/>
      <sheetName val="LA SQL"/>
      <sheetName val="SII Wales males"/>
      <sheetName val="SII Wales females"/>
      <sheetName val="SII HB males"/>
      <sheetName val="SII HB females"/>
      <sheetName val="SII LA males"/>
      <sheetName val="SII LA females"/>
      <sheetName val="QA Data Wales WAG"/>
      <sheetName val="Op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3">
          <cell r="B3">
            <v>1</v>
          </cell>
        </row>
        <row r="6">
          <cell r="B6">
            <v>1</v>
          </cell>
          <cell r="C6" t="str">
            <v>Birth</v>
          </cell>
          <cell r="D6">
            <v>3</v>
          </cell>
        </row>
        <row r="7">
          <cell r="B7">
            <v>2</v>
          </cell>
          <cell r="C7" t="str">
            <v>Age 1 Years</v>
          </cell>
          <cell r="D7">
            <v>4</v>
          </cell>
        </row>
        <row r="8">
          <cell r="B8">
            <v>3</v>
          </cell>
          <cell r="C8" t="str">
            <v>Age 5 Years</v>
          </cell>
          <cell r="D8">
            <v>5</v>
          </cell>
        </row>
        <row r="9">
          <cell r="B9">
            <v>4</v>
          </cell>
          <cell r="C9" t="str">
            <v>Age 10 Years</v>
          </cell>
          <cell r="D9">
            <v>6</v>
          </cell>
        </row>
        <row r="10">
          <cell r="B10">
            <v>5</v>
          </cell>
          <cell r="C10" t="str">
            <v>Age 15 Years</v>
          </cell>
          <cell r="D10">
            <v>7</v>
          </cell>
        </row>
        <row r="11">
          <cell r="B11">
            <v>6</v>
          </cell>
          <cell r="C11" t="str">
            <v>Age 20 Years</v>
          </cell>
          <cell r="D11">
            <v>8</v>
          </cell>
        </row>
        <row r="12">
          <cell r="B12">
            <v>7</v>
          </cell>
          <cell r="C12" t="str">
            <v>Age 25 Years</v>
          </cell>
          <cell r="D12">
            <v>9</v>
          </cell>
        </row>
        <row r="13">
          <cell r="B13">
            <v>8</v>
          </cell>
          <cell r="C13" t="str">
            <v>Age 30 Years</v>
          </cell>
          <cell r="D13">
            <v>10</v>
          </cell>
        </row>
        <row r="14">
          <cell r="B14">
            <v>9</v>
          </cell>
          <cell r="C14" t="str">
            <v>Age 35 Years</v>
          </cell>
          <cell r="D14">
            <v>11</v>
          </cell>
        </row>
        <row r="15">
          <cell r="B15">
            <v>10</v>
          </cell>
          <cell r="C15" t="str">
            <v>Age 40 Years</v>
          </cell>
          <cell r="D15">
            <v>12</v>
          </cell>
        </row>
        <row r="16">
          <cell r="B16">
            <v>11</v>
          </cell>
          <cell r="C16" t="str">
            <v>Age 45 Years</v>
          </cell>
          <cell r="D16">
            <v>13</v>
          </cell>
        </row>
        <row r="17">
          <cell r="B17">
            <v>12</v>
          </cell>
          <cell r="C17" t="str">
            <v>Age 50 Years</v>
          </cell>
          <cell r="D17">
            <v>14</v>
          </cell>
        </row>
        <row r="18">
          <cell r="B18">
            <v>13</v>
          </cell>
          <cell r="C18" t="str">
            <v>Age 55 Years</v>
          </cell>
          <cell r="D18">
            <v>15</v>
          </cell>
        </row>
        <row r="19">
          <cell r="B19">
            <v>14</v>
          </cell>
          <cell r="C19" t="str">
            <v>Age 60 Years</v>
          </cell>
          <cell r="D19">
            <v>16</v>
          </cell>
        </row>
        <row r="20">
          <cell r="B20">
            <v>15</v>
          </cell>
          <cell r="C20" t="str">
            <v>Age 65 Years</v>
          </cell>
          <cell r="D20">
            <v>17</v>
          </cell>
        </row>
        <row r="21">
          <cell r="B21">
            <v>16</v>
          </cell>
          <cell r="C21" t="str">
            <v>Age 70 Years</v>
          </cell>
          <cell r="D21">
            <v>18</v>
          </cell>
        </row>
        <row r="22">
          <cell r="B22">
            <v>17</v>
          </cell>
          <cell r="C22" t="str">
            <v>Age 75 Years</v>
          </cell>
          <cell r="D22">
            <v>19</v>
          </cell>
        </row>
        <row r="23">
          <cell r="B23">
            <v>18</v>
          </cell>
          <cell r="C23" t="str">
            <v>Age 80 Years</v>
          </cell>
          <cell r="D23">
            <v>20</v>
          </cell>
        </row>
        <row r="24">
          <cell r="B24">
            <v>19</v>
          </cell>
          <cell r="C24" t="str">
            <v>Age 85 Years</v>
          </cell>
          <cell r="D24">
            <v>21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README"/>
      <sheetName val="Variable types"/>
      <sheetName val="Sheet3"/>
      <sheetName val="Sheet6"/>
      <sheetName val="Sheet4"/>
      <sheetName val="Sheet5"/>
      <sheetName val="Sheet8"/>
      <sheetName val="CentTend"/>
      <sheetName val="Variation"/>
      <sheetName val="Normal dist"/>
      <sheetName val="Sheet1"/>
      <sheetName val="Sheet2"/>
      <sheetName val="Sheet7"/>
      <sheetName val="3 - Populations&amp;Sampling"/>
      <sheetName val="4 - Probability &amp; CIs"/>
      <sheetName val="5 - Diff means"/>
      <sheetName val="6 - Diff %"/>
      <sheetName val="Diff% Worked Ex"/>
      <sheetName val="7 - T-test"/>
      <sheetName val="8 - ChiSq"/>
      <sheetName val="10 - Rank tests"/>
      <sheetName val="Sheet9"/>
      <sheetName val="11 - Correlation Regression"/>
      <sheetName val="Rates"/>
      <sheetName val="SMR (Indirect)"/>
      <sheetName val="EASR (Direct)"/>
      <sheetName val="Survival"/>
      <sheetName val="CF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>
        <row r="1">
          <cell r="A1" t="str">
            <v>AGE</v>
          </cell>
          <cell r="B1" t="str">
            <v>SEX</v>
          </cell>
          <cell r="C1" t="str">
            <v>WEIGHT</v>
          </cell>
          <cell r="D1" t="str">
            <v>HEIGHT</v>
          </cell>
          <cell r="E1" t="str">
            <v>EMPLOYED</v>
          </cell>
          <cell r="F1" t="str">
            <v>BREATHLESS</v>
          </cell>
          <cell r="G1" t="str">
            <v>COUGH</v>
          </cell>
          <cell r="H1" t="str">
            <v>WHEEZE</v>
          </cell>
          <cell r="I1" t="str">
            <v>ABDOPAIN</v>
          </cell>
          <cell r="J1" t="str">
            <v>FATIGUE</v>
          </cell>
          <cell r="K1" t="str">
            <v>SPECIALIST</v>
          </cell>
          <cell r="L1" t="str">
            <v>QUALS</v>
          </cell>
        </row>
        <row r="2">
          <cell r="A2">
            <v>25</v>
          </cell>
          <cell r="B2">
            <v>1</v>
          </cell>
          <cell r="C2">
            <v>52</v>
          </cell>
          <cell r="D2">
            <v>160</v>
          </cell>
          <cell r="E2">
            <v>1</v>
          </cell>
          <cell r="F2">
            <v>1</v>
          </cell>
          <cell r="G2">
            <v>2</v>
          </cell>
          <cell r="H2">
            <v>3</v>
          </cell>
          <cell r="I2">
            <v>2</v>
          </cell>
          <cell r="J2">
            <v>1</v>
          </cell>
          <cell r="K2" t="str">
            <v>SPECIALIST</v>
          </cell>
          <cell r="L2" t="str">
            <v>SOME</v>
          </cell>
        </row>
        <row r="3">
          <cell r="A3">
            <v>31</v>
          </cell>
          <cell r="B3">
            <v>1</v>
          </cell>
          <cell r="C3">
            <v>76</v>
          </cell>
          <cell r="D3">
            <v>180</v>
          </cell>
          <cell r="E3">
            <v>1</v>
          </cell>
          <cell r="F3">
            <v>3</v>
          </cell>
          <cell r="G3">
            <v>3</v>
          </cell>
          <cell r="H3">
            <v>5</v>
          </cell>
          <cell r="I3">
            <v>2</v>
          </cell>
          <cell r="J3">
            <v>2</v>
          </cell>
          <cell r="K3" t="str">
            <v>non-specia</v>
          </cell>
          <cell r="L3" t="str">
            <v>none</v>
          </cell>
        </row>
        <row r="4">
          <cell r="A4">
            <v>31</v>
          </cell>
          <cell r="B4">
            <v>1</v>
          </cell>
          <cell r="C4">
            <v>53</v>
          </cell>
          <cell r="D4">
            <v>150</v>
          </cell>
          <cell r="E4">
            <v>2</v>
          </cell>
          <cell r="F4">
            <v>1</v>
          </cell>
          <cell r="G4">
            <v>3</v>
          </cell>
          <cell r="H4">
            <v>3</v>
          </cell>
          <cell r="I4">
            <v>4</v>
          </cell>
          <cell r="J4">
            <v>2</v>
          </cell>
          <cell r="K4" t="str">
            <v>non-specia</v>
          </cell>
          <cell r="L4" t="str">
            <v>SOME</v>
          </cell>
        </row>
        <row r="5">
          <cell r="A5">
            <v>36</v>
          </cell>
          <cell r="B5">
            <v>2</v>
          </cell>
          <cell r="C5">
            <v>64</v>
          </cell>
          <cell r="D5">
            <v>170</v>
          </cell>
          <cell r="E5">
            <v>1</v>
          </cell>
          <cell r="F5">
            <v>1</v>
          </cell>
          <cell r="G5">
            <v>1</v>
          </cell>
          <cell r="H5">
            <v>1</v>
          </cell>
          <cell r="I5">
            <v>3</v>
          </cell>
          <cell r="J5">
            <v>1</v>
          </cell>
          <cell r="K5" t="str">
            <v>SPECIALIST</v>
          </cell>
          <cell r="L5" t="str">
            <v>SOME</v>
          </cell>
        </row>
        <row r="6">
          <cell r="A6">
            <v>25</v>
          </cell>
          <cell r="B6">
            <v>1</v>
          </cell>
          <cell r="C6">
            <v>52</v>
          </cell>
          <cell r="D6">
            <v>158</v>
          </cell>
          <cell r="E6">
            <v>2</v>
          </cell>
          <cell r="F6">
            <v>3</v>
          </cell>
          <cell r="G6">
            <v>3</v>
          </cell>
          <cell r="H6">
            <v>3</v>
          </cell>
          <cell r="I6">
            <v>2</v>
          </cell>
          <cell r="J6">
            <v>3</v>
          </cell>
          <cell r="K6" t="str">
            <v>SPECIALIST</v>
          </cell>
          <cell r="L6" t="str">
            <v>SOME</v>
          </cell>
        </row>
        <row r="7">
          <cell r="A7">
            <v>31</v>
          </cell>
          <cell r="B7">
            <v>2</v>
          </cell>
          <cell r="C7">
            <v>75</v>
          </cell>
          <cell r="E7">
            <v>1</v>
          </cell>
          <cell r="F7">
            <v>1</v>
          </cell>
          <cell r="G7">
            <v>3</v>
          </cell>
          <cell r="H7">
            <v>3</v>
          </cell>
          <cell r="I7">
            <v>2</v>
          </cell>
          <cell r="J7">
            <v>1</v>
          </cell>
          <cell r="K7" t="str">
            <v>non-specia</v>
          </cell>
          <cell r="L7" t="str">
            <v>SOME</v>
          </cell>
        </row>
        <row r="8">
          <cell r="A8">
            <v>26</v>
          </cell>
          <cell r="B8">
            <v>1</v>
          </cell>
          <cell r="C8">
            <v>40</v>
          </cell>
          <cell r="D8">
            <v>162</v>
          </cell>
          <cell r="E8">
            <v>2</v>
          </cell>
          <cell r="F8">
            <v>1</v>
          </cell>
          <cell r="G8">
            <v>3</v>
          </cell>
          <cell r="H8">
            <v>3</v>
          </cell>
          <cell r="I8">
            <v>2</v>
          </cell>
          <cell r="J8">
            <v>2</v>
          </cell>
          <cell r="K8" t="str">
            <v>non-specia</v>
          </cell>
          <cell r="L8" t="str">
            <v>SOME</v>
          </cell>
        </row>
        <row r="9">
          <cell r="A9">
            <v>22</v>
          </cell>
          <cell r="B9">
            <v>2</v>
          </cell>
          <cell r="C9">
            <v>50</v>
          </cell>
          <cell r="D9">
            <v>164</v>
          </cell>
          <cell r="E9">
            <v>1</v>
          </cell>
          <cell r="F9">
            <v>1</v>
          </cell>
          <cell r="G9">
            <v>3</v>
          </cell>
          <cell r="H9">
            <v>3</v>
          </cell>
          <cell r="I9">
            <v>2</v>
          </cell>
          <cell r="J9">
            <v>1</v>
          </cell>
          <cell r="K9" t="str">
            <v>SPECIALIST</v>
          </cell>
          <cell r="L9" t="str">
            <v>SOME</v>
          </cell>
        </row>
        <row r="10">
          <cell r="A10">
            <v>29</v>
          </cell>
          <cell r="B10">
            <v>2</v>
          </cell>
          <cell r="C10">
            <v>46</v>
          </cell>
          <cell r="D10">
            <v>158</v>
          </cell>
          <cell r="E10">
            <v>2</v>
          </cell>
          <cell r="I10">
            <v>2</v>
          </cell>
          <cell r="J10">
            <v>3</v>
          </cell>
          <cell r="K10" t="str">
            <v>SPECIALIST</v>
          </cell>
          <cell r="L10" t="str">
            <v>SOME</v>
          </cell>
        </row>
        <row r="11">
          <cell r="A11">
            <v>26</v>
          </cell>
          <cell r="B11">
            <v>2</v>
          </cell>
          <cell r="C11">
            <v>61</v>
          </cell>
          <cell r="D11">
            <v>170</v>
          </cell>
          <cell r="E11">
            <v>1</v>
          </cell>
          <cell r="F11">
            <v>1</v>
          </cell>
          <cell r="G11">
            <v>2</v>
          </cell>
          <cell r="H11">
            <v>4</v>
          </cell>
          <cell r="I11">
            <v>2</v>
          </cell>
          <cell r="J11">
            <v>1</v>
          </cell>
          <cell r="K11" t="str">
            <v>non-specia</v>
          </cell>
          <cell r="L11" t="str">
            <v>SOME</v>
          </cell>
        </row>
        <row r="12">
          <cell r="A12">
            <v>28</v>
          </cell>
          <cell r="B12">
            <v>1</v>
          </cell>
          <cell r="C12">
            <v>51</v>
          </cell>
          <cell r="D12">
            <v>164</v>
          </cell>
          <cell r="E12">
            <v>2</v>
          </cell>
          <cell r="F12">
            <v>4</v>
          </cell>
          <cell r="G12">
            <v>4</v>
          </cell>
          <cell r="H12">
            <v>5</v>
          </cell>
          <cell r="I12">
            <v>2</v>
          </cell>
          <cell r="J12">
            <v>3</v>
          </cell>
          <cell r="K12" t="str">
            <v>SPECIALIST</v>
          </cell>
          <cell r="L12" t="str">
            <v>SOME</v>
          </cell>
        </row>
        <row r="13">
          <cell r="A13">
            <v>31</v>
          </cell>
          <cell r="B13">
            <v>2</v>
          </cell>
          <cell r="C13">
            <v>55</v>
          </cell>
          <cell r="D13">
            <v>166</v>
          </cell>
          <cell r="E13">
            <v>2</v>
          </cell>
          <cell r="F13">
            <v>1</v>
          </cell>
          <cell r="G13">
            <v>1</v>
          </cell>
          <cell r="H13">
            <v>2</v>
          </cell>
          <cell r="I13">
            <v>3</v>
          </cell>
          <cell r="J13">
            <v>2</v>
          </cell>
          <cell r="K13" t="str">
            <v>SPECIALIST</v>
          </cell>
          <cell r="L13" t="str">
            <v>SOME</v>
          </cell>
        </row>
        <row r="14">
          <cell r="A14">
            <v>25</v>
          </cell>
          <cell r="B14">
            <v>2</v>
          </cell>
          <cell r="C14">
            <v>65</v>
          </cell>
          <cell r="D14">
            <v>178</v>
          </cell>
          <cell r="E14">
            <v>2</v>
          </cell>
          <cell r="F14">
            <v>3</v>
          </cell>
          <cell r="G14">
            <v>3</v>
          </cell>
          <cell r="H14">
            <v>4</v>
          </cell>
          <cell r="I14">
            <v>2</v>
          </cell>
          <cell r="J14">
            <v>2</v>
          </cell>
          <cell r="K14" t="str">
            <v>SPECIALIST</v>
          </cell>
          <cell r="L14" t="str">
            <v>SOME</v>
          </cell>
        </row>
        <row r="15">
          <cell r="A15">
            <v>19</v>
          </cell>
          <cell r="B15">
            <v>1</v>
          </cell>
          <cell r="C15">
            <v>58</v>
          </cell>
          <cell r="D15">
            <v>166</v>
          </cell>
          <cell r="E15">
            <v>1</v>
          </cell>
          <cell r="F15">
            <v>1</v>
          </cell>
          <cell r="G15">
            <v>2</v>
          </cell>
          <cell r="H15">
            <v>3</v>
          </cell>
          <cell r="I15">
            <v>2</v>
          </cell>
          <cell r="J15">
            <v>1</v>
          </cell>
          <cell r="K15" t="str">
            <v>SPECIALIST</v>
          </cell>
          <cell r="L15" t="str">
            <v>SOME</v>
          </cell>
        </row>
        <row r="16">
          <cell r="A16">
            <v>22</v>
          </cell>
          <cell r="B16">
            <v>2</v>
          </cell>
          <cell r="C16">
            <v>48</v>
          </cell>
          <cell r="D16">
            <v>160</v>
          </cell>
          <cell r="E16">
            <v>1</v>
          </cell>
          <cell r="F16">
            <v>1</v>
          </cell>
          <cell r="G16">
            <v>3</v>
          </cell>
          <cell r="H16">
            <v>4</v>
          </cell>
          <cell r="I16">
            <v>1</v>
          </cell>
          <cell r="J16">
            <v>2</v>
          </cell>
          <cell r="K16" t="str">
            <v>SPECIALIST</v>
          </cell>
          <cell r="L16" t="str">
            <v>SOME</v>
          </cell>
        </row>
        <row r="17">
          <cell r="A17">
            <v>25</v>
          </cell>
          <cell r="B17">
            <v>2</v>
          </cell>
          <cell r="C17">
            <v>54</v>
          </cell>
          <cell r="D17">
            <v>168</v>
          </cell>
          <cell r="E17">
            <v>1</v>
          </cell>
          <cell r="F17">
            <v>1</v>
          </cell>
          <cell r="G17">
            <v>3</v>
          </cell>
          <cell r="H17">
            <v>3</v>
          </cell>
          <cell r="I17">
            <v>4</v>
          </cell>
          <cell r="J17">
            <v>3</v>
          </cell>
          <cell r="K17" t="str">
            <v>non-specia</v>
          </cell>
          <cell r="L17" t="str">
            <v>SOME</v>
          </cell>
        </row>
        <row r="18">
          <cell r="A18">
            <v>35</v>
          </cell>
          <cell r="B18">
            <v>2</v>
          </cell>
          <cell r="K18" t="str">
            <v>non-specia</v>
          </cell>
          <cell r="L18" t="str">
            <v>none</v>
          </cell>
        </row>
        <row r="19">
          <cell r="A19">
            <v>50</v>
          </cell>
          <cell r="B19">
            <v>2</v>
          </cell>
          <cell r="C19">
            <v>46</v>
          </cell>
          <cell r="D19">
            <v>158</v>
          </cell>
          <cell r="E19">
            <v>2</v>
          </cell>
          <cell r="F19">
            <v>2</v>
          </cell>
          <cell r="G19">
            <v>3</v>
          </cell>
          <cell r="H19">
            <v>4</v>
          </cell>
          <cell r="I19">
            <v>3</v>
          </cell>
          <cell r="J19">
            <v>3</v>
          </cell>
          <cell r="K19" t="str">
            <v>SPECIALIST</v>
          </cell>
          <cell r="L19" t="str">
            <v>none</v>
          </cell>
        </row>
        <row r="20">
          <cell r="A20">
            <v>32</v>
          </cell>
          <cell r="B20">
            <v>2</v>
          </cell>
          <cell r="C20">
            <v>44</v>
          </cell>
          <cell r="D20">
            <v>162</v>
          </cell>
          <cell r="E20">
            <v>2</v>
          </cell>
          <cell r="F20">
            <v>2</v>
          </cell>
          <cell r="G20">
            <v>4</v>
          </cell>
          <cell r="H20">
            <v>4</v>
          </cell>
          <cell r="I20">
            <v>3</v>
          </cell>
          <cell r="J20">
            <v>2</v>
          </cell>
          <cell r="K20" t="str">
            <v>non-specia</v>
          </cell>
          <cell r="L20" t="str">
            <v>SOME</v>
          </cell>
        </row>
        <row r="21">
          <cell r="A21">
            <v>27</v>
          </cell>
          <cell r="B21">
            <v>2</v>
          </cell>
          <cell r="C21">
            <v>55</v>
          </cell>
          <cell r="E21">
            <v>1</v>
          </cell>
          <cell r="F21">
            <v>1</v>
          </cell>
          <cell r="G21">
            <v>1</v>
          </cell>
          <cell r="H21">
            <v>1</v>
          </cell>
          <cell r="I21">
            <v>1</v>
          </cell>
          <cell r="J21">
            <v>1</v>
          </cell>
          <cell r="K21" t="str">
            <v>non-specia</v>
          </cell>
          <cell r="L21" t="str">
            <v>SOME</v>
          </cell>
        </row>
        <row r="22">
          <cell r="A22">
            <v>30</v>
          </cell>
          <cell r="B22">
            <v>1</v>
          </cell>
          <cell r="C22">
            <v>65</v>
          </cell>
          <cell r="D22">
            <v>174</v>
          </cell>
          <cell r="E22">
            <v>1</v>
          </cell>
          <cell r="F22">
            <v>1</v>
          </cell>
          <cell r="G22">
            <v>3</v>
          </cell>
          <cell r="H22">
            <v>3</v>
          </cell>
          <cell r="I22">
            <v>1</v>
          </cell>
          <cell r="J22">
            <v>2</v>
          </cell>
          <cell r="K22" t="str">
            <v>SPECIALIST</v>
          </cell>
          <cell r="L22" t="str">
            <v>SOME</v>
          </cell>
        </row>
        <row r="23">
          <cell r="A23">
            <v>32</v>
          </cell>
          <cell r="B23">
            <v>1</v>
          </cell>
          <cell r="C23">
            <v>54</v>
          </cell>
          <cell r="D23">
            <v>158</v>
          </cell>
          <cell r="E23">
            <v>1</v>
          </cell>
          <cell r="F23">
            <v>1</v>
          </cell>
          <cell r="G23">
            <v>2</v>
          </cell>
          <cell r="H23">
            <v>2</v>
          </cell>
          <cell r="I23">
            <v>2</v>
          </cell>
          <cell r="J23">
            <v>3</v>
          </cell>
          <cell r="K23" t="str">
            <v>SPECIALIST</v>
          </cell>
          <cell r="L23" t="str">
            <v>SOME</v>
          </cell>
        </row>
        <row r="24">
          <cell r="A24">
            <v>26</v>
          </cell>
          <cell r="B24">
            <v>2</v>
          </cell>
          <cell r="C24">
            <v>42</v>
          </cell>
          <cell r="D24">
            <v>158</v>
          </cell>
          <cell r="E24">
            <v>1</v>
          </cell>
          <cell r="G24">
            <v>2</v>
          </cell>
          <cell r="H24">
            <v>3</v>
          </cell>
          <cell r="I24">
            <v>2</v>
          </cell>
          <cell r="J24">
            <v>1</v>
          </cell>
          <cell r="K24" t="str">
            <v>SPECIALIST</v>
          </cell>
          <cell r="L24" t="str">
            <v>SOME</v>
          </cell>
        </row>
        <row r="25">
          <cell r="A25">
            <v>26</v>
          </cell>
          <cell r="B25">
            <v>2</v>
          </cell>
          <cell r="C25">
            <v>53</v>
          </cell>
          <cell r="D25">
            <v>168</v>
          </cell>
          <cell r="E25">
            <v>1</v>
          </cell>
          <cell r="F25">
            <v>1</v>
          </cell>
          <cell r="G25">
            <v>3</v>
          </cell>
          <cell r="H25">
            <v>4</v>
          </cell>
          <cell r="I25">
            <v>2</v>
          </cell>
          <cell r="J25">
            <v>2</v>
          </cell>
          <cell r="K25" t="str">
            <v>SPECIALIST</v>
          </cell>
          <cell r="L25" t="str">
            <v>SOME</v>
          </cell>
        </row>
        <row r="26">
          <cell r="A26">
            <v>18</v>
          </cell>
          <cell r="B26">
            <v>2</v>
          </cell>
          <cell r="C26">
            <v>33</v>
          </cell>
          <cell r="D26">
            <v>150</v>
          </cell>
          <cell r="E26">
            <v>2</v>
          </cell>
          <cell r="F26">
            <v>2</v>
          </cell>
          <cell r="G26">
            <v>3</v>
          </cell>
          <cell r="H26">
            <v>3</v>
          </cell>
          <cell r="I26">
            <v>2</v>
          </cell>
          <cell r="J26">
            <v>3</v>
          </cell>
          <cell r="K26" t="str">
            <v>SPECIALIST</v>
          </cell>
          <cell r="L26" t="str">
            <v>SOME</v>
          </cell>
        </row>
        <row r="27">
          <cell r="A27">
            <v>44</v>
          </cell>
          <cell r="B27">
            <v>2</v>
          </cell>
          <cell r="C27">
            <v>69</v>
          </cell>
          <cell r="D27">
            <v>168</v>
          </cell>
          <cell r="E27">
            <v>2</v>
          </cell>
          <cell r="F27">
            <v>2</v>
          </cell>
          <cell r="G27">
            <v>3</v>
          </cell>
          <cell r="H27">
            <v>3</v>
          </cell>
          <cell r="I27">
            <v>1</v>
          </cell>
          <cell r="J27">
            <v>4</v>
          </cell>
          <cell r="K27" t="str">
            <v>non-specia</v>
          </cell>
          <cell r="L27" t="str">
            <v>SOME</v>
          </cell>
        </row>
        <row r="28">
          <cell r="A28">
            <v>35</v>
          </cell>
          <cell r="B28">
            <v>2</v>
          </cell>
          <cell r="C28">
            <v>57</v>
          </cell>
          <cell r="D28">
            <v>162</v>
          </cell>
          <cell r="E28">
            <v>2</v>
          </cell>
          <cell r="F28">
            <v>2</v>
          </cell>
          <cell r="G28">
            <v>4</v>
          </cell>
          <cell r="H28">
            <v>4</v>
          </cell>
          <cell r="I28">
            <v>3</v>
          </cell>
          <cell r="J28">
            <v>3</v>
          </cell>
          <cell r="K28" t="str">
            <v>SPECIALIST</v>
          </cell>
          <cell r="L28" t="str">
            <v>SOME</v>
          </cell>
        </row>
        <row r="29">
          <cell r="A29">
            <v>35</v>
          </cell>
          <cell r="B29">
            <v>2</v>
          </cell>
          <cell r="C29">
            <v>72</v>
          </cell>
          <cell r="D29">
            <v>182</v>
          </cell>
          <cell r="E29">
            <v>1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1</v>
          </cell>
          <cell r="K29" t="str">
            <v>SPECIALIST</v>
          </cell>
          <cell r="L29" t="str">
            <v>SOME</v>
          </cell>
        </row>
        <row r="30">
          <cell r="A30">
            <v>30</v>
          </cell>
          <cell r="B30">
            <v>1</v>
          </cell>
          <cell r="K30" t="str">
            <v>non-specia</v>
          </cell>
          <cell r="L30" t="str">
            <v>none</v>
          </cell>
        </row>
        <row r="31">
          <cell r="A31">
            <v>31</v>
          </cell>
          <cell r="B31">
            <v>2</v>
          </cell>
          <cell r="C31">
            <v>55</v>
          </cell>
          <cell r="D31">
            <v>170</v>
          </cell>
          <cell r="E31">
            <v>1</v>
          </cell>
          <cell r="F31">
            <v>1</v>
          </cell>
          <cell r="G31">
            <v>3</v>
          </cell>
          <cell r="H31">
            <v>4</v>
          </cell>
          <cell r="I31">
            <v>2</v>
          </cell>
          <cell r="J31">
            <v>2</v>
          </cell>
          <cell r="K31" t="str">
            <v>SPECIALIST</v>
          </cell>
          <cell r="L31" t="str">
            <v>SOME</v>
          </cell>
        </row>
        <row r="32">
          <cell r="A32">
            <v>42</v>
          </cell>
          <cell r="B32">
            <v>1</v>
          </cell>
          <cell r="C32">
            <v>59</v>
          </cell>
          <cell r="D32">
            <v>165</v>
          </cell>
          <cell r="E32">
            <v>1</v>
          </cell>
          <cell r="F32">
            <v>1</v>
          </cell>
          <cell r="G32">
            <v>3</v>
          </cell>
          <cell r="H32">
            <v>3</v>
          </cell>
          <cell r="I32">
            <v>3</v>
          </cell>
          <cell r="J32">
            <v>1</v>
          </cell>
          <cell r="K32" t="str">
            <v>SPECIALIST</v>
          </cell>
          <cell r="L32" t="str">
            <v>SOME</v>
          </cell>
        </row>
        <row r="33">
          <cell r="A33">
            <v>29</v>
          </cell>
          <cell r="B33">
            <v>1</v>
          </cell>
          <cell r="C33">
            <v>50</v>
          </cell>
          <cell r="D33">
            <v>162</v>
          </cell>
          <cell r="E33">
            <v>1</v>
          </cell>
          <cell r="F33">
            <v>2</v>
          </cell>
          <cell r="G33">
            <v>3</v>
          </cell>
          <cell r="H33">
            <v>4</v>
          </cell>
          <cell r="I33">
            <v>2</v>
          </cell>
          <cell r="J33">
            <v>2</v>
          </cell>
          <cell r="K33" t="str">
            <v>SPECIALIST</v>
          </cell>
          <cell r="L33" t="str">
            <v>SOME</v>
          </cell>
        </row>
        <row r="34">
          <cell r="A34">
            <v>37</v>
          </cell>
          <cell r="B34">
            <v>2</v>
          </cell>
          <cell r="C34">
            <v>65</v>
          </cell>
          <cell r="D34">
            <v>172</v>
          </cell>
          <cell r="E34">
            <v>1</v>
          </cell>
          <cell r="F34">
            <v>1</v>
          </cell>
          <cell r="G34">
            <v>1</v>
          </cell>
          <cell r="H34">
            <v>1</v>
          </cell>
          <cell r="I34">
            <v>1</v>
          </cell>
          <cell r="J34">
            <v>1</v>
          </cell>
          <cell r="K34" t="str">
            <v>SPECIALIST</v>
          </cell>
          <cell r="L34" t="str">
            <v>none</v>
          </cell>
        </row>
        <row r="35">
          <cell r="A35">
            <v>33</v>
          </cell>
          <cell r="B35">
            <v>1</v>
          </cell>
          <cell r="C35">
            <v>70</v>
          </cell>
          <cell r="D35">
            <v>162</v>
          </cell>
          <cell r="E35">
            <v>1</v>
          </cell>
          <cell r="F35">
            <v>2</v>
          </cell>
          <cell r="G35">
            <v>3</v>
          </cell>
          <cell r="H35">
            <v>1</v>
          </cell>
          <cell r="I35">
            <v>1</v>
          </cell>
          <cell r="J35">
            <v>2</v>
          </cell>
          <cell r="K35" t="str">
            <v>SPECIALIST</v>
          </cell>
          <cell r="L35" t="str">
            <v>SOME</v>
          </cell>
        </row>
        <row r="36">
          <cell r="A36">
            <v>41</v>
          </cell>
          <cell r="B36">
            <v>2</v>
          </cell>
          <cell r="C36">
            <v>51</v>
          </cell>
          <cell r="D36">
            <v>156</v>
          </cell>
          <cell r="E36">
            <v>2</v>
          </cell>
          <cell r="F36">
            <v>5</v>
          </cell>
          <cell r="G36">
            <v>5</v>
          </cell>
          <cell r="H36">
            <v>4</v>
          </cell>
          <cell r="I36">
            <v>2</v>
          </cell>
          <cell r="J36">
            <v>3</v>
          </cell>
          <cell r="K36" t="str">
            <v>SPECIALIST</v>
          </cell>
          <cell r="L36" t="str">
            <v>none</v>
          </cell>
        </row>
        <row r="37">
          <cell r="A37">
            <v>36</v>
          </cell>
          <cell r="B37">
            <v>2</v>
          </cell>
          <cell r="C37">
            <v>48</v>
          </cell>
          <cell r="D37">
            <v>154</v>
          </cell>
          <cell r="E37">
            <v>1</v>
          </cell>
          <cell r="F37">
            <v>2</v>
          </cell>
          <cell r="G37">
            <v>3</v>
          </cell>
          <cell r="H37">
            <v>4</v>
          </cell>
          <cell r="I37">
            <v>2</v>
          </cell>
          <cell r="J37">
            <v>3</v>
          </cell>
          <cell r="K37" t="str">
            <v>non-specia</v>
          </cell>
          <cell r="L37" t="str">
            <v>SOME</v>
          </cell>
        </row>
        <row r="38">
          <cell r="A38">
            <v>67</v>
          </cell>
          <cell r="B38">
            <v>2</v>
          </cell>
          <cell r="C38">
            <v>36</v>
          </cell>
          <cell r="D38">
            <v>158</v>
          </cell>
          <cell r="E38">
            <v>2</v>
          </cell>
          <cell r="F38">
            <v>3</v>
          </cell>
          <cell r="G38">
            <v>3</v>
          </cell>
          <cell r="H38">
            <v>4</v>
          </cell>
          <cell r="I38">
            <v>4</v>
          </cell>
          <cell r="J38">
            <v>3</v>
          </cell>
          <cell r="K38" t="str">
            <v>SPECIALIST</v>
          </cell>
          <cell r="L38" t="str">
            <v>none</v>
          </cell>
        </row>
        <row r="39">
          <cell r="A39">
            <v>19</v>
          </cell>
          <cell r="B39">
            <v>1</v>
          </cell>
          <cell r="C39">
            <v>46</v>
          </cell>
          <cell r="D39">
            <v>152</v>
          </cell>
          <cell r="E39">
            <v>1</v>
          </cell>
          <cell r="F39">
            <v>2</v>
          </cell>
          <cell r="G39">
            <v>3</v>
          </cell>
          <cell r="H39">
            <v>3</v>
          </cell>
          <cell r="I39">
            <v>2</v>
          </cell>
          <cell r="J39">
            <v>2</v>
          </cell>
          <cell r="K39" t="str">
            <v>SPECIALIST</v>
          </cell>
          <cell r="L39" t="str">
            <v>SOME</v>
          </cell>
        </row>
        <row r="40">
          <cell r="A40">
            <v>33</v>
          </cell>
          <cell r="B40">
            <v>2</v>
          </cell>
          <cell r="C40">
            <v>58</v>
          </cell>
          <cell r="D40">
            <v>160</v>
          </cell>
          <cell r="E40">
            <v>1</v>
          </cell>
          <cell r="F40">
            <v>1</v>
          </cell>
          <cell r="G40">
            <v>3</v>
          </cell>
          <cell r="H40">
            <v>3</v>
          </cell>
          <cell r="I40">
            <v>2</v>
          </cell>
          <cell r="J40">
            <v>2</v>
          </cell>
          <cell r="K40" t="str">
            <v>non-specia</v>
          </cell>
          <cell r="L40" t="str">
            <v>SOME</v>
          </cell>
        </row>
        <row r="41">
          <cell r="A41">
            <v>30</v>
          </cell>
          <cell r="B41">
            <v>2</v>
          </cell>
          <cell r="C41">
            <v>59</v>
          </cell>
          <cell r="D41">
            <v>158</v>
          </cell>
          <cell r="E41">
            <v>1</v>
          </cell>
          <cell r="F41">
            <v>4</v>
          </cell>
          <cell r="G41">
            <v>1</v>
          </cell>
          <cell r="H41">
            <v>2</v>
          </cell>
          <cell r="I41">
            <v>2</v>
          </cell>
          <cell r="J41">
            <v>2</v>
          </cell>
          <cell r="K41" t="str">
            <v>SPECIALIST</v>
          </cell>
          <cell r="L41" t="str">
            <v>SOME</v>
          </cell>
        </row>
        <row r="42">
          <cell r="A42">
            <v>30</v>
          </cell>
          <cell r="B42">
            <v>2</v>
          </cell>
          <cell r="C42">
            <v>42</v>
          </cell>
          <cell r="D42">
            <v>166</v>
          </cell>
          <cell r="E42">
            <v>2</v>
          </cell>
          <cell r="F42">
            <v>5</v>
          </cell>
          <cell r="G42">
            <v>1</v>
          </cell>
          <cell r="H42">
            <v>2</v>
          </cell>
          <cell r="I42">
            <v>4</v>
          </cell>
          <cell r="J42">
            <v>2</v>
          </cell>
          <cell r="K42" t="str">
            <v>SPECIALIST</v>
          </cell>
          <cell r="L42" t="str">
            <v>SOME</v>
          </cell>
        </row>
        <row r="43">
          <cell r="A43">
            <v>28</v>
          </cell>
          <cell r="B43">
            <v>1</v>
          </cell>
          <cell r="C43">
            <v>41</v>
          </cell>
          <cell r="D43">
            <v>158</v>
          </cell>
          <cell r="E43">
            <v>1</v>
          </cell>
          <cell r="F43">
            <v>4</v>
          </cell>
          <cell r="G43">
            <v>4</v>
          </cell>
          <cell r="H43">
            <v>3</v>
          </cell>
          <cell r="I43">
            <v>1</v>
          </cell>
          <cell r="J43">
            <v>3</v>
          </cell>
          <cell r="K43" t="str">
            <v>SPECIALIST</v>
          </cell>
          <cell r="L43" t="str">
            <v>SOME</v>
          </cell>
        </row>
        <row r="44">
          <cell r="A44">
            <v>52</v>
          </cell>
          <cell r="B44">
            <v>1</v>
          </cell>
          <cell r="C44">
            <v>61</v>
          </cell>
          <cell r="D44">
            <v>170</v>
          </cell>
          <cell r="E44">
            <v>2</v>
          </cell>
          <cell r="F44">
            <v>1</v>
          </cell>
          <cell r="G44">
            <v>4</v>
          </cell>
          <cell r="H44">
            <v>4</v>
          </cell>
          <cell r="I44">
            <v>2</v>
          </cell>
          <cell r="J44">
            <v>2</v>
          </cell>
          <cell r="K44" t="str">
            <v>SPECIALIST</v>
          </cell>
          <cell r="L44" t="str">
            <v>none</v>
          </cell>
        </row>
        <row r="45">
          <cell r="A45">
            <v>30</v>
          </cell>
          <cell r="B45">
            <v>2</v>
          </cell>
          <cell r="C45">
            <v>50</v>
          </cell>
          <cell r="D45">
            <v>154</v>
          </cell>
          <cell r="E45">
            <v>1</v>
          </cell>
          <cell r="K45" t="str">
            <v>non-specia</v>
          </cell>
          <cell r="L45" t="str">
            <v>SOME</v>
          </cell>
        </row>
        <row r="46">
          <cell r="A46">
            <v>22</v>
          </cell>
          <cell r="B46">
            <v>2</v>
          </cell>
          <cell r="C46">
            <v>49</v>
          </cell>
          <cell r="D46">
            <v>166</v>
          </cell>
          <cell r="E46">
            <v>1</v>
          </cell>
          <cell r="F46">
            <v>2</v>
          </cell>
          <cell r="G46">
            <v>3</v>
          </cell>
          <cell r="H46">
            <v>3</v>
          </cell>
          <cell r="I46">
            <v>1</v>
          </cell>
          <cell r="J46">
            <v>1</v>
          </cell>
          <cell r="K46" t="str">
            <v>SPECIALIST</v>
          </cell>
          <cell r="L46" t="str">
            <v>SOME</v>
          </cell>
        </row>
        <row r="47">
          <cell r="A47">
            <v>39</v>
          </cell>
          <cell r="B47">
            <v>1</v>
          </cell>
          <cell r="C47">
            <v>51</v>
          </cell>
          <cell r="D47">
            <v>166</v>
          </cell>
          <cell r="E47">
            <v>2</v>
          </cell>
          <cell r="F47">
            <v>2</v>
          </cell>
          <cell r="G47">
            <v>1</v>
          </cell>
          <cell r="H47">
            <v>1</v>
          </cell>
          <cell r="I47">
            <v>3</v>
          </cell>
          <cell r="J47">
            <v>2</v>
          </cell>
          <cell r="K47" t="str">
            <v>SPECIALIST</v>
          </cell>
          <cell r="L47" t="str">
            <v>none</v>
          </cell>
        </row>
        <row r="48">
          <cell r="A48">
            <v>27</v>
          </cell>
          <cell r="B48">
            <v>2</v>
          </cell>
          <cell r="C48">
            <v>35</v>
          </cell>
          <cell r="D48">
            <v>158</v>
          </cell>
          <cell r="E48">
            <v>2</v>
          </cell>
          <cell r="F48">
            <v>5</v>
          </cell>
          <cell r="G48">
            <v>5</v>
          </cell>
          <cell r="H48">
            <v>5</v>
          </cell>
          <cell r="I48">
            <v>2</v>
          </cell>
          <cell r="J48">
            <v>3</v>
          </cell>
          <cell r="K48" t="str">
            <v>non-specia</v>
          </cell>
          <cell r="L48" t="str">
            <v>SOME</v>
          </cell>
        </row>
        <row r="49">
          <cell r="A49">
            <v>27</v>
          </cell>
          <cell r="B49">
            <v>2</v>
          </cell>
          <cell r="C49">
            <v>39</v>
          </cell>
          <cell r="D49">
            <v>152</v>
          </cell>
          <cell r="E49">
            <v>2</v>
          </cell>
          <cell r="F49">
            <v>1</v>
          </cell>
          <cell r="G49">
            <v>3</v>
          </cell>
          <cell r="H49">
            <v>3</v>
          </cell>
          <cell r="I49">
            <v>2</v>
          </cell>
          <cell r="J49">
            <v>1</v>
          </cell>
          <cell r="K49" t="str">
            <v>SPECIALIST</v>
          </cell>
          <cell r="L49" t="str">
            <v>SOME</v>
          </cell>
        </row>
        <row r="50">
          <cell r="A50">
            <v>35</v>
          </cell>
          <cell r="B50">
            <v>2</v>
          </cell>
          <cell r="C50">
            <v>47</v>
          </cell>
          <cell r="D50">
            <v>158</v>
          </cell>
          <cell r="E50">
            <v>2</v>
          </cell>
          <cell r="F50">
            <v>2</v>
          </cell>
          <cell r="G50">
            <v>3</v>
          </cell>
          <cell r="H50">
            <v>3</v>
          </cell>
          <cell r="I50">
            <v>2</v>
          </cell>
          <cell r="J50">
            <v>2</v>
          </cell>
          <cell r="K50" t="str">
            <v>non-specia</v>
          </cell>
          <cell r="L50" t="str">
            <v>SOME</v>
          </cell>
        </row>
        <row r="51">
          <cell r="A51">
            <v>21</v>
          </cell>
          <cell r="B51">
            <v>2</v>
          </cell>
          <cell r="C51">
            <v>49</v>
          </cell>
          <cell r="D51">
            <v>159</v>
          </cell>
          <cell r="E51">
            <v>1</v>
          </cell>
          <cell r="F51">
            <v>1</v>
          </cell>
          <cell r="G51">
            <v>3</v>
          </cell>
          <cell r="H51">
            <v>3</v>
          </cell>
          <cell r="I51">
            <v>1</v>
          </cell>
          <cell r="J51">
            <v>2</v>
          </cell>
          <cell r="K51" t="str">
            <v>SPECIALIST</v>
          </cell>
          <cell r="L51" t="str">
            <v>SOME</v>
          </cell>
        </row>
        <row r="52">
          <cell r="A52">
            <v>32</v>
          </cell>
          <cell r="B52">
            <v>2</v>
          </cell>
          <cell r="C52">
            <v>64</v>
          </cell>
          <cell r="D52">
            <v>174</v>
          </cell>
          <cell r="E52">
            <v>1</v>
          </cell>
          <cell r="F52">
            <v>1</v>
          </cell>
          <cell r="G52">
            <v>3</v>
          </cell>
          <cell r="H52">
            <v>3</v>
          </cell>
          <cell r="I52">
            <v>2</v>
          </cell>
          <cell r="J52">
            <v>2</v>
          </cell>
          <cell r="K52" t="str">
            <v>non-specia</v>
          </cell>
          <cell r="L52" t="str">
            <v>SOME</v>
          </cell>
        </row>
        <row r="53">
          <cell r="A53">
            <v>34</v>
          </cell>
          <cell r="B53">
            <v>1</v>
          </cell>
          <cell r="C53">
            <v>63</v>
          </cell>
          <cell r="D53">
            <v>168</v>
          </cell>
          <cell r="E53">
            <v>2</v>
          </cell>
          <cell r="F53">
            <v>1</v>
          </cell>
          <cell r="G53">
            <v>1</v>
          </cell>
          <cell r="H53">
            <v>1</v>
          </cell>
          <cell r="I53">
            <v>2</v>
          </cell>
          <cell r="J53">
            <v>2</v>
          </cell>
          <cell r="K53" t="str">
            <v>SPECIALIST</v>
          </cell>
          <cell r="L53" t="str">
            <v>none</v>
          </cell>
        </row>
        <row r="54">
          <cell r="A54">
            <v>33</v>
          </cell>
          <cell r="B54">
            <v>2</v>
          </cell>
          <cell r="C54">
            <v>51</v>
          </cell>
          <cell r="D54">
            <v>166</v>
          </cell>
          <cell r="E54">
            <v>1</v>
          </cell>
          <cell r="F54">
            <v>1</v>
          </cell>
          <cell r="G54">
            <v>3</v>
          </cell>
          <cell r="H54">
            <v>3</v>
          </cell>
          <cell r="I54">
            <v>3</v>
          </cell>
          <cell r="J54">
            <v>3</v>
          </cell>
          <cell r="K54" t="str">
            <v>SPECIALIST</v>
          </cell>
          <cell r="L54" t="str">
            <v>none</v>
          </cell>
        </row>
        <row r="55">
          <cell r="A55">
            <v>24</v>
          </cell>
          <cell r="B55">
            <v>1</v>
          </cell>
          <cell r="C55">
            <v>39</v>
          </cell>
          <cell r="D55">
            <v>149</v>
          </cell>
          <cell r="E55">
            <v>2</v>
          </cell>
          <cell r="F55">
            <v>4</v>
          </cell>
          <cell r="G55">
            <v>2</v>
          </cell>
          <cell r="H55">
            <v>3</v>
          </cell>
          <cell r="I55">
            <v>5</v>
          </cell>
          <cell r="J55">
            <v>3</v>
          </cell>
          <cell r="K55" t="str">
            <v>SPECIALIST</v>
          </cell>
          <cell r="L55" t="str">
            <v>none</v>
          </cell>
        </row>
        <row r="56">
          <cell r="A56">
            <v>44</v>
          </cell>
          <cell r="B56">
            <v>2</v>
          </cell>
          <cell r="C56">
            <v>66</v>
          </cell>
          <cell r="D56">
            <v>174</v>
          </cell>
          <cell r="E56">
            <v>1</v>
          </cell>
          <cell r="F56">
            <v>4</v>
          </cell>
          <cell r="G56">
            <v>2</v>
          </cell>
          <cell r="H56">
            <v>2</v>
          </cell>
          <cell r="I56">
            <v>2</v>
          </cell>
          <cell r="J56">
            <v>3</v>
          </cell>
          <cell r="K56" t="str">
            <v>non-specia</v>
          </cell>
          <cell r="L56" t="str">
            <v>SOME</v>
          </cell>
        </row>
        <row r="57">
          <cell r="A57">
            <v>45</v>
          </cell>
          <cell r="B57">
            <v>1</v>
          </cell>
          <cell r="C57">
            <v>48</v>
          </cell>
          <cell r="D57">
            <v>164</v>
          </cell>
          <cell r="E57">
            <v>2</v>
          </cell>
          <cell r="F57">
            <v>1</v>
          </cell>
          <cell r="G57">
            <v>2</v>
          </cell>
          <cell r="H57">
            <v>3</v>
          </cell>
          <cell r="I57">
            <v>2</v>
          </cell>
          <cell r="J57">
            <v>2</v>
          </cell>
          <cell r="K57" t="str">
            <v>SPECIALIST</v>
          </cell>
          <cell r="L57" t="str">
            <v>SOME</v>
          </cell>
        </row>
        <row r="58">
          <cell r="A58">
            <v>37</v>
          </cell>
          <cell r="B58">
            <v>2</v>
          </cell>
          <cell r="C58">
            <v>50</v>
          </cell>
          <cell r="D58">
            <v>162</v>
          </cell>
          <cell r="E58">
            <v>2</v>
          </cell>
          <cell r="F58">
            <v>2</v>
          </cell>
          <cell r="G58">
            <v>3</v>
          </cell>
          <cell r="H58">
            <v>3</v>
          </cell>
          <cell r="I58">
            <v>3</v>
          </cell>
          <cell r="J58">
            <v>3</v>
          </cell>
          <cell r="K58" t="str">
            <v>SPECIALIST</v>
          </cell>
          <cell r="L58" t="str">
            <v>SOME</v>
          </cell>
        </row>
        <row r="59">
          <cell r="A59">
            <v>41</v>
          </cell>
          <cell r="B59">
            <v>2</v>
          </cell>
          <cell r="C59">
            <v>37</v>
          </cell>
          <cell r="D59">
            <v>158</v>
          </cell>
          <cell r="E59">
            <v>1</v>
          </cell>
          <cell r="F59">
            <v>3</v>
          </cell>
          <cell r="G59">
            <v>3</v>
          </cell>
          <cell r="H59">
            <v>4</v>
          </cell>
          <cell r="I59">
            <v>2</v>
          </cell>
          <cell r="J59">
            <v>2</v>
          </cell>
          <cell r="K59" t="str">
            <v>non-specia</v>
          </cell>
          <cell r="L59" t="str">
            <v>SOME</v>
          </cell>
        </row>
        <row r="60">
          <cell r="A60">
            <v>22</v>
          </cell>
          <cell r="B60">
            <v>1</v>
          </cell>
          <cell r="C60">
            <v>49</v>
          </cell>
          <cell r="D60">
            <v>166</v>
          </cell>
          <cell r="E60">
            <v>2</v>
          </cell>
          <cell r="F60">
            <v>3</v>
          </cell>
          <cell r="G60">
            <v>5</v>
          </cell>
          <cell r="H60">
            <v>5</v>
          </cell>
          <cell r="I60">
            <v>4</v>
          </cell>
          <cell r="J60">
            <v>4</v>
          </cell>
          <cell r="K60" t="str">
            <v>non-specia</v>
          </cell>
          <cell r="L60" t="str">
            <v>none</v>
          </cell>
        </row>
        <row r="61">
          <cell r="A61">
            <v>36</v>
          </cell>
          <cell r="B61">
            <v>2</v>
          </cell>
          <cell r="C61">
            <v>57</v>
          </cell>
          <cell r="D61">
            <v>162</v>
          </cell>
          <cell r="E61">
            <v>1</v>
          </cell>
          <cell r="G61">
            <v>1</v>
          </cell>
          <cell r="H61">
            <v>1</v>
          </cell>
          <cell r="I61">
            <v>1</v>
          </cell>
          <cell r="J61">
            <v>2</v>
          </cell>
          <cell r="K61" t="str">
            <v>non-specia</v>
          </cell>
          <cell r="L61" t="str">
            <v>SOME</v>
          </cell>
        </row>
        <row r="62">
          <cell r="A62">
            <v>31</v>
          </cell>
          <cell r="B62">
            <v>2</v>
          </cell>
          <cell r="C62">
            <v>41</v>
          </cell>
          <cell r="D62">
            <v>154</v>
          </cell>
          <cell r="E62">
            <v>1</v>
          </cell>
          <cell r="F62">
            <v>2</v>
          </cell>
          <cell r="G62">
            <v>3</v>
          </cell>
          <cell r="H62">
            <v>3</v>
          </cell>
          <cell r="I62">
            <v>2</v>
          </cell>
          <cell r="J62">
            <v>2</v>
          </cell>
          <cell r="K62" t="str">
            <v>SPECIALIST</v>
          </cell>
          <cell r="L62" t="str">
            <v>SOME</v>
          </cell>
        </row>
        <row r="63">
          <cell r="A63">
            <v>31</v>
          </cell>
          <cell r="B63">
            <v>2</v>
          </cell>
          <cell r="C63">
            <v>41</v>
          </cell>
          <cell r="D63">
            <v>154</v>
          </cell>
          <cell r="E63">
            <v>1</v>
          </cell>
          <cell r="F63">
            <v>2</v>
          </cell>
          <cell r="G63">
            <v>3</v>
          </cell>
          <cell r="H63">
            <v>3</v>
          </cell>
          <cell r="I63">
            <v>2</v>
          </cell>
          <cell r="J63">
            <v>2</v>
          </cell>
          <cell r="K63" t="str">
            <v>SPECIALIST</v>
          </cell>
          <cell r="L63" t="str">
            <v>SOME</v>
          </cell>
        </row>
        <row r="64">
          <cell r="A64">
            <v>40</v>
          </cell>
          <cell r="B64">
            <v>2</v>
          </cell>
          <cell r="C64">
            <v>74</v>
          </cell>
          <cell r="D64">
            <v>174</v>
          </cell>
          <cell r="E64">
            <v>2</v>
          </cell>
          <cell r="F64">
            <v>1</v>
          </cell>
          <cell r="G64">
            <v>2</v>
          </cell>
          <cell r="H64">
            <v>3</v>
          </cell>
          <cell r="I64">
            <v>1</v>
          </cell>
          <cell r="J64">
            <v>1</v>
          </cell>
          <cell r="K64" t="str">
            <v>SPECIALIST</v>
          </cell>
          <cell r="L64" t="str">
            <v>none</v>
          </cell>
        </row>
        <row r="65">
          <cell r="A65">
            <v>35</v>
          </cell>
          <cell r="B65">
            <v>1</v>
          </cell>
          <cell r="C65">
            <v>58</v>
          </cell>
          <cell r="D65">
            <v>166</v>
          </cell>
          <cell r="E65">
            <v>2</v>
          </cell>
          <cell r="F65">
            <v>2</v>
          </cell>
          <cell r="G65">
            <v>3</v>
          </cell>
          <cell r="H65">
            <v>4</v>
          </cell>
          <cell r="I65">
            <v>2</v>
          </cell>
          <cell r="J65">
            <v>2</v>
          </cell>
          <cell r="K65" t="str">
            <v>SPECIALIST</v>
          </cell>
          <cell r="L65" t="str">
            <v>SOME</v>
          </cell>
        </row>
        <row r="66">
          <cell r="A66">
            <v>40</v>
          </cell>
          <cell r="B66">
            <v>2</v>
          </cell>
          <cell r="C66">
            <v>54</v>
          </cell>
          <cell r="D66">
            <v>162</v>
          </cell>
          <cell r="E66">
            <v>1</v>
          </cell>
          <cell r="F66">
            <v>1</v>
          </cell>
          <cell r="G66">
            <v>2</v>
          </cell>
          <cell r="H66">
            <v>3</v>
          </cell>
          <cell r="I66">
            <v>1</v>
          </cell>
          <cell r="J66">
            <v>1</v>
          </cell>
          <cell r="K66" t="str">
            <v>SPECIALIST</v>
          </cell>
          <cell r="L66" t="str">
            <v>SOME</v>
          </cell>
        </row>
        <row r="67">
          <cell r="A67">
            <v>33</v>
          </cell>
          <cell r="B67">
            <v>2</v>
          </cell>
          <cell r="C67">
            <v>59</v>
          </cell>
          <cell r="D67">
            <v>160</v>
          </cell>
          <cell r="E67">
            <v>1</v>
          </cell>
          <cell r="F67">
            <v>2</v>
          </cell>
          <cell r="G67">
            <v>4</v>
          </cell>
          <cell r="H67">
            <v>2</v>
          </cell>
          <cell r="I67">
            <v>2</v>
          </cell>
          <cell r="J67">
            <v>3</v>
          </cell>
          <cell r="K67" t="str">
            <v>SPECIALIST</v>
          </cell>
          <cell r="L67" t="str">
            <v>SOME</v>
          </cell>
        </row>
        <row r="68">
          <cell r="A68">
            <v>37</v>
          </cell>
          <cell r="B68">
            <v>2</v>
          </cell>
          <cell r="C68">
            <v>35</v>
          </cell>
          <cell r="D68">
            <v>158</v>
          </cell>
          <cell r="E68">
            <v>2</v>
          </cell>
          <cell r="F68">
            <v>4</v>
          </cell>
          <cell r="G68">
            <v>3</v>
          </cell>
          <cell r="H68">
            <v>3</v>
          </cell>
          <cell r="I68">
            <v>4</v>
          </cell>
          <cell r="J68">
            <v>5</v>
          </cell>
          <cell r="K68" t="str">
            <v>non-specia</v>
          </cell>
          <cell r="L68" t="str">
            <v>none</v>
          </cell>
        </row>
        <row r="69">
          <cell r="A69">
            <v>29</v>
          </cell>
          <cell r="B69">
            <v>2</v>
          </cell>
          <cell r="K69" t="str">
            <v>non-specia</v>
          </cell>
          <cell r="L69" t="str">
            <v>none</v>
          </cell>
        </row>
        <row r="70">
          <cell r="A70">
            <v>29</v>
          </cell>
          <cell r="B70">
            <v>1</v>
          </cell>
          <cell r="C70">
            <v>62</v>
          </cell>
          <cell r="D70">
            <v>178</v>
          </cell>
          <cell r="E70">
            <v>2</v>
          </cell>
          <cell r="F70">
            <v>1</v>
          </cell>
          <cell r="G70">
            <v>1</v>
          </cell>
          <cell r="H70">
            <v>1</v>
          </cell>
          <cell r="I70">
            <v>2</v>
          </cell>
          <cell r="J70">
            <v>1</v>
          </cell>
          <cell r="K70" t="str">
            <v>SPECIALIST</v>
          </cell>
          <cell r="L70" t="str">
            <v>SOME</v>
          </cell>
        </row>
        <row r="71">
          <cell r="A71">
            <v>31</v>
          </cell>
          <cell r="B71">
            <v>1</v>
          </cell>
          <cell r="C71">
            <v>55</v>
          </cell>
          <cell r="D71">
            <v>160</v>
          </cell>
          <cell r="E71">
            <v>1</v>
          </cell>
          <cell r="F71">
            <v>4</v>
          </cell>
          <cell r="G71">
            <v>3</v>
          </cell>
          <cell r="H71">
            <v>4</v>
          </cell>
          <cell r="I71">
            <v>2</v>
          </cell>
          <cell r="J71">
            <v>2</v>
          </cell>
          <cell r="K71" t="str">
            <v>SPECIALIST</v>
          </cell>
          <cell r="L71" t="str">
            <v>SOME</v>
          </cell>
        </row>
        <row r="72">
          <cell r="A72">
            <v>34</v>
          </cell>
          <cell r="B72">
            <v>1</v>
          </cell>
          <cell r="K72" t="str">
            <v>non-specia</v>
          </cell>
          <cell r="L72" t="str">
            <v>none</v>
          </cell>
        </row>
        <row r="73">
          <cell r="A73">
            <v>24</v>
          </cell>
          <cell r="B73">
            <v>1</v>
          </cell>
          <cell r="C73">
            <v>57</v>
          </cell>
          <cell r="D73">
            <v>162</v>
          </cell>
          <cell r="E73">
            <v>2</v>
          </cell>
          <cell r="F73">
            <v>5</v>
          </cell>
          <cell r="G73">
            <v>5</v>
          </cell>
          <cell r="H73">
            <v>3</v>
          </cell>
          <cell r="I73">
            <v>2</v>
          </cell>
          <cell r="J73">
            <v>2</v>
          </cell>
          <cell r="K73" t="str">
            <v>non-specia</v>
          </cell>
          <cell r="L73" t="str">
            <v>SOME</v>
          </cell>
        </row>
        <row r="74">
          <cell r="A74">
            <v>31</v>
          </cell>
          <cell r="B74">
            <v>1</v>
          </cell>
          <cell r="K74" t="str">
            <v>non-specia</v>
          </cell>
          <cell r="L74" t="str">
            <v>none</v>
          </cell>
        </row>
        <row r="75">
          <cell r="A75">
            <v>24</v>
          </cell>
          <cell r="B75">
            <v>1</v>
          </cell>
          <cell r="C75">
            <v>50</v>
          </cell>
          <cell r="D75">
            <v>152</v>
          </cell>
          <cell r="E75">
            <v>2</v>
          </cell>
          <cell r="F75">
            <v>2</v>
          </cell>
          <cell r="G75">
            <v>3</v>
          </cell>
          <cell r="H75">
            <v>3</v>
          </cell>
          <cell r="I75">
            <v>2</v>
          </cell>
          <cell r="J75">
            <v>2</v>
          </cell>
          <cell r="K75" t="str">
            <v>non-specia</v>
          </cell>
          <cell r="L75" t="str">
            <v>SOME</v>
          </cell>
        </row>
        <row r="76">
          <cell r="A76">
            <v>47</v>
          </cell>
          <cell r="B76">
            <v>2</v>
          </cell>
          <cell r="C76">
            <v>54</v>
          </cell>
          <cell r="D76">
            <v>162</v>
          </cell>
          <cell r="E76">
            <v>1</v>
          </cell>
          <cell r="F76">
            <v>2</v>
          </cell>
          <cell r="G76">
            <v>3</v>
          </cell>
          <cell r="H76">
            <v>3</v>
          </cell>
          <cell r="I76">
            <v>1</v>
          </cell>
          <cell r="J76">
            <v>2</v>
          </cell>
          <cell r="K76" t="str">
            <v>SPECIALIST</v>
          </cell>
          <cell r="L76" t="str">
            <v>SOME</v>
          </cell>
        </row>
        <row r="77">
          <cell r="A77">
            <v>31</v>
          </cell>
          <cell r="B77">
            <v>2</v>
          </cell>
          <cell r="C77">
            <v>59</v>
          </cell>
          <cell r="D77">
            <v>168</v>
          </cell>
          <cell r="E77">
            <v>1</v>
          </cell>
          <cell r="F77">
            <v>1</v>
          </cell>
          <cell r="G77">
            <v>2</v>
          </cell>
          <cell r="H77">
            <v>4</v>
          </cell>
          <cell r="I77">
            <v>2</v>
          </cell>
          <cell r="J77">
            <v>3</v>
          </cell>
          <cell r="K77" t="str">
            <v>SPECIALIST</v>
          </cell>
          <cell r="L77" t="str">
            <v>SOME</v>
          </cell>
        </row>
        <row r="78">
          <cell r="A78">
            <v>32</v>
          </cell>
          <cell r="B78">
            <v>2</v>
          </cell>
          <cell r="C78">
            <v>51</v>
          </cell>
          <cell r="D78">
            <v>162</v>
          </cell>
          <cell r="E78">
            <v>1</v>
          </cell>
          <cell r="F78">
            <v>2</v>
          </cell>
          <cell r="G78">
            <v>5</v>
          </cell>
          <cell r="H78">
            <v>3</v>
          </cell>
          <cell r="I78">
            <v>2</v>
          </cell>
          <cell r="J78">
            <v>3</v>
          </cell>
          <cell r="K78" t="str">
            <v>SPECIALIST</v>
          </cell>
          <cell r="L78" t="str">
            <v>SOME</v>
          </cell>
        </row>
        <row r="79">
          <cell r="A79">
            <v>43</v>
          </cell>
          <cell r="B79">
            <v>2</v>
          </cell>
          <cell r="C79">
            <v>53</v>
          </cell>
          <cell r="D79">
            <v>174</v>
          </cell>
          <cell r="E79">
            <v>2</v>
          </cell>
          <cell r="F79">
            <v>5</v>
          </cell>
          <cell r="G79">
            <v>4</v>
          </cell>
          <cell r="H79">
            <v>4</v>
          </cell>
          <cell r="I79">
            <v>2</v>
          </cell>
          <cell r="J79">
            <v>2</v>
          </cell>
          <cell r="K79" t="str">
            <v>non-specia</v>
          </cell>
          <cell r="L79" t="str">
            <v>none</v>
          </cell>
        </row>
        <row r="80">
          <cell r="A80">
            <v>33</v>
          </cell>
          <cell r="B80">
            <v>1</v>
          </cell>
          <cell r="K80" t="str">
            <v>non-specia</v>
          </cell>
          <cell r="L80" t="str">
            <v>none</v>
          </cell>
        </row>
        <row r="81">
          <cell r="A81">
            <v>48</v>
          </cell>
          <cell r="B81">
            <v>1</v>
          </cell>
          <cell r="C81">
            <v>51</v>
          </cell>
          <cell r="D81">
            <v>162</v>
          </cell>
          <cell r="E81">
            <v>2</v>
          </cell>
          <cell r="F81">
            <v>4</v>
          </cell>
          <cell r="G81">
            <v>5</v>
          </cell>
          <cell r="H81">
            <v>4</v>
          </cell>
          <cell r="I81">
            <v>4</v>
          </cell>
          <cell r="J81">
            <v>5</v>
          </cell>
          <cell r="K81" t="str">
            <v>SPECIALIST</v>
          </cell>
          <cell r="L81" t="str">
            <v>SOME</v>
          </cell>
        </row>
        <row r="82">
          <cell r="A82">
            <v>32</v>
          </cell>
          <cell r="B82">
            <v>2</v>
          </cell>
          <cell r="C82">
            <v>50</v>
          </cell>
          <cell r="D82">
            <v>168</v>
          </cell>
          <cell r="E82">
            <v>1</v>
          </cell>
          <cell r="F82">
            <v>1</v>
          </cell>
          <cell r="G82">
            <v>2</v>
          </cell>
          <cell r="H82">
            <v>3</v>
          </cell>
          <cell r="I82">
            <v>2</v>
          </cell>
          <cell r="J82">
            <v>2</v>
          </cell>
          <cell r="K82" t="str">
            <v>SPECIALIST</v>
          </cell>
          <cell r="L82" t="str">
            <v>SOME</v>
          </cell>
        </row>
        <row r="83">
          <cell r="A83">
            <v>29</v>
          </cell>
          <cell r="B83">
            <v>2</v>
          </cell>
          <cell r="C83">
            <v>60</v>
          </cell>
          <cell r="D83">
            <v>170</v>
          </cell>
          <cell r="E83">
            <v>1</v>
          </cell>
          <cell r="F83">
            <v>1</v>
          </cell>
          <cell r="G83">
            <v>1</v>
          </cell>
          <cell r="H83">
            <v>1</v>
          </cell>
          <cell r="I83">
            <v>1</v>
          </cell>
          <cell r="J83">
            <v>2</v>
          </cell>
          <cell r="K83" t="str">
            <v>SPECIALIST</v>
          </cell>
          <cell r="L83" t="str">
            <v>SOME</v>
          </cell>
        </row>
        <row r="84">
          <cell r="A84">
            <v>37</v>
          </cell>
          <cell r="B84">
            <v>1</v>
          </cell>
          <cell r="E84">
            <v>1</v>
          </cell>
          <cell r="F84">
            <v>1</v>
          </cell>
          <cell r="G84">
            <v>3</v>
          </cell>
          <cell r="H84">
            <v>4</v>
          </cell>
          <cell r="I84">
            <v>2</v>
          </cell>
          <cell r="J84">
            <v>2</v>
          </cell>
          <cell r="K84" t="str">
            <v>SPECIALIST</v>
          </cell>
          <cell r="L84" t="str">
            <v>none</v>
          </cell>
        </row>
        <row r="85">
          <cell r="A85">
            <v>41</v>
          </cell>
          <cell r="B85">
            <v>2</v>
          </cell>
          <cell r="C85">
            <v>40</v>
          </cell>
          <cell r="D85">
            <v>156</v>
          </cell>
          <cell r="E85">
            <v>2</v>
          </cell>
          <cell r="F85">
            <v>5</v>
          </cell>
          <cell r="G85">
            <v>3</v>
          </cell>
          <cell r="H85">
            <v>3</v>
          </cell>
          <cell r="I85">
            <v>2</v>
          </cell>
          <cell r="J85">
            <v>5</v>
          </cell>
          <cell r="K85" t="str">
            <v>non-specia</v>
          </cell>
          <cell r="L85" t="str">
            <v>SOME</v>
          </cell>
        </row>
        <row r="86">
          <cell r="A86">
            <v>33</v>
          </cell>
          <cell r="B86">
            <v>2</v>
          </cell>
          <cell r="C86">
            <v>72</v>
          </cell>
          <cell r="D86">
            <v>179</v>
          </cell>
          <cell r="E86">
            <v>1</v>
          </cell>
          <cell r="F86">
            <v>2</v>
          </cell>
          <cell r="G86">
            <v>3</v>
          </cell>
          <cell r="H86">
            <v>5</v>
          </cell>
          <cell r="I86">
            <v>1</v>
          </cell>
          <cell r="J86">
            <v>2</v>
          </cell>
          <cell r="K86" t="str">
            <v>SPECIALIST</v>
          </cell>
          <cell r="L86" t="str">
            <v>SOME</v>
          </cell>
        </row>
        <row r="87">
          <cell r="A87">
            <v>34</v>
          </cell>
          <cell r="B87">
            <v>1</v>
          </cell>
          <cell r="C87">
            <v>49</v>
          </cell>
          <cell r="D87">
            <v>168</v>
          </cell>
          <cell r="E87">
            <v>1</v>
          </cell>
          <cell r="F87">
            <v>3</v>
          </cell>
          <cell r="G87">
            <v>4</v>
          </cell>
          <cell r="H87">
            <v>3</v>
          </cell>
          <cell r="I87">
            <v>2</v>
          </cell>
          <cell r="J87">
            <v>3</v>
          </cell>
          <cell r="K87" t="str">
            <v>SPECIALIST</v>
          </cell>
          <cell r="L87" t="str">
            <v>SOME</v>
          </cell>
        </row>
        <row r="88">
          <cell r="A88">
            <v>32</v>
          </cell>
          <cell r="B88">
            <v>1</v>
          </cell>
          <cell r="C88">
            <v>65</v>
          </cell>
          <cell r="D88">
            <v>174</v>
          </cell>
          <cell r="E88">
            <v>1</v>
          </cell>
          <cell r="F88">
            <v>1</v>
          </cell>
          <cell r="G88">
            <v>3</v>
          </cell>
          <cell r="H88">
            <v>2</v>
          </cell>
          <cell r="I88">
            <v>2</v>
          </cell>
          <cell r="J88">
            <v>2</v>
          </cell>
          <cell r="K88" t="str">
            <v>SPECIALIST</v>
          </cell>
          <cell r="L88" t="str">
            <v>SOME</v>
          </cell>
        </row>
        <row r="89">
          <cell r="A89">
            <v>23</v>
          </cell>
          <cell r="B89">
            <v>1</v>
          </cell>
          <cell r="C89">
            <v>81</v>
          </cell>
          <cell r="D89">
            <v>162</v>
          </cell>
          <cell r="E89">
            <v>2</v>
          </cell>
          <cell r="F89">
            <v>2</v>
          </cell>
          <cell r="G89">
            <v>3</v>
          </cell>
          <cell r="H89">
            <v>4</v>
          </cell>
          <cell r="I89">
            <v>3</v>
          </cell>
          <cell r="J89">
            <v>3</v>
          </cell>
          <cell r="K89" t="str">
            <v>SPECIALIST</v>
          </cell>
          <cell r="L89" t="str">
            <v>SOME</v>
          </cell>
        </row>
        <row r="90">
          <cell r="A90">
            <v>28</v>
          </cell>
          <cell r="B90">
            <v>2</v>
          </cell>
          <cell r="C90">
            <v>58</v>
          </cell>
          <cell r="D90">
            <v>162</v>
          </cell>
          <cell r="E90">
            <v>1</v>
          </cell>
          <cell r="F90">
            <v>2</v>
          </cell>
          <cell r="G90">
            <v>3</v>
          </cell>
          <cell r="H90">
            <v>3</v>
          </cell>
          <cell r="I90">
            <v>3</v>
          </cell>
          <cell r="J90">
            <v>1</v>
          </cell>
          <cell r="K90" t="str">
            <v>non-specia</v>
          </cell>
          <cell r="L90" t="str">
            <v>SOME</v>
          </cell>
        </row>
        <row r="91">
          <cell r="A91">
            <v>29</v>
          </cell>
          <cell r="B91">
            <v>2</v>
          </cell>
          <cell r="C91">
            <v>60</v>
          </cell>
          <cell r="D91">
            <v>162</v>
          </cell>
          <cell r="E91">
            <v>2</v>
          </cell>
          <cell r="F91">
            <v>1</v>
          </cell>
          <cell r="G91">
            <v>2</v>
          </cell>
          <cell r="H91">
            <v>3</v>
          </cell>
          <cell r="I91">
            <v>2</v>
          </cell>
          <cell r="J91">
            <v>2</v>
          </cell>
          <cell r="K91" t="str">
            <v>SPECIALIST</v>
          </cell>
          <cell r="L91" t="str">
            <v>SOME</v>
          </cell>
        </row>
        <row r="92">
          <cell r="A92">
            <v>24</v>
          </cell>
          <cell r="B92">
            <v>2</v>
          </cell>
          <cell r="C92">
            <v>52</v>
          </cell>
          <cell r="D92">
            <v>168</v>
          </cell>
          <cell r="E92">
            <v>2</v>
          </cell>
          <cell r="F92">
            <v>4</v>
          </cell>
          <cell r="G92">
            <v>1</v>
          </cell>
          <cell r="H92">
            <v>2</v>
          </cell>
          <cell r="I92">
            <v>2</v>
          </cell>
          <cell r="J92">
            <v>2</v>
          </cell>
          <cell r="K92" t="str">
            <v>non-specia</v>
          </cell>
          <cell r="L92" t="str">
            <v>none</v>
          </cell>
        </row>
        <row r="93">
          <cell r="A93">
            <v>22</v>
          </cell>
          <cell r="B93">
            <v>1</v>
          </cell>
          <cell r="C93">
            <v>44</v>
          </cell>
          <cell r="D93">
            <v>172</v>
          </cell>
          <cell r="E93">
            <v>2</v>
          </cell>
          <cell r="F93">
            <v>2</v>
          </cell>
          <cell r="G93">
            <v>3</v>
          </cell>
          <cell r="H93">
            <v>4</v>
          </cell>
          <cell r="I93">
            <v>2</v>
          </cell>
          <cell r="J93">
            <v>2</v>
          </cell>
          <cell r="K93" t="str">
            <v>SPECIALIST</v>
          </cell>
          <cell r="L93" t="str">
            <v>SOME</v>
          </cell>
        </row>
        <row r="94">
          <cell r="A94">
            <v>40</v>
          </cell>
          <cell r="B94">
            <v>1</v>
          </cell>
          <cell r="C94">
            <v>55</v>
          </cell>
          <cell r="D94">
            <v>178</v>
          </cell>
          <cell r="E94">
            <v>1</v>
          </cell>
          <cell r="F94">
            <v>4</v>
          </cell>
          <cell r="G94">
            <v>4</v>
          </cell>
          <cell r="H94">
            <v>3</v>
          </cell>
          <cell r="I94">
            <v>4</v>
          </cell>
          <cell r="J94">
            <v>4</v>
          </cell>
          <cell r="K94" t="str">
            <v>non-specia</v>
          </cell>
          <cell r="L94" t="str">
            <v>SOME</v>
          </cell>
        </row>
        <row r="95">
          <cell r="A95">
            <v>28</v>
          </cell>
          <cell r="B95">
            <v>1</v>
          </cell>
          <cell r="C95">
            <v>55</v>
          </cell>
          <cell r="D95">
            <v>166</v>
          </cell>
          <cell r="E95">
            <v>1</v>
          </cell>
          <cell r="F95">
            <v>3</v>
          </cell>
          <cell r="G95">
            <v>5</v>
          </cell>
          <cell r="H95">
            <v>5</v>
          </cell>
          <cell r="I95">
            <v>2</v>
          </cell>
          <cell r="J95">
            <v>3</v>
          </cell>
          <cell r="K95" t="str">
            <v>SPECIALIST</v>
          </cell>
          <cell r="L95" t="str">
            <v>SOME</v>
          </cell>
        </row>
        <row r="96">
          <cell r="A96">
            <v>29</v>
          </cell>
          <cell r="B96">
            <v>1</v>
          </cell>
          <cell r="C96">
            <v>67</v>
          </cell>
          <cell r="D96">
            <v>166</v>
          </cell>
          <cell r="E96">
            <v>1</v>
          </cell>
          <cell r="F96">
            <v>1</v>
          </cell>
          <cell r="G96">
            <v>3</v>
          </cell>
          <cell r="H96">
            <v>3</v>
          </cell>
          <cell r="I96">
            <v>2</v>
          </cell>
          <cell r="J96">
            <v>3</v>
          </cell>
          <cell r="K96" t="str">
            <v>SPECIALIST</v>
          </cell>
          <cell r="L96" t="str">
            <v>SOME</v>
          </cell>
        </row>
        <row r="97">
          <cell r="A97">
            <v>37</v>
          </cell>
          <cell r="B97">
            <v>1</v>
          </cell>
          <cell r="K97" t="str">
            <v>non-specia</v>
          </cell>
          <cell r="L97" t="str">
            <v>none</v>
          </cell>
        </row>
        <row r="98">
          <cell r="A98">
            <v>25</v>
          </cell>
          <cell r="B98">
            <v>1</v>
          </cell>
          <cell r="K98" t="str">
            <v>non-specia</v>
          </cell>
          <cell r="L98" t="str">
            <v>none</v>
          </cell>
        </row>
        <row r="99">
          <cell r="A99">
            <v>32</v>
          </cell>
          <cell r="B99">
            <v>2</v>
          </cell>
          <cell r="K99" t="str">
            <v>non-specia</v>
          </cell>
          <cell r="L99" t="str">
            <v>none</v>
          </cell>
        </row>
        <row r="100">
          <cell r="A100">
            <v>19</v>
          </cell>
          <cell r="B100">
            <v>1</v>
          </cell>
          <cell r="C100">
            <v>53</v>
          </cell>
          <cell r="D100">
            <v>179</v>
          </cell>
          <cell r="E100">
            <v>1</v>
          </cell>
          <cell r="F100">
            <v>5</v>
          </cell>
          <cell r="G100">
            <v>4</v>
          </cell>
          <cell r="H100">
            <v>5</v>
          </cell>
          <cell r="I100">
            <v>1</v>
          </cell>
          <cell r="J100">
            <v>4</v>
          </cell>
          <cell r="K100" t="str">
            <v>SPECIALIST</v>
          </cell>
          <cell r="L100" t="str">
            <v>SOME</v>
          </cell>
        </row>
        <row r="101">
          <cell r="A101">
            <v>26</v>
          </cell>
          <cell r="B101">
            <v>1</v>
          </cell>
          <cell r="C101">
            <v>46</v>
          </cell>
          <cell r="D101">
            <v>164</v>
          </cell>
          <cell r="E101">
            <v>2</v>
          </cell>
          <cell r="F101">
            <v>2</v>
          </cell>
          <cell r="G101">
            <v>3</v>
          </cell>
          <cell r="H101">
            <v>4</v>
          </cell>
          <cell r="I101">
            <v>2</v>
          </cell>
          <cell r="J101">
            <v>3</v>
          </cell>
          <cell r="K101" t="str">
            <v>SPECIALIST</v>
          </cell>
          <cell r="L101" t="str">
            <v>SOME</v>
          </cell>
        </row>
        <row r="102">
          <cell r="A102">
            <v>24</v>
          </cell>
          <cell r="B102">
            <v>2</v>
          </cell>
          <cell r="K102" t="str">
            <v>non-specia</v>
          </cell>
          <cell r="L102" t="str">
            <v>none</v>
          </cell>
        </row>
        <row r="103">
          <cell r="A103">
            <v>31</v>
          </cell>
          <cell r="B103">
            <v>2</v>
          </cell>
          <cell r="C103">
            <v>65</v>
          </cell>
          <cell r="D103">
            <v>174</v>
          </cell>
          <cell r="E103">
            <v>1</v>
          </cell>
          <cell r="F103">
            <v>2</v>
          </cell>
          <cell r="G103">
            <v>3</v>
          </cell>
          <cell r="H103">
            <v>3</v>
          </cell>
          <cell r="I103">
            <v>2</v>
          </cell>
          <cell r="J103">
            <v>4</v>
          </cell>
          <cell r="K103" t="str">
            <v>non-specia</v>
          </cell>
          <cell r="L103" t="str">
            <v>SOME</v>
          </cell>
        </row>
        <row r="104">
          <cell r="A104">
            <v>24</v>
          </cell>
          <cell r="B104">
            <v>2</v>
          </cell>
          <cell r="K104" t="str">
            <v>non-specia</v>
          </cell>
          <cell r="L104" t="str">
            <v>none</v>
          </cell>
        </row>
        <row r="105">
          <cell r="A105">
            <v>29</v>
          </cell>
          <cell r="B105">
            <v>2</v>
          </cell>
          <cell r="C105">
            <v>58</v>
          </cell>
          <cell r="D105">
            <v>168</v>
          </cell>
          <cell r="E105">
            <v>2</v>
          </cell>
          <cell r="F105">
            <v>1</v>
          </cell>
          <cell r="G105">
            <v>1</v>
          </cell>
          <cell r="H105">
            <v>2</v>
          </cell>
          <cell r="I105">
            <v>2</v>
          </cell>
          <cell r="J105">
            <v>2</v>
          </cell>
          <cell r="K105" t="str">
            <v>SPECIALIST</v>
          </cell>
          <cell r="L105" t="str">
            <v>SOME</v>
          </cell>
        </row>
        <row r="106">
          <cell r="A106">
            <v>26</v>
          </cell>
          <cell r="B106">
            <v>2</v>
          </cell>
          <cell r="C106">
            <v>46</v>
          </cell>
          <cell r="D106">
            <v>156</v>
          </cell>
          <cell r="E106">
            <v>2</v>
          </cell>
          <cell r="F106">
            <v>2</v>
          </cell>
          <cell r="G106">
            <v>3</v>
          </cell>
          <cell r="H106">
            <v>4</v>
          </cell>
          <cell r="I106">
            <v>2</v>
          </cell>
          <cell r="J106">
            <v>3</v>
          </cell>
          <cell r="K106" t="str">
            <v>SPECIALIST</v>
          </cell>
          <cell r="L106" t="str">
            <v>SOME</v>
          </cell>
        </row>
        <row r="107">
          <cell r="A107">
            <v>26</v>
          </cell>
          <cell r="B107">
            <v>2</v>
          </cell>
          <cell r="C107">
            <v>66</v>
          </cell>
          <cell r="D107">
            <v>174</v>
          </cell>
          <cell r="E107">
            <v>2</v>
          </cell>
          <cell r="F107">
            <v>3</v>
          </cell>
          <cell r="G107">
            <v>4</v>
          </cell>
          <cell r="H107">
            <v>5</v>
          </cell>
          <cell r="I107">
            <v>1</v>
          </cell>
          <cell r="J107">
            <v>2</v>
          </cell>
          <cell r="K107" t="str">
            <v>SPECIALIST</v>
          </cell>
          <cell r="L107" t="str">
            <v>SOME</v>
          </cell>
        </row>
        <row r="108">
          <cell r="A108">
            <v>24</v>
          </cell>
          <cell r="B108">
            <v>1</v>
          </cell>
          <cell r="K108" t="str">
            <v>non-specia</v>
          </cell>
          <cell r="L108" t="str">
            <v>none</v>
          </cell>
        </row>
        <row r="109">
          <cell r="A109">
            <v>32</v>
          </cell>
          <cell r="B109">
            <v>2</v>
          </cell>
          <cell r="C109">
            <v>38</v>
          </cell>
          <cell r="D109">
            <v>160</v>
          </cell>
          <cell r="E109">
            <v>1</v>
          </cell>
          <cell r="F109">
            <v>1</v>
          </cell>
          <cell r="G109">
            <v>3</v>
          </cell>
          <cell r="H109">
            <v>3</v>
          </cell>
          <cell r="I109">
            <v>1</v>
          </cell>
          <cell r="J109">
            <v>2</v>
          </cell>
          <cell r="K109" t="str">
            <v>non-specia</v>
          </cell>
          <cell r="L109" t="str">
            <v>SOME</v>
          </cell>
        </row>
        <row r="110">
          <cell r="A110">
            <v>28</v>
          </cell>
          <cell r="B110">
            <v>2</v>
          </cell>
          <cell r="E110">
            <v>1</v>
          </cell>
          <cell r="K110" t="str">
            <v>non-specia</v>
          </cell>
          <cell r="L110" t="str">
            <v>none</v>
          </cell>
        </row>
        <row r="111">
          <cell r="A111">
            <v>19</v>
          </cell>
          <cell r="B111">
            <v>2</v>
          </cell>
          <cell r="C111">
            <v>56</v>
          </cell>
          <cell r="D111">
            <v>170</v>
          </cell>
          <cell r="E111">
            <v>1</v>
          </cell>
          <cell r="F111">
            <v>1</v>
          </cell>
          <cell r="G111">
            <v>3</v>
          </cell>
          <cell r="H111">
            <v>3</v>
          </cell>
          <cell r="I111">
            <v>2</v>
          </cell>
          <cell r="J111">
            <v>2</v>
          </cell>
          <cell r="K111" t="str">
            <v>non-specia</v>
          </cell>
          <cell r="L111" t="str">
            <v>SOME</v>
          </cell>
        </row>
        <row r="112">
          <cell r="A112">
            <v>23</v>
          </cell>
          <cell r="B112">
            <v>1</v>
          </cell>
          <cell r="C112">
            <v>61</v>
          </cell>
          <cell r="D112">
            <v>176</v>
          </cell>
          <cell r="E112">
            <v>2</v>
          </cell>
          <cell r="F112">
            <v>3</v>
          </cell>
          <cell r="G112">
            <v>4</v>
          </cell>
          <cell r="H112">
            <v>4</v>
          </cell>
          <cell r="I112">
            <v>2</v>
          </cell>
          <cell r="J112">
            <v>2</v>
          </cell>
          <cell r="K112" t="str">
            <v>SPECIALIST</v>
          </cell>
          <cell r="L112" t="str">
            <v>SOME</v>
          </cell>
        </row>
        <row r="113">
          <cell r="A113">
            <v>27</v>
          </cell>
          <cell r="B113">
            <v>1</v>
          </cell>
          <cell r="C113">
            <v>42</v>
          </cell>
          <cell r="D113">
            <v>156</v>
          </cell>
          <cell r="E113">
            <v>1</v>
          </cell>
          <cell r="F113">
            <v>1</v>
          </cell>
          <cell r="G113">
            <v>3</v>
          </cell>
          <cell r="H113">
            <v>3</v>
          </cell>
          <cell r="I113">
            <v>2</v>
          </cell>
          <cell r="J113">
            <v>2</v>
          </cell>
          <cell r="K113" t="str">
            <v>SPECIALIST</v>
          </cell>
          <cell r="L113" t="str">
            <v>SOME</v>
          </cell>
        </row>
        <row r="114">
          <cell r="A114">
            <v>36</v>
          </cell>
          <cell r="B114">
            <v>2</v>
          </cell>
          <cell r="C114">
            <v>43</v>
          </cell>
          <cell r="D114">
            <v>158</v>
          </cell>
          <cell r="E114">
            <v>1</v>
          </cell>
          <cell r="F114">
            <v>4</v>
          </cell>
          <cell r="G114">
            <v>5</v>
          </cell>
          <cell r="H114">
            <v>3</v>
          </cell>
          <cell r="I114">
            <v>2</v>
          </cell>
          <cell r="J114">
            <v>3</v>
          </cell>
          <cell r="K114" t="str">
            <v>SPECIALIST</v>
          </cell>
          <cell r="L114" t="str">
            <v>none</v>
          </cell>
        </row>
        <row r="115">
          <cell r="A115">
            <v>24</v>
          </cell>
          <cell r="B115">
            <v>1</v>
          </cell>
          <cell r="C115">
            <v>49</v>
          </cell>
          <cell r="D115">
            <v>162</v>
          </cell>
          <cell r="E115">
            <v>2</v>
          </cell>
          <cell r="F115">
            <v>2</v>
          </cell>
          <cell r="G115">
            <v>5</v>
          </cell>
          <cell r="H115">
            <v>4</v>
          </cell>
          <cell r="I115">
            <v>2</v>
          </cell>
          <cell r="J115">
            <v>3</v>
          </cell>
          <cell r="K115" t="str">
            <v>non-specia</v>
          </cell>
          <cell r="L115" t="str">
            <v>SOME</v>
          </cell>
        </row>
        <row r="116">
          <cell r="A116">
            <v>27</v>
          </cell>
          <cell r="B116">
            <v>2</v>
          </cell>
          <cell r="C116">
            <v>55</v>
          </cell>
          <cell r="D116">
            <v>160</v>
          </cell>
          <cell r="E116">
            <v>1</v>
          </cell>
          <cell r="G116">
            <v>1</v>
          </cell>
          <cell r="H116">
            <v>1</v>
          </cell>
          <cell r="I116">
            <v>1</v>
          </cell>
          <cell r="J116">
            <v>1</v>
          </cell>
          <cell r="K116" t="str">
            <v>non-specia</v>
          </cell>
          <cell r="L116" t="str">
            <v>SOME</v>
          </cell>
        </row>
        <row r="117">
          <cell r="A117">
            <v>30</v>
          </cell>
          <cell r="B117">
            <v>2</v>
          </cell>
          <cell r="C117">
            <v>41</v>
          </cell>
          <cell r="D117">
            <v>158</v>
          </cell>
          <cell r="E117">
            <v>2</v>
          </cell>
          <cell r="F117">
            <v>3</v>
          </cell>
          <cell r="G117">
            <v>3</v>
          </cell>
          <cell r="H117">
            <v>3</v>
          </cell>
          <cell r="I117">
            <v>2</v>
          </cell>
          <cell r="J117">
            <v>4</v>
          </cell>
          <cell r="K117" t="str">
            <v>SPECIALIST</v>
          </cell>
          <cell r="L117" t="str">
            <v>SOME</v>
          </cell>
        </row>
        <row r="118">
          <cell r="A118">
            <v>26</v>
          </cell>
          <cell r="B118">
            <v>2</v>
          </cell>
          <cell r="C118">
            <v>61</v>
          </cell>
          <cell r="D118">
            <v>172</v>
          </cell>
          <cell r="E118">
            <v>1</v>
          </cell>
          <cell r="F118">
            <v>1</v>
          </cell>
          <cell r="G118">
            <v>4</v>
          </cell>
          <cell r="H118">
            <v>3</v>
          </cell>
          <cell r="I118">
            <v>2</v>
          </cell>
          <cell r="J118">
            <v>3</v>
          </cell>
          <cell r="K118" t="str">
            <v>SPECIALIST</v>
          </cell>
          <cell r="L118" t="str">
            <v>SOME</v>
          </cell>
        </row>
        <row r="119">
          <cell r="A119">
            <v>24</v>
          </cell>
          <cell r="B119">
            <v>2</v>
          </cell>
          <cell r="C119">
            <v>56</v>
          </cell>
          <cell r="D119">
            <v>168</v>
          </cell>
          <cell r="E119">
            <v>1</v>
          </cell>
          <cell r="F119">
            <v>1</v>
          </cell>
          <cell r="G119">
            <v>3</v>
          </cell>
          <cell r="H119">
            <v>5</v>
          </cell>
          <cell r="I119">
            <v>2</v>
          </cell>
          <cell r="J119">
            <v>4</v>
          </cell>
          <cell r="K119" t="str">
            <v>non-specia</v>
          </cell>
          <cell r="L119" t="str">
            <v>SOME</v>
          </cell>
        </row>
        <row r="120">
          <cell r="A120">
            <v>26</v>
          </cell>
          <cell r="B120">
            <v>1</v>
          </cell>
          <cell r="C120">
            <v>62</v>
          </cell>
          <cell r="D120">
            <v>170</v>
          </cell>
          <cell r="E120">
            <v>2</v>
          </cell>
          <cell r="F120">
            <v>4</v>
          </cell>
          <cell r="G120">
            <v>3</v>
          </cell>
          <cell r="H120">
            <v>1</v>
          </cell>
          <cell r="I120">
            <v>3</v>
          </cell>
          <cell r="J120">
            <v>2</v>
          </cell>
          <cell r="K120" t="str">
            <v>non-specia</v>
          </cell>
          <cell r="L120" t="str">
            <v>none</v>
          </cell>
        </row>
        <row r="121">
          <cell r="A121">
            <v>33</v>
          </cell>
          <cell r="B121">
            <v>2</v>
          </cell>
          <cell r="C121">
            <v>61</v>
          </cell>
          <cell r="D121">
            <v>176</v>
          </cell>
          <cell r="E121">
            <v>1</v>
          </cell>
          <cell r="F121">
            <v>2</v>
          </cell>
          <cell r="G121">
            <v>3</v>
          </cell>
          <cell r="H121">
            <v>4</v>
          </cell>
          <cell r="I121">
            <v>2</v>
          </cell>
          <cell r="J121">
            <v>2</v>
          </cell>
          <cell r="K121" t="str">
            <v>SPECIALIST</v>
          </cell>
          <cell r="L121" t="str">
            <v>none</v>
          </cell>
        </row>
        <row r="122">
          <cell r="A122">
            <v>29</v>
          </cell>
          <cell r="B122">
            <v>1</v>
          </cell>
          <cell r="C122">
            <v>49</v>
          </cell>
          <cell r="D122">
            <v>158</v>
          </cell>
          <cell r="E122">
            <v>2</v>
          </cell>
          <cell r="F122">
            <v>1</v>
          </cell>
          <cell r="G122">
            <v>3</v>
          </cell>
          <cell r="H122">
            <v>3</v>
          </cell>
          <cell r="I122">
            <v>1</v>
          </cell>
          <cell r="J122">
            <v>2</v>
          </cell>
          <cell r="K122" t="str">
            <v>SPECIALIST</v>
          </cell>
          <cell r="L122" t="str">
            <v>SOME</v>
          </cell>
        </row>
        <row r="123">
          <cell r="A123">
            <v>25</v>
          </cell>
          <cell r="B123">
            <v>2</v>
          </cell>
          <cell r="C123">
            <v>34</v>
          </cell>
          <cell r="D123">
            <v>152</v>
          </cell>
          <cell r="E123">
            <v>2</v>
          </cell>
          <cell r="F123">
            <v>4</v>
          </cell>
          <cell r="G123">
            <v>1</v>
          </cell>
          <cell r="H123">
            <v>2</v>
          </cell>
          <cell r="I123">
            <v>3</v>
          </cell>
          <cell r="J123">
            <v>5</v>
          </cell>
          <cell r="K123" t="str">
            <v>non-specia</v>
          </cell>
          <cell r="L123" t="str">
            <v>SOME</v>
          </cell>
        </row>
        <row r="124">
          <cell r="A124">
            <v>28</v>
          </cell>
          <cell r="B124">
            <v>2</v>
          </cell>
          <cell r="C124">
            <v>50</v>
          </cell>
          <cell r="D124">
            <v>160</v>
          </cell>
          <cell r="E124">
            <v>2</v>
          </cell>
          <cell r="F124">
            <v>1</v>
          </cell>
          <cell r="G124">
            <v>3</v>
          </cell>
          <cell r="H124">
            <v>3</v>
          </cell>
          <cell r="I124">
            <v>2</v>
          </cell>
          <cell r="J124">
            <v>2</v>
          </cell>
          <cell r="K124" t="str">
            <v>non-specia</v>
          </cell>
          <cell r="L124" t="str">
            <v>SOME</v>
          </cell>
        </row>
        <row r="125">
          <cell r="A125">
            <v>26</v>
          </cell>
          <cell r="B125">
            <v>2</v>
          </cell>
          <cell r="C125">
            <v>50</v>
          </cell>
          <cell r="D125">
            <v>158</v>
          </cell>
          <cell r="E125">
            <v>1</v>
          </cell>
          <cell r="F125">
            <v>1</v>
          </cell>
          <cell r="G125">
            <v>3</v>
          </cell>
          <cell r="H125">
            <v>3</v>
          </cell>
          <cell r="I125">
            <v>1</v>
          </cell>
          <cell r="J125">
            <v>2</v>
          </cell>
          <cell r="K125" t="str">
            <v>SPECIALIST</v>
          </cell>
          <cell r="L125" t="str">
            <v>SOME</v>
          </cell>
        </row>
        <row r="126">
          <cell r="A126">
            <v>27</v>
          </cell>
          <cell r="B126">
            <v>2</v>
          </cell>
          <cell r="C126">
            <v>55</v>
          </cell>
          <cell r="D126">
            <v>176</v>
          </cell>
          <cell r="E126">
            <v>1</v>
          </cell>
          <cell r="F126">
            <v>1</v>
          </cell>
          <cell r="G126">
            <v>3</v>
          </cell>
          <cell r="H126">
            <v>4</v>
          </cell>
          <cell r="I126">
            <v>2</v>
          </cell>
          <cell r="J126">
            <v>1</v>
          </cell>
          <cell r="K126" t="str">
            <v>non-specia</v>
          </cell>
          <cell r="L126" t="str">
            <v>SOME</v>
          </cell>
        </row>
        <row r="127">
          <cell r="A127">
            <v>28</v>
          </cell>
          <cell r="B127">
            <v>1</v>
          </cell>
          <cell r="C127">
            <v>40</v>
          </cell>
          <cell r="D127">
            <v>156</v>
          </cell>
          <cell r="E127">
            <v>2</v>
          </cell>
          <cell r="F127">
            <v>3</v>
          </cell>
          <cell r="G127">
            <v>3</v>
          </cell>
          <cell r="H127">
            <v>3</v>
          </cell>
          <cell r="I127">
            <v>2</v>
          </cell>
          <cell r="J127">
            <v>4</v>
          </cell>
          <cell r="K127" t="str">
            <v>SPECIALIST</v>
          </cell>
          <cell r="L127" t="str">
            <v>SOME</v>
          </cell>
        </row>
        <row r="128">
          <cell r="A128">
            <v>31</v>
          </cell>
          <cell r="B128">
            <v>2</v>
          </cell>
          <cell r="C128">
            <v>60</v>
          </cell>
          <cell r="D128">
            <v>166</v>
          </cell>
          <cell r="E128">
            <v>1</v>
          </cell>
          <cell r="F128">
            <v>1</v>
          </cell>
          <cell r="G128">
            <v>1</v>
          </cell>
          <cell r="H128">
            <v>1</v>
          </cell>
          <cell r="I128">
            <v>3</v>
          </cell>
          <cell r="J128">
            <v>2</v>
          </cell>
          <cell r="K128" t="str">
            <v>non-specia</v>
          </cell>
          <cell r="L128" t="str">
            <v>SOME</v>
          </cell>
        </row>
        <row r="129">
          <cell r="A129">
            <v>28</v>
          </cell>
          <cell r="B129">
            <v>2</v>
          </cell>
          <cell r="C129">
            <v>55</v>
          </cell>
          <cell r="D129">
            <v>166</v>
          </cell>
          <cell r="E129">
            <v>2</v>
          </cell>
          <cell r="G129">
            <v>1</v>
          </cell>
          <cell r="H129">
            <v>1</v>
          </cell>
          <cell r="I129">
            <v>1</v>
          </cell>
          <cell r="J129">
            <v>1</v>
          </cell>
          <cell r="K129" t="str">
            <v>SPECIALIST</v>
          </cell>
          <cell r="L129" t="str">
            <v>none</v>
          </cell>
        </row>
        <row r="130">
          <cell r="A130">
            <v>23</v>
          </cell>
          <cell r="B130">
            <v>1</v>
          </cell>
          <cell r="C130">
            <v>51</v>
          </cell>
          <cell r="D130">
            <v>158</v>
          </cell>
          <cell r="E130">
            <v>1</v>
          </cell>
          <cell r="F130">
            <v>1</v>
          </cell>
          <cell r="G130">
            <v>3</v>
          </cell>
          <cell r="H130">
            <v>3</v>
          </cell>
          <cell r="I130">
            <v>1</v>
          </cell>
          <cell r="J130">
            <v>1</v>
          </cell>
          <cell r="K130" t="str">
            <v>non-specia</v>
          </cell>
          <cell r="L130" t="str">
            <v>SOME</v>
          </cell>
        </row>
        <row r="131">
          <cell r="A131">
            <v>23</v>
          </cell>
          <cell r="B131">
            <v>2</v>
          </cell>
          <cell r="C131">
            <v>39</v>
          </cell>
          <cell r="D131">
            <v>152</v>
          </cell>
          <cell r="E131">
            <v>2</v>
          </cell>
          <cell r="F131">
            <v>2</v>
          </cell>
          <cell r="G131">
            <v>3</v>
          </cell>
          <cell r="H131">
            <v>3</v>
          </cell>
          <cell r="I131">
            <v>1</v>
          </cell>
          <cell r="J131">
            <v>2</v>
          </cell>
          <cell r="K131" t="str">
            <v>non-specia</v>
          </cell>
          <cell r="L131" t="str">
            <v>SOME</v>
          </cell>
        </row>
        <row r="132">
          <cell r="A132">
            <v>26</v>
          </cell>
          <cell r="B132">
            <v>2</v>
          </cell>
          <cell r="C132">
            <v>59</v>
          </cell>
          <cell r="D132">
            <v>174</v>
          </cell>
          <cell r="E132">
            <v>1</v>
          </cell>
          <cell r="F132">
            <v>1</v>
          </cell>
          <cell r="G132">
            <v>1</v>
          </cell>
          <cell r="H132">
            <v>1</v>
          </cell>
          <cell r="I132">
            <v>1</v>
          </cell>
          <cell r="J132">
            <v>2</v>
          </cell>
          <cell r="K132" t="str">
            <v>SPECIALIST</v>
          </cell>
          <cell r="L132" t="str">
            <v>SOME</v>
          </cell>
        </row>
        <row r="133">
          <cell r="A133">
            <v>29</v>
          </cell>
          <cell r="B133">
            <v>1</v>
          </cell>
          <cell r="C133">
            <v>72</v>
          </cell>
          <cell r="D133">
            <v>188</v>
          </cell>
          <cell r="E133">
            <v>2</v>
          </cell>
          <cell r="F133">
            <v>1</v>
          </cell>
          <cell r="G133">
            <v>3</v>
          </cell>
          <cell r="H133">
            <v>4</v>
          </cell>
          <cell r="I133">
            <v>2</v>
          </cell>
          <cell r="J133">
            <v>2</v>
          </cell>
          <cell r="K133" t="str">
            <v>non-specia</v>
          </cell>
          <cell r="L133" t="str">
            <v>SOME</v>
          </cell>
        </row>
        <row r="134">
          <cell r="A134">
            <v>31</v>
          </cell>
          <cell r="B134">
            <v>1</v>
          </cell>
          <cell r="C134">
            <v>49</v>
          </cell>
          <cell r="D134">
            <v>158</v>
          </cell>
          <cell r="E134">
            <v>1</v>
          </cell>
          <cell r="F134">
            <v>1</v>
          </cell>
          <cell r="G134">
            <v>2</v>
          </cell>
          <cell r="H134">
            <v>2</v>
          </cell>
          <cell r="I134">
            <v>2</v>
          </cell>
          <cell r="J134">
            <v>1</v>
          </cell>
          <cell r="K134" t="str">
            <v>SPECIALIST</v>
          </cell>
          <cell r="L134" t="str">
            <v>SOME</v>
          </cell>
        </row>
        <row r="135">
          <cell r="A135">
            <v>23</v>
          </cell>
          <cell r="B135">
            <v>2</v>
          </cell>
          <cell r="C135">
            <v>56</v>
          </cell>
          <cell r="D135">
            <v>164</v>
          </cell>
          <cell r="E135">
            <v>2</v>
          </cell>
          <cell r="F135">
            <v>2</v>
          </cell>
          <cell r="G135">
            <v>3</v>
          </cell>
          <cell r="H135">
            <v>4</v>
          </cell>
          <cell r="I135">
            <v>3</v>
          </cell>
          <cell r="J135">
            <v>3</v>
          </cell>
          <cell r="K135" t="str">
            <v>SPECIALIST</v>
          </cell>
          <cell r="L135" t="str">
            <v>SOME</v>
          </cell>
        </row>
        <row r="136">
          <cell r="A136">
            <v>31</v>
          </cell>
          <cell r="B136">
            <v>2</v>
          </cell>
          <cell r="C136">
            <v>67</v>
          </cell>
          <cell r="D136">
            <v>184</v>
          </cell>
          <cell r="E136">
            <v>1</v>
          </cell>
          <cell r="F136">
            <v>4</v>
          </cell>
          <cell r="G136">
            <v>3</v>
          </cell>
          <cell r="H136">
            <v>4</v>
          </cell>
          <cell r="I136">
            <v>2</v>
          </cell>
          <cell r="J136">
            <v>3</v>
          </cell>
          <cell r="K136" t="str">
            <v>SPECIALIST</v>
          </cell>
          <cell r="L136" t="str">
            <v>SOME</v>
          </cell>
        </row>
        <row r="137">
          <cell r="A137">
            <v>25</v>
          </cell>
          <cell r="B137">
            <v>1</v>
          </cell>
          <cell r="C137">
            <v>51</v>
          </cell>
          <cell r="D137">
            <v>162</v>
          </cell>
          <cell r="E137">
            <v>1</v>
          </cell>
          <cell r="F137">
            <v>1</v>
          </cell>
          <cell r="G137">
            <v>3</v>
          </cell>
          <cell r="H137">
            <v>3</v>
          </cell>
          <cell r="I137">
            <v>2</v>
          </cell>
          <cell r="J137">
            <v>2</v>
          </cell>
          <cell r="K137" t="str">
            <v>SPECIALIST</v>
          </cell>
          <cell r="L137" t="str">
            <v>SOME</v>
          </cell>
        </row>
        <row r="138">
          <cell r="A138">
            <v>21</v>
          </cell>
          <cell r="B138">
            <v>2</v>
          </cell>
          <cell r="C138">
            <v>55</v>
          </cell>
          <cell r="D138">
            <v>170</v>
          </cell>
          <cell r="E138">
            <v>1</v>
          </cell>
          <cell r="F138">
            <v>1</v>
          </cell>
          <cell r="G138">
            <v>3</v>
          </cell>
          <cell r="H138">
            <v>3</v>
          </cell>
          <cell r="I138">
            <v>1</v>
          </cell>
          <cell r="J138">
            <v>1</v>
          </cell>
          <cell r="K138" t="str">
            <v>non-specia</v>
          </cell>
          <cell r="L138" t="str">
            <v>none</v>
          </cell>
        </row>
        <row r="139">
          <cell r="A139">
            <v>29</v>
          </cell>
          <cell r="B139">
            <v>1</v>
          </cell>
          <cell r="C139">
            <v>52</v>
          </cell>
          <cell r="D139">
            <v>156</v>
          </cell>
          <cell r="E139">
            <v>1</v>
          </cell>
          <cell r="F139">
            <v>1</v>
          </cell>
          <cell r="G139">
            <v>2</v>
          </cell>
          <cell r="H139">
            <v>2</v>
          </cell>
          <cell r="I139">
            <v>1</v>
          </cell>
          <cell r="J139">
            <v>1</v>
          </cell>
          <cell r="K139" t="str">
            <v>non-specia</v>
          </cell>
          <cell r="L139" t="str">
            <v>SOME</v>
          </cell>
        </row>
        <row r="140">
          <cell r="A140">
            <v>26</v>
          </cell>
          <cell r="B140">
            <v>2</v>
          </cell>
          <cell r="C140">
            <v>51</v>
          </cell>
          <cell r="D140">
            <v>156</v>
          </cell>
          <cell r="E140">
            <v>1</v>
          </cell>
          <cell r="F140">
            <v>2</v>
          </cell>
          <cell r="G140">
            <v>3</v>
          </cell>
          <cell r="H140">
            <v>4</v>
          </cell>
          <cell r="I140">
            <v>2</v>
          </cell>
          <cell r="J140">
            <v>2</v>
          </cell>
          <cell r="K140" t="str">
            <v>non-specia</v>
          </cell>
          <cell r="L140" t="str">
            <v>SOME</v>
          </cell>
        </row>
        <row r="141">
          <cell r="A141">
            <v>27</v>
          </cell>
          <cell r="B141">
            <v>2</v>
          </cell>
          <cell r="C141">
            <v>48</v>
          </cell>
          <cell r="D141">
            <v>162</v>
          </cell>
          <cell r="E141">
            <v>2</v>
          </cell>
          <cell r="F141">
            <v>1</v>
          </cell>
          <cell r="G141">
            <v>2</v>
          </cell>
          <cell r="H141">
            <v>3</v>
          </cell>
          <cell r="I141">
            <v>1</v>
          </cell>
          <cell r="J141">
            <v>1</v>
          </cell>
          <cell r="K141" t="str">
            <v>SPECIALIST</v>
          </cell>
          <cell r="L141" t="str">
            <v>SOME</v>
          </cell>
        </row>
        <row r="142">
          <cell r="A142">
            <v>29</v>
          </cell>
          <cell r="B142">
            <v>2</v>
          </cell>
          <cell r="C142">
            <v>54</v>
          </cell>
          <cell r="D142">
            <v>166</v>
          </cell>
          <cell r="E142">
            <v>1</v>
          </cell>
          <cell r="F142">
            <v>1</v>
          </cell>
          <cell r="G142">
            <v>3</v>
          </cell>
          <cell r="H142">
            <v>3</v>
          </cell>
          <cell r="I142">
            <v>2</v>
          </cell>
          <cell r="J142">
            <v>1</v>
          </cell>
          <cell r="K142" t="str">
            <v>non-specia</v>
          </cell>
          <cell r="L142" t="str">
            <v>SOME</v>
          </cell>
        </row>
        <row r="143">
          <cell r="A143">
            <v>23</v>
          </cell>
          <cell r="B143">
            <v>1</v>
          </cell>
          <cell r="C143">
            <v>46</v>
          </cell>
          <cell r="D143">
            <v>152</v>
          </cell>
          <cell r="E143">
            <v>1</v>
          </cell>
          <cell r="F143">
            <v>1</v>
          </cell>
          <cell r="G143">
            <v>3</v>
          </cell>
          <cell r="H143">
            <v>2</v>
          </cell>
          <cell r="I143">
            <v>2</v>
          </cell>
          <cell r="J143">
            <v>3</v>
          </cell>
          <cell r="K143" t="str">
            <v>SPECIALIST</v>
          </cell>
          <cell r="L143" t="str">
            <v>SOME</v>
          </cell>
        </row>
        <row r="144">
          <cell r="A144">
            <v>36</v>
          </cell>
          <cell r="B144">
            <v>2</v>
          </cell>
          <cell r="C144">
            <v>51</v>
          </cell>
          <cell r="D144">
            <v>168</v>
          </cell>
          <cell r="E144">
            <v>2</v>
          </cell>
          <cell r="F144">
            <v>1</v>
          </cell>
          <cell r="G144">
            <v>3</v>
          </cell>
          <cell r="H144">
            <v>4</v>
          </cell>
          <cell r="I144">
            <v>3</v>
          </cell>
          <cell r="J144">
            <v>2</v>
          </cell>
          <cell r="K144" t="str">
            <v>SPECIALIST</v>
          </cell>
          <cell r="L144" t="str">
            <v>SOME</v>
          </cell>
        </row>
        <row r="145">
          <cell r="A145">
            <v>22</v>
          </cell>
          <cell r="B145">
            <v>2</v>
          </cell>
          <cell r="C145">
            <v>50</v>
          </cell>
          <cell r="D145">
            <v>164</v>
          </cell>
          <cell r="E145">
            <v>2</v>
          </cell>
          <cell r="F145">
            <v>5</v>
          </cell>
          <cell r="G145">
            <v>5</v>
          </cell>
          <cell r="H145">
            <v>5</v>
          </cell>
          <cell r="I145">
            <v>5</v>
          </cell>
          <cell r="J145">
            <v>2</v>
          </cell>
          <cell r="K145" t="str">
            <v>SPECIALIST</v>
          </cell>
          <cell r="L145" t="str">
            <v>none</v>
          </cell>
        </row>
        <row r="146">
          <cell r="A146">
            <v>32</v>
          </cell>
          <cell r="B146">
            <v>2</v>
          </cell>
          <cell r="C146">
            <v>57</v>
          </cell>
          <cell r="D146">
            <v>170</v>
          </cell>
          <cell r="E146">
            <v>1</v>
          </cell>
          <cell r="F146">
            <v>2</v>
          </cell>
          <cell r="G146">
            <v>4</v>
          </cell>
          <cell r="H146">
            <v>3</v>
          </cell>
          <cell r="I146">
            <v>2</v>
          </cell>
          <cell r="J146">
            <v>3</v>
          </cell>
          <cell r="K146" t="str">
            <v>SPECIALIST</v>
          </cell>
          <cell r="L146" t="str">
            <v>SOME</v>
          </cell>
        </row>
        <row r="147">
          <cell r="A147">
            <v>28</v>
          </cell>
          <cell r="B147">
            <v>1</v>
          </cell>
          <cell r="C147">
            <v>47</v>
          </cell>
          <cell r="D147">
            <v>158</v>
          </cell>
          <cell r="E147">
            <v>1</v>
          </cell>
          <cell r="F147">
            <v>2</v>
          </cell>
          <cell r="G147">
            <v>3</v>
          </cell>
          <cell r="H147">
            <v>3</v>
          </cell>
          <cell r="I147">
            <v>2</v>
          </cell>
          <cell r="J147">
            <v>2</v>
          </cell>
          <cell r="K147" t="str">
            <v>non-specia</v>
          </cell>
          <cell r="L147" t="str">
            <v>SOME</v>
          </cell>
        </row>
        <row r="148">
          <cell r="B148">
            <v>2</v>
          </cell>
          <cell r="K148" t="str">
            <v>non-specia</v>
          </cell>
          <cell r="L148" t="str">
            <v>none</v>
          </cell>
        </row>
        <row r="149">
          <cell r="A149">
            <v>23</v>
          </cell>
          <cell r="C149">
            <v>64</v>
          </cell>
          <cell r="D149">
            <v>176</v>
          </cell>
          <cell r="E149">
            <v>1</v>
          </cell>
          <cell r="F149">
            <v>3</v>
          </cell>
          <cell r="G149">
            <v>4</v>
          </cell>
          <cell r="H149">
            <v>3</v>
          </cell>
          <cell r="I149">
            <v>3</v>
          </cell>
          <cell r="J149">
            <v>4</v>
          </cell>
          <cell r="K149" t="str">
            <v>non-specia</v>
          </cell>
          <cell r="L149" t="str">
            <v>SOME</v>
          </cell>
        </row>
        <row r="150">
          <cell r="A150">
            <v>25</v>
          </cell>
          <cell r="B150">
            <v>1</v>
          </cell>
          <cell r="C150">
            <v>62</v>
          </cell>
          <cell r="D150">
            <v>168</v>
          </cell>
          <cell r="E150">
            <v>1</v>
          </cell>
          <cell r="G150">
            <v>3</v>
          </cell>
          <cell r="H150">
            <v>3</v>
          </cell>
          <cell r="I150">
            <v>2</v>
          </cell>
          <cell r="J150">
            <v>2</v>
          </cell>
          <cell r="K150" t="str">
            <v>SPECIALIST</v>
          </cell>
          <cell r="L150" t="str">
            <v>none</v>
          </cell>
        </row>
        <row r="151">
          <cell r="A151">
            <v>22</v>
          </cell>
          <cell r="B151">
            <v>1</v>
          </cell>
          <cell r="C151">
            <v>58</v>
          </cell>
          <cell r="D151">
            <v>174</v>
          </cell>
          <cell r="E151">
            <v>1</v>
          </cell>
          <cell r="F151">
            <v>2</v>
          </cell>
          <cell r="G151">
            <v>3</v>
          </cell>
          <cell r="H151">
            <v>3</v>
          </cell>
          <cell r="I151">
            <v>2</v>
          </cell>
          <cell r="J151">
            <v>2</v>
          </cell>
          <cell r="K151" t="str">
            <v>SPECIALIST</v>
          </cell>
          <cell r="L151" t="str">
            <v>SOME</v>
          </cell>
        </row>
        <row r="152">
          <cell r="A152">
            <v>30</v>
          </cell>
          <cell r="B152">
            <v>1</v>
          </cell>
          <cell r="C152">
            <v>65</v>
          </cell>
          <cell r="D152">
            <v>172</v>
          </cell>
          <cell r="E152">
            <v>1</v>
          </cell>
          <cell r="F152">
            <v>1</v>
          </cell>
          <cell r="G152">
            <v>3</v>
          </cell>
          <cell r="H152">
            <v>4</v>
          </cell>
          <cell r="I152">
            <v>2</v>
          </cell>
          <cell r="J152">
            <v>1</v>
          </cell>
          <cell r="K152" t="str">
            <v>SPECIALIST</v>
          </cell>
          <cell r="L152" t="str">
            <v>SOME</v>
          </cell>
        </row>
        <row r="153">
          <cell r="A153">
            <v>17</v>
          </cell>
          <cell r="B153">
            <v>1</v>
          </cell>
          <cell r="C153">
            <v>38</v>
          </cell>
          <cell r="E153">
            <v>1</v>
          </cell>
          <cell r="F153">
            <v>1</v>
          </cell>
          <cell r="G153">
            <v>2</v>
          </cell>
          <cell r="H153">
            <v>3</v>
          </cell>
          <cell r="I153">
            <v>1</v>
          </cell>
          <cell r="J153">
            <v>2</v>
          </cell>
          <cell r="K153" t="str">
            <v>non-specia</v>
          </cell>
          <cell r="L153" t="str">
            <v>SOME</v>
          </cell>
        </row>
        <row r="154">
          <cell r="A154">
            <v>25</v>
          </cell>
          <cell r="B154">
            <v>2</v>
          </cell>
          <cell r="C154">
            <v>51</v>
          </cell>
          <cell r="D154">
            <v>168</v>
          </cell>
          <cell r="E154">
            <v>2</v>
          </cell>
          <cell r="F154">
            <v>1</v>
          </cell>
          <cell r="G154">
            <v>3</v>
          </cell>
          <cell r="H154">
            <v>3</v>
          </cell>
          <cell r="I154">
            <v>2</v>
          </cell>
          <cell r="J154">
            <v>3</v>
          </cell>
          <cell r="K154" t="str">
            <v>SPECIALIST</v>
          </cell>
          <cell r="L154" t="str">
            <v>SOME</v>
          </cell>
        </row>
        <row r="155">
          <cell r="A155">
            <v>26</v>
          </cell>
          <cell r="B155">
            <v>2</v>
          </cell>
          <cell r="C155">
            <v>69</v>
          </cell>
          <cell r="D155">
            <v>178</v>
          </cell>
          <cell r="E155">
            <v>2</v>
          </cell>
          <cell r="F155">
            <v>2</v>
          </cell>
          <cell r="G155">
            <v>4</v>
          </cell>
          <cell r="H155">
            <v>3</v>
          </cell>
          <cell r="I155">
            <v>3</v>
          </cell>
          <cell r="J155">
            <v>2</v>
          </cell>
          <cell r="K155" t="str">
            <v>SPECIALIST</v>
          </cell>
          <cell r="L155" t="str">
            <v>SOME</v>
          </cell>
        </row>
        <row r="156">
          <cell r="A156">
            <v>27</v>
          </cell>
          <cell r="B156">
            <v>2</v>
          </cell>
          <cell r="C156">
            <v>53</v>
          </cell>
          <cell r="D156">
            <v>166</v>
          </cell>
          <cell r="E156">
            <v>2</v>
          </cell>
          <cell r="F156">
            <v>4</v>
          </cell>
          <cell r="G156">
            <v>3</v>
          </cell>
          <cell r="H156">
            <v>3</v>
          </cell>
          <cell r="I156">
            <v>1</v>
          </cell>
          <cell r="J156">
            <v>4</v>
          </cell>
          <cell r="K156" t="str">
            <v>SPECIALIST</v>
          </cell>
          <cell r="L156" t="str">
            <v>SOME</v>
          </cell>
        </row>
        <row r="157">
          <cell r="A157">
            <v>29</v>
          </cell>
          <cell r="B157">
            <v>1</v>
          </cell>
          <cell r="C157">
            <v>67</v>
          </cell>
          <cell r="D157">
            <v>174</v>
          </cell>
          <cell r="E157">
            <v>1</v>
          </cell>
          <cell r="F157">
            <v>2</v>
          </cell>
          <cell r="G157">
            <v>3</v>
          </cell>
          <cell r="H157">
            <v>4</v>
          </cell>
          <cell r="I157">
            <v>2</v>
          </cell>
          <cell r="J157">
            <v>3</v>
          </cell>
          <cell r="K157" t="str">
            <v>SPECIALIST</v>
          </cell>
          <cell r="L157" t="str">
            <v>none</v>
          </cell>
        </row>
        <row r="158">
          <cell r="A158">
            <v>25</v>
          </cell>
          <cell r="B158">
            <v>1</v>
          </cell>
          <cell r="C158">
            <v>71</v>
          </cell>
          <cell r="D158">
            <v>168</v>
          </cell>
          <cell r="E158">
            <v>2</v>
          </cell>
          <cell r="F158">
            <v>1</v>
          </cell>
          <cell r="G158">
            <v>1</v>
          </cell>
          <cell r="H158">
            <v>2</v>
          </cell>
          <cell r="I158">
            <v>2</v>
          </cell>
          <cell r="J158">
            <v>2</v>
          </cell>
          <cell r="K158" t="str">
            <v>non-specia</v>
          </cell>
          <cell r="L158" t="str">
            <v>SOME</v>
          </cell>
        </row>
        <row r="159">
          <cell r="A159">
            <v>33</v>
          </cell>
          <cell r="B159">
            <v>1</v>
          </cell>
          <cell r="C159">
            <v>43</v>
          </cell>
          <cell r="D159">
            <v>156</v>
          </cell>
          <cell r="E159">
            <v>2</v>
          </cell>
          <cell r="F159">
            <v>4</v>
          </cell>
          <cell r="G159">
            <v>3</v>
          </cell>
          <cell r="H159">
            <v>1</v>
          </cell>
          <cell r="I159">
            <v>2</v>
          </cell>
          <cell r="J159">
            <v>3</v>
          </cell>
          <cell r="K159" t="str">
            <v>non-specia</v>
          </cell>
          <cell r="L159" t="str">
            <v>none</v>
          </cell>
        </row>
        <row r="160">
          <cell r="A160">
            <v>45</v>
          </cell>
          <cell r="B160">
            <v>2</v>
          </cell>
          <cell r="C160">
            <v>69</v>
          </cell>
          <cell r="D160">
            <v>178</v>
          </cell>
          <cell r="E160">
            <v>1</v>
          </cell>
          <cell r="F160">
            <v>2</v>
          </cell>
          <cell r="G160">
            <v>3</v>
          </cell>
          <cell r="H160">
            <v>2</v>
          </cell>
          <cell r="I160">
            <v>2</v>
          </cell>
          <cell r="J160">
            <v>3</v>
          </cell>
          <cell r="K160" t="str">
            <v>non-specia</v>
          </cell>
          <cell r="L160" t="str">
            <v>none</v>
          </cell>
        </row>
        <row r="161">
          <cell r="A161">
            <v>24</v>
          </cell>
          <cell r="B161">
            <v>1</v>
          </cell>
          <cell r="C161">
            <v>49</v>
          </cell>
          <cell r="D161">
            <v>168</v>
          </cell>
          <cell r="E161">
            <v>2</v>
          </cell>
          <cell r="F161">
            <v>5</v>
          </cell>
          <cell r="G161">
            <v>5</v>
          </cell>
          <cell r="H161">
            <v>5</v>
          </cell>
          <cell r="I161">
            <v>3</v>
          </cell>
          <cell r="J161">
            <v>5</v>
          </cell>
          <cell r="K161" t="str">
            <v>non-specia</v>
          </cell>
          <cell r="L161" t="str">
            <v>SOME</v>
          </cell>
        </row>
        <row r="162">
          <cell r="A162">
            <v>22</v>
          </cell>
          <cell r="B162">
            <v>2</v>
          </cell>
          <cell r="C162">
            <v>51</v>
          </cell>
          <cell r="D162">
            <v>158</v>
          </cell>
          <cell r="E162">
            <v>1</v>
          </cell>
          <cell r="F162">
            <v>1</v>
          </cell>
          <cell r="G162">
            <v>3</v>
          </cell>
          <cell r="H162">
            <v>3</v>
          </cell>
          <cell r="I162">
            <v>1</v>
          </cell>
          <cell r="J162">
            <v>1</v>
          </cell>
          <cell r="K162" t="str">
            <v>SPECIALIST</v>
          </cell>
          <cell r="L162" t="str">
            <v>SOME</v>
          </cell>
        </row>
        <row r="163">
          <cell r="A163">
            <v>29</v>
          </cell>
          <cell r="B163">
            <v>2</v>
          </cell>
          <cell r="K163" t="str">
            <v>non-specia</v>
          </cell>
          <cell r="L163" t="str">
            <v>none</v>
          </cell>
        </row>
        <row r="164">
          <cell r="A164">
            <v>22</v>
          </cell>
          <cell r="B164">
            <v>2</v>
          </cell>
          <cell r="C164">
            <v>44</v>
          </cell>
          <cell r="D164">
            <v>158</v>
          </cell>
          <cell r="E164">
            <v>2</v>
          </cell>
          <cell r="F164">
            <v>5</v>
          </cell>
          <cell r="G164">
            <v>4</v>
          </cell>
          <cell r="H164">
            <v>3</v>
          </cell>
          <cell r="I164">
            <v>4</v>
          </cell>
          <cell r="J164">
            <v>4</v>
          </cell>
          <cell r="K164" t="str">
            <v>non-specia</v>
          </cell>
          <cell r="L164" t="str">
            <v>SOME</v>
          </cell>
        </row>
        <row r="165">
          <cell r="A165">
            <v>20</v>
          </cell>
          <cell r="B165">
            <v>2</v>
          </cell>
          <cell r="C165">
            <v>56</v>
          </cell>
          <cell r="D165">
            <v>164</v>
          </cell>
          <cell r="E165">
            <v>2</v>
          </cell>
          <cell r="F165">
            <v>2</v>
          </cell>
          <cell r="G165">
            <v>5</v>
          </cell>
          <cell r="H165">
            <v>3</v>
          </cell>
          <cell r="I165">
            <v>5</v>
          </cell>
          <cell r="J165">
            <v>3</v>
          </cell>
          <cell r="K165" t="str">
            <v>non-specia</v>
          </cell>
          <cell r="L165" t="str">
            <v>SOME</v>
          </cell>
        </row>
        <row r="166">
          <cell r="A166">
            <v>27</v>
          </cell>
          <cell r="B166">
            <v>2</v>
          </cell>
          <cell r="D166">
            <v>168</v>
          </cell>
          <cell r="E166">
            <v>1</v>
          </cell>
          <cell r="G166">
            <v>3</v>
          </cell>
          <cell r="H166">
            <v>2</v>
          </cell>
          <cell r="I166">
            <v>1</v>
          </cell>
          <cell r="J166">
            <v>2</v>
          </cell>
          <cell r="K166" t="str">
            <v>SPECIALIST</v>
          </cell>
          <cell r="L166" t="str">
            <v>none</v>
          </cell>
        </row>
        <row r="167">
          <cell r="A167">
            <v>37</v>
          </cell>
          <cell r="B167">
            <v>2</v>
          </cell>
          <cell r="K167" t="str">
            <v>non-specia</v>
          </cell>
          <cell r="L167" t="str">
            <v>none</v>
          </cell>
        </row>
        <row r="168">
          <cell r="A168">
            <v>27</v>
          </cell>
          <cell r="B168">
            <v>2</v>
          </cell>
          <cell r="C168">
            <v>58</v>
          </cell>
          <cell r="D168">
            <v>172</v>
          </cell>
          <cell r="E168">
            <v>2</v>
          </cell>
          <cell r="F168">
            <v>1</v>
          </cell>
          <cell r="G168">
            <v>3</v>
          </cell>
          <cell r="H168">
            <v>3</v>
          </cell>
          <cell r="I168">
            <v>1</v>
          </cell>
          <cell r="J168">
            <v>2</v>
          </cell>
          <cell r="K168" t="str">
            <v>non-specia</v>
          </cell>
          <cell r="L168" t="str">
            <v>SOME</v>
          </cell>
        </row>
        <row r="169">
          <cell r="A169">
            <v>24</v>
          </cell>
          <cell r="B169">
            <v>1</v>
          </cell>
          <cell r="C169">
            <v>50</v>
          </cell>
          <cell r="D169">
            <v>174</v>
          </cell>
          <cell r="E169">
            <v>1</v>
          </cell>
          <cell r="F169">
            <v>4</v>
          </cell>
          <cell r="G169">
            <v>4</v>
          </cell>
          <cell r="H169">
            <v>4</v>
          </cell>
          <cell r="I169">
            <v>2</v>
          </cell>
          <cell r="J169">
            <v>4</v>
          </cell>
          <cell r="K169" t="str">
            <v>non-specia</v>
          </cell>
          <cell r="L169" t="str">
            <v>SOME</v>
          </cell>
        </row>
        <row r="170">
          <cell r="A170">
            <v>24</v>
          </cell>
          <cell r="B170">
            <v>1</v>
          </cell>
          <cell r="K170" t="str">
            <v>non-specia</v>
          </cell>
          <cell r="L170" t="str">
            <v>none</v>
          </cell>
        </row>
        <row r="171">
          <cell r="A171">
            <v>21</v>
          </cell>
          <cell r="B171">
            <v>2</v>
          </cell>
          <cell r="C171">
            <v>47</v>
          </cell>
          <cell r="D171">
            <v>162</v>
          </cell>
          <cell r="E171">
            <v>2</v>
          </cell>
          <cell r="F171">
            <v>2</v>
          </cell>
          <cell r="G171">
            <v>2</v>
          </cell>
          <cell r="H171">
            <v>2</v>
          </cell>
          <cell r="I171">
            <v>3</v>
          </cell>
          <cell r="J171">
            <v>3</v>
          </cell>
          <cell r="K171" t="str">
            <v>SPECIALIST</v>
          </cell>
          <cell r="L171" t="str">
            <v>SOME</v>
          </cell>
        </row>
        <row r="172">
          <cell r="A172">
            <v>26</v>
          </cell>
          <cell r="B172">
            <v>1</v>
          </cell>
          <cell r="C172">
            <v>54</v>
          </cell>
          <cell r="D172">
            <v>160</v>
          </cell>
          <cell r="E172">
            <v>1</v>
          </cell>
          <cell r="F172">
            <v>2</v>
          </cell>
          <cell r="G172">
            <v>3</v>
          </cell>
          <cell r="H172">
            <v>2</v>
          </cell>
          <cell r="I172">
            <v>3</v>
          </cell>
          <cell r="J172">
            <v>2</v>
          </cell>
          <cell r="K172" t="str">
            <v>SPECIALIST</v>
          </cell>
          <cell r="L172" t="str">
            <v>SOME</v>
          </cell>
        </row>
        <row r="173">
          <cell r="A173">
            <v>29</v>
          </cell>
          <cell r="B173">
            <v>2</v>
          </cell>
          <cell r="C173">
            <v>46</v>
          </cell>
          <cell r="D173">
            <v>164</v>
          </cell>
          <cell r="E173">
            <v>2</v>
          </cell>
          <cell r="F173">
            <v>2</v>
          </cell>
          <cell r="G173">
            <v>3</v>
          </cell>
          <cell r="H173">
            <v>3</v>
          </cell>
          <cell r="I173">
            <v>2</v>
          </cell>
          <cell r="J173">
            <v>2</v>
          </cell>
          <cell r="K173" t="str">
            <v>SPECIALIST</v>
          </cell>
          <cell r="L173" t="str">
            <v>SOME</v>
          </cell>
        </row>
        <row r="174">
          <cell r="A174">
            <v>21</v>
          </cell>
          <cell r="B174">
            <v>2</v>
          </cell>
          <cell r="C174">
            <v>51</v>
          </cell>
          <cell r="D174">
            <v>170</v>
          </cell>
          <cell r="E174">
            <v>2</v>
          </cell>
          <cell r="F174">
            <v>3</v>
          </cell>
          <cell r="G174">
            <v>3</v>
          </cell>
          <cell r="H174">
            <v>3</v>
          </cell>
          <cell r="I174">
            <v>2</v>
          </cell>
          <cell r="J174">
            <v>2</v>
          </cell>
          <cell r="K174" t="str">
            <v>SPECIALIST</v>
          </cell>
          <cell r="L174" t="str">
            <v>none</v>
          </cell>
        </row>
        <row r="175">
          <cell r="A175">
            <v>28</v>
          </cell>
          <cell r="B175">
            <v>1</v>
          </cell>
          <cell r="C175">
            <v>60</v>
          </cell>
          <cell r="D175">
            <v>172</v>
          </cell>
          <cell r="E175">
            <v>1</v>
          </cell>
          <cell r="F175">
            <v>2</v>
          </cell>
          <cell r="G175">
            <v>3</v>
          </cell>
          <cell r="H175">
            <v>4</v>
          </cell>
          <cell r="I175">
            <v>2</v>
          </cell>
          <cell r="J175">
            <v>4</v>
          </cell>
          <cell r="K175" t="str">
            <v>SPECIALIST</v>
          </cell>
          <cell r="L175" t="str">
            <v>SOME</v>
          </cell>
        </row>
        <row r="176">
          <cell r="A176">
            <v>27</v>
          </cell>
          <cell r="B176">
            <v>1</v>
          </cell>
          <cell r="C176">
            <v>57</v>
          </cell>
          <cell r="D176">
            <v>168</v>
          </cell>
          <cell r="E176">
            <v>1</v>
          </cell>
          <cell r="F176">
            <v>1</v>
          </cell>
          <cell r="G176">
            <v>4</v>
          </cell>
          <cell r="H176">
            <v>2</v>
          </cell>
          <cell r="I176">
            <v>2</v>
          </cell>
          <cell r="J176">
            <v>3</v>
          </cell>
          <cell r="K176" t="str">
            <v>non-specia</v>
          </cell>
          <cell r="L176" t="str">
            <v>SOME</v>
          </cell>
        </row>
        <row r="177">
          <cell r="A177">
            <v>19</v>
          </cell>
          <cell r="B177">
            <v>1</v>
          </cell>
          <cell r="C177">
            <v>41</v>
          </cell>
          <cell r="D177">
            <v>156</v>
          </cell>
          <cell r="E177">
            <v>2</v>
          </cell>
          <cell r="F177">
            <v>4</v>
          </cell>
          <cell r="G177">
            <v>4</v>
          </cell>
          <cell r="H177">
            <v>5</v>
          </cell>
          <cell r="I177">
            <v>1</v>
          </cell>
          <cell r="J177">
            <v>5</v>
          </cell>
          <cell r="K177" t="str">
            <v>SPECIALIST</v>
          </cell>
          <cell r="L177" t="str">
            <v>SOME</v>
          </cell>
        </row>
        <row r="178">
          <cell r="A178">
            <v>25</v>
          </cell>
          <cell r="B178">
            <v>2</v>
          </cell>
          <cell r="C178">
            <v>49</v>
          </cell>
          <cell r="D178">
            <v>164</v>
          </cell>
          <cell r="E178">
            <v>2</v>
          </cell>
          <cell r="F178">
            <v>1</v>
          </cell>
          <cell r="G178">
            <v>3</v>
          </cell>
          <cell r="H178">
            <v>4</v>
          </cell>
          <cell r="I178">
            <v>3</v>
          </cell>
          <cell r="J178">
            <v>2</v>
          </cell>
          <cell r="K178" t="str">
            <v>SPECIALIST</v>
          </cell>
          <cell r="L178" t="str">
            <v>SOME</v>
          </cell>
        </row>
        <row r="179">
          <cell r="A179">
            <v>22</v>
          </cell>
          <cell r="B179">
            <v>1</v>
          </cell>
          <cell r="C179">
            <v>51</v>
          </cell>
          <cell r="D179">
            <v>160</v>
          </cell>
          <cell r="E179">
            <v>1</v>
          </cell>
          <cell r="F179">
            <v>2</v>
          </cell>
          <cell r="G179">
            <v>3</v>
          </cell>
          <cell r="H179">
            <v>4</v>
          </cell>
          <cell r="I179">
            <v>3</v>
          </cell>
          <cell r="J179">
            <v>3</v>
          </cell>
          <cell r="K179" t="str">
            <v>SPECIALIST</v>
          </cell>
          <cell r="L179" t="str">
            <v>SOME</v>
          </cell>
        </row>
        <row r="180">
          <cell r="A180">
            <v>29</v>
          </cell>
          <cell r="B180">
            <v>2</v>
          </cell>
          <cell r="C180">
            <v>60</v>
          </cell>
          <cell r="D180">
            <v>170</v>
          </cell>
          <cell r="E180">
            <v>1</v>
          </cell>
          <cell r="F180">
            <v>1</v>
          </cell>
          <cell r="G180">
            <v>3</v>
          </cell>
          <cell r="H180">
            <v>3</v>
          </cell>
          <cell r="I180">
            <v>1</v>
          </cell>
          <cell r="J180">
            <v>2</v>
          </cell>
          <cell r="K180" t="str">
            <v>SPECIALIST</v>
          </cell>
          <cell r="L180" t="str">
            <v>SOME</v>
          </cell>
        </row>
        <row r="181">
          <cell r="A181">
            <v>33</v>
          </cell>
          <cell r="B181">
            <v>1</v>
          </cell>
          <cell r="C181">
            <v>50</v>
          </cell>
          <cell r="D181">
            <v>162</v>
          </cell>
          <cell r="E181">
            <v>1</v>
          </cell>
          <cell r="F181">
            <v>3</v>
          </cell>
          <cell r="G181">
            <v>4</v>
          </cell>
          <cell r="H181">
            <v>4</v>
          </cell>
          <cell r="I181">
            <v>2</v>
          </cell>
          <cell r="J181">
            <v>4</v>
          </cell>
          <cell r="K181" t="str">
            <v>non-specia</v>
          </cell>
          <cell r="L181" t="str">
            <v>SOME</v>
          </cell>
        </row>
        <row r="182">
          <cell r="A182">
            <v>25</v>
          </cell>
          <cell r="B182">
            <v>2</v>
          </cell>
          <cell r="K182" t="str">
            <v>non-specia</v>
          </cell>
          <cell r="L182" t="str">
            <v>none</v>
          </cell>
        </row>
        <row r="183">
          <cell r="A183">
            <v>28</v>
          </cell>
          <cell r="B183">
            <v>2</v>
          </cell>
          <cell r="C183">
            <v>48</v>
          </cell>
          <cell r="D183">
            <v>152</v>
          </cell>
          <cell r="E183">
            <v>1</v>
          </cell>
          <cell r="F183">
            <v>1</v>
          </cell>
          <cell r="G183">
            <v>3</v>
          </cell>
          <cell r="H183">
            <v>1</v>
          </cell>
          <cell r="I183">
            <v>1</v>
          </cell>
          <cell r="J183">
            <v>1</v>
          </cell>
          <cell r="K183" t="str">
            <v>non-specia</v>
          </cell>
          <cell r="L183" t="str">
            <v>SOME</v>
          </cell>
        </row>
        <row r="184">
          <cell r="A184">
            <v>25</v>
          </cell>
          <cell r="B184">
            <v>2</v>
          </cell>
          <cell r="K184" t="str">
            <v>non-specia</v>
          </cell>
          <cell r="L184" t="str">
            <v>none</v>
          </cell>
        </row>
        <row r="185">
          <cell r="A185">
            <v>29</v>
          </cell>
          <cell r="B185">
            <v>1</v>
          </cell>
          <cell r="C185">
            <v>60</v>
          </cell>
          <cell r="D185">
            <v>176</v>
          </cell>
          <cell r="E185">
            <v>1</v>
          </cell>
          <cell r="F185">
            <v>1</v>
          </cell>
          <cell r="G185">
            <v>3</v>
          </cell>
          <cell r="H185">
            <v>2</v>
          </cell>
          <cell r="I185">
            <v>1</v>
          </cell>
          <cell r="J185">
            <v>2</v>
          </cell>
          <cell r="K185" t="str">
            <v>SPECIALIST</v>
          </cell>
          <cell r="L185" t="str">
            <v>SOME</v>
          </cell>
        </row>
        <row r="186">
          <cell r="A186">
            <v>23</v>
          </cell>
          <cell r="B186">
            <v>1</v>
          </cell>
          <cell r="C186">
            <v>61</v>
          </cell>
          <cell r="D186">
            <v>167</v>
          </cell>
          <cell r="E186">
            <v>1</v>
          </cell>
          <cell r="F186">
            <v>2</v>
          </cell>
          <cell r="G186">
            <v>3</v>
          </cell>
          <cell r="H186">
            <v>3</v>
          </cell>
          <cell r="I186">
            <v>2</v>
          </cell>
          <cell r="J186">
            <v>1</v>
          </cell>
          <cell r="K186" t="str">
            <v>SPECIALIST</v>
          </cell>
          <cell r="L186" t="str">
            <v>SOME</v>
          </cell>
        </row>
        <row r="187">
          <cell r="A187">
            <v>23</v>
          </cell>
          <cell r="B187">
            <v>2</v>
          </cell>
          <cell r="C187">
            <v>61</v>
          </cell>
          <cell r="D187">
            <v>174</v>
          </cell>
          <cell r="E187">
            <v>1</v>
          </cell>
          <cell r="F187">
            <v>1</v>
          </cell>
          <cell r="G187">
            <v>3</v>
          </cell>
          <cell r="H187">
            <v>3</v>
          </cell>
          <cell r="I187">
            <v>2</v>
          </cell>
          <cell r="J187">
            <v>1</v>
          </cell>
          <cell r="K187" t="str">
            <v>SPECIALIST</v>
          </cell>
          <cell r="L187" t="str">
            <v>SOME</v>
          </cell>
        </row>
        <row r="188">
          <cell r="A188">
            <v>25</v>
          </cell>
          <cell r="B188">
            <v>1</v>
          </cell>
          <cell r="C188">
            <v>46</v>
          </cell>
          <cell r="D188">
            <v>158</v>
          </cell>
          <cell r="E188">
            <v>1</v>
          </cell>
          <cell r="F188">
            <v>1</v>
          </cell>
          <cell r="G188">
            <v>2</v>
          </cell>
          <cell r="H188">
            <v>2</v>
          </cell>
          <cell r="I188">
            <v>3</v>
          </cell>
          <cell r="J188">
            <v>2</v>
          </cell>
          <cell r="K188" t="str">
            <v>non-specia</v>
          </cell>
          <cell r="L188" t="str">
            <v>SOME</v>
          </cell>
        </row>
        <row r="189">
          <cell r="A189">
            <v>31</v>
          </cell>
          <cell r="B189">
            <v>2</v>
          </cell>
          <cell r="K189" t="str">
            <v>non-specia</v>
          </cell>
          <cell r="L189" t="str">
            <v>none</v>
          </cell>
        </row>
        <row r="190">
          <cell r="A190">
            <v>25</v>
          </cell>
          <cell r="B190">
            <v>2</v>
          </cell>
          <cell r="C190">
            <v>58</v>
          </cell>
          <cell r="D190">
            <v>172</v>
          </cell>
          <cell r="E190">
            <v>1</v>
          </cell>
          <cell r="F190">
            <v>1</v>
          </cell>
          <cell r="G190">
            <v>1</v>
          </cell>
          <cell r="H190">
            <v>1</v>
          </cell>
          <cell r="I190">
            <v>2</v>
          </cell>
          <cell r="J190">
            <v>1</v>
          </cell>
          <cell r="K190" t="str">
            <v>SPECIALIST</v>
          </cell>
          <cell r="L190" t="str">
            <v>SOME</v>
          </cell>
        </row>
        <row r="191">
          <cell r="A191">
            <v>25</v>
          </cell>
          <cell r="B191">
            <v>1</v>
          </cell>
          <cell r="C191">
            <v>56</v>
          </cell>
          <cell r="D191">
            <v>168</v>
          </cell>
          <cell r="E191">
            <v>1</v>
          </cell>
          <cell r="F191">
            <v>1</v>
          </cell>
          <cell r="G191">
            <v>2</v>
          </cell>
          <cell r="H191">
            <v>2</v>
          </cell>
          <cell r="I191">
            <v>2</v>
          </cell>
          <cell r="J191">
            <v>1</v>
          </cell>
          <cell r="K191" t="str">
            <v>SPECIALIST</v>
          </cell>
          <cell r="L191" t="str">
            <v>SOME</v>
          </cell>
        </row>
        <row r="192">
          <cell r="A192">
            <v>23</v>
          </cell>
          <cell r="B192">
            <v>1</v>
          </cell>
          <cell r="K192" t="str">
            <v>non-specia</v>
          </cell>
          <cell r="L192" t="str">
            <v>none</v>
          </cell>
        </row>
        <row r="193">
          <cell r="A193">
            <v>23</v>
          </cell>
          <cell r="B193">
            <v>1</v>
          </cell>
          <cell r="C193">
            <v>51</v>
          </cell>
          <cell r="D193">
            <v>158</v>
          </cell>
          <cell r="E193">
            <v>1</v>
          </cell>
          <cell r="F193">
            <v>2</v>
          </cell>
          <cell r="G193">
            <v>3</v>
          </cell>
          <cell r="H193">
            <v>3</v>
          </cell>
          <cell r="I193">
            <v>2</v>
          </cell>
          <cell r="J193">
            <v>2</v>
          </cell>
          <cell r="K193" t="str">
            <v>non-specia</v>
          </cell>
          <cell r="L193" t="str">
            <v>SOME</v>
          </cell>
        </row>
        <row r="194">
          <cell r="A194">
            <v>26</v>
          </cell>
          <cell r="B194">
            <v>2</v>
          </cell>
          <cell r="K194" t="str">
            <v>non-specia</v>
          </cell>
          <cell r="L194" t="str">
            <v>none</v>
          </cell>
        </row>
        <row r="195">
          <cell r="A195">
            <v>32</v>
          </cell>
          <cell r="B195">
            <v>1</v>
          </cell>
          <cell r="K195" t="str">
            <v>non-specia</v>
          </cell>
          <cell r="L195" t="str">
            <v>none</v>
          </cell>
        </row>
        <row r="196">
          <cell r="A196">
            <v>19</v>
          </cell>
          <cell r="B196">
            <v>2</v>
          </cell>
          <cell r="C196">
            <v>51</v>
          </cell>
          <cell r="D196">
            <v>168</v>
          </cell>
          <cell r="E196">
            <v>2</v>
          </cell>
          <cell r="F196">
            <v>1</v>
          </cell>
          <cell r="G196">
            <v>3</v>
          </cell>
          <cell r="H196">
            <v>3</v>
          </cell>
          <cell r="I196">
            <v>2</v>
          </cell>
          <cell r="J196">
            <v>2</v>
          </cell>
          <cell r="K196" t="str">
            <v>SPECIALIST</v>
          </cell>
          <cell r="L196" t="str">
            <v>SOME</v>
          </cell>
        </row>
        <row r="197">
          <cell r="A197">
            <v>30</v>
          </cell>
          <cell r="B197">
            <v>2</v>
          </cell>
          <cell r="C197">
            <v>61</v>
          </cell>
          <cell r="D197">
            <v>170</v>
          </cell>
          <cell r="E197">
            <v>1</v>
          </cell>
          <cell r="F197">
            <v>1</v>
          </cell>
          <cell r="G197">
            <v>3</v>
          </cell>
          <cell r="H197">
            <v>3</v>
          </cell>
          <cell r="I197">
            <v>2</v>
          </cell>
          <cell r="J197">
            <v>2</v>
          </cell>
          <cell r="K197" t="str">
            <v>non-specia</v>
          </cell>
          <cell r="L197" t="str">
            <v>SOME</v>
          </cell>
        </row>
        <row r="198">
          <cell r="A198">
            <v>27</v>
          </cell>
          <cell r="B198">
            <v>1</v>
          </cell>
          <cell r="C198">
            <v>62</v>
          </cell>
          <cell r="D198">
            <v>170</v>
          </cell>
          <cell r="E198">
            <v>1</v>
          </cell>
          <cell r="G198">
            <v>3</v>
          </cell>
          <cell r="H198">
            <v>2</v>
          </cell>
          <cell r="I198">
            <v>2</v>
          </cell>
          <cell r="J198">
            <v>1</v>
          </cell>
          <cell r="K198" t="str">
            <v>SPECIALIST</v>
          </cell>
          <cell r="L198" t="str">
            <v>SOME</v>
          </cell>
        </row>
        <row r="199">
          <cell r="A199">
            <v>28</v>
          </cell>
          <cell r="B199">
            <v>1</v>
          </cell>
          <cell r="K199" t="str">
            <v>non-specia</v>
          </cell>
          <cell r="L199" t="str">
            <v>none</v>
          </cell>
        </row>
        <row r="200">
          <cell r="A200">
            <v>25</v>
          </cell>
          <cell r="B200">
            <v>1</v>
          </cell>
          <cell r="K200" t="str">
            <v>non-specia</v>
          </cell>
          <cell r="L200" t="str">
            <v>none</v>
          </cell>
        </row>
        <row r="201">
          <cell r="A201">
            <v>26</v>
          </cell>
          <cell r="B201">
            <v>1</v>
          </cell>
          <cell r="K201" t="str">
            <v>non-specia</v>
          </cell>
          <cell r="L201" t="str">
            <v>none</v>
          </cell>
        </row>
        <row r="202">
          <cell r="A202">
            <v>29</v>
          </cell>
          <cell r="B202">
            <v>1</v>
          </cell>
          <cell r="K202" t="str">
            <v>non-specia</v>
          </cell>
          <cell r="L202" t="str">
            <v>none</v>
          </cell>
        </row>
        <row r="203">
          <cell r="A203">
            <v>23</v>
          </cell>
          <cell r="B203">
            <v>1</v>
          </cell>
          <cell r="D203">
            <v>166</v>
          </cell>
          <cell r="E203">
            <v>1</v>
          </cell>
          <cell r="F203">
            <v>1</v>
          </cell>
          <cell r="G203">
            <v>2</v>
          </cell>
          <cell r="H203">
            <v>2</v>
          </cell>
          <cell r="I203">
            <v>2</v>
          </cell>
          <cell r="J203">
            <v>1</v>
          </cell>
          <cell r="K203" t="str">
            <v>SPECIALIST</v>
          </cell>
          <cell r="L203" t="str">
            <v>SOME</v>
          </cell>
        </row>
        <row r="204">
          <cell r="A204">
            <v>27</v>
          </cell>
          <cell r="B204">
            <v>1</v>
          </cell>
          <cell r="C204">
            <v>61</v>
          </cell>
          <cell r="D204">
            <v>174</v>
          </cell>
          <cell r="E204">
            <v>1</v>
          </cell>
          <cell r="F204">
            <v>1</v>
          </cell>
          <cell r="G204">
            <v>3</v>
          </cell>
          <cell r="H204">
            <v>1</v>
          </cell>
          <cell r="I204">
            <v>1</v>
          </cell>
          <cell r="J204">
            <v>1</v>
          </cell>
          <cell r="K204" t="str">
            <v>SPECIALIST</v>
          </cell>
          <cell r="L204" t="str">
            <v>SOME</v>
          </cell>
        </row>
        <row r="205">
          <cell r="A205">
            <v>20</v>
          </cell>
          <cell r="B205">
            <v>1</v>
          </cell>
          <cell r="C205">
            <v>48</v>
          </cell>
          <cell r="D205">
            <v>166</v>
          </cell>
          <cell r="E205">
            <v>2</v>
          </cell>
          <cell r="F205">
            <v>1</v>
          </cell>
          <cell r="G205">
            <v>2</v>
          </cell>
          <cell r="H205">
            <v>3</v>
          </cell>
          <cell r="I205">
            <v>2</v>
          </cell>
          <cell r="J205">
            <v>3</v>
          </cell>
          <cell r="K205" t="str">
            <v>SPECIALIST</v>
          </cell>
          <cell r="L205" t="str">
            <v>none</v>
          </cell>
        </row>
        <row r="206">
          <cell r="A206">
            <v>23</v>
          </cell>
          <cell r="B206">
            <v>1</v>
          </cell>
          <cell r="K206" t="str">
            <v>non-specia</v>
          </cell>
          <cell r="L206" t="str">
            <v>none</v>
          </cell>
        </row>
        <row r="207">
          <cell r="A207">
            <v>32</v>
          </cell>
          <cell r="B207">
            <v>2</v>
          </cell>
          <cell r="K207" t="str">
            <v>non-specia</v>
          </cell>
          <cell r="L207" t="str">
            <v>none</v>
          </cell>
        </row>
        <row r="208">
          <cell r="A208">
            <v>24</v>
          </cell>
          <cell r="B208">
            <v>1</v>
          </cell>
          <cell r="C208">
            <v>56</v>
          </cell>
          <cell r="D208">
            <v>168</v>
          </cell>
          <cell r="E208">
            <v>1</v>
          </cell>
          <cell r="F208">
            <v>2</v>
          </cell>
          <cell r="G208">
            <v>4</v>
          </cell>
          <cell r="H208">
            <v>4</v>
          </cell>
          <cell r="I208">
            <v>2</v>
          </cell>
          <cell r="J208">
            <v>3</v>
          </cell>
          <cell r="K208" t="str">
            <v>SPECIALIST</v>
          </cell>
          <cell r="L208" t="str">
            <v>SOME</v>
          </cell>
        </row>
        <row r="209">
          <cell r="A209">
            <v>21</v>
          </cell>
          <cell r="B209">
            <v>1</v>
          </cell>
          <cell r="C209">
            <v>61</v>
          </cell>
          <cell r="D209">
            <v>170</v>
          </cell>
          <cell r="E209">
            <v>1</v>
          </cell>
          <cell r="F209">
            <v>1</v>
          </cell>
          <cell r="G209">
            <v>2</v>
          </cell>
          <cell r="H209">
            <v>2</v>
          </cell>
          <cell r="I209">
            <v>2</v>
          </cell>
          <cell r="J209">
            <v>2</v>
          </cell>
          <cell r="K209" t="str">
            <v>SPECIALIST</v>
          </cell>
          <cell r="L209" t="str">
            <v>SOME</v>
          </cell>
        </row>
        <row r="210">
          <cell r="A210">
            <v>21</v>
          </cell>
          <cell r="B210">
            <v>1</v>
          </cell>
          <cell r="C210">
            <v>48</v>
          </cell>
          <cell r="D210">
            <v>172</v>
          </cell>
          <cell r="E210">
            <v>2</v>
          </cell>
          <cell r="F210">
            <v>2</v>
          </cell>
          <cell r="G210">
            <v>3</v>
          </cell>
          <cell r="H210">
            <v>4</v>
          </cell>
          <cell r="I210">
            <v>2</v>
          </cell>
          <cell r="J210">
            <v>2</v>
          </cell>
          <cell r="K210" t="str">
            <v>SPECIALIST</v>
          </cell>
          <cell r="L210" t="str">
            <v>none</v>
          </cell>
        </row>
        <row r="211">
          <cell r="A211">
            <v>24</v>
          </cell>
          <cell r="B211">
            <v>1</v>
          </cell>
          <cell r="K211" t="str">
            <v>non-specia</v>
          </cell>
          <cell r="L211" t="str">
            <v>none</v>
          </cell>
        </row>
        <row r="212">
          <cell r="A212">
            <v>22</v>
          </cell>
          <cell r="B212">
            <v>1</v>
          </cell>
          <cell r="C212">
            <v>65</v>
          </cell>
          <cell r="D212">
            <v>164</v>
          </cell>
          <cell r="E212">
            <v>1</v>
          </cell>
          <cell r="F212">
            <v>1</v>
          </cell>
          <cell r="G212">
            <v>3</v>
          </cell>
          <cell r="H212">
            <v>1</v>
          </cell>
          <cell r="I212">
            <v>1</v>
          </cell>
          <cell r="J212">
            <v>2</v>
          </cell>
          <cell r="K212" t="str">
            <v>SPECIALIST</v>
          </cell>
          <cell r="L212" t="str">
            <v>SOME</v>
          </cell>
        </row>
        <row r="213">
          <cell r="A213">
            <v>24</v>
          </cell>
          <cell r="B213">
            <v>2</v>
          </cell>
          <cell r="C213">
            <v>62</v>
          </cell>
          <cell r="D213">
            <v>176</v>
          </cell>
          <cell r="E213">
            <v>2</v>
          </cell>
          <cell r="F213">
            <v>1</v>
          </cell>
          <cell r="G213">
            <v>3</v>
          </cell>
          <cell r="H213">
            <v>3</v>
          </cell>
          <cell r="I213">
            <v>2</v>
          </cell>
          <cell r="J213">
            <v>3</v>
          </cell>
          <cell r="K213" t="str">
            <v>SPECIALIST</v>
          </cell>
          <cell r="L213" t="str">
            <v>SOME</v>
          </cell>
        </row>
        <row r="214">
          <cell r="A214">
            <v>24</v>
          </cell>
          <cell r="B214">
            <v>1</v>
          </cell>
          <cell r="C214">
            <v>54</v>
          </cell>
          <cell r="D214">
            <v>172</v>
          </cell>
          <cell r="E214">
            <v>2</v>
          </cell>
          <cell r="F214">
            <v>3</v>
          </cell>
          <cell r="G214">
            <v>3</v>
          </cell>
          <cell r="H214">
            <v>5</v>
          </cell>
          <cell r="I214">
            <v>3</v>
          </cell>
          <cell r="J214">
            <v>3</v>
          </cell>
          <cell r="K214" t="str">
            <v>SPECIALIST</v>
          </cell>
          <cell r="L214" t="str">
            <v>SOME</v>
          </cell>
        </row>
        <row r="215">
          <cell r="A215">
            <v>25</v>
          </cell>
          <cell r="B215">
            <v>1</v>
          </cell>
          <cell r="K215" t="str">
            <v>non-specia</v>
          </cell>
          <cell r="L215" t="str">
            <v>none</v>
          </cell>
        </row>
        <row r="216">
          <cell r="A216">
            <v>20</v>
          </cell>
          <cell r="B216">
            <v>1</v>
          </cell>
          <cell r="C216">
            <v>62</v>
          </cell>
          <cell r="D216">
            <v>174</v>
          </cell>
          <cell r="E216">
            <v>1</v>
          </cell>
          <cell r="F216">
            <v>1</v>
          </cell>
          <cell r="G216">
            <v>5</v>
          </cell>
          <cell r="H216">
            <v>3</v>
          </cell>
          <cell r="I216">
            <v>3</v>
          </cell>
          <cell r="J216">
            <v>2</v>
          </cell>
          <cell r="K216" t="str">
            <v>SPECIALIST</v>
          </cell>
          <cell r="L216" t="str">
            <v>none</v>
          </cell>
        </row>
        <row r="217">
          <cell r="A217">
            <v>27</v>
          </cell>
          <cell r="B217">
            <v>1</v>
          </cell>
          <cell r="C217">
            <v>37</v>
          </cell>
          <cell r="D217">
            <v>158</v>
          </cell>
          <cell r="E217">
            <v>2</v>
          </cell>
          <cell r="F217">
            <v>5</v>
          </cell>
          <cell r="G217">
            <v>3</v>
          </cell>
          <cell r="H217">
            <v>2</v>
          </cell>
          <cell r="I217">
            <v>2</v>
          </cell>
          <cell r="J217">
            <v>5</v>
          </cell>
          <cell r="K217" t="str">
            <v>SPECIALIST</v>
          </cell>
          <cell r="L217" t="str">
            <v>SOME</v>
          </cell>
        </row>
        <row r="218">
          <cell r="A218">
            <v>29</v>
          </cell>
          <cell r="B218">
            <v>2</v>
          </cell>
          <cell r="K218" t="str">
            <v>non-specia</v>
          </cell>
          <cell r="L218" t="str">
            <v>none</v>
          </cell>
        </row>
        <row r="219">
          <cell r="A219">
            <v>23</v>
          </cell>
          <cell r="B219">
            <v>2</v>
          </cell>
          <cell r="C219">
            <v>74</v>
          </cell>
          <cell r="D219">
            <v>178</v>
          </cell>
          <cell r="E219">
            <v>1</v>
          </cell>
          <cell r="F219">
            <v>3</v>
          </cell>
          <cell r="G219">
            <v>3</v>
          </cell>
          <cell r="H219">
            <v>3</v>
          </cell>
          <cell r="I219">
            <v>2</v>
          </cell>
          <cell r="J219">
            <v>2</v>
          </cell>
          <cell r="K219" t="str">
            <v>non-specia</v>
          </cell>
          <cell r="L219" t="str">
            <v>SOME</v>
          </cell>
        </row>
        <row r="220">
          <cell r="A220">
            <v>26</v>
          </cell>
          <cell r="B220">
            <v>1</v>
          </cell>
          <cell r="C220">
            <v>52</v>
          </cell>
          <cell r="D220">
            <v>158</v>
          </cell>
          <cell r="E220">
            <v>1</v>
          </cell>
          <cell r="F220">
            <v>1</v>
          </cell>
          <cell r="G220">
            <v>3</v>
          </cell>
          <cell r="H220">
            <v>3</v>
          </cell>
          <cell r="I220">
            <v>2</v>
          </cell>
          <cell r="J220">
            <v>2</v>
          </cell>
          <cell r="K220" t="str">
            <v>SPECIALIST</v>
          </cell>
          <cell r="L220" t="str">
            <v>SOME</v>
          </cell>
        </row>
        <row r="221">
          <cell r="A221">
            <v>27</v>
          </cell>
          <cell r="B221">
            <v>2</v>
          </cell>
          <cell r="C221">
            <v>62</v>
          </cell>
          <cell r="D221">
            <v>180</v>
          </cell>
          <cell r="E221">
            <v>1</v>
          </cell>
          <cell r="F221">
            <v>1</v>
          </cell>
          <cell r="G221">
            <v>3</v>
          </cell>
          <cell r="H221">
            <v>3</v>
          </cell>
          <cell r="I221">
            <v>2</v>
          </cell>
          <cell r="J221">
            <v>2</v>
          </cell>
          <cell r="K221" t="str">
            <v>SPECIALIST</v>
          </cell>
          <cell r="L221" t="str">
            <v>SOME</v>
          </cell>
        </row>
        <row r="222">
          <cell r="A222">
            <v>26</v>
          </cell>
          <cell r="B222">
            <v>1</v>
          </cell>
          <cell r="C222">
            <v>39</v>
          </cell>
          <cell r="D222">
            <v>154</v>
          </cell>
          <cell r="E222">
            <v>2</v>
          </cell>
          <cell r="F222">
            <v>4</v>
          </cell>
          <cell r="G222">
            <v>3</v>
          </cell>
          <cell r="H222">
            <v>1</v>
          </cell>
          <cell r="I222">
            <v>2</v>
          </cell>
          <cell r="J222">
            <v>2</v>
          </cell>
          <cell r="K222" t="str">
            <v>SPECIALIST</v>
          </cell>
          <cell r="L222" t="str">
            <v>SOME</v>
          </cell>
        </row>
        <row r="223">
          <cell r="A223">
            <v>29</v>
          </cell>
          <cell r="B223">
            <v>2</v>
          </cell>
          <cell r="C223">
            <v>45</v>
          </cell>
          <cell r="D223">
            <v>156</v>
          </cell>
          <cell r="E223">
            <v>2</v>
          </cell>
          <cell r="F223">
            <v>4</v>
          </cell>
          <cell r="G223">
            <v>5</v>
          </cell>
          <cell r="H223">
            <v>4</v>
          </cell>
          <cell r="I223">
            <v>3</v>
          </cell>
          <cell r="J223">
            <v>3</v>
          </cell>
          <cell r="K223" t="str">
            <v>non-specia</v>
          </cell>
          <cell r="L223" t="str">
            <v>none</v>
          </cell>
        </row>
        <row r="224">
          <cell r="A224">
            <v>20</v>
          </cell>
          <cell r="B224">
            <v>2</v>
          </cell>
          <cell r="C224">
            <v>61</v>
          </cell>
          <cell r="D224">
            <v>170</v>
          </cell>
          <cell r="E224">
            <v>1</v>
          </cell>
          <cell r="F224">
            <v>2</v>
          </cell>
          <cell r="G224">
            <v>3</v>
          </cell>
          <cell r="H224">
            <v>3</v>
          </cell>
          <cell r="I224">
            <v>1</v>
          </cell>
          <cell r="J224">
            <v>2</v>
          </cell>
          <cell r="K224" t="str">
            <v>SPECIALIST</v>
          </cell>
          <cell r="L224" t="str">
            <v>SOME</v>
          </cell>
        </row>
        <row r="225">
          <cell r="A225">
            <v>25</v>
          </cell>
          <cell r="B225">
            <v>1</v>
          </cell>
          <cell r="K225" t="str">
            <v>non-specia</v>
          </cell>
          <cell r="L225" t="str">
            <v>none</v>
          </cell>
        </row>
        <row r="226">
          <cell r="A226">
            <v>20</v>
          </cell>
          <cell r="B226">
            <v>1</v>
          </cell>
          <cell r="K226" t="str">
            <v>non-specia</v>
          </cell>
          <cell r="L226" t="str">
            <v>none</v>
          </cell>
        </row>
        <row r="227">
          <cell r="A227">
            <v>25</v>
          </cell>
          <cell r="B227">
            <v>1</v>
          </cell>
          <cell r="C227">
            <v>71</v>
          </cell>
          <cell r="D227">
            <v>174</v>
          </cell>
          <cell r="E227">
            <v>1</v>
          </cell>
          <cell r="F227">
            <v>1</v>
          </cell>
          <cell r="G227">
            <v>1</v>
          </cell>
          <cell r="H227">
            <v>2</v>
          </cell>
          <cell r="I227">
            <v>2</v>
          </cell>
          <cell r="J227">
            <v>1</v>
          </cell>
          <cell r="K227" t="str">
            <v>non-specia</v>
          </cell>
          <cell r="L227" t="str">
            <v>none</v>
          </cell>
        </row>
        <row r="228">
          <cell r="A228">
            <v>20</v>
          </cell>
          <cell r="B228">
            <v>1</v>
          </cell>
          <cell r="C228">
            <v>51</v>
          </cell>
          <cell r="D228">
            <v>169</v>
          </cell>
          <cell r="E228">
            <v>1</v>
          </cell>
          <cell r="F228">
            <v>2</v>
          </cell>
          <cell r="G228">
            <v>3</v>
          </cell>
          <cell r="H228">
            <v>3</v>
          </cell>
          <cell r="I228">
            <v>2</v>
          </cell>
          <cell r="J228">
            <v>3</v>
          </cell>
          <cell r="K228" t="str">
            <v>SPECIALIST</v>
          </cell>
          <cell r="L228" t="str">
            <v>SOME</v>
          </cell>
        </row>
        <row r="229">
          <cell r="A229">
            <v>29</v>
          </cell>
          <cell r="B229">
            <v>1</v>
          </cell>
          <cell r="C229">
            <v>44</v>
          </cell>
          <cell r="D229">
            <v>154</v>
          </cell>
          <cell r="E229">
            <v>1</v>
          </cell>
          <cell r="F229">
            <v>1</v>
          </cell>
          <cell r="G229">
            <v>3</v>
          </cell>
          <cell r="H229">
            <v>3</v>
          </cell>
          <cell r="I229">
            <v>3</v>
          </cell>
          <cell r="J229">
            <v>3</v>
          </cell>
          <cell r="K229" t="str">
            <v>SPECIALIST</v>
          </cell>
          <cell r="L229" t="str">
            <v>SOME</v>
          </cell>
        </row>
        <row r="230">
          <cell r="A230">
            <v>28</v>
          </cell>
          <cell r="B230">
            <v>2</v>
          </cell>
          <cell r="E230">
            <v>1</v>
          </cell>
          <cell r="K230" t="str">
            <v>non-specia</v>
          </cell>
          <cell r="L230" t="str">
            <v>none</v>
          </cell>
        </row>
        <row r="231">
          <cell r="A231">
            <v>35</v>
          </cell>
          <cell r="B231">
            <v>1</v>
          </cell>
          <cell r="C231">
            <v>62</v>
          </cell>
          <cell r="D231">
            <v>170</v>
          </cell>
          <cell r="E231">
            <v>2</v>
          </cell>
          <cell r="F231">
            <v>2</v>
          </cell>
          <cell r="G231">
            <v>3</v>
          </cell>
          <cell r="H231">
            <v>4</v>
          </cell>
          <cell r="I231">
            <v>2</v>
          </cell>
          <cell r="J231">
            <v>3</v>
          </cell>
          <cell r="K231" t="str">
            <v>SPECIALIST</v>
          </cell>
          <cell r="L231" t="str">
            <v>none</v>
          </cell>
        </row>
        <row r="232">
          <cell r="A232">
            <v>23</v>
          </cell>
          <cell r="B232">
            <v>1</v>
          </cell>
          <cell r="C232">
            <v>62</v>
          </cell>
          <cell r="D232">
            <v>174</v>
          </cell>
          <cell r="E232">
            <v>1</v>
          </cell>
          <cell r="F232">
            <v>1</v>
          </cell>
          <cell r="G232">
            <v>4</v>
          </cell>
          <cell r="H232">
            <v>4</v>
          </cell>
          <cell r="I232">
            <v>2</v>
          </cell>
          <cell r="J232">
            <v>2</v>
          </cell>
          <cell r="K232" t="str">
            <v>non-specia</v>
          </cell>
          <cell r="L232" t="str">
            <v>SOME</v>
          </cell>
        </row>
        <row r="233">
          <cell r="A233">
            <v>21</v>
          </cell>
          <cell r="B233">
            <v>1</v>
          </cell>
          <cell r="C233">
            <v>42</v>
          </cell>
          <cell r="D233">
            <v>152</v>
          </cell>
          <cell r="E233">
            <v>2</v>
          </cell>
          <cell r="F233">
            <v>2</v>
          </cell>
          <cell r="G233">
            <v>1</v>
          </cell>
          <cell r="H233">
            <v>1</v>
          </cell>
          <cell r="I233">
            <v>4</v>
          </cell>
          <cell r="J233">
            <v>2</v>
          </cell>
          <cell r="K233" t="str">
            <v>SPECIALIST</v>
          </cell>
          <cell r="L233" t="str">
            <v>SOME</v>
          </cell>
        </row>
        <row r="234">
          <cell r="A234">
            <v>26</v>
          </cell>
          <cell r="B234">
            <v>2</v>
          </cell>
          <cell r="C234">
            <v>50</v>
          </cell>
          <cell r="D234">
            <v>158</v>
          </cell>
          <cell r="E234">
            <v>2</v>
          </cell>
          <cell r="F234">
            <v>2</v>
          </cell>
          <cell r="G234">
            <v>4</v>
          </cell>
          <cell r="H234">
            <v>4</v>
          </cell>
          <cell r="I234">
            <v>1</v>
          </cell>
          <cell r="J234">
            <v>2</v>
          </cell>
          <cell r="K234" t="str">
            <v>non-specia</v>
          </cell>
          <cell r="L234" t="str">
            <v>none</v>
          </cell>
        </row>
        <row r="235">
          <cell r="A235">
            <v>25</v>
          </cell>
          <cell r="B235">
            <v>2</v>
          </cell>
          <cell r="C235">
            <v>57</v>
          </cell>
          <cell r="D235">
            <v>180</v>
          </cell>
          <cell r="E235">
            <v>1</v>
          </cell>
          <cell r="F235">
            <v>1</v>
          </cell>
          <cell r="G235">
            <v>3</v>
          </cell>
          <cell r="H235">
            <v>4</v>
          </cell>
          <cell r="I235">
            <v>4</v>
          </cell>
          <cell r="J235">
            <v>3</v>
          </cell>
          <cell r="K235" t="str">
            <v>non-specia</v>
          </cell>
          <cell r="L235" t="str">
            <v>SOME</v>
          </cell>
        </row>
        <row r="236">
          <cell r="A236">
            <v>25</v>
          </cell>
          <cell r="B236">
            <v>1</v>
          </cell>
          <cell r="C236">
            <v>51</v>
          </cell>
          <cell r="D236">
            <v>170</v>
          </cell>
          <cell r="E236">
            <v>0</v>
          </cell>
          <cell r="F236">
            <v>4</v>
          </cell>
          <cell r="G236">
            <v>4</v>
          </cell>
          <cell r="H236">
            <v>4</v>
          </cell>
          <cell r="I236">
            <v>3</v>
          </cell>
          <cell r="J236">
            <v>3</v>
          </cell>
          <cell r="K236" t="str">
            <v>SPECIALIST</v>
          </cell>
          <cell r="L236" t="str">
            <v>SOME</v>
          </cell>
        </row>
        <row r="237">
          <cell r="A237">
            <v>32</v>
          </cell>
          <cell r="B237">
            <v>1</v>
          </cell>
          <cell r="C237">
            <v>40</v>
          </cell>
          <cell r="D237">
            <v>158</v>
          </cell>
          <cell r="E237">
            <v>2</v>
          </cell>
          <cell r="F237">
            <v>4</v>
          </cell>
          <cell r="G237">
            <v>5</v>
          </cell>
          <cell r="H237">
            <v>3</v>
          </cell>
          <cell r="I237">
            <v>3</v>
          </cell>
          <cell r="J237">
            <v>2</v>
          </cell>
          <cell r="K237" t="str">
            <v>SPECIALIST</v>
          </cell>
          <cell r="L237" t="str">
            <v>none</v>
          </cell>
        </row>
        <row r="238">
          <cell r="A238">
            <v>21</v>
          </cell>
          <cell r="B238">
            <v>2</v>
          </cell>
          <cell r="E238">
            <v>1</v>
          </cell>
          <cell r="K238" t="str">
            <v>non-specia</v>
          </cell>
          <cell r="L238" t="str">
            <v>none</v>
          </cell>
        </row>
        <row r="239">
          <cell r="A239">
            <v>26</v>
          </cell>
          <cell r="B239">
            <v>2</v>
          </cell>
          <cell r="C239">
            <v>53</v>
          </cell>
          <cell r="D239">
            <v>158</v>
          </cell>
          <cell r="E239">
            <v>1</v>
          </cell>
          <cell r="F239">
            <v>1</v>
          </cell>
          <cell r="G239">
            <v>1</v>
          </cell>
          <cell r="H239">
            <v>1</v>
          </cell>
          <cell r="I239">
            <v>3</v>
          </cell>
          <cell r="J239">
            <v>2</v>
          </cell>
          <cell r="K239" t="str">
            <v>SPECIALIST</v>
          </cell>
          <cell r="L239" t="str">
            <v>SOME</v>
          </cell>
        </row>
        <row r="240">
          <cell r="A240">
            <v>24</v>
          </cell>
          <cell r="B240">
            <v>2</v>
          </cell>
          <cell r="C240">
            <v>58</v>
          </cell>
          <cell r="D240">
            <v>174</v>
          </cell>
          <cell r="E240">
            <v>1</v>
          </cell>
          <cell r="F240">
            <v>1</v>
          </cell>
          <cell r="G240">
            <v>2</v>
          </cell>
          <cell r="H240">
            <v>3</v>
          </cell>
          <cell r="I240">
            <v>1</v>
          </cell>
          <cell r="J240">
            <v>1</v>
          </cell>
          <cell r="K240" t="str">
            <v>SPECIALIST</v>
          </cell>
          <cell r="L240" t="str">
            <v>SOME</v>
          </cell>
        </row>
        <row r="241">
          <cell r="A241">
            <v>32</v>
          </cell>
          <cell r="B241">
            <v>2</v>
          </cell>
          <cell r="C241">
            <v>62</v>
          </cell>
          <cell r="D241">
            <v>172</v>
          </cell>
          <cell r="E241">
            <v>2</v>
          </cell>
          <cell r="F241">
            <v>5</v>
          </cell>
          <cell r="G241">
            <v>3</v>
          </cell>
          <cell r="H241">
            <v>4</v>
          </cell>
          <cell r="I241">
            <v>4</v>
          </cell>
          <cell r="J241">
            <v>5</v>
          </cell>
          <cell r="K241" t="str">
            <v>non-specia</v>
          </cell>
          <cell r="L241" t="str">
            <v>SOME</v>
          </cell>
        </row>
        <row r="242">
          <cell r="A242">
            <v>22</v>
          </cell>
          <cell r="B242">
            <v>1</v>
          </cell>
          <cell r="C242">
            <v>40</v>
          </cell>
          <cell r="D242">
            <v>150</v>
          </cell>
          <cell r="E242">
            <v>2</v>
          </cell>
          <cell r="F242">
            <v>3</v>
          </cell>
          <cell r="G242">
            <v>3</v>
          </cell>
          <cell r="H242">
            <v>3</v>
          </cell>
          <cell r="I242">
            <v>2</v>
          </cell>
          <cell r="J242">
            <v>2</v>
          </cell>
          <cell r="K242" t="str">
            <v>SPECIALIST</v>
          </cell>
          <cell r="L242" t="str">
            <v>SOME</v>
          </cell>
        </row>
        <row r="243">
          <cell r="A243">
            <v>27</v>
          </cell>
          <cell r="B243">
            <v>2</v>
          </cell>
          <cell r="C243">
            <v>67</v>
          </cell>
          <cell r="D243">
            <v>182</v>
          </cell>
          <cell r="E243">
            <v>1</v>
          </cell>
          <cell r="F243">
            <v>1</v>
          </cell>
          <cell r="G243">
            <v>2</v>
          </cell>
          <cell r="H243">
            <v>3</v>
          </cell>
          <cell r="I243">
            <v>1</v>
          </cell>
          <cell r="J243">
            <v>1</v>
          </cell>
          <cell r="K243" t="str">
            <v>SPECIALIST</v>
          </cell>
          <cell r="L243" t="str">
            <v>SOME</v>
          </cell>
        </row>
        <row r="244">
          <cell r="A244">
            <v>30</v>
          </cell>
          <cell r="B244">
            <v>1</v>
          </cell>
          <cell r="C244">
            <v>60</v>
          </cell>
          <cell r="D244">
            <v>170</v>
          </cell>
          <cell r="E244">
            <v>1</v>
          </cell>
          <cell r="F244">
            <v>1</v>
          </cell>
          <cell r="G244">
            <v>1</v>
          </cell>
          <cell r="H244">
            <v>2</v>
          </cell>
          <cell r="I244">
            <v>1</v>
          </cell>
          <cell r="J244">
            <v>1</v>
          </cell>
          <cell r="K244" t="str">
            <v>non-specia</v>
          </cell>
          <cell r="L244" t="str">
            <v>SOME</v>
          </cell>
        </row>
        <row r="245">
          <cell r="A245">
            <v>19</v>
          </cell>
          <cell r="B245">
            <v>1</v>
          </cell>
          <cell r="C245">
            <v>70</v>
          </cell>
          <cell r="D245">
            <v>174</v>
          </cell>
          <cell r="E245">
            <v>2</v>
          </cell>
          <cell r="F245">
            <v>1</v>
          </cell>
          <cell r="G245">
            <v>3</v>
          </cell>
          <cell r="H245">
            <v>3</v>
          </cell>
          <cell r="I245">
            <v>3</v>
          </cell>
          <cell r="J245">
            <v>2</v>
          </cell>
          <cell r="K245" t="str">
            <v>SPECIALIST</v>
          </cell>
          <cell r="L245" t="str">
            <v>SOME</v>
          </cell>
        </row>
        <row r="246">
          <cell r="A246">
            <v>25</v>
          </cell>
          <cell r="B246">
            <v>1</v>
          </cell>
          <cell r="C246">
            <v>72</v>
          </cell>
          <cell r="D246">
            <v>188</v>
          </cell>
          <cell r="E246">
            <v>1</v>
          </cell>
          <cell r="F246">
            <v>1</v>
          </cell>
          <cell r="G246">
            <v>3</v>
          </cell>
          <cell r="H246">
            <v>3</v>
          </cell>
          <cell r="I246">
            <v>2</v>
          </cell>
          <cell r="J246">
            <v>3</v>
          </cell>
          <cell r="K246" t="str">
            <v>SPECIALIST</v>
          </cell>
          <cell r="L246" t="str">
            <v>none</v>
          </cell>
        </row>
        <row r="247">
          <cell r="A247">
            <v>27</v>
          </cell>
          <cell r="B247">
            <v>1</v>
          </cell>
          <cell r="C247">
            <v>56</v>
          </cell>
          <cell r="D247">
            <v>170</v>
          </cell>
          <cell r="E247">
            <v>1</v>
          </cell>
          <cell r="F247">
            <v>1</v>
          </cell>
          <cell r="G247">
            <v>3</v>
          </cell>
          <cell r="H247">
            <v>2</v>
          </cell>
          <cell r="I247">
            <v>2</v>
          </cell>
          <cell r="J247">
            <v>2</v>
          </cell>
          <cell r="K247" t="str">
            <v>SPECIALIST</v>
          </cell>
          <cell r="L247" t="str">
            <v>SOME</v>
          </cell>
        </row>
        <row r="248">
          <cell r="A248">
            <v>20</v>
          </cell>
          <cell r="B248">
            <v>1</v>
          </cell>
          <cell r="C248">
            <v>53</v>
          </cell>
          <cell r="D248">
            <v>168</v>
          </cell>
          <cell r="E248">
            <v>1</v>
          </cell>
          <cell r="F248">
            <v>1</v>
          </cell>
          <cell r="G248">
            <v>1</v>
          </cell>
          <cell r="H248">
            <v>1</v>
          </cell>
          <cell r="I248">
            <v>2</v>
          </cell>
          <cell r="J248">
            <v>2</v>
          </cell>
          <cell r="K248" t="str">
            <v>non-specia</v>
          </cell>
          <cell r="L248" t="str">
            <v>SOME</v>
          </cell>
        </row>
        <row r="249">
          <cell r="A249">
            <v>24</v>
          </cell>
          <cell r="B249">
            <v>2</v>
          </cell>
          <cell r="C249">
            <v>38</v>
          </cell>
          <cell r="D249">
            <v>152</v>
          </cell>
          <cell r="E249">
            <v>2</v>
          </cell>
          <cell r="F249">
            <v>2</v>
          </cell>
          <cell r="G249">
            <v>3</v>
          </cell>
          <cell r="H249">
            <v>3</v>
          </cell>
          <cell r="I249">
            <v>4</v>
          </cell>
          <cell r="J249">
            <v>2</v>
          </cell>
          <cell r="K249" t="str">
            <v>SPECIALIST</v>
          </cell>
          <cell r="L249" t="str">
            <v>SOME</v>
          </cell>
        </row>
        <row r="250">
          <cell r="A250">
            <v>35</v>
          </cell>
          <cell r="B250">
            <v>2</v>
          </cell>
          <cell r="C250">
            <v>54</v>
          </cell>
          <cell r="D250">
            <v>170</v>
          </cell>
          <cell r="E250">
            <v>1</v>
          </cell>
          <cell r="F250">
            <v>3</v>
          </cell>
          <cell r="G250">
            <v>3</v>
          </cell>
          <cell r="H250">
            <v>4</v>
          </cell>
          <cell r="I250">
            <v>2</v>
          </cell>
          <cell r="J250">
            <v>2</v>
          </cell>
          <cell r="K250" t="str">
            <v>SPECIALIST</v>
          </cell>
          <cell r="L250" t="str">
            <v>SOME</v>
          </cell>
        </row>
        <row r="251">
          <cell r="A251">
            <v>27</v>
          </cell>
          <cell r="B251">
            <v>1</v>
          </cell>
          <cell r="K251" t="str">
            <v>non-specia</v>
          </cell>
          <cell r="L251" t="str">
            <v>none</v>
          </cell>
        </row>
        <row r="252">
          <cell r="A252">
            <v>25</v>
          </cell>
          <cell r="B252">
            <v>1</v>
          </cell>
          <cell r="C252">
            <v>64</v>
          </cell>
          <cell r="D252">
            <v>174</v>
          </cell>
          <cell r="E252">
            <v>1</v>
          </cell>
          <cell r="F252">
            <v>2</v>
          </cell>
          <cell r="G252">
            <v>3</v>
          </cell>
          <cell r="H252">
            <v>3</v>
          </cell>
          <cell r="I252">
            <v>2</v>
          </cell>
          <cell r="J252">
            <v>2</v>
          </cell>
          <cell r="K252" t="str">
            <v>SPECIALIST</v>
          </cell>
          <cell r="L252" t="str">
            <v>none</v>
          </cell>
        </row>
        <row r="253">
          <cell r="A253">
            <v>21</v>
          </cell>
          <cell r="B253">
            <v>1</v>
          </cell>
          <cell r="C253">
            <v>50</v>
          </cell>
          <cell r="D253">
            <v>156</v>
          </cell>
          <cell r="E253">
            <v>1</v>
          </cell>
          <cell r="F253">
            <v>2</v>
          </cell>
          <cell r="G253">
            <v>3</v>
          </cell>
          <cell r="H253">
            <v>3</v>
          </cell>
          <cell r="I253">
            <v>1</v>
          </cell>
          <cell r="J253">
            <v>2</v>
          </cell>
          <cell r="K253" t="str">
            <v>SPECIALIST</v>
          </cell>
          <cell r="L253" t="str">
            <v>SOME</v>
          </cell>
        </row>
        <row r="254">
          <cell r="A254">
            <v>30</v>
          </cell>
          <cell r="B254">
            <v>2</v>
          </cell>
          <cell r="C254">
            <v>73</v>
          </cell>
          <cell r="D254">
            <v>178</v>
          </cell>
          <cell r="E254">
            <v>1</v>
          </cell>
          <cell r="F254">
            <v>2</v>
          </cell>
          <cell r="G254">
            <v>2</v>
          </cell>
          <cell r="H254">
            <v>4</v>
          </cell>
          <cell r="I254">
            <v>1</v>
          </cell>
          <cell r="J254">
            <v>2</v>
          </cell>
          <cell r="K254" t="str">
            <v>SPECIALIST</v>
          </cell>
          <cell r="L254" t="str">
            <v>SOME</v>
          </cell>
        </row>
        <row r="255">
          <cell r="A255">
            <v>18</v>
          </cell>
          <cell r="B255">
            <v>1</v>
          </cell>
          <cell r="C255">
            <v>52</v>
          </cell>
          <cell r="D255">
            <v>166</v>
          </cell>
          <cell r="E255">
            <v>1</v>
          </cell>
          <cell r="F255">
            <v>5</v>
          </cell>
          <cell r="G255">
            <v>3</v>
          </cell>
          <cell r="H255">
            <v>2</v>
          </cell>
          <cell r="I255">
            <v>2</v>
          </cell>
          <cell r="J255">
            <v>2</v>
          </cell>
          <cell r="K255" t="str">
            <v>non-specia</v>
          </cell>
          <cell r="L255" t="str">
            <v>SOME</v>
          </cell>
        </row>
        <row r="256">
          <cell r="A256">
            <v>25</v>
          </cell>
          <cell r="B256">
            <v>2</v>
          </cell>
          <cell r="K256" t="str">
            <v>non-specia</v>
          </cell>
          <cell r="L256" t="str">
            <v>none</v>
          </cell>
        </row>
        <row r="257">
          <cell r="A257">
            <v>21</v>
          </cell>
          <cell r="B257">
            <v>2</v>
          </cell>
          <cell r="C257">
            <v>62</v>
          </cell>
          <cell r="D257">
            <v>180</v>
          </cell>
          <cell r="E257">
            <v>1</v>
          </cell>
          <cell r="F257">
            <v>1</v>
          </cell>
          <cell r="G257">
            <v>3</v>
          </cell>
          <cell r="H257">
            <v>2</v>
          </cell>
          <cell r="I257">
            <v>2</v>
          </cell>
          <cell r="J257">
            <v>1</v>
          </cell>
          <cell r="K257" t="str">
            <v>SPECIALIST</v>
          </cell>
          <cell r="L257" t="str">
            <v>none</v>
          </cell>
        </row>
        <row r="258">
          <cell r="A258">
            <v>24</v>
          </cell>
          <cell r="B258">
            <v>1</v>
          </cell>
          <cell r="C258">
            <v>59</v>
          </cell>
          <cell r="D258">
            <v>170</v>
          </cell>
          <cell r="E258">
            <v>2</v>
          </cell>
          <cell r="F258">
            <v>4</v>
          </cell>
          <cell r="G258">
            <v>2</v>
          </cell>
          <cell r="H258">
            <v>2</v>
          </cell>
          <cell r="I258">
            <v>2</v>
          </cell>
          <cell r="J258">
            <v>3</v>
          </cell>
          <cell r="K258" t="str">
            <v>SPECIALIST</v>
          </cell>
          <cell r="L258" t="str">
            <v>SOME</v>
          </cell>
        </row>
        <row r="259">
          <cell r="A259">
            <v>20</v>
          </cell>
          <cell r="B259">
            <v>2</v>
          </cell>
          <cell r="C259">
            <v>35</v>
          </cell>
          <cell r="D259">
            <v>160</v>
          </cell>
          <cell r="E259">
            <v>1</v>
          </cell>
          <cell r="F259">
            <v>2</v>
          </cell>
          <cell r="G259">
            <v>3</v>
          </cell>
          <cell r="H259">
            <v>3</v>
          </cell>
          <cell r="I259">
            <v>2</v>
          </cell>
          <cell r="J259">
            <v>1</v>
          </cell>
          <cell r="K259" t="str">
            <v>SPECIALIST</v>
          </cell>
          <cell r="L259" t="str">
            <v>SOME</v>
          </cell>
        </row>
        <row r="260">
          <cell r="A260">
            <v>26</v>
          </cell>
          <cell r="B260">
            <v>2</v>
          </cell>
          <cell r="K260" t="str">
            <v>non-specia</v>
          </cell>
          <cell r="L260" t="str">
            <v>none</v>
          </cell>
        </row>
        <row r="261">
          <cell r="A261">
            <v>26</v>
          </cell>
          <cell r="B261">
            <v>2</v>
          </cell>
          <cell r="C261">
            <v>52</v>
          </cell>
          <cell r="D261">
            <v>168</v>
          </cell>
          <cell r="E261">
            <v>1</v>
          </cell>
          <cell r="F261">
            <v>3</v>
          </cell>
          <cell r="G261">
            <v>3</v>
          </cell>
          <cell r="H261">
            <v>2</v>
          </cell>
          <cell r="I261">
            <v>2</v>
          </cell>
          <cell r="J261">
            <v>3</v>
          </cell>
          <cell r="K261" t="str">
            <v>SPECIALIST</v>
          </cell>
          <cell r="L261" t="str">
            <v>SOME</v>
          </cell>
        </row>
        <row r="262">
          <cell r="A262">
            <v>23</v>
          </cell>
          <cell r="B262">
            <v>1</v>
          </cell>
          <cell r="K262" t="str">
            <v>non-specia</v>
          </cell>
          <cell r="L262" t="str">
            <v>none</v>
          </cell>
        </row>
        <row r="263">
          <cell r="A263">
            <v>31</v>
          </cell>
          <cell r="B263">
            <v>2</v>
          </cell>
          <cell r="C263">
            <v>60</v>
          </cell>
          <cell r="D263">
            <v>179</v>
          </cell>
          <cell r="E263">
            <v>2</v>
          </cell>
          <cell r="F263">
            <v>2</v>
          </cell>
          <cell r="G263">
            <v>4</v>
          </cell>
          <cell r="H263">
            <v>5</v>
          </cell>
          <cell r="I263">
            <v>2</v>
          </cell>
          <cell r="J263">
            <v>3</v>
          </cell>
          <cell r="K263" t="str">
            <v>SPECIALIST</v>
          </cell>
          <cell r="L263" t="str">
            <v>SOME</v>
          </cell>
        </row>
        <row r="264">
          <cell r="A264">
            <v>23</v>
          </cell>
          <cell r="B264">
            <v>1</v>
          </cell>
          <cell r="K264" t="str">
            <v>non-specia</v>
          </cell>
          <cell r="L264" t="str">
            <v>none</v>
          </cell>
        </row>
        <row r="265">
          <cell r="A265">
            <v>16</v>
          </cell>
          <cell r="B265">
            <v>1</v>
          </cell>
          <cell r="C265">
            <v>53</v>
          </cell>
          <cell r="D265">
            <v>168</v>
          </cell>
          <cell r="E265">
            <v>2</v>
          </cell>
          <cell r="F265">
            <v>4</v>
          </cell>
          <cell r="G265">
            <v>4</v>
          </cell>
          <cell r="H265">
            <v>3</v>
          </cell>
          <cell r="I265">
            <v>2</v>
          </cell>
          <cell r="J265">
            <v>2</v>
          </cell>
          <cell r="K265" t="str">
            <v>non-specia</v>
          </cell>
          <cell r="L265" t="str">
            <v>SOME</v>
          </cell>
        </row>
        <row r="266">
          <cell r="A266">
            <v>26</v>
          </cell>
          <cell r="B266">
            <v>2</v>
          </cell>
          <cell r="K266" t="str">
            <v>non-specia</v>
          </cell>
          <cell r="L266" t="str">
            <v>none</v>
          </cell>
        </row>
        <row r="267">
          <cell r="A267">
            <v>34</v>
          </cell>
          <cell r="B267">
            <v>2</v>
          </cell>
          <cell r="C267">
            <v>55</v>
          </cell>
          <cell r="D267">
            <v>160</v>
          </cell>
          <cell r="E267">
            <v>2</v>
          </cell>
          <cell r="F267">
            <v>2</v>
          </cell>
          <cell r="G267">
            <v>3</v>
          </cell>
          <cell r="H267">
            <v>4</v>
          </cell>
          <cell r="I267">
            <v>2</v>
          </cell>
          <cell r="J267">
            <v>2</v>
          </cell>
          <cell r="K267" t="str">
            <v>SPECIALIST</v>
          </cell>
          <cell r="L267" t="str">
            <v>SOME</v>
          </cell>
        </row>
        <row r="268">
          <cell r="A268">
            <v>19</v>
          </cell>
          <cell r="B268">
            <v>2</v>
          </cell>
          <cell r="K268" t="str">
            <v>non-specia</v>
          </cell>
          <cell r="L268" t="str">
            <v>none</v>
          </cell>
        </row>
        <row r="269">
          <cell r="A269">
            <v>23</v>
          </cell>
          <cell r="B269">
            <v>1</v>
          </cell>
          <cell r="C269">
            <v>51</v>
          </cell>
          <cell r="D269">
            <v>164</v>
          </cell>
          <cell r="E269">
            <v>1</v>
          </cell>
          <cell r="G269">
            <v>1</v>
          </cell>
          <cell r="H269">
            <v>1</v>
          </cell>
          <cell r="I269">
            <v>1</v>
          </cell>
          <cell r="J269">
            <v>1</v>
          </cell>
          <cell r="K269" t="str">
            <v>non-specia</v>
          </cell>
          <cell r="L269" t="str">
            <v>SOME</v>
          </cell>
        </row>
        <row r="270">
          <cell r="A270">
            <v>25</v>
          </cell>
          <cell r="B270">
            <v>1</v>
          </cell>
          <cell r="K270" t="str">
            <v>non-specia</v>
          </cell>
          <cell r="L270" t="str">
            <v>none</v>
          </cell>
        </row>
        <row r="271">
          <cell r="A271">
            <v>23</v>
          </cell>
          <cell r="B271">
            <v>1</v>
          </cell>
          <cell r="C271">
            <v>43</v>
          </cell>
          <cell r="D271">
            <v>156</v>
          </cell>
          <cell r="E271">
            <v>2</v>
          </cell>
          <cell r="F271">
            <v>2</v>
          </cell>
          <cell r="G271">
            <v>3</v>
          </cell>
          <cell r="H271">
            <v>2</v>
          </cell>
          <cell r="I271">
            <v>3</v>
          </cell>
          <cell r="J271">
            <v>2</v>
          </cell>
          <cell r="K271" t="str">
            <v>non-specia</v>
          </cell>
          <cell r="L271" t="str">
            <v>SOME</v>
          </cell>
        </row>
        <row r="272">
          <cell r="A272">
            <v>24</v>
          </cell>
          <cell r="B272">
            <v>2</v>
          </cell>
          <cell r="C272">
            <v>56</v>
          </cell>
          <cell r="D272">
            <v>158</v>
          </cell>
          <cell r="E272">
            <v>1</v>
          </cell>
          <cell r="F272">
            <v>2</v>
          </cell>
          <cell r="G272">
            <v>4</v>
          </cell>
          <cell r="H272">
            <v>3</v>
          </cell>
          <cell r="I272">
            <v>4</v>
          </cell>
          <cell r="J272">
            <v>3</v>
          </cell>
          <cell r="K272" t="str">
            <v>non-specia</v>
          </cell>
          <cell r="L272" t="str">
            <v>SOME</v>
          </cell>
        </row>
        <row r="273">
          <cell r="A273">
            <v>24</v>
          </cell>
          <cell r="B273">
            <v>2</v>
          </cell>
          <cell r="C273">
            <v>46</v>
          </cell>
          <cell r="D273">
            <v>160</v>
          </cell>
          <cell r="E273">
            <v>2</v>
          </cell>
          <cell r="F273">
            <v>4</v>
          </cell>
          <cell r="G273">
            <v>4</v>
          </cell>
          <cell r="H273">
            <v>4</v>
          </cell>
          <cell r="I273">
            <v>3</v>
          </cell>
          <cell r="J273">
            <v>3</v>
          </cell>
          <cell r="K273" t="str">
            <v>non-specia</v>
          </cell>
          <cell r="L273" t="str">
            <v>none</v>
          </cell>
        </row>
        <row r="274">
          <cell r="A274">
            <v>25</v>
          </cell>
          <cell r="B274">
            <v>2</v>
          </cell>
          <cell r="C274">
            <v>56</v>
          </cell>
          <cell r="D274">
            <v>164</v>
          </cell>
          <cell r="E274">
            <v>1</v>
          </cell>
          <cell r="F274">
            <v>1</v>
          </cell>
          <cell r="G274">
            <v>2</v>
          </cell>
          <cell r="H274">
            <v>2</v>
          </cell>
          <cell r="I274">
            <v>2</v>
          </cell>
          <cell r="J274">
            <v>1</v>
          </cell>
          <cell r="K274" t="str">
            <v>SPECIALIST</v>
          </cell>
          <cell r="L274" t="str">
            <v>SOME</v>
          </cell>
        </row>
        <row r="275">
          <cell r="A275">
            <v>27</v>
          </cell>
          <cell r="B275">
            <v>2</v>
          </cell>
          <cell r="K275" t="str">
            <v>non-specia</v>
          </cell>
          <cell r="L275" t="str">
            <v>none</v>
          </cell>
        </row>
        <row r="276">
          <cell r="A276">
            <v>21</v>
          </cell>
          <cell r="B276">
            <v>2</v>
          </cell>
          <cell r="C276">
            <v>57</v>
          </cell>
          <cell r="D276">
            <v>168</v>
          </cell>
          <cell r="E276">
            <v>2</v>
          </cell>
          <cell r="F276">
            <v>1</v>
          </cell>
          <cell r="G276">
            <v>3</v>
          </cell>
          <cell r="H276">
            <v>3</v>
          </cell>
          <cell r="I276">
            <v>2</v>
          </cell>
          <cell r="J276">
            <v>1</v>
          </cell>
          <cell r="K276" t="str">
            <v>SPECIALIST</v>
          </cell>
          <cell r="L276" t="str">
            <v>none</v>
          </cell>
        </row>
        <row r="277">
          <cell r="A277">
            <v>22</v>
          </cell>
          <cell r="B277">
            <v>1</v>
          </cell>
          <cell r="C277">
            <v>41</v>
          </cell>
          <cell r="D277">
            <v>152</v>
          </cell>
          <cell r="E277">
            <v>2</v>
          </cell>
          <cell r="F277">
            <v>4</v>
          </cell>
          <cell r="G277">
            <v>3</v>
          </cell>
          <cell r="H277">
            <v>4</v>
          </cell>
          <cell r="I277">
            <v>3</v>
          </cell>
          <cell r="J277">
            <v>2</v>
          </cell>
          <cell r="K277" t="str">
            <v>non-specia</v>
          </cell>
          <cell r="L277" t="str">
            <v>none</v>
          </cell>
        </row>
        <row r="278">
          <cell r="A278">
            <v>31</v>
          </cell>
          <cell r="B278">
            <v>2</v>
          </cell>
          <cell r="C278">
            <v>64</v>
          </cell>
          <cell r="D278">
            <v>174</v>
          </cell>
          <cell r="E278">
            <v>1</v>
          </cell>
          <cell r="F278">
            <v>1</v>
          </cell>
          <cell r="G278">
            <v>1</v>
          </cell>
          <cell r="H278">
            <v>1</v>
          </cell>
          <cell r="I278">
            <v>1</v>
          </cell>
          <cell r="J278">
            <v>1</v>
          </cell>
          <cell r="K278" t="str">
            <v>non-specia</v>
          </cell>
          <cell r="L278" t="str">
            <v>SOME</v>
          </cell>
        </row>
        <row r="279">
          <cell r="A279">
            <v>23</v>
          </cell>
          <cell r="B279">
            <v>1</v>
          </cell>
          <cell r="C279">
            <v>46</v>
          </cell>
          <cell r="D279">
            <v>160</v>
          </cell>
          <cell r="E279">
            <v>1</v>
          </cell>
          <cell r="F279">
            <v>2</v>
          </cell>
          <cell r="G279">
            <v>3</v>
          </cell>
          <cell r="H279">
            <v>4</v>
          </cell>
          <cell r="I279">
            <v>1</v>
          </cell>
          <cell r="J279">
            <v>3</v>
          </cell>
          <cell r="K279" t="str">
            <v>non-specia</v>
          </cell>
          <cell r="L279" t="str">
            <v>SOME</v>
          </cell>
        </row>
        <row r="280">
          <cell r="A280">
            <v>26</v>
          </cell>
          <cell r="B280">
            <v>1</v>
          </cell>
          <cell r="C280">
            <v>46</v>
          </cell>
          <cell r="D280">
            <v>156</v>
          </cell>
          <cell r="E280">
            <v>1</v>
          </cell>
          <cell r="F280">
            <v>2</v>
          </cell>
          <cell r="G280">
            <v>3</v>
          </cell>
          <cell r="H280">
            <v>3</v>
          </cell>
          <cell r="I280">
            <v>2</v>
          </cell>
          <cell r="J280">
            <v>2</v>
          </cell>
          <cell r="K280" t="str">
            <v>non-specia</v>
          </cell>
          <cell r="L280" t="str">
            <v>SOME</v>
          </cell>
        </row>
        <row r="281">
          <cell r="A281">
            <v>25</v>
          </cell>
          <cell r="B281">
            <v>2</v>
          </cell>
          <cell r="D281">
            <v>166</v>
          </cell>
          <cell r="E281">
            <v>2</v>
          </cell>
          <cell r="F281">
            <v>2</v>
          </cell>
          <cell r="G281">
            <v>2</v>
          </cell>
          <cell r="H281">
            <v>5</v>
          </cell>
          <cell r="I281">
            <v>2</v>
          </cell>
          <cell r="J281">
            <v>2</v>
          </cell>
          <cell r="K281" t="str">
            <v>SPECIALIST</v>
          </cell>
          <cell r="L281" t="str">
            <v>SOME</v>
          </cell>
        </row>
        <row r="282">
          <cell r="A282">
            <v>24</v>
          </cell>
          <cell r="B282">
            <v>1</v>
          </cell>
          <cell r="C282">
            <v>42</v>
          </cell>
          <cell r="E282">
            <v>2</v>
          </cell>
          <cell r="F282">
            <v>2</v>
          </cell>
          <cell r="G282">
            <v>3</v>
          </cell>
          <cell r="H282">
            <v>3</v>
          </cell>
          <cell r="I282">
            <v>2</v>
          </cell>
          <cell r="J282">
            <v>3</v>
          </cell>
          <cell r="K282" t="str">
            <v>SPECIALIST</v>
          </cell>
          <cell r="L282" t="str">
            <v>none</v>
          </cell>
        </row>
        <row r="283">
          <cell r="A283">
            <v>29</v>
          </cell>
          <cell r="B283">
            <v>2</v>
          </cell>
          <cell r="C283">
            <v>57</v>
          </cell>
          <cell r="D283">
            <v>166</v>
          </cell>
          <cell r="E283">
            <v>1</v>
          </cell>
          <cell r="F283">
            <v>2</v>
          </cell>
          <cell r="G283">
            <v>3</v>
          </cell>
          <cell r="H283">
            <v>4</v>
          </cell>
          <cell r="I283">
            <v>2</v>
          </cell>
          <cell r="J283">
            <v>2</v>
          </cell>
          <cell r="K283" t="str">
            <v>non-specia</v>
          </cell>
          <cell r="L283" t="str">
            <v>SOME</v>
          </cell>
        </row>
        <row r="284">
          <cell r="A284">
            <v>24</v>
          </cell>
          <cell r="B284">
            <v>2</v>
          </cell>
          <cell r="K284" t="str">
            <v>non-specia</v>
          </cell>
          <cell r="L284" t="str">
            <v>none</v>
          </cell>
        </row>
        <row r="285">
          <cell r="A285">
            <v>32</v>
          </cell>
          <cell r="B285">
            <v>2</v>
          </cell>
          <cell r="C285">
            <v>58</v>
          </cell>
          <cell r="D285">
            <v>170</v>
          </cell>
          <cell r="E285">
            <v>1</v>
          </cell>
          <cell r="F285">
            <v>1</v>
          </cell>
          <cell r="G285">
            <v>2</v>
          </cell>
          <cell r="H285">
            <v>2</v>
          </cell>
          <cell r="I285">
            <v>2</v>
          </cell>
          <cell r="J285">
            <v>1</v>
          </cell>
          <cell r="K285" t="str">
            <v>SPECIALIST</v>
          </cell>
          <cell r="L285" t="str">
            <v>none</v>
          </cell>
        </row>
        <row r="286">
          <cell r="A286">
            <v>26</v>
          </cell>
          <cell r="B286">
            <v>1</v>
          </cell>
          <cell r="C286">
            <v>49</v>
          </cell>
          <cell r="D286">
            <v>170</v>
          </cell>
          <cell r="E286">
            <v>1</v>
          </cell>
          <cell r="F286">
            <v>2</v>
          </cell>
          <cell r="G286">
            <v>3</v>
          </cell>
          <cell r="H286">
            <v>2</v>
          </cell>
          <cell r="I286">
            <v>2</v>
          </cell>
          <cell r="J286">
            <v>3</v>
          </cell>
          <cell r="K286" t="str">
            <v>SPECIALIST</v>
          </cell>
          <cell r="L286" t="str">
            <v>SOME</v>
          </cell>
        </row>
        <row r="287">
          <cell r="A287">
            <v>27</v>
          </cell>
          <cell r="B287">
            <v>1</v>
          </cell>
          <cell r="C287">
            <v>49</v>
          </cell>
          <cell r="D287">
            <v>158</v>
          </cell>
          <cell r="E287">
            <v>2</v>
          </cell>
          <cell r="F287">
            <v>2</v>
          </cell>
          <cell r="G287">
            <v>3</v>
          </cell>
          <cell r="H287">
            <v>4</v>
          </cell>
          <cell r="I287">
            <v>3</v>
          </cell>
          <cell r="J287">
            <v>3</v>
          </cell>
          <cell r="K287" t="str">
            <v>SPECIALIST</v>
          </cell>
          <cell r="L287" t="str">
            <v>SOME</v>
          </cell>
        </row>
        <row r="288">
          <cell r="A288">
            <v>22</v>
          </cell>
          <cell r="B288">
            <v>2</v>
          </cell>
          <cell r="C288">
            <v>40</v>
          </cell>
          <cell r="D288">
            <v>162</v>
          </cell>
          <cell r="E288">
            <v>1</v>
          </cell>
          <cell r="F288">
            <v>2</v>
          </cell>
          <cell r="G288">
            <v>3</v>
          </cell>
          <cell r="H288">
            <v>2</v>
          </cell>
          <cell r="I288">
            <v>5</v>
          </cell>
          <cell r="J288">
            <v>4</v>
          </cell>
          <cell r="K288" t="str">
            <v>non-specia</v>
          </cell>
          <cell r="L288" t="str">
            <v>none</v>
          </cell>
        </row>
        <row r="289">
          <cell r="A289">
            <v>24</v>
          </cell>
          <cell r="B289">
            <v>1</v>
          </cell>
          <cell r="C289">
            <v>60</v>
          </cell>
          <cell r="D289">
            <v>154</v>
          </cell>
          <cell r="E289">
            <v>2</v>
          </cell>
          <cell r="G289">
            <v>2</v>
          </cell>
          <cell r="H289">
            <v>1</v>
          </cell>
          <cell r="I289">
            <v>1</v>
          </cell>
          <cell r="J289">
            <v>2</v>
          </cell>
          <cell r="K289" t="str">
            <v>SPECIALIST</v>
          </cell>
          <cell r="L289" t="str">
            <v>none</v>
          </cell>
        </row>
        <row r="290">
          <cell r="A290">
            <v>19</v>
          </cell>
          <cell r="B290">
            <v>2</v>
          </cell>
          <cell r="E290">
            <v>1</v>
          </cell>
          <cell r="F290">
            <v>1</v>
          </cell>
          <cell r="G290">
            <v>1</v>
          </cell>
          <cell r="H290">
            <v>1</v>
          </cell>
          <cell r="I290">
            <v>1</v>
          </cell>
          <cell r="J290">
            <v>1</v>
          </cell>
          <cell r="K290" t="str">
            <v>non-specia</v>
          </cell>
          <cell r="L290" t="str">
            <v>SOME</v>
          </cell>
        </row>
        <row r="291">
          <cell r="A291">
            <v>22</v>
          </cell>
          <cell r="B291">
            <v>1</v>
          </cell>
          <cell r="C291">
            <v>40</v>
          </cell>
          <cell r="D291">
            <v>163</v>
          </cell>
          <cell r="E291">
            <v>2</v>
          </cell>
          <cell r="F291">
            <v>2</v>
          </cell>
          <cell r="G291">
            <v>2</v>
          </cell>
          <cell r="H291">
            <v>2</v>
          </cell>
          <cell r="I291">
            <v>2</v>
          </cell>
          <cell r="J291">
            <v>2</v>
          </cell>
          <cell r="K291" t="str">
            <v>non-specia</v>
          </cell>
          <cell r="L291" t="str">
            <v>SOME</v>
          </cell>
        </row>
        <row r="292">
          <cell r="A292">
            <v>32</v>
          </cell>
          <cell r="B292">
            <v>1</v>
          </cell>
          <cell r="C292">
            <v>56</v>
          </cell>
          <cell r="D292">
            <v>160</v>
          </cell>
          <cell r="E292">
            <v>1</v>
          </cell>
          <cell r="F292">
            <v>2</v>
          </cell>
          <cell r="G292">
            <v>3</v>
          </cell>
          <cell r="H292">
            <v>3</v>
          </cell>
          <cell r="I292">
            <v>4</v>
          </cell>
          <cell r="J292">
            <v>3</v>
          </cell>
          <cell r="K292" t="str">
            <v>SPECIALIST</v>
          </cell>
          <cell r="L292" t="str">
            <v>SOME</v>
          </cell>
        </row>
        <row r="293">
          <cell r="A293">
            <v>22</v>
          </cell>
          <cell r="B293">
            <v>2</v>
          </cell>
          <cell r="C293">
            <v>63</v>
          </cell>
          <cell r="D293">
            <v>166</v>
          </cell>
          <cell r="E293">
            <v>1</v>
          </cell>
          <cell r="F293">
            <v>1</v>
          </cell>
          <cell r="G293">
            <v>3</v>
          </cell>
          <cell r="H293">
            <v>3</v>
          </cell>
          <cell r="I293">
            <v>2</v>
          </cell>
          <cell r="J293">
            <v>1</v>
          </cell>
          <cell r="K293" t="str">
            <v>SPECIALIST</v>
          </cell>
          <cell r="L293" t="str">
            <v>SOME</v>
          </cell>
        </row>
        <row r="294">
          <cell r="A294">
            <v>25</v>
          </cell>
          <cell r="B294">
            <v>1</v>
          </cell>
          <cell r="K294" t="str">
            <v>non-specia</v>
          </cell>
          <cell r="L294" t="str">
            <v>none</v>
          </cell>
        </row>
        <row r="295">
          <cell r="A295">
            <v>28</v>
          </cell>
          <cell r="B295">
            <v>1</v>
          </cell>
          <cell r="C295">
            <v>59</v>
          </cell>
          <cell r="D295">
            <v>172</v>
          </cell>
          <cell r="E295">
            <v>2</v>
          </cell>
          <cell r="F295">
            <v>1</v>
          </cell>
          <cell r="G295">
            <v>3</v>
          </cell>
          <cell r="I295">
            <v>2</v>
          </cell>
          <cell r="J295">
            <v>2</v>
          </cell>
          <cell r="K295" t="str">
            <v>non-specia</v>
          </cell>
          <cell r="L295" t="str">
            <v>SOME</v>
          </cell>
        </row>
        <row r="296">
          <cell r="A296">
            <v>23</v>
          </cell>
          <cell r="B296">
            <v>2</v>
          </cell>
          <cell r="C296">
            <v>56</v>
          </cell>
          <cell r="D296">
            <v>168</v>
          </cell>
          <cell r="E296">
            <v>1</v>
          </cell>
          <cell r="F296">
            <v>1</v>
          </cell>
          <cell r="G296">
            <v>3</v>
          </cell>
          <cell r="H296">
            <v>2</v>
          </cell>
          <cell r="I296">
            <v>2</v>
          </cell>
          <cell r="J296">
            <v>2</v>
          </cell>
          <cell r="K296" t="str">
            <v>SPECIALIST</v>
          </cell>
          <cell r="L296" t="str">
            <v>SOME</v>
          </cell>
        </row>
        <row r="297">
          <cell r="A297">
            <v>21</v>
          </cell>
          <cell r="B297">
            <v>1</v>
          </cell>
          <cell r="C297">
            <v>42</v>
          </cell>
          <cell r="D297">
            <v>152</v>
          </cell>
          <cell r="E297">
            <v>2</v>
          </cell>
          <cell r="F297">
            <v>4</v>
          </cell>
          <cell r="G297">
            <v>4</v>
          </cell>
          <cell r="H297">
            <v>5</v>
          </cell>
          <cell r="I297">
            <v>3</v>
          </cell>
          <cell r="J297">
            <v>3</v>
          </cell>
          <cell r="K297" t="str">
            <v>non-specia</v>
          </cell>
          <cell r="L297" t="str">
            <v>SOME</v>
          </cell>
        </row>
        <row r="298">
          <cell r="A298">
            <v>21</v>
          </cell>
          <cell r="B298">
            <v>2</v>
          </cell>
          <cell r="C298">
            <v>69</v>
          </cell>
          <cell r="D298">
            <v>184</v>
          </cell>
          <cell r="E298">
            <v>2</v>
          </cell>
          <cell r="F298">
            <v>1</v>
          </cell>
          <cell r="G298">
            <v>3</v>
          </cell>
          <cell r="H298">
            <v>3</v>
          </cell>
          <cell r="I298">
            <v>2</v>
          </cell>
          <cell r="J298">
            <v>2</v>
          </cell>
          <cell r="K298" t="str">
            <v>SPECIALIST</v>
          </cell>
          <cell r="L298" t="str">
            <v>SOME</v>
          </cell>
        </row>
        <row r="299">
          <cell r="A299">
            <v>30</v>
          </cell>
          <cell r="B299">
            <v>1</v>
          </cell>
          <cell r="C299">
            <v>62</v>
          </cell>
          <cell r="D299">
            <v>160</v>
          </cell>
          <cell r="E299">
            <v>1</v>
          </cell>
          <cell r="F299">
            <v>1</v>
          </cell>
          <cell r="G299">
            <v>3</v>
          </cell>
          <cell r="H299">
            <v>3</v>
          </cell>
          <cell r="I299">
            <v>2</v>
          </cell>
          <cell r="J299">
            <v>1</v>
          </cell>
          <cell r="K299" t="str">
            <v>non-specia</v>
          </cell>
          <cell r="L299" t="str">
            <v>SOME</v>
          </cell>
        </row>
        <row r="300">
          <cell r="A300">
            <v>22</v>
          </cell>
          <cell r="B300">
            <v>1</v>
          </cell>
          <cell r="C300">
            <v>64</v>
          </cell>
          <cell r="D300">
            <v>170</v>
          </cell>
          <cell r="E300">
            <v>2</v>
          </cell>
          <cell r="F300">
            <v>1</v>
          </cell>
          <cell r="G300">
            <v>3</v>
          </cell>
          <cell r="H300">
            <v>5</v>
          </cell>
          <cell r="I300">
            <v>2</v>
          </cell>
          <cell r="J300">
            <v>2</v>
          </cell>
          <cell r="K300" t="str">
            <v>SPECIALIST</v>
          </cell>
          <cell r="L300" t="str">
            <v>SOME</v>
          </cell>
        </row>
        <row r="301">
          <cell r="A301">
            <v>27</v>
          </cell>
          <cell r="B301">
            <v>1</v>
          </cell>
          <cell r="C301">
            <v>47</v>
          </cell>
          <cell r="D301">
            <v>158</v>
          </cell>
          <cell r="E301">
            <v>1</v>
          </cell>
          <cell r="G301">
            <v>2</v>
          </cell>
          <cell r="H301">
            <v>2</v>
          </cell>
          <cell r="I301">
            <v>4</v>
          </cell>
          <cell r="J301">
            <v>2</v>
          </cell>
          <cell r="K301" t="str">
            <v>SPECIALIST</v>
          </cell>
          <cell r="L301" t="str">
            <v>SOME</v>
          </cell>
        </row>
        <row r="302">
          <cell r="A302">
            <v>17</v>
          </cell>
          <cell r="B302">
            <v>2</v>
          </cell>
          <cell r="K302" t="str">
            <v>non-specia</v>
          </cell>
          <cell r="L302" t="str">
            <v>none</v>
          </cell>
        </row>
        <row r="303">
          <cell r="A303">
            <v>20</v>
          </cell>
          <cell r="B303">
            <v>2</v>
          </cell>
          <cell r="C303">
            <v>62</v>
          </cell>
          <cell r="D303">
            <v>162</v>
          </cell>
          <cell r="E303">
            <v>2</v>
          </cell>
          <cell r="F303">
            <v>2</v>
          </cell>
          <cell r="G303">
            <v>3</v>
          </cell>
          <cell r="H303">
            <v>3</v>
          </cell>
          <cell r="I303">
            <v>3</v>
          </cell>
          <cell r="J303">
            <v>2</v>
          </cell>
          <cell r="K303" t="str">
            <v>SPECIALIST</v>
          </cell>
          <cell r="L303" t="str">
            <v>SOME</v>
          </cell>
        </row>
        <row r="304">
          <cell r="A304">
            <v>29</v>
          </cell>
          <cell r="B304">
            <v>2</v>
          </cell>
          <cell r="K304" t="str">
            <v>non-specia</v>
          </cell>
          <cell r="L304" t="str">
            <v>none</v>
          </cell>
        </row>
        <row r="305">
          <cell r="A305">
            <v>26</v>
          </cell>
          <cell r="B305">
            <v>1</v>
          </cell>
          <cell r="K305" t="str">
            <v>non-specia</v>
          </cell>
          <cell r="L305" t="str">
            <v>none</v>
          </cell>
        </row>
        <row r="306">
          <cell r="A306">
            <v>35</v>
          </cell>
          <cell r="B306">
            <v>1</v>
          </cell>
          <cell r="C306">
            <v>51</v>
          </cell>
          <cell r="D306">
            <v>158</v>
          </cell>
          <cell r="F306">
            <v>1</v>
          </cell>
          <cell r="G306">
            <v>1</v>
          </cell>
          <cell r="H306">
            <v>2</v>
          </cell>
          <cell r="J306">
            <v>2</v>
          </cell>
          <cell r="K306" t="str">
            <v>SPECIALIST</v>
          </cell>
          <cell r="L306" t="str">
            <v>none</v>
          </cell>
        </row>
        <row r="307">
          <cell r="A307">
            <v>20</v>
          </cell>
          <cell r="B307">
            <v>2</v>
          </cell>
          <cell r="C307">
            <v>64</v>
          </cell>
          <cell r="D307">
            <v>182</v>
          </cell>
          <cell r="E307">
            <v>1</v>
          </cell>
          <cell r="F307">
            <v>1</v>
          </cell>
          <cell r="G307">
            <v>2</v>
          </cell>
          <cell r="H307">
            <v>3</v>
          </cell>
          <cell r="I307">
            <v>1</v>
          </cell>
          <cell r="J307">
            <v>1</v>
          </cell>
          <cell r="K307" t="str">
            <v>SPECIALIST</v>
          </cell>
          <cell r="L307" t="str">
            <v>SOME</v>
          </cell>
        </row>
        <row r="308">
          <cell r="A308">
            <v>25</v>
          </cell>
          <cell r="B308">
            <v>1</v>
          </cell>
          <cell r="C308">
            <v>54</v>
          </cell>
          <cell r="D308">
            <v>162</v>
          </cell>
          <cell r="E308">
            <v>2</v>
          </cell>
          <cell r="F308">
            <v>1</v>
          </cell>
          <cell r="G308">
            <v>3</v>
          </cell>
          <cell r="H308">
            <v>2</v>
          </cell>
          <cell r="I308">
            <v>2</v>
          </cell>
          <cell r="J308">
            <v>1</v>
          </cell>
          <cell r="K308" t="str">
            <v>SPECIALIST</v>
          </cell>
          <cell r="L308" t="str">
            <v>none</v>
          </cell>
        </row>
        <row r="309">
          <cell r="A309">
            <v>28</v>
          </cell>
          <cell r="B309">
            <v>1</v>
          </cell>
          <cell r="K309" t="str">
            <v>non-specia</v>
          </cell>
          <cell r="L309" t="str">
            <v>none</v>
          </cell>
        </row>
        <row r="310">
          <cell r="A310">
            <v>30</v>
          </cell>
          <cell r="B310">
            <v>1</v>
          </cell>
          <cell r="C310">
            <v>60</v>
          </cell>
          <cell r="D310">
            <v>162</v>
          </cell>
          <cell r="E310">
            <v>2</v>
          </cell>
          <cell r="F310">
            <v>1</v>
          </cell>
          <cell r="G310">
            <v>5</v>
          </cell>
          <cell r="H310">
            <v>3</v>
          </cell>
          <cell r="I310">
            <v>2</v>
          </cell>
          <cell r="J310">
            <v>2</v>
          </cell>
          <cell r="K310" t="str">
            <v>non-specia</v>
          </cell>
          <cell r="L310" t="str">
            <v>SOME</v>
          </cell>
        </row>
        <row r="311">
          <cell r="A311">
            <v>21</v>
          </cell>
          <cell r="B311">
            <v>2</v>
          </cell>
          <cell r="C311">
            <v>52</v>
          </cell>
          <cell r="D311">
            <v>154</v>
          </cell>
          <cell r="E311">
            <v>2</v>
          </cell>
          <cell r="F311">
            <v>2</v>
          </cell>
          <cell r="G311">
            <v>3</v>
          </cell>
          <cell r="H311">
            <v>4</v>
          </cell>
          <cell r="I311">
            <v>1</v>
          </cell>
          <cell r="J311">
            <v>2</v>
          </cell>
          <cell r="K311" t="str">
            <v>SPECIALIST</v>
          </cell>
          <cell r="L311" t="str">
            <v>SOME</v>
          </cell>
        </row>
        <row r="312">
          <cell r="A312">
            <v>22</v>
          </cell>
          <cell r="B312">
            <v>2</v>
          </cell>
          <cell r="C312">
            <v>51</v>
          </cell>
          <cell r="D312">
            <v>158</v>
          </cell>
          <cell r="E312">
            <v>2</v>
          </cell>
          <cell r="F312">
            <v>2</v>
          </cell>
          <cell r="G312">
            <v>2</v>
          </cell>
          <cell r="H312">
            <v>1</v>
          </cell>
          <cell r="I312">
            <v>2</v>
          </cell>
          <cell r="J312">
            <v>3</v>
          </cell>
          <cell r="K312" t="str">
            <v>SPECIALIST</v>
          </cell>
          <cell r="L312" t="str">
            <v>SOME</v>
          </cell>
        </row>
        <row r="313">
          <cell r="A313">
            <v>29</v>
          </cell>
          <cell r="B313">
            <v>2</v>
          </cell>
          <cell r="C313">
            <v>62</v>
          </cell>
          <cell r="D313">
            <v>180</v>
          </cell>
          <cell r="E313">
            <v>1</v>
          </cell>
          <cell r="F313">
            <v>1</v>
          </cell>
          <cell r="G313">
            <v>3</v>
          </cell>
          <cell r="H313">
            <v>3</v>
          </cell>
          <cell r="I313">
            <v>1</v>
          </cell>
          <cell r="J313">
            <v>2</v>
          </cell>
          <cell r="K313" t="str">
            <v>SPECIALIST</v>
          </cell>
          <cell r="L313" t="str">
            <v>SOME</v>
          </cell>
        </row>
        <row r="314">
          <cell r="A314">
            <v>36</v>
          </cell>
          <cell r="B314">
            <v>1</v>
          </cell>
          <cell r="K314" t="str">
            <v>non-specia</v>
          </cell>
          <cell r="L314" t="str">
            <v>none</v>
          </cell>
        </row>
        <row r="315">
          <cell r="A315">
            <v>26</v>
          </cell>
          <cell r="B315">
            <v>1</v>
          </cell>
          <cell r="C315">
            <v>54</v>
          </cell>
          <cell r="D315">
            <v>160</v>
          </cell>
          <cell r="E315">
            <v>1</v>
          </cell>
          <cell r="F315">
            <v>1</v>
          </cell>
          <cell r="G315">
            <v>3</v>
          </cell>
          <cell r="H315">
            <v>3</v>
          </cell>
          <cell r="I315">
            <v>2</v>
          </cell>
          <cell r="J315">
            <v>1</v>
          </cell>
          <cell r="K315" t="str">
            <v>SPECIALIST</v>
          </cell>
          <cell r="L315" t="str">
            <v>SOME</v>
          </cell>
        </row>
        <row r="316">
          <cell r="A316">
            <v>19</v>
          </cell>
          <cell r="B316">
            <v>2</v>
          </cell>
          <cell r="C316">
            <v>52</v>
          </cell>
          <cell r="D316">
            <v>164</v>
          </cell>
          <cell r="E316">
            <v>1</v>
          </cell>
          <cell r="F316">
            <v>1</v>
          </cell>
          <cell r="G316">
            <v>3</v>
          </cell>
          <cell r="H316">
            <v>3</v>
          </cell>
          <cell r="I316">
            <v>2</v>
          </cell>
          <cell r="J316">
            <v>1</v>
          </cell>
          <cell r="K316" t="str">
            <v>SPECIALIST</v>
          </cell>
          <cell r="L316" t="str">
            <v>SOME</v>
          </cell>
        </row>
        <row r="317">
          <cell r="A317">
            <v>20</v>
          </cell>
          <cell r="B317">
            <v>1</v>
          </cell>
          <cell r="C317">
            <v>62</v>
          </cell>
          <cell r="D317">
            <v>166</v>
          </cell>
          <cell r="E317">
            <v>1</v>
          </cell>
          <cell r="F317">
            <v>1</v>
          </cell>
          <cell r="G317">
            <v>2</v>
          </cell>
          <cell r="H317">
            <v>2</v>
          </cell>
          <cell r="I317">
            <v>1</v>
          </cell>
          <cell r="J317">
            <v>1</v>
          </cell>
          <cell r="K317" t="str">
            <v>SPECIALIST</v>
          </cell>
          <cell r="L317" t="str">
            <v>SOME</v>
          </cell>
        </row>
        <row r="318">
          <cell r="A318">
            <v>27</v>
          </cell>
          <cell r="B318">
            <v>1</v>
          </cell>
          <cell r="C318">
            <v>50</v>
          </cell>
          <cell r="D318">
            <v>158</v>
          </cell>
          <cell r="E318">
            <v>1</v>
          </cell>
          <cell r="F318">
            <v>1</v>
          </cell>
          <cell r="G318">
            <v>3</v>
          </cell>
          <cell r="H318">
            <v>2</v>
          </cell>
          <cell r="I318">
            <v>4</v>
          </cell>
          <cell r="J318">
            <v>1</v>
          </cell>
          <cell r="K318" t="str">
            <v>SPECIALIST</v>
          </cell>
          <cell r="L318" t="str">
            <v>SOME</v>
          </cell>
        </row>
        <row r="319">
          <cell r="A319">
            <v>23</v>
          </cell>
          <cell r="B319">
            <v>2</v>
          </cell>
          <cell r="C319">
            <v>65</v>
          </cell>
          <cell r="D319">
            <v>174</v>
          </cell>
          <cell r="E319">
            <v>2</v>
          </cell>
          <cell r="F319">
            <v>1</v>
          </cell>
          <cell r="G319">
            <v>3</v>
          </cell>
          <cell r="H319">
            <v>3</v>
          </cell>
          <cell r="I319">
            <v>2</v>
          </cell>
          <cell r="J319">
            <v>1</v>
          </cell>
          <cell r="K319" t="str">
            <v>SPECIALIST</v>
          </cell>
          <cell r="L319" t="str">
            <v>SOME</v>
          </cell>
        </row>
        <row r="320">
          <cell r="A320">
            <v>20</v>
          </cell>
          <cell r="B320">
            <v>1</v>
          </cell>
          <cell r="C320">
            <v>50</v>
          </cell>
          <cell r="D320">
            <v>154</v>
          </cell>
          <cell r="E320">
            <v>2</v>
          </cell>
          <cell r="F320">
            <v>2</v>
          </cell>
          <cell r="G320">
            <v>3</v>
          </cell>
          <cell r="H320">
            <v>3</v>
          </cell>
          <cell r="I320">
            <v>2</v>
          </cell>
          <cell r="J320">
            <v>3</v>
          </cell>
          <cell r="K320" t="str">
            <v>non-specia</v>
          </cell>
          <cell r="L320" t="str">
            <v>SOME</v>
          </cell>
        </row>
        <row r="321">
          <cell r="A321">
            <v>22</v>
          </cell>
          <cell r="B321">
            <v>2</v>
          </cell>
          <cell r="C321">
            <v>60</v>
          </cell>
          <cell r="D321">
            <v>172</v>
          </cell>
          <cell r="E321">
            <v>1</v>
          </cell>
          <cell r="F321">
            <v>1</v>
          </cell>
          <cell r="G321">
            <v>2</v>
          </cell>
          <cell r="H321">
            <v>2</v>
          </cell>
          <cell r="I321">
            <v>2</v>
          </cell>
          <cell r="J321">
            <v>2</v>
          </cell>
          <cell r="K321" t="str">
            <v>non-specia</v>
          </cell>
          <cell r="L321" t="str">
            <v>SOME</v>
          </cell>
        </row>
        <row r="322">
          <cell r="A322">
            <v>27</v>
          </cell>
          <cell r="B322">
            <v>1</v>
          </cell>
          <cell r="K322" t="str">
            <v>non-specia</v>
          </cell>
          <cell r="L322" t="str">
            <v>none</v>
          </cell>
        </row>
        <row r="323">
          <cell r="A323">
            <v>26</v>
          </cell>
          <cell r="B323">
            <v>1</v>
          </cell>
          <cell r="C323">
            <v>57</v>
          </cell>
          <cell r="D323">
            <v>162</v>
          </cell>
          <cell r="E323">
            <v>1</v>
          </cell>
          <cell r="F323">
            <v>2</v>
          </cell>
          <cell r="G323">
            <v>3</v>
          </cell>
          <cell r="H323">
            <v>4</v>
          </cell>
          <cell r="I323">
            <v>2</v>
          </cell>
          <cell r="J323">
            <v>3</v>
          </cell>
          <cell r="K323" t="str">
            <v>non-specia</v>
          </cell>
          <cell r="L323" t="str">
            <v>SOME</v>
          </cell>
        </row>
        <row r="324">
          <cell r="A324">
            <v>28</v>
          </cell>
          <cell r="B324">
            <v>2</v>
          </cell>
          <cell r="C324">
            <v>68</v>
          </cell>
          <cell r="D324">
            <v>174</v>
          </cell>
          <cell r="E324">
            <v>1</v>
          </cell>
          <cell r="F324">
            <v>1</v>
          </cell>
          <cell r="G324">
            <v>3</v>
          </cell>
          <cell r="H324">
            <v>2</v>
          </cell>
          <cell r="I324">
            <v>2</v>
          </cell>
          <cell r="J324">
            <v>2</v>
          </cell>
          <cell r="K324" t="str">
            <v>non-specia</v>
          </cell>
          <cell r="L324" t="str">
            <v>SOME</v>
          </cell>
        </row>
        <row r="325">
          <cell r="A325">
            <v>27</v>
          </cell>
          <cell r="B325">
            <v>1</v>
          </cell>
          <cell r="C325">
            <v>60</v>
          </cell>
          <cell r="D325">
            <v>168</v>
          </cell>
          <cell r="E325">
            <v>1</v>
          </cell>
          <cell r="F325">
            <v>1</v>
          </cell>
          <cell r="G325">
            <v>3</v>
          </cell>
          <cell r="H325">
            <v>3</v>
          </cell>
          <cell r="I325">
            <v>1</v>
          </cell>
          <cell r="J325">
            <v>1</v>
          </cell>
          <cell r="K325" t="str">
            <v>non-specia</v>
          </cell>
          <cell r="L325" t="str">
            <v>SOME</v>
          </cell>
        </row>
        <row r="326">
          <cell r="A326">
            <v>24</v>
          </cell>
          <cell r="B326">
            <v>1</v>
          </cell>
          <cell r="C326">
            <v>52</v>
          </cell>
          <cell r="D326">
            <v>162</v>
          </cell>
          <cell r="E326">
            <v>1</v>
          </cell>
          <cell r="F326">
            <v>2</v>
          </cell>
          <cell r="G326">
            <v>3</v>
          </cell>
          <cell r="H326">
            <v>3</v>
          </cell>
          <cell r="I326">
            <v>3</v>
          </cell>
          <cell r="J326">
            <v>2</v>
          </cell>
          <cell r="K326" t="str">
            <v>SPECIALIST</v>
          </cell>
          <cell r="L326" t="str">
            <v>SOME</v>
          </cell>
        </row>
        <row r="327">
          <cell r="A327">
            <v>20</v>
          </cell>
          <cell r="B327">
            <v>2</v>
          </cell>
          <cell r="K327" t="str">
            <v>non-specia</v>
          </cell>
          <cell r="L327" t="str">
            <v>none</v>
          </cell>
        </row>
        <row r="328">
          <cell r="A328">
            <v>26</v>
          </cell>
          <cell r="C328">
            <v>52</v>
          </cell>
          <cell r="D328">
            <v>164</v>
          </cell>
          <cell r="E328">
            <v>1</v>
          </cell>
          <cell r="F328">
            <v>1</v>
          </cell>
          <cell r="G328">
            <v>2</v>
          </cell>
          <cell r="H328">
            <v>3</v>
          </cell>
          <cell r="I328">
            <v>1</v>
          </cell>
          <cell r="J328">
            <v>1</v>
          </cell>
          <cell r="K328" t="str">
            <v>SPECIALIST</v>
          </cell>
          <cell r="L328" t="str">
            <v>SOME</v>
          </cell>
        </row>
        <row r="329">
          <cell r="A329">
            <v>23</v>
          </cell>
          <cell r="B329">
            <v>2</v>
          </cell>
          <cell r="K329" t="str">
            <v>non-specia</v>
          </cell>
          <cell r="L329" t="str">
            <v>none</v>
          </cell>
        </row>
        <row r="330">
          <cell r="A330">
            <v>25</v>
          </cell>
          <cell r="B330">
            <v>2</v>
          </cell>
          <cell r="C330">
            <v>49</v>
          </cell>
          <cell r="D330">
            <v>168</v>
          </cell>
          <cell r="E330">
            <v>2</v>
          </cell>
          <cell r="F330">
            <v>4</v>
          </cell>
          <cell r="G330">
            <v>4</v>
          </cell>
          <cell r="H330">
            <v>4</v>
          </cell>
          <cell r="I330">
            <v>2</v>
          </cell>
          <cell r="J330">
            <v>2</v>
          </cell>
          <cell r="K330" t="str">
            <v>SPECIALIST</v>
          </cell>
          <cell r="L330" t="str">
            <v>SOME</v>
          </cell>
        </row>
        <row r="331">
          <cell r="A331">
            <v>23</v>
          </cell>
          <cell r="B331">
            <v>1</v>
          </cell>
          <cell r="C331">
            <v>47</v>
          </cell>
          <cell r="D331">
            <v>160</v>
          </cell>
          <cell r="E331">
            <v>2</v>
          </cell>
          <cell r="F331">
            <v>2</v>
          </cell>
          <cell r="G331">
            <v>3</v>
          </cell>
          <cell r="H331">
            <v>3</v>
          </cell>
          <cell r="I331">
            <v>2</v>
          </cell>
          <cell r="J331">
            <v>4</v>
          </cell>
          <cell r="K331" t="str">
            <v>SPECIALIST</v>
          </cell>
          <cell r="L331" t="str">
            <v>SOME</v>
          </cell>
        </row>
        <row r="332">
          <cell r="A332">
            <v>17</v>
          </cell>
          <cell r="B332">
            <v>1</v>
          </cell>
          <cell r="K332" t="str">
            <v>non-specia</v>
          </cell>
          <cell r="L332" t="str">
            <v>none</v>
          </cell>
        </row>
        <row r="333">
          <cell r="A333">
            <v>28</v>
          </cell>
          <cell r="B333">
            <v>1</v>
          </cell>
          <cell r="C333">
            <v>51</v>
          </cell>
          <cell r="D333">
            <v>158</v>
          </cell>
          <cell r="E333">
            <v>2</v>
          </cell>
          <cell r="F333">
            <v>2</v>
          </cell>
          <cell r="G333">
            <v>1</v>
          </cell>
          <cell r="H333">
            <v>2</v>
          </cell>
          <cell r="I333">
            <v>2</v>
          </cell>
          <cell r="J333">
            <v>2</v>
          </cell>
          <cell r="K333" t="str">
            <v>non-specia</v>
          </cell>
          <cell r="L333" t="str">
            <v>none</v>
          </cell>
        </row>
        <row r="334">
          <cell r="A334">
            <v>26</v>
          </cell>
          <cell r="B334">
            <v>1</v>
          </cell>
          <cell r="C334">
            <v>67</v>
          </cell>
          <cell r="D334">
            <v>174</v>
          </cell>
          <cell r="E334">
            <v>1</v>
          </cell>
          <cell r="F334">
            <v>1</v>
          </cell>
          <cell r="G334">
            <v>3</v>
          </cell>
          <cell r="H334">
            <v>3</v>
          </cell>
          <cell r="I334">
            <v>1</v>
          </cell>
          <cell r="J334">
            <v>1</v>
          </cell>
          <cell r="K334" t="str">
            <v>SPECIALIST</v>
          </cell>
          <cell r="L334" t="str">
            <v>SOME</v>
          </cell>
        </row>
        <row r="335">
          <cell r="A335">
            <v>29</v>
          </cell>
          <cell r="B335">
            <v>1</v>
          </cell>
          <cell r="C335">
            <v>67</v>
          </cell>
          <cell r="D335">
            <v>170</v>
          </cell>
          <cell r="E335">
            <v>1</v>
          </cell>
          <cell r="F335">
            <v>1</v>
          </cell>
          <cell r="G335">
            <v>5</v>
          </cell>
          <cell r="H335">
            <v>3</v>
          </cell>
          <cell r="I335">
            <v>2</v>
          </cell>
          <cell r="J335">
            <v>2</v>
          </cell>
          <cell r="K335" t="str">
            <v>non-specia</v>
          </cell>
          <cell r="L335" t="str">
            <v>SOME</v>
          </cell>
        </row>
        <row r="336">
          <cell r="A336">
            <v>24</v>
          </cell>
          <cell r="B336">
            <v>1</v>
          </cell>
          <cell r="C336">
            <v>49</v>
          </cell>
          <cell r="D336">
            <v>160</v>
          </cell>
          <cell r="E336">
            <v>1</v>
          </cell>
          <cell r="F336">
            <v>1</v>
          </cell>
          <cell r="G336">
            <v>3</v>
          </cell>
          <cell r="H336">
            <v>2</v>
          </cell>
          <cell r="I336">
            <v>2</v>
          </cell>
          <cell r="J336">
            <v>2</v>
          </cell>
          <cell r="K336" t="str">
            <v>non-specia</v>
          </cell>
          <cell r="L336" t="str">
            <v>SOME</v>
          </cell>
        </row>
        <row r="337">
          <cell r="A337">
            <v>26</v>
          </cell>
          <cell r="B337">
            <v>1</v>
          </cell>
          <cell r="K337" t="str">
            <v>non-specia</v>
          </cell>
          <cell r="L337" t="str">
            <v>none</v>
          </cell>
        </row>
        <row r="338">
          <cell r="A338">
            <v>28</v>
          </cell>
          <cell r="B338">
            <v>2</v>
          </cell>
          <cell r="C338">
            <v>65</v>
          </cell>
          <cell r="D338">
            <v>172</v>
          </cell>
          <cell r="E338">
            <v>1</v>
          </cell>
          <cell r="F338">
            <v>1</v>
          </cell>
          <cell r="G338">
            <v>2</v>
          </cell>
          <cell r="H338">
            <v>3</v>
          </cell>
          <cell r="I338">
            <v>1</v>
          </cell>
          <cell r="J338">
            <v>1</v>
          </cell>
          <cell r="K338" t="str">
            <v>SPECIALIST</v>
          </cell>
          <cell r="L338" t="str">
            <v>SOME</v>
          </cell>
        </row>
        <row r="339">
          <cell r="A339">
            <v>19</v>
          </cell>
          <cell r="B339">
            <v>1</v>
          </cell>
          <cell r="C339">
            <v>50</v>
          </cell>
          <cell r="D339">
            <v>156</v>
          </cell>
          <cell r="E339">
            <v>1</v>
          </cell>
          <cell r="F339">
            <v>1</v>
          </cell>
          <cell r="G339">
            <v>3</v>
          </cell>
          <cell r="H339">
            <v>4</v>
          </cell>
          <cell r="I339">
            <v>2</v>
          </cell>
          <cell r="J339">
            <v>2</v>
          </cell>
          <cell r="K339" t="str">
            <v>SPECIALIST</v>
          </cell>
          <cell r="L339" t="str">
            <v>SOME</v>
          </cell>
        </row>
        <row r="340">
          <cell r="A340">
            <v>24</v>
          </cell>
          <cell r="B340">
            <v>2</v>
          </cell>
          <cell r="C340">
            <v>51</v>
          </cell>
          <cell r="D340">
            <v>154</v>
          </cell>
          <cell r="E340">
            <v>1</v>
          </cell>
          <cell r="F340">
            <v>2</v>
          </cell>
          <cell r="G340">
            <v>3</v>
          </cell>
          <cell r="H340">
            <v>2</v>
          </cell>
          <cell r="I340">
            <v>4</v>
          </cell>
          <cell r="J340">
            <v>4</v>
          </cell>
          <cell r="K340" t="str">
            <v>SPECIALIST</v>
          </cell>
          <cell r="L340" t="str">
            <v>SOME</v>
          </cell>
        </row>
        <row r="341">
          <cell r="A341">
            <v>26</v>
          </cell>
          <cell r="B341">
            <v>2</v>
          </cell>
          <cell r="C341">
            <v>64</v>
          </cell>
          <cell r="D341">
            <v>174</v>
          </cell>
          <cell r="E341">
            <v>1</v>
          </cell>
          <cell r="F341">
            <v>1</v>
          </cell>
          <cell r="G341">
            <v>3</v>
          </cell>
          <cell r="H341">
            <v>3</v>
          </cell>
          <cell r="I341">
            <v>1</v>
          </cell>
          <cell r="J341">
            <v>2</v>
          </cell>
          <cell r="K341" t="str">
            <v>non-specia</v>
          </cell>
          <cell r="L341" t="str">
            <v>SOME</v>
          </cell>
        </row>
        <row r="342">
          <cell r="A342">
            <v>23</v>
          </cell>
          <cell r="B342">
            <v>1</v>
          </cell>
          <cell r="C342">
            <v>45</v>
          </cell>
          <cell r="D342">
            <v>162</v>
          </cell>
          <cell r="E342">
            <v>1</v>
          </cell>
          <cell r="F342">
            <v>2</v>
          </cell>
          <cell r="G342">
            <v>3</v>
          </cell>
          <cell r="H342">
            <v>4</v>
          </cell>
          <cell r="I342">
            <v>2</v>
          </cell>
          <cell r="J342">
            <v>3</v>
          </cell>
          <cell r="K342" t="str">
            <v>non-specia</v>
          </cell>
          <cell r="L342" t="str">
            <v>SOME</v>
          </cell>
        </row>
        <row r="343">
          <cell r="A343">
            <v>25</v>
          </cell>
          <cell r="B343">
            <v>2</v>
          </cell>
          <cell r="C343">
            <v>59</v>
          </cell>
          <cell r="D343">
            <v>176</v>
          </cell>
          <cell r="E343">
            <v>1</v>
          </cell>
          <cell r="F343">
            <v>1</v>
          </cell>
          <cell r="G343">
            <v>1</v>
          </cell>
          <cell r="H343">
            <v>2</v>
          </cell>
          <cell r="I343">
            <v>2</v>
          </cell>
          <cell r="J343">
            <v>2</v>
          </cell>
          <cell r="K343" t="str">
            <v>non-specia</v>
          </cell>
          <cell r="L343" t="str">
            <v>none</v>
          </cell>
        </row>
        <row r="344">
          <cell r="A344">
            <v>23</v>
          </cell>
          <cell r="B344">
            <v>1</v>
          </cell>
          <cell r="C344">
            <v>33</v>
          </cell>
          <cell r="D344">
            <v>145</v>
          </cell>
          <cell r="E344">
            <v>2</v>
          </cell>
          <cell r="F344">
            <v>4</v>
          </cell>
          <cell r="G344">
            <v>1</v>
          </cell>
          <cell r="H344">
            <v>3</v>
          </cell>
          <cell r="I344">
            <v>1</v>
          </cell>
          <cell r="J344">
            <v>2</v>
          </cell>
          <cell r="K344" t="str">
            <v>SPECIALIST</v>
          </cell>
          <cell r="L344" t="str">
            <v>SOME</v>
          </cell>
        </row>
        <row r="345">
          <cell r="A345">
            <v>27</v>
          </cell>
          <cell r="B345">
            <v>2</v>
          </cell>
          <cell r="C345">
            <v>52</v>
          </cell>
          <cell r="D345">
            <v>164</v>
          </cell>
          <cell r="E345">
            <v>2</v>
          </cell>
          <cell r="F345">
            <v>1</v>
          </cell>
          <cell r="G345">
            <v>1</v>
          </cell>
          <cell r="H345">
            <v>1</v>
          </cell>
          <cell r="I345">
            <v>1</v>
          </cell>
          <cell r="J345">
            <v>2</v>
          </cell>
          <cell r="K345" t="str">
            <v>non-specia</v>
          </cell>
          <cell r="L345" t="str">
            <v>SOME</v>
          </cell>
        </row>
        <row r="346">
          <cell r="A346">
            <v>21</v>
          </cell>
          <cell r="B346">
            <v>1</v>
          </cell>
          <cell r="K346" t="str">
            <v>non-specia</v>
          </cell>
          <cell r="L346" t="str">
            <v>none</v>
          </cell>
        </row>
        <row r="347">
          <cell r="A347">
            <v>28</v>
          </cell>
          <cell r="B347">
            <v>1</v>
          </cell>
          <cell r="C347">
            <v>58</v>
          </cell>
          <cell r="D347">
            <v>170</v>
          </cell>
          <cell r="E347">
            <v>1</v>
          </cell>
          <cell r="F347">
            <v>1</v>
          </cell>
          <cell r="G347">
            <v>3</v>
          </cell>
          <cell r="H347">
            <v>4</v>
          </cell>
          <cell r="I347">
            <v>2</v>
          </cell>
          <cell r="J347">
            <v>2</v>
          </cell>
          <cell r="K347" t="str">
            <v>non-specia</v>
          </cell>
          <cell r="L347" t="str">
            <v>SOME</v>
          </cell>
        </row>
        <row r="348">
          <cell r="A348">
            <v>22</v>
          </cell>
          <cell r="B348">
            <v>1</v>
          </cell>
          <cell r="C348">
            <v>62</v>
          </cell>
          <cell r="D348">
            <v>186</v>
          </cell>
          <cell r="E348">
            <v>1</v>
          </cell>
          <cell r="F348">
            <v>2</v>
          </cell>
          <cell r="G348">
            <v>5</v>
          </cell>
          <cell r="H348">
            <v>4</v>
          </cell>
          <cell r="I348">
            <v>2</v>
          </cell>
          <cell r="J348">
            <v>2</v>
          </cell>
          <cell r="K348" t="str">
            <v>non-specia</v>
          </cell>
          <cell r="L348" t="str">
            <v>SOME</v>
          </cell>
        </row>
        <row r="349">
          <cell r="A349">
            <v>28</v>
          </cell>
          <cell r="B349">
            <v>1</v>
          </cell>
          <cell r="C349">
            <v>60</v>
          </cell>
          <cell r="D349">
            <v>172</v>
          </cell>
          <cell r="E349">
            <v>1</v>
          </cell>
          <cell r="F349">
            <v>1</v>
          </cell>
          <cell r="G349">
            <v>3</v>
          </cell>
          <cell r="H349">
            <v>3</v>
          </cell>
          <cell r="I349">
            <v>3</v>
          </cell>
          <cell r="J349">
            <v>2</v>
          </cell>
          <cell r="K349" t="str">
            <v>non-specia</v>
          </cell>
          <cell r="L349" t="str">
            <v>SOME</v>
          </cell>
        </row>
        <row r="350">
          <cell r="A350">
            <v>20</v>
          </cell>
          <cell r="B350">
            <v>1</v>
          </cell>
          <cell r="K350" t="str">
            <v>non-specia</v>
          </cell>
          <cell r="L350" t="str">
            <v>none</v>
          </cell>
        </row>
        <row r="351">
          <cell r="A351">
            <v>25</v>
          </cell>
          <cell r="B351">
            <v>1</v>
          </cell>
          <cell r="C351">
            <v>53</v>
          </cell>
          <cell r="D351">
            <v>154</v>
          </cell>
          <cell r="E351">
            <v>2</v>
          </cell>
          <cell r="F351">
            <v>1</v>
          </cell>
          <cell r="G351">
            <v>3</v>
          </cell>
          <cell r="H351">
            <v>4</v>
          </cell>
          <cell r="I351">
            <v>2</v>
          </cell>
          <cell r="J351">
            <v>2</v>
          </cell>
          <cell r="K351" t="str">
            <v>SPECIALIST</v>
          </cell>
          <cell r="L351" t="str">
            <v>SOME</v>
          </cell>
        </row>
        <row r="352">
          <cell r="A352">
            <v>24</v>
          </cell>
          <cell r="B352">
            <v>2</v>
          </cell>
          <cell r="C352">
            <v>59</v>
          </cell>
          <cell r="D352">
            <v>174</v>
          </cell>
          <cell r="E352">
            <v>2</v>
          </cell>
          <cell r="F352">
            <v>2</v>
          </cell>
          <cell r="G352">
            <v>3</v>
          </cell>
          <cell r="H352">
            <v>3</v>
          </cell>
          <cell r="I352">
            <v>2</v>
          </cell>
          <cell r="J352">
            <v>2</v>
          </cell>
          <cell r="K352" t="str">
            <v>SPECIALIST</v>
          </cell>
          <cell r="L352" t="str">
            <v>SOME</v>
          </cell>
        </row>
        <row r="353">
          <cell r="A353">
            <v>36</v>
          </cell>
          <cell r="B353">
            <v>1</v>
          </cell>
          <cell r="C353">
            <v>56</v>
          </cell>
          <cell r="D353">
            <v>168</v>
          </cell>
          <cell r="E353">
            <v>1</v>
          </cell>
          <cell r="F353">
            <v>3</v>
          </cell>
          <cell r="G353">
            <v>3</v>
          </cell>
          <cell r="H353">
            <v>2</v>
          </cell>
          <cell r="I353">
            <v>2</v>
          </cell>
          <cell r="J353">
            <v>3</v>
          </cell>
          <cell r="K353" t="str">
            <v>SPECIALIST</v>
          </cell>
          <cell r="L353" t="str">
            <v>none</v>
          </cell>
        </row>
        <row r="354">
          <cell r="A354">
            <v>27</v>
          </cell>
          <cell r="B354">
            <v>2</v>
          </cell>
          <cell r="K354" t="str">
            <v>non-specia</v>
          </cell>
          <cell r="L354" t="str">
            <v>none</v>
          </cell>
        </row>
        <row r="355">
          <cell r="A355">
            <v>35</v>
          </cell>
          <cell r="B355">
            <v>1</v>
          </cell>
          <cell r="C355">
            <v>45</v>
          </cell>
          <cell r="D355">
            <v>158</v>
          </cell>
          <cell r="E355">
            <v>1</v>
          </cell>
          <cell r="F355">
            <v>4</v>
          </cell>
          <cell r="G355">
            <v>4</v>
          </cell>
          <cell r="H355">
            <v>3</v>
          </cell>
          <cell r="I355">
            <v>4</v>
          </cell>
          <cell r="J355">
            <v>4</v>
          </cell>
          <cell r="K355" t="str">
            <v>SPECIALIST</v>
          </cell>
          <cell r="L355" t="str">
            <v>SOME</v>
          </cell>
        </row>
        <row r="356">
          <cell r="A356">
            <v>20</v>
          </cell>
          <cell r="B356">
            <v>2</v>
          </cell>
          <cell r="C356">
            <v>47</v>
          </cell>
          <cell r="D356">
            <v>154</v>
          </cell>
          <cell r="E356">
            <v>1</v>
          </cell>
          <cell r="F356">
            <v>1</v>
          </cell>
          <cell r="G356">
            <v>3</v>
          </cell>
          <cell r="H356">
            <v>3</v>
          </cell>
          <cell r="I356">
            <v>2</v>
          </cell>
          <cell r="J356">
            <v>2</v>
          </cell>
          <cell r="K356" t="str">
            <v>SPECIALIST</v>
          </cell>
          <cell r="L356" t="str">
            <v>SOME</v>
          </cell>
        </row>
        <row r="357">
          <cell r="A357">
            <v>19</v>
          </cell>
          <cell r="B357">
            <v>2</v>
          </cell>
          <cell r="C357">
            <v>52</v>
          </cell>
          <cell r="D357">
            <v>158</v>
          </cell>
          <cell r="E357">
            <v>2</v>
          </cell>
          <cell r="F357">
            <v>1</v>
          </cell>
          <cell r="G357">
            <v>3</v>
          </cell>
          <cell r="H357">
            <v>3</v>
          </cell>
          <cell r="I357">
            <v>2</v>
          </cell>
          <cell r="J357">
            <v>1</v>
          </cell>
          <cell r="K357" t="str">
            <v>SPECIALIST</v>
          </cell>
          <cell r="L357" t="str">
            <v>SOME</v>
          </cell>
        </row>
        <row r="358">
          <cell r="A358">
            <v>20</v>
          </cell>
          <cell r="B358">
            <v>2</v>
          </cell>
          <cell r="C358">
            <v>50</v>
          </cell>
          <cell r="D358">
            <v>164</v>
          </cell>
          <cell r="E358">
            <v>2</v>
          </cell>
          <cell r="F358">
            <v>1</v>
          </cell>
          <cell r="G358">
            <v>3</v>
          </cell>
          <cell r="H358">
            <v>1</v>
          </cell>
          <cell r="I358">
            <v>2</v>
          </cell>
          <cell r="J358">
            <v>1</v>
          </cell>
          <cell r="K358" t="str">
            <v>SPECIALIST</v>
          </cell>
          <cell r="L358" t="str">
            <v>SOME</v>
          </cell>
        </row>
        <row r="359">
          <cell r="A359">
            <v>31</v>
          </cell>
          <cell r="B359">
            <v>2</v>
          </cell>
          <cell r="K359" t="str">
            <v>non-specia</v>
          </cell>
          <cell r="L359" t="str">
            <v>none</v>
          </cell>
        </row>
        <row r="360">
          <cell r="A360">
            <v>27</v>
          </cell>
          <cell r="B360">
            <v>1</v>
          </cell>
          <cell r="E360">
            <v>1</v>
          </cell>
          <cell r="K360" t="str">
            <v>non-specia</v>
          </cell>
          <cell r="L360" t="str">
            <v>none</v>
          </cell>
        </row>
        <row r="361">
          <cell r="A361">
            <v>26</v>
          </cell>
          <cell r="B361">
            <v>1</v>
          </cell>
          <cell r="K361" t="str">
            <v>non-specia</v>
          </cell>
          <cell r="L361" t="str">
            <v>none</v>
          </cell>
        </row>
        <row r="362">
          <cell r="A362">
            <v>22</v>
          </cell>
          <cell r="B362">
            <v>1</v>
          </cell>
          <cell r="C362">
            <v>46</v>
          </cell>
          <cell r="D362">
            <v>174</v>
          </cell>
          <cell r="E362">
            <v>2</v>
          </cell>
          <cell r="F362">
            <v>5</v>
          </cell>
          <cell r="G362">
            <v>4</v>
          </cell>
          <cell r="H362">
            <v>4</v>
          </cell>
          <cell r="I362">
            <v>2</v>
          </cell>
          <cell r="J362">
            <v>5</v>
          </cell>
          <cell r="K362" t="str">
            <v>SPECIALIST</v>
          </cell>
          <cell r="L362" t="str">
            <v>SOME</v>
          </cell>
        </row>
        <row r="363">
          <cell r="A363">
            <v>34</v>
          </cell>
          <cell r="B363">
            <v>1</v>
          </cell>
          <cell r="C363">
            <v>50</v>
          </cell>
          <cell r="D363">
            <v>162</v>
          </cell>
          <cell r="E363">
            <v>2</v>
          </cell>
          <cell r="F363">
            <v>4</v>
          </cell>
          <cell r="G363">
            <v>3</v>
          </cell>
          <cell r="H363">
            <v>4</v>
          </cell>
          <cell r="I363">
            <v>2</v>
          </cell>
          <cell r="J363">
            <v>5</v>
          </cell>
          <cell r="K363" t="str">
            <v>non-specia</v>
          </cell>
          <cell r="L363" t="str">
            <v>SOME</v>
          </cell>
        </row>
        <row r="364">
          <cell r="A364">
            <v>32</v>
          </cell>
          <cell r="B364">
            <v>2</v>
          </cell>
          <cell r="C364">
            <v>54</v>
          </cell>
          <cell r="D364">
            <v>168</v>
          </cell>
          <cell r="E364">
            <v>1</v>
          </cell>
          <cell r="F364">
            <v>2</v>
          </cell>
          <cell r="G364">
            <v>3</v>
          </cell>
          <cell r="H364">
            <v>4</v>
          </cell>
          <cell r="I364">
            <v>1</v>
          </cell>
          <cell r="J364">
            <v>2</v>
          </cell>
          <cell r="K364" t="str">
            <v>non-specia</v>
          </cell>
          <cell r="L364" t="str">
            <v>SOME</v>
          </cell>
        </row>
        <row r="365">
          <cell r="A365">
            <v>23</v>
          </cell>
          <cell r="B365">
            <v>1</v>
          </cell>
          <cell r="C365">
            <v>59</v>
          </cell>
          <cell r="D365">
            <v>162</v>
          </cell>
          <cell r="E365">
            <v>1</v>
          </cell>
          <cell r="G365">
            <v>2</v>
          </cell>
          <cell r="H365">
            <v>2</v>
          </cell>
          <cell r="I365">
            <v>1</v>
          </cell>
          <cell r="J365">
            <v>1</v>
          </cell>
          <cell r="K365" t="str">
            <v>SPECIALIST</v>
          </cell>
          <cell r="L365" t="str">
            <v>SOME</v>
          </cell>
        </row>
        <row r="366">
          <cell r="A366">
            <v>24</v>
          </cell>
          <cell r="B366">
            <v>1</v>
          </cell>
          <cell r="C366">
            <v>45</v>
          </cell>
          <cell r="D366">
            <v>154</v>
          </cell>
          <cell r="E366">
            <v>1</v>
          </cell>
          <cell r="F366">
            <v>2</v>
          </cell>
          <cell r="G366">
            <v>3</v>
          </cell>
          <cell r="H366">
            <v>3</v>
          </cell>
          <cell r="I366">
            <v>2</v>
          </cell>
          <cell r="J366">
            <v>2</v>
          </cell>
          <cell r="K366" t="str">
            <v>non-specia</v>
          </cell>
          <cell r="L366" t="str">
            <v>SOME</v>
          </cell>
        </row>
        <row r="367">
          <cell r="A367">
            <v>57</v>
          </cell>
          <cell r="B367">
            <v>2</v>
          </cell>
          <cell r="C367">
            <v>57</v>
          </cell>
          <cell r="D367">
            <v>172</v>
          </cell>
          <cell r="E367">
            <v>2</v>
          </cell>
          <cell r="F367">
            <v>2</v>
          </cell>
          <cell r="G367">
            <v>3</v>
          </cell>
          <cell r="H367">
            <v>4</v>
          </cell>
          <cell r="I367">
            <v>3</v>
          </cell>
          <cell r="J367">
            <v>3</v>
          </cell>
          <cell r="K367" t="str">
            <v>SPECIALIST</v>
          </cell>
          <cell r="L367" t="str">
            <v>SOME</v>
          </cell>
        </row>
        <row r="368">
          <cell r="A368">
            <v>23</v>
          </cell>
          <cell r="B368">
            <v>1</v>
          </cell>
          <cell r="C368">
            <v>56</v>
          </cell>
          <cell r="D368">
            <v>164</v>
          </cell>
          <cell r="E368">
            <v>1</v>
          </cell>
          <cell r="F368">
            <v>1</v>
          </cell>
          <cell r="G368">
            <v>2</v>
          </cell>
          <cell r="H368">
            <v>4</v>
          </cell>
          <cell r="I368">
            <v>2</v>
          </cell>
          <cell r="J368">
            <v>1</v>
          </cell>
          <cell r="K368" t="str">
            <v>SPECIALIST</v>
          </cell>
          <cell r="L368" t="str">
            <v>SOME</v>
          </cell>
        </row>
        <row r="369">
          <cell r="A369">
            <v>22</v>
          </cell>
          <cell r="B369">
            <v>2</v>
          </cell>
          <cell r="C369">
            <v>53</v>
          </cell>
          <cell r="D369">
            <v>166</v>
          </cell>
          <cell r="E369">
            <v>2</v>
          </cell>
          <cell r="F369">
            <v>1</v>
          </cell>
          <cell r="G369">
            <v>3</v>
          </cell>
          <cell r="H369">
            <v>3</v>
          </cell>
          <cell r="I369">
            <v>1</v>
          </cell>
          <cell r="J369">
            <v>2</v>
          </cell>
          <cell r="K369" t="str">
            <v>SPECIALIST</v>
          </cell>
          <cell r="L369" t="str">
            <v>SOME</v>
          </cell>
        </row>
        <row r="370">
          <cell r="A370">
            <v>23</v>
          </cell>
          <cell r="B370">
            <v>2</v>
          </cell>
          <cell r="C370">
            <v>34</v>
          </cell>
          <cell r="D370">
            <v>156</v>
          </cell>
          <cell r="E370">
            <v>2</v>
          </cell>
          <cell r="F370">
            <v>4</v>
          </cell>
          <cell r="G370">
            <v>4</v>
          </cell>
          <cell r="H370">
            <v>3</v>
          </cell>
          <cell r="I370">
            <v>2</v>
          </cell>
          <cell r="J370">
            <v>2</v>
          </cell>
          <cell r="K370" t="str">
            <v>non-specia</v>
          </cell>
          <cell r="L370" t="str">
            <v>SOME</v>
          </cell>
        </row>
        <row r="371">
          <cell r="A371">
            <v>25</v>
          </cell>
          <cell r="B371">
            <v>2</v>
          </cell>
          <cell r="C371">
            <v>60</v>
          </cell>
          <cell r="D371">
            <v>172</v>
          </cell>
          <cell r="E371">
            <v>1</v>
          </cell>
          <cell r="F371">
            <v>1</v>
          </cell>
          <cell r="G371">
            <v>3</v>
          </cell>
          <cell r="H371">
            <v>4</v>
          </cell>
          <cell r="I371">
            <v>2</v>
          </cell>
          <cell r="J371">
            <v>1</v>
          </cell>
          <cell r="K371" t="str">
            <v>SPECIALIST</v>
          </cell>
          <cell r="L371" t="str">
            <v>SOME</v>
          </cell>
        </row>
        <row r="372">
          <cell r="A372">
            <v>18</v>
          </cell>
          <cell r="B372">
            <v>1</v>
          </cell>
          <cell r="C372">
            <v>52</v>
          </cell>
          <cell r="D372">
            <v>166</v>
          </cell>
          <cell r="E372">
            <v>2</v>
          </cell>
          <cell r="F372">
            <v>1</v>
          </cell>
          <cell r="G372">
            <v>5</v>
          </cell>
          <cell r="H372">
            <v>1</v>
          </cell>
          <cell r="I372">
            <v>2</v>
          </cell>
          <cell r="J372">
            <v>3</v>
          </cell>
          <cell r="K372" t="str">
            <v>non-specia</v>
          </cell>
          <cell r="L372" t="str">
            <v>SOME</v>
          </cell>
        </row>
        <row r="373">
          <cell r="A373">
            <v>20</v>
          </cell>
          <cell r="B373">
            <v>2</v>
          </cell>
          <cell r="E373">
            <v>2</v>
          </cell>
          <cell r="F373">
            <v>2</v>
          </cell>
          <cell r="G373">
            <v>5</v>
          </cell>
          <cell r="H373">
            <v>4</v>
          </cell>
          <cell r="I373">
            <v>2</v>
          </cell>
          <cell r="J373">
            <v>4</v>
          </cell>
          <cell r="K373" t="str">
            <v>SPECIALIST</v>
          </cell>
          <cell r="L373" t="str">
            <v>SOME</v>
          </cell>
        </row>
        <row r="374">
          <cell r="A374">
            <v>20</v>
          </cell>
          <cell r="B374">
            <v>1</v>
          </cell>
          <cell r="C374">
            <v>51</v>
          </cell>
          <cell r="D374">
            <v>158</v>
          </cell>
          <cell r="E374">
            <v>1</v>
          </cell>
          <cell r="F374">
            <v>2</v>
          </cell>
          <cell r="G374">
            <v>5</v>
          </cell>
          <cell r="H374">
            <v>3</v>
          </cell>
          <cell r="I374">
            <v>1</v>
          </cell>
          <cell r="J374">
            <v>2</v>
          </cell>
          <cell r="K374" t="str">
            <v>SPECIALIST</v>
          </cell>
          <cell r="L374" t="str">
            <v>SOME</v>
          </cell>
        </row>
        <row r="375">
          <cell r="A375">
            <v>19</v>
          </cell>
          <cell r="B375">
            <v>1</v>
          </cell>
          <cell r="C375">
            <v>51</v>
          </cell>
          <cell r="D375">
            <v>170</v>
          </cell>
          <cell r="E375">
            <v>2</v>
          </cell>
          <cell r="F375">
            <v>2</v>
          </cell>
          <cell r="G375">
            <v>3</v>
          </cell>
          <cell r="H375">
            <v>4</v>
          </cell>
          <cell r="I375">
            <v>2</v>
          </cell>
          <cell r="J375">
            <v>2</v>
          </cell>
          <cell r="K375" t="str">
            <v>SPECIALIST</v>
          </cell>
          <cell r="L375" t="str">
            <v>SOME</v>
          </cell>
        </row>
        <row r="376">
          <cell r="A376">
            <v>21</v>
          </cell>
          <cell r="B376">
            <v>1</v>
          </cell>
          <cell r="C376">
            <v>57</v>
          </cell>
          <cell r="D376">
            <v>162</v>
          </cell>
          <cell r="E376">
            <v>1</v>
          </cell>
          <cell r="F376">
            <v>1</v>
          </cell>
          <cell r="G376">
            <v>5</v>
          </cell>
          <cell r="H376">
            <v>3</v>
          </cell>
          <cell r="I376">
            <v>2</v>
          </cell>
          <cell r="J376">
            <v>4</v>
          </cell>
          <cell r="K376" t="str">
            <v>SPECIALIST</v>
          </cell>
          <cell r="L376" t="str">
            <v>SOME</v>
          </cell>
        </row>
        <row r="377">
          <cell r="A377">
            <v>21</v>
          </cell>
          <cell r="B377">
            <v>2</v>
          </cell>
          <cell r="C377">
            <v>49</v>
          </cell>
          <cell r="D377">
            <v>160</v>
          </cell>
          <cell r="E377">
            <v>2</v>
          </cell>
          <cell r="F377">
            <v>2</v>
          </cell>
          <cell r="G377">
            <v>3</v>
          </cell>
          <cell r="H377">
            <v>4</v>
          </cell>
          <cell r="I377">
            <v>1</v>
          </cell>
          <cell r="J377">
            <v>3</v>
          </cell>
          <cell r="K377" t="str">
            <v>SPECIALIST</v>
          </cell>
          <cell r="L377" t="str">
            <v>SOME</v>
          </cell>
        </row>
        <row r="378">
          <cell r="A378">
            <v>14</v>
          </cell>
          <cell r="B378">
            <v>2</v>
          </cell>
          <cell r="C378">
            <v>26</v>
          </cell>
          <cell r="D378">
            <v>154</v>
          </cell>
          <cell r="E378">
            <v>2</v>
          </cell>
          <cell r="F378">
            <v>4</v>
          </cell>
          <cell r="G378">
            <v>3</v>
          </cell>
          <cell r="H378">
            <v>2</v>
          </cell>
          <cell r="I378">
            <v>3</v>
          </cell>
          <cell r="J378">
            <v>3</v>
          </cell>
          <cell r="K378" t="str">
            <v>SPECIALIST</v>
          </cell>
          <cell r="L378" t="str">
            <v>none</v>
          </cell>
        </row>
        <row r="379">
          <cell r="A379">
            <v>27</v>
          </cell>
          <cell r="B379">
            <v>1</v>
          </cell>
          <cell r="C379">
            <v>50</v>
          </cell>
          <cell r="D379">
            <v>158</v>
          </cell>
          <cell r="E379">
            <v>2</v>
          </cell>
          <cell r="F379">
            <v>3</v>
          </cell>
          <cell r="G379">
            <v>4</v>
          </cell>
          <cell r="H379">
            <v>5</v>
          </cell>
          <cell r="I379">
            <v>2</v>
          </cell>
          <cell r="J379">
            <v>5</v>
          </cell>
          <cell r="K379" t="str">
            <v>SPECIALIST</v>
          </cell>
          <cell r="L379" t="str">
            <v>SOME</v>
          </cell>
        </row>
        <row r="380">
          <cell r="A380">
            <v>23</v>
          </cell>
          <cell r="B380">
            <v>2</v>
          </cell>
          <cell r="C380">
            <v>42</v>
          </cell>
          <cell r="D380">
            <v>166</v>
          </cell>
          <cell r="E380">
            <v>2</v>
          </cell>
          <cell r="F380">
            <v>5</v>
          </cell>
          <cell r="G380">
            <v>4</v>
          </cell>
          <cell r="H380">
            <v>3</v>
          </cell>
          <cell r="I380">
            <v>2</v>
          </cell>
          <cell r="J380">
            <v>3</v>
          </cell>
          <cell r="K380" t="str">
            <v>non-specia</v>
          </cell>
          <cell r="L380" t="str">
            <v>none</v>
          </cell>
        </row>
        <row r="381">
          <cell r="A381">
            <v>25</v>
          </cell>
          <cell r="B381">
            <v>1</v>
          </cell>
          <cell r="C381">
            <v>47</v>
          </cell>
          <cell r="D381">
            <v>164</v>
          </cell>
          <cell r="E381">
            <v>2</v>
          </cell>
          <cell r="F381">
            <v>2</v>
          </cell>
          <cell r="G381">
            <v>4</v>
          </cell>
          <cell r="H381">
            <v>4</v>
          </cell>
          <cell r="I381">
            <v>2</v>
          </cell>
          <cell r="J381">
            <v>2</v>
          </cell>
          <cell r="K381" t="str">
            <v>non-specia</v>
          </cell>
          <cell r="L381" t="str">
            <v>SOME</v>
          </cell>
        </row>
        <row r="382">
          <cell r="A382">
            <v>31</v>
          </cell>
          <cell r="B382">
            <v>1</v>
          </cell>
          <cell r="E382">
            <v>1</v>
          </cell>
          <cell r="K382" t="str">
            <v>non-specia</v>
          </cell>
          <cell r="L382" t="str">
            <v>none</v>
          </cell>
        </row>
        <row r="383">
          <cell r="A383">
            <v>32</v>
          </cell>
          <cell r="B383">
            <v>1</v>
          </cell>
          <cell r="K383" t="str">
            <v>non-specia</v>
          </cell>
          <cell r="L383" t="str">
            <v>none</v>
          </cell>
        </row>
        <row r="384">
          <cell r="A384">
            <v>31</v>
          </cell>
          <cell r="B384">
            <v>1</v>
          </cell>
          <cell r="K384" t="str">
            <v>non-specia</v>
          </cell>
          <cell r="L384" t="str">
            <v>none</v>
          </cell>
        </row>
        <row r="385">
          <cell r="A385">
            <v>27</v>
          </cell>
          <cell r="B385">
            <v>2</v>
          </cell>
          <cell r="C385">
            <v>46</v>
          </cell>
          <cell r="D385">
            <v>154</v>
          </cell>
          <cell r="E385">
            <v>2</v>
          </cell>
          <cell r="F385">
            <v>4</v>
          </cell>
          <cell r="G385">
            <v>3</v>
          </cell>
          <cell r="H385">
            <v>2</v>
          </cell>
          <cell r="I385">
            <v>2</v>
          </cell>
          <cell r="J385">
            <v>3</v>
          </cell>
          <cell r="K385" t="str">
            <v>SPECIALIST</v>
          </cell>
          <cell r="L385" t="str">
            <v>none</v>
          </cell>
        </row>
        <row r="386">
          <cell r="A386">
            <v>28</v>
          </cell>
          <cell r="B386">
            <v>2</v>
          </cell>
          <cell r="K386" t="str">
            <v>non-specia</v>
          </cell>
          <cell r="L386" t="str">
            <v>none</v>
          </cell>
        </row>
        <row r="387">
          <cell r="A387">
            <v>26</v>
          </cell>
          <cell r="B387">
            <v>1</v>
          </cell>
          <cell r="C387">
            <v>50</v>
          </cell>
          <cell r="D387">
            <v>168</v>
          </cell>
          <cell r="E387">
            <v>2</v>
          </cell>
          <cell r="F387">
            <v>2</v>
          </cell>
          <cell r="G387">
            <v>3</v>
          </cell>
          <cell r="H387">
            <v>4</v>
          </cell>
          <cell r="I387">
            <v>2</v>
          </cell>
          <cell r="J387">
            <v>3</v>
          </cell>
          <cell r="K387" t="str">
            <v>SPECIALIST</v>
          </cell>
          <cell r="L387" t="str">
            <v>SOME</v>
          </cell>
        </row>
        <row r="388">
          <cell r="A388">
            <v>37</v>
          </cell>
          <cell r="B388">
            <v>2</v>
          </cell>
          <cell r="K388" t="str">
            <v>non-specia</v>
          </cell>
          <cell r="L388" t="str">
            <v>none</v>
          </cell>
        </row>
        <row r="389">
          <cell r="A389">
            <v>25</v>
          </cell>
          <cell r="B389">
            <v>1</v>
          </cell>
          <cell r="K389" t="str">
            <v>non-specia</v>
          </cell>
          <cell r="L389" t="str">
            <v>none</v>
          </cell>
        </row>
        <row r="390">
          <cell r="A390">
            <v>19</v>
          </cell>
          <cell r="B390">
            <v>1</v>
          </cell>
          <cell r="K390" t="str">
            <v>non-specia</v>
          </cell>
          <cell r="L390" t="str">
            <v>none</v>
          </cell>
        </row>
        <row r="391">
          <cell r="A391">
            <v>28</v>
          </cell>
          <cell r="B391">
            <v>2</v>
          </cell>
          <cell r="K391" t="str">
            <v>non-specia</v>
          </cell>
          <cell r="L391" t="str">
            <v>none</v>
          </cell>
        </row>
        <row r="392">
          <cell r="A392">
            <v>21</v>
          </cell>
          <cell r="B392">
            <v>1</v>
          </cell>
          <cell r="C392">
            <v>62</v>
          </cell>
          <cell r="D392">
            <v>168</v>
          </cell>
          <cell r="E392">
            <v>1</v>
          </cell>
          <cell r="F392">
            <v>1</v>
          </cell>
          <cell r="G392">
            <v>3</v>
          </cell>
          <cell r="H392">
            <v>2</v>
          </cell>
          <cell r="I392">
            <v>2</v>
          </cell>
          <cell r="J392">
            <v>2</v>
          </cell>
          <cell r="K392" t="str">
            <v>SPECIALIST</v>
          </cell>
          <cell r="L392" t="str">
            <v>SOME</v>
          </cell>
        </row>
        <row r="393">
          <cell r="A393">
            <v>17</v>
          </cell>
          <cell r="B393">
            <v>1</v>
          </cell>
          <cell r="C393">
            <v>53</v>
          </cell>
          <cell r="D393">
            <v>172</v>
          </cell>
          <cell r="E393">
            <v>2</v>
          </cell>
          <cell r="F393">
            <v>1</v>
          </cell>
          <cell r="G393">
            <v>2</v>
          </cell>
          <cell r="H393">
            <v>2</v>
          </cell>
          <cell r="I393">
            <v>1</v>
          </cell>
          <cell r="J393">
            <v>1</v>
          </cell>
          <cell r="K393" t="str">
            <v>SPECIALIST</v>
          </cell>
          <cell r="L393" t="str">
            <v>SOME</v>
          </cell>
        </row>
        <row r="394">
          <cell r="A394">
            <v>21</v>
          </cell>
          <cell r="B394">
            <v>1</v>
          </cell>
          <cell r="C394">
            <v>41</v>
          </cell>
          <cell r="D394">
            <v>154</v>
          </cell>
          <cell r="E394">
            <v>2</v>
          </cell>
          <cell r="F394">
            <v>4</v>
          </cell>
          <cell r="G394">
            <v>4</v>
          </cell>
          <cell r="H394">
            <v>4</v>
          </cell>
          <cell r="I394">
            <v>2</v>
          </cell>
          <cell r="J394">
            <v>3</v>
          </cell>
          <cell r="K394" t="str">
            <v>non-specia</v>
          </cell>
          <cell r="L394" t="str">
            <v>SOME</v>
          </cell>
        </row>
        <row r="395">
          <cell r="A395">
            <v>24</v>
          </cell>
          <cell r="B395">
            <v>2</v>
          </cell>
          <cell r="C395">
            <v>56</v>
          </cell>
          <cell r="D395">
            <v>155</v>
          </cell>
          <cell r="E395">
            <v>1</v>
          </cell>
          <cell r="F395">
            <v>2</v>
          </cell>
          <cell r="G395">
            <v>3</v>
          </cell>
          <cell r="H395">
            <v>1</v>
          </cell>
          <cell r="I395">
            <v>2</v>
          </cell>
          <cell r="J395">
            <v>3</v>
          </cell>
          <cell r="K395" t="str">
            <v>non-specia</v>
          </cell>
          <cell r="L395" t="str">
            <v>SOME</v>
          </cell>
        </row>
        <row r="396">
          <cell r="A396">
            <v>23</v>
          </cell>
          <cell r="B396">
            <v>2</v>
          </cell>
          <cell r="C396">
            <v>50</v>
          </cell>
          <cell r="D396">
            <v>170</v>
          </cell>
          <cell r="E396">
            <v>1</v>
          </cell>
          <cell r="F396">
            <v>2</v>
          </cell>
          <cell r="G396">
            <v>3</v>
          </cell>
          <cell r="H396">
            <v>4</v>
          </cell>
          <cell r="I396">
            <v>2</v>
          </cell>
          <cell r="J396">
            <v>2</v>
          </cell>
          <cell r="K396" t="str">
            <v>SPECIALIST</v>
          </cell>
          <cell r="L396" t="str">
            <v>SOME</v>
          </cell>
        </row>
        <row r="397">
          <cell r="A397">
            <v>20</v>
          </cell>
          <cell r="B397">
            <v>1</v>
          </cell>
          <cell r="C397">
            <v>57</v>
          </cell>
          <cell r="D397">
            <v>162</v>
          </cell>
          <cell r="E397">
            <v>1</v>
          </cell>
          <cell r="F397">
            <v>1</v>
          </cell>
          <cell r="G397">
            <v>3</v>
          </cell>
          <cell r="H397">
            <v>4</v>
          </cell>
          <cell r="I397">
            <v>2</v>
          </cell>
          <cell r="J397">
            <v>2</v>
          </cell>
          <cell r="K397" t="str">
            <v>SPECIALIST</v>
          </cell>
          <cell r="L397" t="str">
            <v>SOME</v>
          </cell>
        </row>
        <row r="398">
          <cell r="A398">
            <v>20</v>
          </cell>
          <cell r="B398">
            <v>1</v>
          </cell>
          <cell r="C398">
            <v>46</v>
          </cell>
          <cell r="D398">
            <v>168</v>
          </cell>
          <cell r="E398">
            <v>2</v>
          </cell>
          <cell r="F398">
            <v>4</v>
          </cell>
          <cell r="G398">
            <v>4</v>
          </cell>
          <cell r="H398">
            <v>4</v>
          </cell>
          <cell r="I398">
            <v>4</v>
          </cell>
          <cell r="J398">
            <v>2</v>
          </cell>
          <cell r="K398" t="str">
            <v>SPECIALIST</v>
          </cell>
          <cell r="L398" t="str">
            <v>SOME</v>
          </cell>
        </row>
        <row r="399">
          <cell r="A399">
            <v>27</v>
          </cell>
          <cell r="B399">
            <v>2</v>
          </cell>
          <cell r="K399" t="str">
            <v>non-specia</v>
          </cell>
          <cell r="L399" t="str">
            <v>none</v>
          </cell>
        </row>
        <row r="400">
          <cell r="A400">
            <v>27</v>
          </cell>
          <cell r="B400">
            <v>2</v>
          </cell>
          <cell r="C400">
            <v>51</v>
          </cell>
          <cell r="D400">
            <v>164</v>
          </cell>
          <cell r="E400">
            <v>1</v>
          </cell>
          <cell r="F400">
            <v>2</v>
          </cell>
          <cell r="G400">
            <v>3</v>
          </cell>
          <cell r="H400">
            <v>3</v>
          </cell>
          <cell r="I400">
            <v>2</v>
          </cell>
          <cell r="J400">
            <v>2</v>
          </cell>
          <cell r="K400" t="str">
            <v>SPECIALIST</v>
          </cell>
          <cell r="L400" t="str">
            <v>SOME</v>
          </cell>
        </row>
        <row r="401">
          <cell r="A401">
            <v>26</v>
          </cell>
          <cell r="B401">
            <v>1</v>
          </cell>
          <cell r="K401" t="str">
            <v>non-specia</v>
          </cell>
          <cell r="L401" t="str">
            <v>none</v>
          </cell>
        </row>
        <row r="402">
          <cell r="A402">
            <v>23</v>
          </cell>
          <cell r="B402">
            <v>1</v>
          </cell>
          <cell r="C402">
            <v>40</v>
          </cell>
          <cell r="D402">
            <v>148</v>
          </cell>
          <cell r="E402">
            <v>2</v>
          </cell>
          <cell r="F402">
            <v>2</v>
          </cell>
          <cell r="G402">
            <v>4</v>
          </cell>
          <cell r="H402">
            <v>3</v>
          </cell>
          <cell r="I402">
            <v>1</v>
          </cell>
          <cell r="J402">
            <v>2</v>
          </cell>
          <cell r="K402" t="str">
            <v>non-specia</v>
          </cell>
          <cell r="L402" t="str">
            <v>SOME</v>
          </cell>
        </row>
        <row r="403">
          <cell r="A403">
            <v>32</v>
          </cell>
          <cell r="B403">
            <v>2</v>
          </cell>
          <cell r="E403">
            <v>1</v>
          </cell>
          <cell r="K403" t="str">
            <v>non-specia</v>
          </cell>
          <cell r="L403" t="str">
            <v>none</v>
          </cell>
        </row>
        <row r="404">
          <cell r="A404">
            <v>27</v>
          </cell>
          <cell r="B404">
            <v>1</v>
          </cell>
          <cell r="K404" t="str">
            <v>non-specia</v>
          </cell>
          <cell r="L404" t="str">
            <v>none</v>
          </cell>
        </row>
        <row r="405">
          <cell r="A405">
            <v>25</v>
          </cell>
          <cell r="B405">
            <v>1</v>
          </cell>
          <cell r="E405">
            <v>1</v>
          </cell>
          <cell r="K405" t="str">
            <v>non-specia</v>
          </cell>
          <cell r="L405" t="str">
            <v>none</v>
          </cell>
        </row>
        <row r="406">
          <cell r="A406">
            <v>25</v>
          </cell>
          <cell r="B406">
            <v>2</v>
          </cell>
          <cell r="C406">
            <v>47</v>
          </cell>
          <cell r="D406">
            <v>162</v>
          </cell>
          <cell r="E406">
            <v>2</v>
          </cell>
          <cell r="F406">
            <v>1</v>
          </cell>
          <cell r="G406">
            <v>3</v>
          </cell>
          <cell r="H406">
            <v>3</v>
          </cell>
          <cell r="I406">
            <v>1</v>
          </cell>
          <cell r="J406">
            <v>1</v>
          </cell>
          <cell r="K406" t="str">
            <v>non-specia</v>
          </cell>
          <cell r="L406" t="str">
            <v>SOME</v>
          </cell>
        </row>
        <row r="407">
          <cell r="A407">
            <v>52</v>
          </cell>
          <cell r="B407">
            <v>1</v>
          </cell>
          <cell r="C407">
            <v>46</v>
          </cell>
          <cell r="D407">
            <v>154</v>
          </cell>
          <cell r="E407">
            <v>2</v>
          </cell>
          <cell r="F407">
            <v>4</v>
          </cell>
          <cell r="G407">
            <v>4</v>
          </cell>
          <cell r="H407">
            <v>1</v>
          </cell>
          <cell r="I407">
            <v>4</v>
          </cell>
          <cell r="J407">
            <v>4</v>
          </cell>
          <cell r="K407" t="str">
            <v>SPECIALIST</v>
          </cell>
          <cell r="L407" t="str">
            <v>none</v>
          </cell>
        </row>
        <row r="408">
          <cell r="A408">
            <v>25</v>
          </cell>
          <cell r="B408">
            <v>2</v>
          </cell>
          <cell r="C408">
            <v>52</v>
          </cell>
          <cell r="D408">
            <v>160</v>
          </cell>
          <cell r="E408">
            <v>1</v>
          </cell>
          <cell r="F408">
            <v>1</v>
          </cell>
          <cell r="G408">
            <v>3</v>
          </cell>
          <cell r="H408">
            <v>3</v>
          </cell>
          <cell r="I408">
            <v>3</v>
          </cell>
          <cell r="J408">
            <v>1</v>
          </cell>
          <cell r="K408" t="str">
            <v>SPECIALIST</v>
          </cell>
          <cell r="L408" t="str">
            <v>SOME</v>
          </cell>
        </row>
        <row r="409">
          <cell r="A409">
            <v>21</v>
          </cell>
          <cell r="B409">
            <v>2</v>
          </cell>
          <cell r="D409">
            <v>162</v>
          </cell>
          <cell r="E409">
            <v>1</v>
          </cell>
          <cell r="G409">
            <v>1</v>
          </cell>
          <cell r="H409">
            <v>1</v>
          </cell>
          <cell r="I409">
            <v>3</v>
          </cell>
          <cell r="J409">
            <v>1</v>
          </cell>
          <cell r="K409" t="str">
            <v>SPECIALIST</v>
          </cell>
          <cell r="L409" t="str">
            <v>SOME</v>
          </cell>
        </row>
        <row r="410">
          <cell r="A410">
            <v>31</v>
          </cell>
          <cell r="B410">
            <v>2</v>
          </cell>
          <cell r="C410">
            <v>60</v>
          </cell>
          <cell r="D410">
            <v>168</v>
          </cell>
          <cell r="E410">
            <v>1</v>
          </cell>
          <cell r="F410">
            <v>2</v>
          </cell>
          <cell r="G410">
            <v>3</v>
          </cell>
          <cell r="H410">
            <v>3</v>
          </cell>
          <cell r="I410">
            <v>2</v>
          </cell>
          <cell r="J410">
            <v>3</v>
          </cell>
          <cell r="K410" t="str">
            <v>non-specia</v>
          </cell>
          <cell r="L410" t="str">
            <v>SOME</v>
          </cell>
        </row>
        <row r="411">
          <cell r="A411">
            <v>20</v>
          </cell>
          <cell r="B411">
            <v>1</v>
          </cell>
          <cell r="C411">
            <v>59</v>
          </cell>
          <cell r="D411">
            <v>166</v>
          </cell>
          <cell r="E411">
            <v>1</v>
          </cell>
          <cell r="F411">
            <v>1</v>
          </cell>
          <cell r="G411">
            <v>3</v>
          </cell>
          <cell r="H411">
            <v>2</v>
          </cell>
          <cell r="I411">
            <v>1</v>
          </cell>
          <cell r="J411">
            <v>2</v>
          </cell>
          <cell r="K411" t="str">
            <v>non-specia</v>
          </cell>
          <cell r="L411" t="str">
            <v>SOME</v>
          </cell>
        </row>
        <row r="412">
          <cell r="A412">
            <v>26</v>
          </cell>
          <cell r="B412">
            <v>2</v>
          </cell>
          <cell r="C412">
            <v>57</v>
          </cell>
          <cell r="D412">
            <v>170</v>
          </cell>
          <cell r="E412">
            <v>1</v>
          </cell>
          <cell r="F412">
            <v>1</v>
          </cell>
          <cell r="G412">
            <v>2</v>
          </cell>
          <cell r="H412">
            <v>4</v>
          </cell>
          <cell r="I412">
            <v>2</v>
          </cell>
          <cell r="J412">
            <v>2</v>
          </cell>
          <cell r="K412" t="str">
            <v>non-specia</v>
          </cell>
          <cell r="L412" t="str">
            <v>SOME</v>
          </cell>
        </row>
        <row r="413">
          <cell r="A413">
            <v>23</v>
          </cell>
          <cell r="B413">
            <v>2</v>
          </cell>
          <cell r="C413">
            <v>53</v>
          </cell>
          <cell r="D413">
            <v>164</v>
          </cell>
          <cell r="E413">
            <v>1</v>
          </cell>
          <cell r="F413">
            <v>2</v>
          </cell>
          <cell r="G413">
            <v>3</v>
          </cell>
          <cell r="H413">
            <v>3</v>
          </cell>
          <cell r="I413">
            <v>3</v>
          </cell>
          <cell r="J413">
            <v>3</v>
          </cell>
          <cell r="K413" t="str">
            <v>SPECIALIST</v>
          </cell>
          <cell r="L413" t="str">
            <v>SOME</v>
          </cell>
        </row>
        <row r="414">
          <cell r="A414">
            <v>19</v>
          </cell>
          <cell r="B414">
            <v>2</v>
          </cell>
          <cell r="C414">
            <v>58</v>
          </cell>
          <cell r="D414">
            <v>180</v>
          </cell>
          <cell r="E414">
            <v>2</v>
          </cell>
          <cell r="F414">
            <v>1</v>
          </cell>
          <cell r="G414">
            <v>4</v>
          </cell>
          <cell r="H414">
            <v>3</v>
          </cell>
          <cell r="I414">
            <v>5</v>
          </cell>
          <cell r="J414">
            <v>1</v>
          </cell>
          <cell r="K414" t="str">
            <v>SPECIALIST</v>
          </cell>
          <cell r="L414" t="str">
            <v>none</v>
          </cell>
        </row>
        <row r="415">
          <cell r="A415">
            <v>26</v>
          </cell>
          <cell r="B415">
            <v>1</v>
          </cell>
          <cell r="C415">
            <v>55</v>
          </cell>
          <cell r="D415">
            <v>164</v>
          </cell>
          <cell r="E415">
            <v>1</v>
          </cell>
          <cell r="F415">
            <v>5</v>
          </cell>
          <cell r="G415">
            <v>3</v>
          </cell>
          <cell r="H415">
            <v>3</v>
          </cell>
          <cell r="I415">
            <v>2</v>
          </cell>
          <cell r="J415">
            <v>2</v>
          </cell>
          <cell r="K415" t="str">
            <v>non-specia</v>
          </cell>
          <cell r="L415" t="str">
            <v>SOME</v>
          </cell>
        </row>
        <row r="416">
          <cell r="A416">
            <v>26</v>
          </cell>
          <cell r="B416">
            <v>2</v>
          </cell>
          <cell r="K416" t="str">
            <v>non-specia</v>
          </cell>
          <cell r="L416" t="str">
            <v>none</v>
          </cell>
        </row>
        <row r="417">
          <cell r="A417">
            <v>24</v>
          </cell>
          <cell r="B417">
            <v>1</v>
          </cell>
          <cell r="C417">
            <v>53</v>
          </cell>
          <cell r="D417">
            <v>166</v>
          </cell>
          <cell r="E417">
            <v>2</v>
          </cell>
          <cell r="F417">
            <v>1</v>
          </cell>
          <cell r="G417">
            <v>3</v>
          </cell>
          <cell r="H417">
            <v>3</v>
          </cell>
          <cell r="I417">
            <v>3</v>
          </cell>
          <cell r="J417">
            <v>2</v>
          </cell>
          <cell r="K417" t="str">
            <v>SPECIALIST</v>
          </cell>
          <cell r="L417" t="str">
            <v>SOME</v>
          </cell>
        </row>
        <row r="418">
          <cell r="A418">
            <v>23</v>
          </cell>
          <cell r="B418">
            <v>2</v>
          </cell>
          <cell r="C418">
            <v>45</v>
          </cell>
          <cell r="D418">
            <v>154</v>
          </cell>
          <cell r="E418">
            <v>1</v>
          </cell>
          <cell r="F418">
            <v>5</v>
          </cell>
          <cell r="G418">
            <v>4</v>
          </cell>
          <cell r="H418">
            <v>4</v>
          </cell>
          <cell r="I418">
            <v>3</v>
          </cell>
          <cell r="J418">
            <v>3</v>
          </cell>
          <cell r="K418" t="str">
            <v>non-specia</v>
          </cell>
          <cell r="L418" t="str">
            <v>SOME</v>
          </cell>
        </row>
        <row r="419">
          <cell r="A419">
            <v>30</v>
          </cell>
          <cell r="B419">
            <v>2</v>
          </cell>
          <cell r="C419">
            <v>49</v>
          </cell>
          <cell r="D419">
            <v>162</v>
          </cell>
          <cell r="E419">
            <v>2</v>
          </cell>
          <cell r="F419">
            <v>4</v>
          </cell>
          <cell r="G419">
            <v>3</v>
          </cell>
          <cell r="H419">
            <v>3</v>
          </cell>
          <cell r="I419">
            <v>1</v>
          </cell>
          <cell r="J419">
            <v>2</v>
          </cell>
          <cell r="K419" t="str">
            <v>SPECIALIST</v>
          </cell>
          <cell r="L419" t="str">
            <v>SOME</v>
          </cell>
        </row>
        <row r="420">
          <cell r="A420">
            <v>24</v>
          </cell>
          <cell r="B420">
            <v>2</v>
          </cell>
          <cell r="C420">
            <v>52</v>
          </cell>
          <cell r="D420">
            <v>158</v>
          </cell>
          <cell r="E420">
            <v>1</v>
          </cell>
          <cell r="F420">
            <v>1</v>
          </cell>
          <cell r="G420">
            <v>3</v>
          </cell>
          <cell r="H420">
            <v>3</v>
          </cell>
          <cell r="I420">
            <v>3</v>
          </cell>
          <cell r="J420">
            <v>1</v>
          </cell>
          <cell r="K420" t="str">
            <v>SPECIALIST</v>
          </cell>
          <cell r="L420" t="str">
            <v>SOME</v>
          </cell>
        </row>
        <row r="421">
          <cell r="A421">
            <v>19</v>
          </cell>
          <cell r="B421">
            <v>2</v>
          </cell>
          <cell r="C421">
            <v>43</v>
          </cell>
          <cell r="D421">
            <v>156</v>
          </cell>
          <cell r="E421">
            <v>2</v>
          </cell>
          <cell r="F421">
            <v>3</v>
          </cell>
          <cell r="G421">
            <v>3</v>
          </cell>
          <cell r="H421">
            <v>4</v>
          </cell>
          <cell r="I421">
            <v>2</v>
          </cell>
          <cell r="J421">
            <v>3</v>
          </cell>
          <cell r="K421" t="str">
            <v>non-specia</v>
          </cell>
          <cell r="L421" t="str">
            <v>SOME</v>
          </cell>
        </row>
        <row r="422">
          <cell r="A422">
            <v>31</v>
          </cell>
          <cell r="B422">
            <v>2</v>
          </cell>
          <cell r="C422">
            <v>37</v>
          </cell>
          <cell r="D422">
            <v>154</v>
          </cell>
          <cell r="E422">
            <v>1</v>
          </cell>
          <cell r="F422">
            <v>2</v>
          </cell>
          <cell r="G422">
            <v>3</v>
          </cell>
          <cell r="H422">
            <v>3</v>
          </cell>
          <cell r="I422">
            <v>3</v>
          </cell>
          <cell r="J422">
            <v>3</v>
          </cell>
          <cell r="K422" t="str">
            <v>non-specia</v>
          </cell>
          <cell r="L422" t="str">
            <v>SOME</v>
          </cell>
        </row>
        <row r="423">
          <cell r="A423">
            <v>27</v>
          </cell>
          <cell r="B423">
            <v>2</v>
          </cell>
          <cell r="C423">
            <v>54</v>
          </cell>
          <cell r="D423">
            <v>158</v>
          </cell>
          <cell r="E423">
            <v>2</v>
          </cell>
          <cell r="F423">
            <v>2</v>
          </cell>
          <cell r="G423">
            <v>5</v>
          </cell>
          <cell r="H423">
            <v>3</v>
          </cell>
          <cell r="I423">
            <v>2</v>
          </cell>
          <cell r="J423">
            <v>1</v>
          </cell>
          <cell r="K423" t="str">
            <v>SPECIALIST</v>
          </cell>
          <cell r="L423" t="str">
            <v>SOME</v>
          </cell>
        </row>
        <row r="424">
          <cell r="A424">
            <v>16</v>
          </cell>
          <cell r="B424">
            <v>1</v>
          </cell>
          <cell r="C424">
            <v>30</v>
          </cell>
          <cell r="D424">
            <v>146</v>
          </cell>
          <cell r="E424">
            <v>2</v>
          </cell>
          <cell r="F424">
            <v>2</v>
          </cell>
          <cell r="G424">
            <v>2</v>
          </cell>
          <cell r="H424">
            <v>4</v>
          </cell>
          <cell r="I424">
            <v>2</v>
          </cell>
          <cell r="J424">
            <v>2</v>
          </cell>
          <cell r="K424" t="str">
            <v>SPECIALIST</v>
          </cell>
          <cell r="L424" t="str">
            <v>SOME</v>
          </cell>
        </row>
        <row r="425">
          <cell r="A425">
            <v>21</v>
          </cell>
          <cell r="B425">
            <v>2</v>
          </cell>
          <cell r="C425">
            <v>57</v>
          </cell>
          <cell r="D425">
            <v>178</v>
          </cell>
          <cell r="E425">
            <v>2</v>
          </cell>
          <cell r="F425">
            <v>4</v>
          </cell>
          <cell r="G425">
            <v>4</v>
          </cell>
          <cell r="H425">
            <v>4</v>
          </cell>
          <cell r="I425">
            <v>4</v>
          </cell>
          <cell r="J425">
            <v>2</v>
          </cell>
          <cell r="K425" t="str">
            <v>non-specia</v>
          </cell>
          <cell r="L425" t="str">
            <v>SOME</v>
          </cell>
        </row>
        <row r="426">
          <cell r="A426">
            <v>25</v>
          </cell>
          <cell r="B426">
            <v>1</v>
          </cell>
          <cell r="C426">
            <v>62</v>
          </cell>
          <cell r="D426">
            <v>180</v>
          </cell>
          <cell r="E426">
            <v>2</v>
          </cell>
          <cell r="F426">
            <v>2</v>
          </cell>
          <cell r="G426">
            <v>4</v>
          </cell>
          <cell r="H426">
            <v>4</v>
          </cell>
          <cell r="I426">
            <v>2</v>
          </cell>
          <cell r="J426">
            <v>3</v>
          </cell>
          <cell r="K426" t="str">
            <v>SPECIALIST</v>
          </cell>
          <cell r="L426" t="str">
            <v>SOME</v>
          </cell>
        </row>
        <row r="427">
          <cell r="A427">
            <v>22</v>
          </cell>
          <cell r="B427">
            <v>1</v>
          </cell>
          <cell r="C427">
            <v>53</v>
          </cell>
          <cell r="D427">
            <v>160</v>
          </cell>
          <cell r="E427">
            <v>1</v>
          </cell>
          <cell r="F427">
            <v>1</v>
          </cell>
          <cell r="G427">
            <v>3</v>
          </cell>
          <cell r="H427">
            <v>3</v>
          </cell>
          <cell r="I427">
            <v>1</v>
          </cell>
          <cell r="J427">
            <v>1</v>
          </cell>
          <cell r="K427" t="str">
            <v>SPECIALIST</v>
          </cell>
          <cell r="L427" t="str">
            <v>SOME</v>
          </cell>
        </row>
        <row r="428">
          <cell r="A428">
            <v>23</v>
          </cell>
          <cell r="B428">
            <v>2</v>
          </cell>
          <cell r="C428">
            <v>56</v>
          </cell>
          <cell r="D428">
            <v>174</v>
          </cell>
          <cell r="E428">
            <v>2</v>
          </cell>
          <cell r="F428">
            <v>2</v>
          </cell>
          <cell r="G428">
            <v>3</v>
          </cell>
          <cell r="H428">
            <v>3</v>
          </cell>
          <cell r="I428">
            <v>2</v>
          </cell>
          <cell r="J428">
            <v>2</v>
          </cell>
          <cell r="K428" t="str">
            <v>SPECIALIST</v>
          </cell>
          <cell r="L428" t="str">
            <v>SOME</v>
          </cell>
        </row>
        <row r="429">
          <cell r="A429">
            <v>20</v>
          </cell>
          <cell r="B429">
            <v>1</v>
          </cell>
          <cell r="C429">
            <v>45</v>
          </cell>
          <cell r="D429">
            <v>162</v>
          </cell>
          <cell r="E429">
            <v>2</v>
          </cell>
          <cell r="F429">
            <v>1</v>
          </cell>
          <cell r="G429">
            <v>3</v>
          </cell>
          <cell r="H429">
            <v>3</v>
          </cell>
          <cell r="I429">
            <v>2</v>
          </cell>
          <cell r="J429">
            <v>2</v>
          </cell>
          <cell r="K429" t="str">
            <v>SPECIALIST</v>
          </cell>
          <cell r="L429" t="str">
            <v>SOME</v>
          </cell>
        </row>
        <row r="430">
          <cell r="A430">
            <v>34</v>
          </cell>
          <cell r="B430">
            <v>1</v>
          </cell>
          <cell r="C430">
            <v>56</v>
          </cell>
          <cell r="D430">
            <v>170</v>
          </cell>
          <cell r="E430">
            <v>1</v>
          </cell>
          <cell r="F430">
            <v>1</v>
          </cell>
          <cell r="G430">
            <v>3</v>
          </cell>
          <cell r="H430">
            <v>3</v>
          </cell>
          <cell r="I430">
            <v>2</v>
          </cell>
          <cell r="J430">
            <v>2</v>
          </cell>
          <cell r="K430" t="str">
            <v>SPECIALIST</v>
          </cell>
          <cell r="L430" t="str">
            <v>SOME</v>
          </cell>
        </row>
        <row r="431">
          <cell r="A431">
            <v>25</v>
          </cell>
          <cell r="B431">
            <v>1</v>
          </cell>
          <cell r="K431" t="str">
            <v>non-specia</v>
          </cell>
          <cell r="L431" t="str">
            <v>none</v>
          </cell>
        </row>
        <row r="432">
          <cell r="A432">
            <v>31</v>
          </cell>
          <cell r="B432">
            <v>1</v>
          </cell>
          <cell r="C432">
            <v>59</v>
          </cell>
          <cell r="D432">
            <v>170</v>
          </cell>
          <cell r="E432">
            <v>2</v>
          </cell>
          <cell r="F432">
            <v>4</v>
          </cell>
          <cell r="G432">
            <v>4</v>
          </cell>
          <cell r="H432">
            <v>5</v>
          </cell>
          <cell r="I432">
            <v>3</v>
          </cell>
          <cell r="J432">
            <v>2</v>
          </cell>
          <cell r="K432" t="str">
            <v>SPECIALIST</v>
          </cell>
          <cell r="L432" t="str">
            <v>none</v>
          </cell>
        </row>
        <row r="433">
          <cell r="A433">
            <v>24</v>
          </cell>
          <cell r="B433">
            <v>2</v>
          </cell>
          <cell r="C433">
            <v>50</v>
          </cell>
          <cell r="D433">
            <v>158</v>
          </cell>
          <cell r="E433">
            <v>1</v>
          </cell>
          <cell r="F433">
            <v>1</v>
          </cell>
          <cell r="G433">
            <v>2</v>
          </cell>
          <cell r="H433">
            <v>2</v>
          </cell>
          <cell r="I433">
            <v>1</v>
          </cell>
          <cell r="J433">
            <v>1</v>
          </cell>
          <cell r="K433" t="str">
            <v>SPECIALIST</v>
          </cell>
          <cell r="L433" t="str">
            <v>SOME</v>
          </cell>
        </row>
        <row r="434">
          <cell r="A434">
            <v>24</v>
          </cell>
          <cell r="B434">
            <v>2</v>
          </cell>
          <cell r="C434">
            <v>64</v>
          </cell>
          <cell r="D434">
            <v>174</v>
          </cell>
          <cell r="E434">
            <v>1</v>
          </cell>
          <cell r="F434">
            <v>1</v>
          </cell>
          <cell r="G434">
            <v>3</v>
          </cell>
          <cell r="H434">
            <v>2</v>
          </cell>
          <cell r="I434">
            <v>2</v>
          </cell>
          <cell r="J434">
            <v>2</v>
          </cell>
          <cell r="K434" t="str">
            <v>SPECIALIST</v>
          </cell>
          <cell r="L434" t="str">
            <v>SOME</v>
          </cell>
        </row>
        <row r="435">
          <cell r="A435">
            <v>24</v>
          </cell>
          <cell r="B435">
            <v>1</v>
          </cell>
          <cell r="C435">
            <v>54</v>
          </cell>
          <cell r="D435">
            <v>174</v>
          </cell>
          <cell r="E435">
            <v>2</v>
          </cell>
          <cell r="F435">
            <v>2</v>
          </cell>
          <cell r="G435">
            <v>3</v>
          </cell>
          <cell r="H435">
            <v>4</v>
          </cell>
          <cell r="I435">
            <v>1</v>
          </cell>
          <cell r="J435">
            <v>2</v>
          </cell>
          <cell r="K435" t="str">
            <v>non-specia</v>
          </cell>
          <cell r="L435" t="str">
            <v>SOME</v>
          </cell>
        </row>
        <row r="436">
          <cell r="A436">
            <v>31</v>
          </cell>
          <cell r="B436">
            <v>1</v>
          </cell>
          <cell r="C436">
            <v>46</v>
          </cell>
          <cell r="D436">
            <v>164</v>
          </cell>
          <cell r="E436">
            <v>2</v>
          </cell>
          <cell r="F436">
            <v>4</v>
          </cell>
          <cell r="G436">
            <v>5</v>
          </cell>
          <cell r="H436">
            <v>4</v>
          </cell>
          <cell r="I436">
            <v>4</v>
          </cell>
          <cell r="J436">
            <v>2</v>
          </cell>
          <cell r="K436" t="str">
            <v>non-specia</v>
          </cell>
          <cell r="L436" t="str">
            <v>SOME</v>
          </cell>
        </row>
        <row r="437">
          <cell r="A437">
            <v>25</v>
          </cell>
          <cell r="B437">
            <v>2</v>
          </cell>
          <cell r="K437" t="str">
            <v>non-specia</v>
          </cell>
          <cell r="L437" t="str">
            <v>none</v>
          </cell>
        </row>
        <row r="438">
          <cell r="A438">
            <v>27</v>
          </cell>
          <cell r="B438">
            <v>1</v>
          </cell>
          <cell r="C438">
            <v>63</v>
          </cell>
          <cell r="D438">
            <v>162</v>
          </cell>
          <cell r="E438">
            <v>1</v>
          </cell>
          <cell r="F438">
            <v>1</v>
          </cell>
          <cell r="G438">
            <v>2</v>
          </cell>
          <cell r="H438">
            <v>2</v>
          </cell>
          <cell r="I438">
            <v>1</v>
          </cell>
          <cell r="J438">
            <v>1</v>
          </cell>
          <cell r="K438" t="str">
            <v>SPECIALIST</v>
          </cell>
          <cell r="L438" t="str">
            <v>SOME</v>
          </cell>
        </row>
        <row r="439">
          <cell r="A439">
            <v>26</v>
          </cell>
          <cell r="B439">
            <v>1</v>
          </cell>
          <cell r="K439" t="str">
            <v>non-specia</v>
          </cell>
          <cell r="L439" t="str">
            <v>none</v>
          </cell>
        </row>
        <row r="440">
          <cell r="A440">
            <v>18</v>
          </cell>
          <cell r="B440">
            <v>1</v>
          </cell>
          <cell r="C440">
            <v>51</v>
          </cell>
          <cell r="D440">
            <v>158</v>
          </cell>
          <cell r="E440">
            <v>1</v>
          </cell>
          <cell r="F440">
            <v>1</v>
          </cell>
          <cell r="G440">
            <v>1</v>
          </cell>
          <cell r="H440">
            <v>2</v>
          </cell>
          <cell r="I440">
            <v>1</v>
          </cell>
          <cell r="J440">
            <v>1</v>
          </cell>
          <cell r="K440" t="str">
            <v>non-specia</v>
          </cell>
          <cell r="L440" t="str">
            <v>SOME</v>
          </cell>
        </row>
        <row r="441">
          <cell r="A441">
            <v>27</v>
          </cell>
          <cell r="B441">
            <v>1</v>
          </cell>
          <cell r="K441" t="str">
            <v>non-specia</v>
          </cell>
          <cell r="L441" t="str">
            <v>none</v>
          </cell>
        </row>
        <row r="442">
          <cell r="A442">
            <v>29</v>
          </cell>
          <cell r="B442">
            <v>1</v>
          </cell>
          <cell r="C442">
            <v>51</v>
          </cell>
          <cell r="D442">
            <v>168</v>
          </cell>
          <cell r="E442">
            <v>1</v>
          </cell>
          <cell r="F442">
            <v>2</v>
          </cell>
          <cell r="G442">
            <v>3</v>
          </cell>
          <cell r="H442">
            <v>4</v>
          </cell>
          <cell r="I442">
            <v>2</v>
          </cell>
          <cell r="J442">
            <v>1</v>
          </cell>
          <cell r="K442" t="str">
            <v>SPECIALIST</v>
          </cell>
          <cell r="L442" t="str">
            <v>SOME</v>
          </cell>
        </row>
        <row r="443">
          <cell r="A443">
            <v>25</v>
          </cell>
          <cell r="B443">
            <v>1</v>
          </cell>
          <cell r="C443">
            <v>48</v>
          </cell>
          <cell r="D443">
            <v>156</v>
          </cell>
          <cell r="E443">
            <v>2</v>
          </cell>
          <cell r="F443">
            <v>5</v>
          </cell>
          <cell r="G443">
            <v>4</v>
          </cell>
          <cell r="H443">
            <v>4</v>
          </cell>
          <cell r="I443">
            <v>2</v>
          </cell>
          <cell r="J443">
            <v>5</v>
          </cell>
          <cell r="K443" t="str">
            <v>SPECIALIST</v>
          </cell>
          <cell r="L443" t="str">
            <v>SOME</v>
          </cell>
        </row>
        <row r="444">
          <cell r="A444">
            <v>22</v>
          </cell>
          <cell r="B444">
            <v>2</v>
          </cell>
          <cell r="C444">
            <v>60</v>
          </cell>
          <cell r="D444">
            <v>162</v>
          </cell>
          <cell r="E444">
            <v>1</v>
          </cell>
          <cell r="F444">
            <v>1</v>
          </cell>
          <cell r="G444">
            <v>3</v>
          </cell>
          <cell r="H444">
            <v>2</v>
          </cell>
          <cell r="I444">
            <v>2</v>
          </cell>
          <cell r="J444">
            <v>2</v>
          </cell>
          <cell r="K444" t="str">
            <v>SPECIALIST</v>
          </cell>
          <cell r="L444" t="str">
            <v>SOME</v>
          </cell>
        </row>
        <row r="445">
          <cell r="A445">
            <v>19</v>
          </cell>
          <cell r="B445">
            <v>1</v>
          </cell>
          <cell r="C445">
            <v>49</v>
          </cell>
          <cell r="D445">
            <v>176</v>
          </cell>
          <cell r="E445">
            <v>1</v>
          </cell>
          <cell r="F445">
            <v>1</v>
          </cell>
          <cell r="G445">
            <v>3</v>
          </cell>
          <cell r="H445">
            <v>4</v>
          </cell>
          <cell r="I445">
            <v>2</v>
          </cell>
          <cell r="J445">
            <v>1</v>
          </cell>
          <cell r="K445" t="str">
            <v>SPECIALIST</v>
          </cell>
          <cell r="L445" t="str">
            <v>SOME</v>
          </cell>
        </row>
        <row r="446">
          <cell r="A446">
            <v>23</v>
          </cell>
          <cell r="B446">
            <v>2</v>
          </cell>
          <cell r="C446">
            <v>51</v>
          </cell>
          <cell r="D446">
            <v>158</v>
          </cell>
          <cell r="E446">
            <v>2</v>
          </cell>
          <cell r="F446">
            <v>1</v>
          </cell>
          <cell r="G446">
            <v>3</v>
          </cell>
          <cell r="H446">
            <v>3</v>
          </cell>
          <cell r="I446">
            <v>2</v>
          </cell>
          <cell r="J446">
            <v>2</v>
          </cell>
          <cell r="K446" t="str">
            <v>non-specia</v>
          </cell>
          <cell r="L446" t="str">
            <v>SOME</v>
          </cell>
        </row>
        <row r="447">
          <cell r="A447">
            <v>20</v>
          </cell>
          <cell r="B447">
            <v>2</v>
          </cell>
          <cell r="K447" t="str">
            <v>non-specia</v>
          </cell>
          <cell r="L447" t="str">
            <v>none</v>
          </cell>
        </row>
        <row r="448">
          <cell r="A448">
            <v>23</v>
          </cell>
          <cell r="B448">
            <v>1</v>
          </cell>
          <cell r="K448" t="str">
            <v>non-specia</v>
          </cell>
          <cell r="L448" t="str">
            <v>none</v>
          </cell>
        </row>
        <row r="449">
          <cell r="A449">
            <v>20</v>
          </cell>
          <cell r="B449">
            <v>2</v>
          </cell>
          <cell r="C449">
            <v>46</v>
          </cell>
          <cell r="D449">
            <v>160</v>
          </cell>
          <cell r="E449">
            <v>1</v>
          </cell>
          <cell r="F449">
            <v>2</v>
          </cell>
          <cell r="G449">
            <v>3</v>
          </cell>
          <cell r="H449">
            <v>3</v>
          </cell>
          <cell r="I449">
            <v>1</v>
          </cell>
          <cell r="J449">
            <v>1</v>
          </cell>
          <cell r="K449" t="str">
            <v>SPECIALIST</v>
          </cell>
          <cell r="L449" t="str">
            <v>none</v>
          </cell>
        </row>
        <row r="450">
          <cell r="A450">
            <v>20</v>
          </cell>
          <cell r="B450">
            <v>2</v>
          </cell>
          <cell r="E450">
            <v>1</v>
          </cell>
          <cell r="K450" t="str">
            <v>non-specia</v>
          </cell>
          <cell r="L450" t="str">
            <v>none</v>
          </cell>
        </row>
        <row r="451">
          <cell r="A451">
            <v>22</v>
          </cell>
          <cell r="B451">
            <v>1</v>
          </cell>
          <cell r="C451">
            <v>50</v>
          </cell>
          <cell r="D451">
            <v>158</v>
          </cell>
          <cell r="E451">
            <v>1</v>
          </cell>
          <cell r="F451">
            <v>1</v>
          </cell>
          <cell r="G451">
            <v>3</v>
          </cell>
          <cell r="H451">
            <v>2</v>
          </cell>
          <cell r="I451">
            <v>2</v>
          </cell>
          <cell r="J451">
            <v>1</v>
          </cell>
          <cell r="K451" t="str">
            <v>non-specia</v>
          </cell>
          <cell r="L451" t="str">
            <v>SOME</v>
          </cell>
        </row>
        <row r="452">
          <cell r="A452">
            <v>28</v>
          </cell>
          <cell r="B452">
            <v>2</v>
          </cell>
          <cell r="C452">
            <v>62</v>
          </cell>
          <cell r="D452">
            <v>174</v>
          </cell>
          <cell r="E452">
            <v>1</v>
          </cell>
          <cell r="F452">
            <v>1</v>
          </cell>
          <cell r="G452">
            <v>3</v>
          </cell>
          <cell r="H452">
            <v>3</v>
          </cell>
          <cell r="I452">
            <v>3</v>
          </cell>
          <cell r="J452">
            <v>2</v>
          </cell>
          <cell r="K452" t="str">
            <v>non-specia</v>
          </cell>
          <cell r="L452" t="str">
            <v>SOME</v>
          </cell>
        </row>
        <row r="453">
          <cell r="A453">
            <v>20</v>
          </cell>
          <cell r="B453">
            <v>1</v>
          </cell>
          <cell r="K453" t="str">
            <v>non-specia</v>
          </cell>
          <cell r="L453" t="str">
            <v>none</v>
          </cell>
        </row>
        <row r="454">
          <cell r="A454">
            <v>24</v>
          </cell>
          <cell r="B454">
            <v>1</v>
          </cell>
          <cell r="C454">
            <v>60</v>
          </cell>
          <cell r="D454">
            <v>176</v>
          </cell>
          <cell r="E454">
            <v>2</v>
          </cell>
          <cell r="F454">
            <v>4</v>
          </cell>
          <cell r="G454">
            <v>3</v>
          </cell>
          <cell r="H454">
            <v>3</v>
          </cell>
          <cell r="I454">
            <v>3</v>
          </cell>
          <cell r="J454">
            <v>3</v>
          </cell>
          <cell r="K454" t="str">
            <v>non-specia</v>
          </cell>
          <cell r="L454" t="str">
            <v>SOME</v>
          </cell>
        </row>
        <row r="455">
          <cell r="A455">
            <v>22</v>
          </cell>
          <cell r="B455">
            <v>1</v>
          </cell>
          <cell r="C455">
            <v>47</v>
          </cell>
          <cell r="D455">
            <v>162</v>
          </cell>
          <cell r="E455">
            <v>1</v>
          </cell>
          <cell r="F455">
            <v>1</v>
          </cell>
          <cell r="G455">
            <v>3</v>
          </cell>
          <cell r="H455">
            <v>3</v>
          </cell>
          <cell r="I455">
            <v>2</v>
          </cell>
          <cell r="J455">
            <v>2</v>
          </cell>
          <cell r="K455" t="str">
            <v>non-specia</v>
          </cell>
          <cell r="L455" t="str">
            <v>SOME</v>
          </cell>
        </row>
        <row r="456">
          <cell r="A456">
            <v>22</v>
          </cell>
          <cell r="B456">
            <v>2</v>
          </cell>
          <cell r="C456">
            <v>71</v>
          </cell>
          <cell r="D456">
            <v>168</v>
          </cell>
          <cell r="E456">
            <v>2</v>
          </cell>
          <cell r="F456">
            <v>1</v>
          </cell>
          <cell r="G456">
            <v>2</v>
          </cell>
          <cell r="H456">
            <v>2</v>
          </cell>
          <cell r="I456">
            <v>2</v>
          </cell>
          <cell r="J456">
            <v>2</v>
          </cell>
          <cell r="K456" t="str">
            <v>SPECIALIST</v>
          </cell>
          <cell r="L456" t="str">
            <v>none</v>
          </cell>
        </row>
        <row r="457">
          <cell r="A457">
            <v>21</v>
          </cell>
          <cell r="B457">
            <v>2</v>
          </cell>
          <cell r="C457">
            <v>54</v>
          </cell>
          <cell r="D457">
            <v>160</v>
          </cell>
          <cell r="E457">
            <v>1</v>
          </cell>
          <cell r="F457">
            <v>1</v>
          </cell>
          <cell r="G457">
            <v>3</v>
          </cell>
          <cell r="H457">
            <v>3</v>
          </cell>
          <cell r="I457">
            <v>2</v>
          </cell>
          <cell r="J457">
            <v>1</v>
          </cell>
          <cell r="K457" t="str">
            <v>SPECIALIST</v>
          </cell>
          <cell r="L457" t="str">
            <v>SOME</v>
          </cell>
        </row>
        <row r="458">
          <cell r="A458">
            <v>19</v>
          </cell>
          <cell r="B458">
            <v>2</v>
          </cell>
          <cell r="C458">
            <v>42</v>
          </cell>
          <cell r="D458">
            <v>156</v>
          </cell>
          <cell r="E458">
            <v>1</v>
          </cell>
          <cell r="F458">
            <v>2</v>
          </cell>
          <cell r="G458">
            <v>2</v>
          </cell>
          <cell r="H458">
            <v>2</v>
          </cell>
          <cell r="I458">
            <v>1</v>
          </cell>
          <cell r="J458">
            <v>1</v>
          </cell>
          <cell r="K458" t="str">
            <v>SPECIALIST</v>
          </cell>
          <cell r="L458" t="str">
            <v>SOME</v>
          </cell>
        </row>
        <row r="459">
          <cell r="A459">
            <v>20</v>
          </cell>
          <cell r="B459">
            <v>2</v>
          </cell>
          <cell r="C459">
            <v>34</v>
          </cell>
          <cell r="D459">
            <v>156</v>
          </cell>
          <cell r="E459">
            <v>2</v>
          </cell>
          <cell r="F459">
            <v>2</v>
          </cell>
          <cell r="G459">
            <v>4</v>
          </cell>
          <cell r="H459">
            <v>4</v>
          </cell>
          <cell r="I459">
            <v>4</v>
          </cell>
          <cell r="J459">
            <v>4</v>
          </cell>
          <cell r="K459" t="str">
            <v>SPECIALIST</v>
          </cell>
          <cell r="L459" t="str">
            <v>SOME</v>
          </cell>
        </row>
        <row r="460">
          <cell r="A460">
            <v>18</v>
          </cell>
          <cell r="B460">
            <v>2</v>
          </cell>
          <cell r="C460">
            <v>54</v>
          </cell>
          <cell r="D460">
            <v>175</v>
          </cell>
          <cell r="E460">
            <v>2</v>
          </cell>
          <cell r="F460">
            <v>1</v>
          </cell>
          <cell r="G460">
            <v>2</v>
          </cell>
          <cell r="H460">
            <v>2</v>
          </cell>
          <cell r="I460">
            <v>2</v>
          </cell>
          <cell r="J460">
            <v>1</v>
          </cell>
          <cell r="K460" t="str">
            <v>SPECIALIST</v>
          </cell>
          <cell r="L460" t="str">
            <v>SOME</v>
          </cell>
        </row>
        <row r="461">
          <cell r="A461">
            <v>27</v>
          </cell>
          <cell r="B461">
            <v>1</v>
          </cell>
          <cell r="C461">
            <v>50</v>
          </cell>
          <cell r="D461">
            <v>158</v>
          </cell>
          <cell r="E461">
            <v>1</v>
          </cell>
          <cell r="F461">
            <v>2</v>
          </cell>
          <cell r="G461">
            <v>2</v>
          </cell>
          <cell r="H461">
            <v>2</v>
          </cell>
          <cell r="I461">
            <v>1</v>
          </cell>
          <cell r="J461">
            <v>1</v>
          </cell>
          <cell r="K461" t="str">
            <v>SPECIALIST</v>
          </cell>
          <cell r="L461" t="str">
            <v>SOME</v>
          </cell>
        </row>
        <row r="462">
          <cell r="A462">
            <v>21</v>
          </cell>
          <cell r="B462">
            <v>2</v>
          </cell>
          <cell r="C462">
            <v>48</v>
          </cell>
          <cell r="D462">
            <v>156</v>
          </cell>
          <cell r="E462">
            <v>1</v>
          </cell>
          <cell r="F462">
            <v>1</v>
          </cell>
          <cell r="G462">
            <v>4</v>
          </cell>
          <cell r="H462">
            <v>3</v>
          </cell>
          <cell r="I462">
            <v>4</v>
          </cell>
          <cell r="J462">
            <v>3</v>
          </cell>
          <cell r="K462" t="str">
            <v>SPECIALIST</v>
          </cell>
          <cell r="L462" t="str">
            <v>SOME</v>
          </cell>
        </row>
        <row r="463">
          <cell r="A463">
            <v>21</v>
          </cell>
          <cell r="B463">
            <v>1</v>
          </cell>
          <cell r="C463">
            <v>54</v>
          </cell>
          <cell r="D463">
            <v>166</v>
          </cell>
          <cell r="E463">
            <v>1</v>
          </cell>
          <cell r="F463">
            <v>1</v>
          </cell>
          <cell r="G463">
            <v>3</v>
          </cell>
          <cell r="H463">
            <v>1</v>
          </cell>
          <cell r="I463">
            <v>1</v>
          </cell>
          <cell r="J463">
            <v>2</v>
          </cell>
          <cell r="K463" t="str">
            <v>SPECIALIST</v>
          </cell>
          <cell r="L463" t="str">
            <v>SOME</v>
          </cell>
        </row>
        <row r="464">
          <cell r="A464">
            <v>23</v>
          </cell>
          <cell r="B464">
            <v>1</v>
          </cell>
          <cell r="C464">
            <v>47</v>
          </cell>
          <cell r="D464">
            <v>166</v>
          </cell>
          <cell r="E464">
            <v>2</v>
          </cell>
          <cell r="F464">
            <v>2</v>
          </cell>
          <cell r="G464">
            <v>3</v>
          </cell>
          <cell r="H464">
            <v>4</v>
          </cell>
          <cell r="I464">
            <v>1</v>
          </cell>
          <cell r="J464">
            <v>2</v>
          </cell>
          <cell r="K464" t="str">
            <v>non-specia</v>
          </cell>
          <cell r="L464" t="str">
            <v>none</v>
          </cell>
        </row>
        <row r="465">
          <cell r="A465">
            <v>21</v>
          </cell>
          <cell r="B465">
            <v>1</v>
          </cell>
          <cell r="C465">
            <v>54</v>
          </cell>
          <cell r="D465">
            <v>172</v>
          </cell>
          <cell r="E465">
            <v>1</v>
          </cell>
          <cell r="F465">
            <v>1</v>
          </cell>
          <cell r="G465">
            <v>3</v>
          </cell>
          <cell r="H465">
            <v>3</v>
          </cell>
          <cell r="I465">
            <v>2</v>
          </cell>
          <cell r="J465">
            <v>2</v>
          </cell>
          <cell r="K465" t="str">
            <v>SPECIALIST</v>
          </cell>
          <cell r="L465" t="str">
            <v>SOME</v>
          </cell>
        </row>
        <row r="466">
          <cell r="A466">
            <v>24</v>
          </cell>
          <cell r="B466">
            <v>1</v>
          </cell>
          <cell r="K466" t="str">
            <v>non-specia</v>
          </cell>
          <cell r="L466" t="str">
            <v>none</v>
          </cell>
        </row>
        <row r="467">
          <cell r="A467">
            <v>19</v>
          </cell>
          <cell r="B467">
            <v>1</v>
          </cell>
          <cell r="C467">
            <v>57</v>
          </cell>
          <cell r="D467">
            <v>168</v>
          </cell>
          <cell r="E467">
            <v>1</v>
          </cell>
          <cell r="F467">
            <v>1</v>
          </cell>
          <cell r="G467">
            <v>3</v>
          </cell>
          <cell r="H467">
            <v>3</v>
          </cell>
          <cell r="I467">
            <v>2</v>
          </cell>
          <cell r="J467">
            <v>2</v>
          </cell>
          <cell r="K467" t="str">
            <v>SPECIALIST</v>
          </cell>
          <cell r="L467" t="str">
            <v>SOME</v>
          </cell>
        </row>
        <row r="468">
          <cell r="A468">
            <v>20</v>
          </cell>
          <cell r="B468">
            <v>1</v>
          </cell>
          <cell r="C468">
            <v>55</v>
          </cell>
          <cell r="E468">
            <v>2</v>
          </cell>
          <cell r="F468">
            <v>2</v>
          </cell>
          <cell r="G468">
            <v>3</v>
          </cell>
          <cell r="H468">
            <v>4</v>
          </cell>
          <cell r="I468">
            <v>2</v>
          </cell>
          <cell r="J468">
            <v>3</v>
          </cell>
          <cell r="K468" t="str">
            <v>SPECIALIST</v>
          </cell>
          <cell r="L468" t="str">
            <v>SOME</v>
          </cell>
        </row>
        <row r="469">
          <cell r="A469">
            <v>23</v>
          </cell>
          <cell r="B469">
            <v>1</v>
          </cell>
          <cell r="C469">
            <v>52</v>
          </cell>
          <cell r="D469">
            <v>164</v>
          </cell>
          <cell r="E469">
            <v>2</v>
          </cell>
          <cell r="F469">
            <v>1</v>
          </cell>
          <cell r="G469">
            <v>2</v>
          </cell>
          <cell r="H469">
            <v>3</v>
          </cell>
          <cell r="I469">
            <v>2</v>
          </cell>
          <cell r="J469">
            <v>2</v>
          </cell>
          <cell r="K469" t="str">
            <v>SPECIALIST</v>
          </cell>
          <cell r="L469" t="str">
            <v>SOME</v>
          </cell>
        </row>
        <row r="470">
          <cell r="A470">
            <v>19</v>
          </cell>
          <cell r="B470">
            <v>1</v>
          </cell>
          <cell r="C470">
            <v>35</v>
          </cell>
          <cell r="D470">
            <v>158</v>
          </cell>
          <cell r="E470">
            <v>2</v>
          </cell>
          <cell r="F470">
            <v>5</v>
          </cell>
          <cell r="G470">
            <v>5</v>
          </cell>
          <cell r="H470">
            <v>4</v>
          </cell>
          <cell r="I470">
            <v>1</v>
          </cell>
          <cell r="J470">
            <v>5</v>
          </cell>
          <cell r="K470" t="str">
            <v>SPECIALIST</v>
          </cell>
          <cell r="L470" t="str">
            <v>none</v>
          </cell>
        </row>
        <row r="471">
          <cell r="A471">
            <v>24</v>
          </cell>
          <cell r="B471">
            <v>1</v>
          </cell>
          <cell r="C471">
            <v>55</v>
          </cell>
          <cell r="D471">
            <v>163</v>
          </cell>
          <cell r="E471">
            <v>1</v>
          </cell>
          <cell r="F471">
            <v>1</v>
          </cell>
          <cell r="G471">
            <v>1</v>
          </cell>
          <cell r="H471">
            <v>2</v>
          </cell>
          <cell r="I471">
            <v>3</v>
          </cell>
          <cell r="J471">
            <v>2</v>
          </cell>
          <cell r="K471" t="str">
            <v>SPECIALIST</v>
          </cell>
          <cell r="L471" t="str">
            <v>SOME</v>
          </cell>
        </row>
        <row r="472">
          <cell r="A472">
            <v>24</v>
          </cell>
          <cell r="B472">
            <v>2</v>
          </cell>
          <cell r="C472">
            <v>48</v>
          </cell>
          <cell r="D472">
            <v>164</v>
          </cell>
          <cell r="E472">
            <v>2</v>
          </cell>
          <cell r="F472">
            <v>4</v>
          </cell>
          <cell r="G472">
            <v>4</v>
          </cell>
          <cell r="H472">
            <v>4</v>
          </cell>
          <cell r="I472">
            <v>2</v>
          </cell>
          <cell r="J472">
            <v>3</v>
          </cell>
          <cell r="K472" t="str">
            <v>SPECIALIST</v>
          </cell>
          <cell r="L472" t="str">
            <v>SOME</v>
          </cell>
        </row>
        <row r="473">
          <cell r="A473">
            <v>23</v>
          </cell>
          <cell r="B473">
            <v>1</v>
          </cell>
          <cell r="C473">
            <v>49</v>
          </cell>
          <cell r="D473">
            <v>160</v>
          </cell>
          <cell r="E473">
            <v>2</v>
          </cell>
          <cell r="F473">
            <v>1</v>
          </cell>
          <cell r="G473">
            <v>3</v>
          </cell>
          <cell r="H473">
            <v>5</v>
          </cell>
          <cell r="I473">
            <v>3</v>
          </cell>
          <cell r="J473">
            <v>3</v>
          </cell>
          <cell r="K473" t="str">
            <v>SPECIALIST</v>
          </cell>
          <cell r="L473" t="str">
            <v>SOME</v>
          </cell>
        </row>
        <row r="474">
          <cell r="A474">
            <v>19</v>
          </cell>
          <cell r="B474">
            <v>1</v>
          </cell>
          <cell r="C474">
            <v>95</v>
          </cell>
          <cell r="D474">
            <v>160</v>
          </cell>
          <cell r="E474">
            <v>1</v>
          </cell>
          <cell r="F474">
            <v>2</v>
          </cell>
          <cell r="G474">
            <v>3</v>
          </cell>
          <cell r="H474">
            <v>2</v>
          </cell>
          <cell r="I474">
            <v>4</v>
          </cell>
          <cell r="J474">
            <v>2</v>
          </cell>
          <cell r="K474" t="str">
            <v>non-specia</v>
          </cell>
          <cell r="L474" t="str">
            <v>SOME</v>
          </cell>
        </row>
        <row r="475">
          <cell r="A475">
            <v>20</v>
          </cell>
          <cell r="B475">
            <v>1</v>
          </cell>
          <cell r="C475">
            <v>51</v>
          </cell>
          <cell r="D475">
            <v>168</v>
          </cell>
          <cell r="E475">
            <v>1</v>
          </cell>
          <cell r="F475">
            <v>1</v>
          </cell>
          <cell r="G475">
            <v>1</v>
          </cell>
          <cell r="H475">
            <v>3</v>
          </cell>
          <cell r="I475">
            <v>1</v>
          </cell>
          <cell r="J475">
            <v>1</v>
          </cell>
          <cell r="K475" t="str">
            <v>SPECIALIST</v>
          </cell>
          <cell r="L475" t="str">
            <v>none</v>
          </cell>
        </row>
        <row r="476">
          <cell r="A476">
            <v>22</v>
          </cell>
          <cell r="C476">
            <v>53</v>
          </cell>
          <cell r="D476">
            <v>170</v>
          </cell>
          <cell r="E476">
            <v>1</v>
          </cell>
          <cell r="F476">
            <v>4</v>
          </cell>
          <cell r="G476">
            <v>1</v>
          </cell>
          <cell r="H476">
            <v>1</v>
          </cell>
          <cell r="I476">
            <v>1</v>
          </cell>
          <cell r="J476">
            <v>1</v>
          </cell>
          <cell r="K476" t="str">
            <v>SPECIALIST</v>
          </cell>
          <cell r="L476" t="str">
            <v>SOME</v>
          </cell>
        </row>
        <row r="477">
          <cell r="A477">
            <v>22</v>
          </cell>
          <cell r="B477">
            <v>1</v>
          </cell>
          <cell r="E477">
            <v>2</v>
          </cell>
          <cell r="F477">
            <v>1</v>
          </cell>
          <cell r="G477">
            <v>3</v>
          </cell>
          <cell r="H477">
            <v>2</v>
          </cell>
          <cell r="I477">
            <v>1</v>
          </cell>
          <cell r="J477">
            <v>1</v>
          </cell>
          <cell r="K477" t="str">
            <v>SPECIALIST</v>
          </cell>
          <cell r="L477" t="str">
            <v>SOME</v>
          </cell>
        </row>
        <row r="478">
          <cell r="A478">
            <v>24</v>
          </cell>
          <cell r="B478">
            <v>1</v>
          </cell>
          <cell r="C478">
            <v>60</v>
          </cell>
          <cell r="D478">
            <v>162</v>
          </cell>
          <cell r="E478">
            <v>1</v>
          </cell>
          <cell r="F478">
            <v>1</v>
          </cell>
          <cell r="G478">
            <v>3</v>
          </cell>
          <cell r="H478">
            <v>2</v>
          </cell>
          <cell r="I478">
            <v>3</v>
          </cell>
          <cell r="J478">
            <v>1</v>
          </cell>
          <cell r="K478" t="str">
            <v>non-specia</v>
          </cell>
          <cell r="L478" t="str">
            <v>SOME</v>
          </cell>
        </row>
        <row r="479">
          <cell r="A479">
            <v>23</v>
          </cell>
          <cell r="B479">
            <v>2</v>
          </cell>
          <cell r="C479">
            <v>63</v>
          </cell>
          <cell r="D479">
            <v>172</v>
          </cell>
          <cell r="E479">
            <v>1</v>
          </cell>
          <cell r="F479">
            <v>1</v>
          </cell>
          <cell r="G479">
            <v>3</v>
          </cell>
          <cell r="H479">
            <v>2</v>
          </cell>
          <cell r="I479">
            <v>1</v>
          </cell>
          <cell r="J479">
            <v>2</v>
          </cell>
          <cell r="K479" t="str">
            <v>SPECIALIST</v>
          </cell>
          <cell r="L479" t="str">
            <v>SOME</v>
          </cell>
        </row>
        <row r="480">
          <cell r="A480">
            <v>24</v>
          </cell>
          <cell r="B480">
            <v>1</v>
          </cell>
          <cell r="C480">
            <v>58</v>
          </cell>
          <cell r="D480">
            <v>166</v>
          </cell>
          <cell r="E480">
            <v>2</v>
          </cell>
          <cell r="F480">
            <v>2</v>
          </cell>
          <cell r="G480">
            <v>3</v>
          </cell>
          <cell r="H480">
            <v>3</v>
          </cell>
          <cell r="I480">
            <v>2</v>
          </cell>
          <cell r="J480">
            <v>2</v>
          </cell>
          <cell r="K480" t="str">
            <v>SPECIALIST</v>
          </cell>
          <cell r="L480" t="str">
            <v>SOME</v>
          </cell>
        </row>
        <row r="481">
          <cell r="A481">
            <v>23</v>
          </cell>
          <cell r="B481">
            <v>2</v>
          </cell>
          <cell r="C481">
            <v>51</v>
          </cell>
          <cell r="D481">
            <v>164</v>
          </cell>
          <cell r="E481">
            <v>2</v>
          </cell>
          <cell r="F481">
            <v>3</v>
          </cell>
          <cell r="G481">
            <v>3</v>
          </cell>
          <cell r="H481">
            <v>3</v>
          </cell>
          <cell r="I481">
            <v>2</v>
          </cell>
          <cell r="J481">
            <v>2</v>
          </cell>
          <cell r="K481" t="str">
            <v>SPECIALIST</v>
          </cell>
          <cell r="L481" t="str">
            <v>SOME</v>
          </cell>
        </row>
        <row r="482">
          <cell r="A482">
            <v>28</v>
          </cell>
          <cell r="B482">
            <v>2</v>
          </cell>
          <cell r="C482">
            <v>65</v>
          </cell>
          <cell r="D482">
            <v>168</v>
          </cell>
          <cell r="E482">
            <v>1</v>
          </cell>
          <cell r="G482">
            <v>3</v>
          </cell>
          <cell r="H482">
            <v>2</v>
          </cell>
          <cell r="I482">
            <v>1</v>
          </cell>
          <cell r="J482">
            <v>1</v>
          </cell>
          <cell r="K482" t="str">
            <v>non-specia</v>
          </cell>
          <cell r="L482" t="str">
            <v>SOME</v>
          </cell>
        </row>
        <row r="483">
          <cell r="A483">
            <v>20</v>
          </cell>
          <cell r="B483">
            <v>1</v>
          </cell>
          <cell r="C483">
            <v>61</v>
          </cell>
          <cell r="D483">
            <v>176</v>
          </cell>
          <cell r="E483">
            <v>2</v>
          </cell>
          <cell r="F483">
            <v>1</v>
          </cell>
          <cell r="G483">
            <v>3</v>
          </cell>
          <cell r="H483">
            <v>3</v>
          </cell>
          <cell r="I483">
            <v>2</v>
          </cell>
          <cell r="J483">
            <v>3</v>
          </cell>
          <cell r="K483" t="str">
            <v>non-specia</v>
          </cell>
          <cell r="L483" t="str">
            <v>SOME</v>
          </cell>
        </row>
        <row r="484">
          <cell r="A484">
            <v>22</v>
          </cell>
          <cell r="B484">
            <v>1</v>
          </cell>
          <cell r="K484" t="str">
            <v>non-specia</v>
          </cell>
          <cell r="L484" t="str">
            <v>none</v>
          </cell>
        </row>
        <row r="485">
          <cell r="A485">
            <v>20</v>
          </cell>
          <cell r="B485">
            <v>2</v>
          </cell>
          <cell r="C485">
            <v>67</v>
          </cell>
          <cell r="D485">
            <v>162</v>
          </cell>
          <cell r="E485">
            <v>1</v>
          </cell>
          <cell r="F485">
            <v>1</v>
          </cell>
          <cell r="G485">
            <v>2</v>
          </cell>
          <cell r="H485">
            <v>2</v>
          </cell>
          <cell r="I485">
            <v>1</v>
          </cell>
          <cell r="J485">
            <v>1</v>
          </cell>
          <cell r="K485" t="str">
            <v>SPECIALIST</v>
          </cell>
          <cell r="L485" t="str">
            <v>none</v>
          </cell>
        </row>
        <row r="486">
          <cell r="A486">
            <v>28</v>
          </cell>
          <cell r="B486">
            <v>1</v>
          </cell>
          <cell r="C486">
            <v>62</v>
          </cell>
          <cell r="D486">
            <v>172</v>
          </cell>
          <cell r="E486">
            <v>1</v>
          </cell>
          <cell r="F486">
            <v>1</v>
          </cell>
          <cell r="G486">
            <v>3</v>
          </cell>
          <cell r="H486">
            <v>2</v>
          </cell>
          <cell r="I486">
            <v>3</v>
          </cell>
          <cell r="J486">
            <v>2</v>
          </cell>
          <cell r="K486" t="str">
            <v>SPECIALIST</v>
          </cell>
          <cell r="L486" t="str">
            <v>SOME</v>
          </cell>
        </row>
        <row r="487">
          <cell r="A487">
            <v>26</v>
          </cell>
          <cell r="B487">
            <v>1</v>
          </cell>
          <cell r="C487">
            <v>54</v>
          </cell>
          <cell r="D487">
            <v>156</v>
          </cell>
          <cell r="E487">
            <v>1</v>
          </cell>
          <cell r="G487">
            <v>3</v>
          </cell>
          <cell r="H487">
            <v>4</v>
          </cell>
          <cell r="I487">
            <v>2</v>
          </cell>
          <cell r="J487">
            <v>1</v>
          </cell>
          <cell r="K487" t="str">
            <v>SPECIALIST</v>
          </cell>
          <cell r="L487" t="str">
            <v>SOME</v>
          </cell>
        </row>
        <row r="488">
          <cell r="A488">
            <v>27</v>
          </cell>
          <cell r="B488">
            <v>2</v>
          </cell>
          <cell r="D488">
            <v>174</v>
          </cell>
          <cell r="E488">
            <v>1</v>
          </cell>
          <cell r="F488">
            <v>1</v>
          </cell>
          <cell r="G488">
            <v>3</v>
          </cell>
          <cell r="H488">
            <v>4</v>
          </cell>
          <cell r="I488">
            <v>4</v>
          </cell>
          <cell r="J488">
            <v>3</v>
          </cell>
          <cell r="K488" t="str">
            <v>SPECIALIST</v>
          </cell>
          <cell r="L488" t="str">
            <v>SOME</v>
          </cell>
        </row>
        <row r="489">
          <cell r="A489">
            <v>32</v>
          </cell>
          <cell r="B489">
            <v>1</v>
          </cell>
          <cell r="C489">
            <v>54</v>
          </cell>
          <cell r="D489">
            <v>170</v>
          </cell>
          <cell r="E489">
            <v>2</v>
          </cell>
          <cell r="F489">
            <v>1</v>
          </cell>
          <cell r="G489">
            <v>1</v>
          </cell>
          <cell r="H489">
            <v>1</v>
          </cell>
          <cell r="I489">
            <v>2</v>
          </cell>
          <cell r="J489">
            <v>2</v>
          </cell>
          <cell r="K489" t="str">
            <v>non-specia</v>
          </cell>
          <cell r="L489" t="str">
            <v>SOME</v>
          </cell>
        </row>
        <row r="490">
          <cell r="A490">
            <v>25</v>
          </cell>
          <cell r="B490">
            <v>1</v>
          </cell>
          <cell r="C490">
            <v>38</v>
          </cell>
          <cell r="D490">
            <v>156</v>
          </cell>
          <cell r="E490">
            <v>2</v>
          </cell>
          <cell r="F490">
            <v>2</v>
          </cell>
          <cell r="G490">
            <v>3</v>
          </cell>
          <cell r="H490">
            <v>3</v>
          </cell>
          <cell r="I490">
            <v>2</v>
          </cell>
          <cell r="J490">
            <v>3</v>
          </cell>
          <cell r="K490" t="str">
            <v>SPECIALIST</v>
          </cell>
          <cell r="L490" t="str">
            <v>SOME</v>
          </cell>
        </row>
        <row r="491">
          <cell r="A491">
            <v>24</v>
          </cell>
          <cell r="B491">
            <v>2</v>
          </cell>
          <cell r="C491">
            <v>53</v>
          </cell>
          <cell r="D491">
            <v>158</v>
          </cell>
          <cell r="E491">
            <v>2</v>
          </cell>
          <cell r="F491">
            <v>1</v>
          </cell>
          <cell r="G491">
            <v>2</v>
          </cell>
          <cell r="H491">
            <v>2</v>
          </cell>
          <cell r="I491">
            <v>3</v>
          </cell>
          <cell r="J491">
            <v>1</v>
          </cell>
          <cell r="K491" t="str">
            <v>SPECIALIST</v>
          </cell>
          <cell r="L491" t="str">
            <v>SOME</v>
          </cell>
        </row>
        <row r="492">
          <cell r="A492">
            <v>21</v>
          </cell>
          <cell r="B492">
            <v>2</v>
          </cell>
          <cell r="K492" t="str">
            <v>non-specia</v>
          </cell>
          <cell r="L492" t="str">
            <v>none</v>
          </cell>
        </row>
        <row r="493">
          <cell r="A493">
            <v>21</v>
          </cell>
          <cell r="B493">
            <v>1</v>
          </cell>
          <cell r="C493">
            <v>74</v>
          </cell>
          <cell r="D493">
            <v>176</v>
          </cell>
          <cell r="E493">
            <v>2</v>
          </cell>
          <cell r="F493">
            <v>2</v>
          </cell>
          <cell r="G493">
            <v>3</v>
          </cell>
          <cell r="H493">
            <v>2</v>
          </cell>
          <cell r="I493">
            <v>3</v>
          </cell>
          <cell r="J493">
            <v>2</v>
          </cell>
          <cell r="K493" t="str">
            <v>SPECIALIST</v>
          </cell>
          <cell r="L493" t="str">
            <v>SOME</v>
          </cell>
        </row>
        <row r="494">
          <cell r="A494">
            <v>35</v>
          </cell>
          <cell r="B494">
            <v>1</v>
          </cell>
          <cell r="C494">
            <v>52</v>
          </cell>
          <cell r="D494">
            <v>166</v>
          </cell>
          <cell r="E494">
            <v>1</v>
          </cell>
          <cell r="F494">
            <v>3</v>
          </cell>
          <cell r="G494">
            <v>3</v>
          </cell>
          <cell r="H494">
            <v>4</v>
          </cell>
          <cell r="I494">
            <v>3</v>
          </cell>
          <cell r="J494">
            <v>2</v>
          </cell>
          <cell r="K494" t="str">
            <v>SPECIALIST</v>
          </cell>
          <cell r="L494" t="str">
            <v>SOME</v>
          </cell>
        </row>
        <row r="495">
          <cell r="A495">
            <v>19</v>
          </cell>
          <cell r="B495">
            <v>1</v>
          </cell>
          <cell r="C495">
            <v>53</v>
          </cell>
          <cell r="D495">
            <v>162</v>
          </cell>
          <cell r="E495">
            <v>1</v>
          </cell>
          <cell r="F495">
            <v>1</v>
          </cell>
          <cell r="G495">
            <v>2</v>
          </cell>
          <cell r="H495">
            <v>3</v>
          </cell>
          <cell r="I495">
            <v>1</v>
          </cell>
          <cell r="J495">
            <v>1</v>
          </cell>
          <cell r="K495" t="str">
            <v>SPECIALIST</v>
          </cell>
          <cell r="L495" t="str">
            <v>SOME</v>
          </cell>
        </row>
        <row r="496">
          <cell r="A496">
            <v>21</v>
          </cell>
          <cell r="B496">
            <v>1</v>
          </cell>
          <cell r="C496">
            <v>46</v>
          </cell>
          <cell r="D496">
            <v>156</v>
          </cell>
          <cell r="E496">
            <v>2</v>
          </cell>
          <cell r="F496">
            <v>2</v>
          </cell>
          <cell r="G496">
            <v>3</v>
          </cell>
          <cell r="H496">
            <v>3</v>
          </cell>
          <cell r="I496">
            <v>1</v>
          </cell>
          <cell r="J496">
            <v>2</v>
          </cell>
          <cell r="K496" t="str">
            <v>SPECIALIST</v>
          </cell>
          <cell r="L496" t="str">
            <v>SOME</v>
          </cell>
        </row>
        <row r="497">
          <cell r="A497">
            <v>22</v>
          </cell>
          <cell r="B497">
            <v>2</v>
          </cell>
          <cell r="C497">
            <v>43</v>
          </cell>
          <cell r="D497">
            <v>166</v>
          </cell>
          <cell r="E497">
            <v>1</v>
          </cell>
          <cell r="F497">
            <v>1</v>
          </cell>
          <cell r="G497">
            <v>2</v>
          </cell>
          <cell r="H497">
            <v>2</v>
          </cell>
          <cell r="I497">
            <v>1</v>
          </cell>
          <cell r="J497">
            <v>1</v>
          </cell>
          <cell r="K497" t="str">
            <v>SPECIALIST</v>
          </cell>
          <cell r="L497" t="str">
            <v>SOME</v>
          </cell>
        </row>
        <row r="498">
          <cell r="A498">
            <v>25</v>
          </cell>
          <cell r="B498">
            <v>1</v>
          </cell>
          <cell r="K498" t="str">
            <v>non-specia</v>
          </cell>
          <cell r="L498" t="str">
            <v>none</v>
          </cell>
        </row>
        <row r="499">
          <cell r="A499">
            <v>56</v>
          </cell>
          <cell r="B499">
            <v>2</v>
          </cell>
          <cell r="C499">
            <v>45</v>
          </cell>
          <cell r="D499">
            <v>160</v>
          </cell>
          <cell r="E499">
            <v>2</v>
          </cell>
          <cell r="F499">
            <v>4</v>
          </cell>
          <cell r="G499">
            <v>5</v>
          </cell>
          <cell r="H499">
            <v>3</v>
          </cell>
          <cell r="I499">
            <v>4</v>
          </cell>
          <cell r="J499">
            <v>5</v>
          </cell>
          <cell r="K499" t="str">
            <v>non-specia</v>
          </cell>
          <cell r="L499" t="str">
            <v>SOME</v>
          </cell>
        </row>
        <row r="500">
          <cell r="A500">
            <v>23</v>
          </cell>
          <cell r="B500">
            <v>2</v>
          </cell>
          <cell r="C500">
            <v>53</v>
          </cell>
          <cell r="D500">
            <v>176</v>
          </cell>
          <cell r="E500">
            <v>2</v>
          </cell>
          <cell r="F500">
            <v>5</v>
          </cell>
          <cell r="G500">
            <v>5</v>
          </cell>
          <cell r="H500">
            <v>5</v>
          </cell>
          <cell r="I500">
            <v>3</v>
          </cell>
          <cell r="J500">
            <v>4</v>
          </cell>
          <cell r="K500" t="str">
            <v>non-specia</v>
          </cell>
          <cell r="L500" t="str">
            <v>SOME</v>
          </cell>
        </row>
        <row r="501">
          <cell r="A501">
            <v>17</v>
          </cell>
          <cell r="B501">
            <v>1</v>
          </cell>
          <cell r="K501" t="str">
            <v>non-specia</v>
          </cell>
          <cell r="L501" t="str">
            <v>none</v>
          </cell>
        </row>
        <row r="502">
          <cell r="A502">
            <v>24</v>
          </cell>
          <cell r="B502">
            <v>1</v>
          </cell>
          <cell r="C502">
            <v>67</v>
          </cell>
          <cell r="D502">
            <v>178</v>
          </cell>
          <cell r="E502">
            <v>1</v>
          </cell>
          <cell r="F502">
            <v>2</v>
          </cell>
          <cell r="G502">
            <v>3</v>
          </cell>
          <cell r="H502">
            <v>3</v>
          </cell>
          <cell r="I502">
            <v>3</v>
          </cell>
          <cell r="J502">
            <v>2</v>
          </cell>
          <cell r="K502" t="str">
            <v>SPECIALIST</v>
          </cell>
          <cell r="L502" t="str">
            <v>SOME</v>
          </cell>
        </row>
        <row r="503">
          <cell r="A503">
            <v>31</v>
          </cell>
          <cell r="B503">
            <v>1</v>
          </cell>
          <cell r="C503">
            <v>51</v>
          </cell>
          <cell r="D503">
            <v>166</v>
          </cell>
          <cell r="E503">
            <v>2</v>
          </cell>
          <cell r="F503">
            <v>1</v>
          </cell>
          <cell r="G503">
            <v>3</v>
          </cell>
          <cell r="H503">
            <v>3</v>
          </cell>
          <cell r="I503">
            <v>2</v>
          </cell>
          <cell r="J503">
            <v>3</v>
          </cell>
          <cell r="K503" t="str">
            <v>SPECIALIST</v>
          </cell>
          <cell r="L503" t="str">
            <v>none</v>
          </cell>
        </row>
        <row r="504">
          <cell r="A504">
            <v>24</v>
          </cell>
          <cell r="B504">
            <v>1</v>
          </cell>
          <cell r="C504">
            <v>60</v>
          </cell>
          <cell r="D504">
            <v>176</v>
          </cell>
          <cell r="E504">
            <v>1</v>
          </cell>
          <cell r="F504">
            <v>1</v>
          </cell>
          <cell r="G504">
            <v>3</v>
          </cell>
          <cell r="H504">
            <v>3</v>
          </cell>
          <cell r="I504">
            <v>2</v>
          </cell>
          <cell r="J504">
            <v>2</v>
          </cell>
          <cell r="K504" t="str">
            <v>non-specia</v>
          </cell>
          <cell r="L504" t="str">
            <v>SOME</v>
          </cell>
        </row>
        <row r="505">
          <cell r="A505">
            <v>24</v>
          </cell>
          <cell r="B505">
            <v>1</v>
          </cell>
          <cell r="C505">
            <v>56</v>
          </cell>
          <cell r="D505">
            <v>158</v>
          </cell>
          <cell r="E505">
            <v>1</v>
          </cell>
          <cell r="F505">
            <v>1</v>
          </cell>
          <cell r="G505">
            <v>3</v>
          </cell>
          <cell r="H505">
            <v>3</v>
          </cell>
          <cell r="I505">
            <v>1</v>
          </cell>
          <cell r="J505">
            <v>2</v>
          </cell>
          <cell r="K505" t="str">
            <v>non-specia</v>
          </cell>
          <cell r="L505" t="str">
            <v>SOME</v>
          </cell>
        </row>
        <row r="506">
          <cell r="A506">
            <v>21</v>
          </cell>
          <cell r="B506">
            <v>2</v>
          </cell>
          <cell r="C506">
            <v>34</v>
          </cell>
          <cell r="D506">
            <v>156</v>
          </cell>
          <cell r="E506">
            <v>2</v>
          </cell>
          <cell r="F506">
            <v>4</v>
          </cell>
          <cell r="G506">
            <v>2</v>
          </cell>
          <cell r="H506">
            <v>3</v>
          </cell>
          <cell r="I506">
            <v>2</v>
          </cell>
          <cell r="J506">
            <v>3</v>
          </cell>
          <cell r="K506" t="str">
            <v>non-specia</v>
          </cell>
          <cell r="L506" t="str">
            <v>SOME</v>
          </cell>
        </row>
        <row r="507">
          <cell r="A507">
            <v>29</v>
          </cell>
          <cell r="B507">
            <v>2</v>
          </cell>
          <cell r="C507">
            <v>59</v>
          </cell>
          <cell r="D507">
            <v>170</v>
          </cell>
          <cell r="E507">
            <v>1</v>
          </cell>
          <cell r="F507">
            <v>1</v>
          </cell>
          <cell r="G507">
            <v>3</v>
          </cell>
          <cell r="H507">
            <v>2</v>
          </cell>
          <cell r="I507">
            <v>2</v>
          </cell>
          <cell r="J507">
            <v>2</v>
          </cell>
          <cell r="K507" t="str">
            <v>non-specia</v>
          </cell>
          <cell r="L507" t="str">
            <v>SOME</v>
          </cell>
        </row>
        <row r="508">
          <cell r="A508">
            <v>27</v>
          </cell>
          <cell r="B508">
            <v>1</v>
          </cell>
          <cell r="C508">
            <v>47</v>
          </cell>
          <cell r="D508">
            <v>166</v>
          </cell>
          <cell r="E508">
            <v>2</v>
          </cell>
          <cell r="F508">
            <v>2</v>
          </cell>
          <cell r="G508">
            <v>3</v>
          </cell>
          <cell r="H508">
            <v>3</v>
          </cell>
          <cell r="I508">
            <v>3</v>
          </cell>
          <cell r="J508">
            <v>1</v>
          </cell>
          <cell r="K508" t="str">
            <v>SPECIALIST</v>
          </cell>
          <cell r="L508" t="str">
            <v>SOME</v>
          </cell>
        </row>
        <row r="509">
          <cell r="A509">
            <v>21</v>
          </cell>
          <cell r="B509">
            <v>1</v>
          </cell>
          <cell r="C509">
            <v>66</v>
          </cell>
          <cell r="D509">
            <v>162</v>
          </cell>
          <cell r="E509">
            <v>2</v>
          </cell>
          <cell r="F509">
            <v>4</v>
          </cell>
          <cell r="G509">
            <v>4</v>
          </cell>
          <cell r="H509">
            <v>4</v>
          </cell>
          <cell r="I509">
            <v>1</v>
          </cell>
          <cell r="J509">
            <v>2</v>
          </cell>
          <cell r="K509" t="str">
            <v>SPECIALIST</v>
          </cell>
          <cell r="L509" t="str">
            <v>SOME</v>
          </cell>
        </row>
        <row r="510">
          <cell r="A510">
            <v>27</v>
          </cell>
          <cell r="B510">
            <v>1</v>
          </cell>
          <cell r="C510">
            <v>54</v>
          </cell>
          <cell r="D510">
            <v>166</v>
          </cell>
          <cell r="E510">
            <v>1</v>
          </cell>
          <cell r="F510">
            <v>2</v>
          </cell>
          <cell r="G510">
            <v>3</v>
          </cell>
          <cell r="H510">
            <v>3</v>
          </cell>
          <cell r="I510">
            <v>2</v>
          </cell>
          <cell r="J510">
            <v>2</v>
          </cell>
          <cell r="K510" t="str">
            <v>SPECIALIST</v>
          </cell>
          <cell r="L510" t="str">
            <v>SOME</v>
          </cell>
        </row>
        <row r="511">
          <cell r="A511">
            <v>24</v>
          </cell>
          <cell r="B511">
            <v>2</v>
          </cell>
          <cell r="C511">
            <v>51</v>
          </cell>
          <cell r="D511">
            <v>170</v>
          </cell>
          <cell r="E511">
            <v>1</v>
          </cell>
          <cell r="F511">
            <v>1</v>
          </cell>
          <cell r="G511">
            <v>3</v>
          </cell>
          <cell r="H511">
            <v>4</v>
          </cell>
          <cell r="I511">
            <v>2</v>
          </cell>
          <cell r="J511">
            <v>2</v>
          </cell>
          <cell r="K511" t="str">
            <v>non-specia</v>
          </cell>
          <cell r="L511" t="str">
            <v>SOME</v>
          </cell>
        </row>
        <row r="512">
          <cell r="A512">
            <v>28</v>
          </cell>
          <cell r="B512">
            <v>1</v>
          </cell>
          <cell r="C512">
            <v>51</v>
          </cell>
          <cell r="D512">
            <v>154</v>
          </cell>
          <cell r="E512">
            <v>1</v>
          </cell>
          <cell r="G512">
            <v>2</v>
          </cell>
          <cell r="H512">
            <v>3</v>
          </cell>
          <cell r="I512">
            <v>1</v>
          </cell>
          <cell r="J512">
            <v>1</v>
          </cell>
          <cell r="K512" t="str">
            <v>non-specia</v>
          </cell>
          <cell r="L512" t="str">
            <v>none</v>
          </cell>
        </row>
        <row r="513">
          <cell r="A513">
            <v>21</v>
          </cell>
          <cell r="B513">
            <v>2</v>
          </cell>
          <cell r="K513" t="str">
            <v>non-specia</v>
          </cell>
          <cell r="L513" t="str">
            <v>none</v>
          </cell>
        </row>
        <row r="514">
          <cell r="A514">
            <v>35</v>
          </cell>
          <cell r="B514">
            <v>2</v>
          </cell>
          <cell r="C514">
            <v>46</v>
          </cell>
          <cell r="D514">
            <v>162</v>
          </cell>
          <cell r="E514">
            <v>1</v>
          </cell>
          <cell r="F514">
            <v>2</v>
          </cell>
          <cell r="G514">
            <v>3</v>
          </cell>
          <cell r="H514">
            <v>1</v>
          </cell>
          <cell r="I514">
            <v>2</v>
          </cell>
          <cell r="J514">
            <v>2</v>
          </cell>
          <cell r="K514" t="str">
            <v>SPECIALIST</v>
          </cell>
          <cell r="L514" t="str">
            <v>SOME</v>
          </cell>
        </row>
        <row r="515">
          <cell r="A515">
            <v>27</v>
          </cell>
          <cell r="B515">
            <v>2</v>
          </cell>
          <cell r="K515" t="str">
            <v>non-specia</v>
          </cell>
          <cell r="L515" t="str">
            <v>none</v>
          </cell>
        </row>
        <row r="516">
          <cell r="A516">
            <v>21</v>
          </cell>
          <cell r="B516">
            <v>2</v>
          </cell>
          <cell r="C516">
            <v>55</v>
          </cell>
          <cell r="D516">
            <v>168</v>
          </cell>
          <cell r="E516">
            <v>2</v>
          </cell>
          <cell r="F516">
            <v>2</v>
          </cell>
          <cell r="G516">
            <v>3</v>
          </cell>
          <cell r="H516">
            <v>3</v>
          </cell>
          <cell r="I516">
            <v>2</v>
          </cell>
          <cell r="J516">
            <v>1</v>
          </cell>
          <cell r="K516" t="str">
            <v>SPECIALIST</v>
          </cell>
          <cell r="L516" t="str">
            <v>SOME</v>
          </cell>
        </row>
        <row r="517">
          <cell r="A517">
            <v>21</v>
          </cell>
          <cell r="B517">
            <v>1</v>
          </cell>
          <cell r="C517">
            <v>57</v>
          </cell>
          <cell r="D517">
            <v>158</v>
          </cell>
          <cell r="E517">
            <v>1</v>
          </cell>
          <cell r="F517">
            <v>1</v>
          </cell>
          <cell r="G517">
            <v>2</v>
          </cell>
          <cell r="H517">
            <v>2</v>
          </cell>
          <cell r="I517">
            <v>2</v>
          </cell>
          <cell r="J517">
            <v>2</v>
          </cell>
          <cell r="K517" t="str">
            <v>SPECIALIST</v>
          </cell>
          <cell r="L517" t="str">
            <v>SOME</v>
          </cell>
        </row>
        <row r="518">
          <cell r="A518">
            <v>27</v>
          </cell>
          <cell r="B518">
            <v>2</v>
          </cell>
          <cell r="C518">
            <v>70</v>
          </cell>
          <cell r="D518">
            <v>170</v>
          </cell>
          <cell r="E518">
            <v>2</v>
          </cell>
          <cell r="F518">
            <v>4</v>
          </cell>
          <cell r="G518">
            <v>3</v>
          </cell>
          <cell r="H518">
            <v>3</v>
          </cell>
          <cell r="I518">
            <v>1</v>
          </cell>
          <cell r="J518">
            <v>2</v>
          </cell>
          <cell r="K518" t="str">
            <v>SPECIALIST</v>
          </cell>
          <cell r="L518" t="str">
            <v>none</v>
          </cell>
        </row>
        <row r="519">
          <cell r="A519">
            <v>25</v>
          </cell>
          <cell r="B519">
            <v>1</v>
          </cell>
          <cell r="C519">
            <v>57</v>
          </cell>
          <cell r="D519">
            <v>166</v>
          </cell>
          <cell r="E519">
            <v>1</v>
          </cell>
          <cell r="F519">
            <v>1</v>
          </cell>
          <cell r="G519">
            <v>2</v>
          </cell>
          <cell r="H519">
            <v>4</v>
          </cell>
          <cell r="I519">
            <v>2</v>
          </cell>
          <cell r="J519">
            <v>2</v>
          </cell>
          <cell r="K519" t="str">
            <v>SPECIALIST</v>
          </cell>
          <cell r="L519" t="str">
            <v>SOME</v>
          </cell>
        </row>
        <row r="520">
          <cell r="A520">
            <v>23</v>
          </cell>
          <cell r="B520">
            <v>1</v>
          </cell>
          <cell r="C520">
            <v>64</v>
          </cell>
          <cell r="D520">
            <v>182</v>
          </cell>
          <cell r="E520">
            <v>1</v>
          </cell>
          <cell r="F520">
            <v>1</v>
          </cell>
          <cell r="G520">
            <v>2</v>
          </cell>
          <cell r="H520">
            <v>3</v>
          </cell>
          <cell r="I520">
            <v>2</v>
          </cell>
          <cell r="J520">
            <v>1</v>
          </cell>
          <cell r="K520" t="str">
            <v>non-specia</v>
          </cell>
          <cell r="L520" t="str">
            <v>none</v>
          </cell>
        </row>
        <row r="521">
          <cell r="A521">
            <v>30</v>
          </cell>
          <cell r="B521">
            <v>1</v>
          </cell>
          <cell r="K521" t="str">
            <v>non-specia</v>
          </cell>
          <cell r="L521" t="str">
            <v>none</v>
          </cell>
        </row>
        <row r="522">
          <cell r="A522">
            <v>26</v>
          </cell>
          <cell r="B522">
            <v>1</v>
          </cell>
          <cell r="K522" t="str">
            <v>non-specia</v>
          </cell>
          <cell r="L522" t="str">
            <v>none</v>
          </cell>
        </row>
        <row r="523">
          <cell r="A523">
            <v>26</v>
          </cell>
          <cell r="B523">
            <v>2</v>
          </cell>
          <cell r="C523">
            <v>57</v>
          </cell>
          <cell r="D523">
            <v>170</v>
          </cell>
          <cell r="E523">
            <v>1</v>
          </cell>
          <cell r="F523">
            <v>1</v>
          </cell>
          <cell r="G523">
            <v>3</v>
          </cell>
          <cell r="H523">
            <v>2</v>
          </cell>
          <cell r="I523">
            <v>1</v>
          </cell>
          <cell r="J523">
            <v>1</v>
          </cell>
          <cell r="K523" t="str">
            <v>SPECIALIST</v>
          </cell>
          <cell r="L523" t="str">
            <v>SOME</v>
          </cell>
        </row>
        <row r="524">
          <cell r="A524">
            <v>20</v>
          </cell>
          <cell r="B524">
            <v>2</v>
          </cell>
          <cell r="C524">
            <v>51</v>
          </cell>
          <cell r="D524">
            <v>166</v>
          </cell>
          <cell r="E524">
            <v>2</v>
          </cell>
          <cell r="F524">
            <v>5</v>
          </cell>
          <cell r="G524">
            <v>5</v>
          </cell>
          <cell r="H524">
            <v>4</v>
          </cell>
          <cell r="I524">
            <v>2</v>
          </cell>
          <cell r="J524">
            <v>3</v>
          </cell>
          <cell r="K524" t="str">
            <v>non-specia</v>
          </cell>
          <cell r="L524" t="str">
            <v>SOME</v>
          </cell>
        </row>
        <row r="525">
          <cell r="A525">
            <v>24</v>
          </cell>
          <cell r="B525">
            <v>1</v>
          </cell>
          <cell r="C525">
            <v>53</v>
          </cell>
          <cell r="D525">
            <v>164</v>
          </cell>
          <cell r="E525">
            <v>1</v>
          </cell>
          <cell r="F525">
            <v>3</v>
          </cell>
          <cell r="G525">
            <v>3</v>
          </cell>
          <cell r="H525">
            <v>5</v>
          </cell>
          <cell r="I525">
            <v>2</v>
          </cell>
          <cell r="J525">
            <v>3</v>
          </cell>
          <cell r="K525" t="str">
            <v>SPECIALIST</v>
          </cell>
          <cell r="L525" t="str">
            <v>SOME</v>
          </cell>
        </row>
        <row r="526">
          <cell r="A526">
            <v>21</v>
          </cell>
          <cell r="B526">
            <v>2</v>
          </cell>
          <cell r="C526">
            <v>50</v>
          </cell>
          <cell r="D526">
            <v>160</v>
          </cell>
          <cell r="E526">
            <v>1</v>
          </cell>
          <cell r="F526">
            <v>1</v>
          </cell>
          <cell r="G526">
            <v>1</v>
          </cell>
          <cell r="H526">
            <v>2</v>
          </cell>
          <cell r="I526">
            <v>2</v>
          </cell>
          <cell r="J526">
            <v>2</v>
          </cell>
          <cell r="K526" t="str">
            <v>non-specia</v>
          </cell>
          <cell r="L526" t="str">
            <v>SOME</v>
          </cell>
        </row>
        <row r="527">
          <cell r="A527">
            <v>24</v>
          </cell>
          <cell r="B527">
            <v>2</v>
          </cell>
          <cell r="C527">
            <v>58</v>
          </cell>
          <cell r="D527">
            <v>178</v>
          </cell>
          <cell r="E527">
            <v>2</v>
          </cell>
          <cell r="F527">
            <v>2</v>
          </cell>
          <cell r="G527">
            <v>2</v>
          </cell>
          <cell r="H527">
            <v>4</v>
          </cell>
          <cell r="I527">
            <v>1</v>
          </cell>
          <cell r="J527">
            <v>2</v>
          </cell>
          <cell r="K527" t="str">
            <v>SPECIALIST</v>
          </cell>
          <cell r="L527" t="str">
            <v>SOME</v>
          </cell>
        </row>
        <row r="528">
          <cell r="A528">
            <v>35</v>
          </cell>
          <cell r="B528">
            <v>1</v>
          </cell>
          <cell r="C528">
            <v>59</v>
          </cell>
          <cell r="D528">
            <v>176</v>
          </cell>
          <cell r="E528">
            <v>1</v>
          </cell>
          <cell r="F528">
            <v>1</v>
          </cell>
          <cell r="G528">
            <v>3</v>
          </cell>
          <cell r="H528">
            <v>2</v>
          </cell>
          <cell r="I528">
            <v>2</v>
          </cell>
          <cell r="J528">
            <v>3</v>
          </cell>
          <cell r="K528" t="str">
            <v>non-specia</v>
          </cell>
          <cell r="L528" t="str">
            <v>SOME</v>
          </cell>
        </row>
        <row r="529">
          <cell r="A529">
            <v>29</v>
          </cell>
          <cell r="B529">
            <v>1</v>
          </cell>
          <cell r="K529" t="str">
            <v>non-specia</v>
          </cell>
          <cell r="L529" t="str">
            <v>none</v>
          </cell>
        </row>
        <row r="530">
          <cell r="A530">
            <v>25</v>
          </cell>
          <cell r="B530">
            <v>1</v>
          </cell>
          <cell r="C530">
            <v>56</v>
          </cell>
          <cell r="D530">
            <v>172</v>
          </cell>
          <cell r="E530">
            <v>1</v>
          </cell>
          <cell r="F530">
            <v>2</v>
          </cell>
          <cell r="G530">
            <v>3</v>
          </cell>
          <cell r="H530">
            <v>3</v>
          </cell>
          <cell r="I530">
            <v>1</v>
          </cell>
          <cell r="J530">
            <v>2</v>
          </cell>
          <cell r="K530" t="str">
            <v>SPECIALIST</v>
          </cell>
          <cell r="L530" t="str">
            <v>SOME</v>
          </cell>
        </row>
        <row r="531">
          <cell r="A531">
            <v>28</v>
          </cell>
          <cell r="B531">
            <v>2</v>
          </cell>
          <cell r="C531">
            <v>68</v>
          </cell>
          <cell r="D531">
            <v>172</v>
          </cell>
          <cell r="E531">
            <v>1</v>
          </cell>
          <cell r="F531">
            <v>1</v>
          </cell>
          <cell r="G531">
            <v>2</v>
          </cell>
          <cell r="H531">
            <v>3</v>
          </cell>
          <cell r="I531">
            <v>5</v>
          </cell>
          <cell r="J531">
            <v>2</v>
          </cell>
          <cell r="K531" t="str">
            <v>SPECIALIST</v>
          </cell>
          <cell r="L531" t="str">
            <v>none</v>
          </cell>
        </row>
        <row r="532">
          <cell r="A532">
            <v>25</v>
          </cell>
          <cell r="B532">
            <v>1</v>
          </cell>
          <cell r="C532">
            <v>48</v>
          </cell>
          <cell r="D532">
            <v>166</v>
          </cell>
          <cell r="E532">
            <v>1</v>
          </cell>
          <cell r="F532">
            <v>2</v>
          </cell>
          <cell r="G532">
            <v>2</v>
          </cell>
          <cell r="H532">
            <v>4</v>
          </cell>
          <cell r="I532">
            <v>2</v>
          </cell>
          <cell r="J532">
            <v>2</v>
          </cell>
          <cell r="K532" t="str">
            <v>SPECIALIST</v>
          </cell>
          <cell r="L532" t="str">
            <v>SOME</v>
          </cell>
        </row>
        <row r="533">
          <cell r="A533">
            <v>26</v>
          </cell>
          <cell r="B533">
            <v>1</v>
          </cell>
          <cell r="C533">
            <v>49</v>
          </cell>
          <cell r="D533">
            <v>162</v>
          </cell>
          <cell r="E533">
            <v>1</v>
          </cell>
          <cell r="F533">
            <v>4</v>
          </cell>
          <cell r="G533">
            <v>3</v>
          </cell>
          <cell r="H533">
            <v>3</v>
          </cell>
          <cell r="I533">
            <v>2</v>
          </cell>
          <cell r="J533">
            <v>2</v>
          </cell>
          <cell r="K533" t="str">
            <v>SPECIALIST</v>
          </cell>
          <cell r="L533" t="str">
            <v>SOME</v>
          </cell>
        </row>
        <row r="534">
          <cell r="A534">
            <v>37</v>
          </cell>
          <cell r="B534">
            <v>2</v>
          </cell>
          <cell r="C534">
            <v>49</v>
          </cell>
          <cell r="D534">
            <v>162</v>
          </cell>
          <cell r="E534">
            <v>2</v>
          </cell>
          <cell r="F534">
            <v>4</v>
          </cell>
          <cell r="G534">
            <v>3</v>
          </cell>
          <cell r="H534">
            <v>3</v>
          </cell>
          <cell r="I534">
            <v>2</v>
          </cell>
          <cell r="J534">
            <v>2</v>
          </cell>
          <cell r="K534" t="str">
            <v>non-specia</v>
          </cell>
          <cell r="L534" t="str">
            <v>SOME</v>
          </cell>
        </row>
        <row r="535">
          <cell r="A535">
            <v>24</v>
          </cell>
          <cell r="B535">
            <v>1</v>
          </cell>
          <cell r="C535">
            <v>47</v>
          </cell>
          <cell r="D535">
            <v>173</v>
          </cell>
          <cell r="E535">
            <v>2</v>
          </cell>
          <cell r="F535">
            <v>3</v>
          </cell>
          <cell r="G535">
            <v>4</v>
          </cell>
          <cell r="H535">
            <v>5</v>
          </cell>
          <cell r="I535">
            <v>2</v>
          </cell>
          <cell r="J535">
            <v>3</v>
          </cell>
          <cell r="K535" t="str">
            <v>non-specia</v>
          </cell>
          <cell r="L535" t="str">
            <v>none</v>
          </cell>
        </row>
        <row r="536">
          <cell r="A536">
            <v>21</v>
          </cell>
          <cell r="B536">
            <v>1</v>
          </cell>
          <cell r="C536">
            <v>44</v>
          </cell>
          <cell r="D536">
            <v>166</v>
          </cell>
          <cell r="E536">
            <v>2</v>
          </cell>
          <cell r="F536">
            <v>4</v>
          </cell>
          <cell r="G536">
            <v>5</v>
          </cell>
          <cell r="H536">
            <v>4</v>
          </cell>
          <cell r="I536">
            <v>1</v>
          </cell>
          <cell r="J536">
            <v>4</v>
          </cell>
          <cell r="K536" t="str">
            <v>SPECIALIST</v>
          </cell>
          <cell r="L536" t="str">
            <v>SOME</v>
          </cell>
        </row>
        <row r="537">
          <cell r="A537">
            <v>24</v>
          </cell>
          <cell r="B537">
            <v>2</v>
          </cell>
          <cell r="C537">
            <v>51</v>
          </cell>
          <cell r="D537">
            <v>158</v>
          </cell>
          <cell r="E537">
            <v>1</v>
          </cell>
          <cell r="F537">
            <v>1</v>
          </cell>
          <cell r="G537">
            <v>1</v>
          </cell>
          <cell r="H537">
            <v>2</v>
          </cell>
          <cell r="I537">
            <v>2</v>
          </cell>
          <cell r="J537">
            <v>1</v>
          </cell>
          <cell r="K537" t="str">
            <v>non-specia</v>
          </cell>
          <cell r="L537" t="str">
            <v>SOME</v>
          </cell>
        </row>
        <row r="538">
          <cell r="A538">
            <v>37</v>
          </cell>
          <cell r="B538">
            <v>2</v>
          </cell>
          <cell r="C538">
            <v>42</v>
          </cell>
          <cell r="D538">
            <v>154</v>
          </cell>
          <cell r="E538">
            <v>1</v>
          </cell>
          <cell r="F538">
            <v>4</v>
          </cell>
          <cell r="G538">
            <v>4</v>
          </cell>
          <cell r="H538">
            <v>4</v>
          </cell>
          <cell r="I538">
            <v>3</v>
          </cell>
          <cell r="J538">
            <v>3</v>
          </cell>
          <cell r="K538" t="str">
            <v>non-specia</v>
          </cell>
          <cell r="L538" t="str">
            <v>SOME</v>
          </cell>
        </row>
        <row r="539">
          <cell r="A539">
            <v>29</v>
          </cell>
          <cell r="B539">
            <v>2</v>
          </cell>
          <cell r="K539" t="str">
            <v>non-specia</v>
          </cell>
          <cell r="L539" t="str">
            <v>none</v>
          </cell>
        </row>
        <row r="540">
          <cell r="A540">
            <v>46</v>
          </cell>
          <cell r="B540">
            <v>1</v>
          </cell>
          <cell r="C540">
            <v>67</v>
          </cell>
          <cell r="D540">
            <v>160</v>
          </cell>
          <cell r="E540">
            <v>1</v>
          </cell>
          <cell r="F540">
            <v>4</v>
          </cell>
          <cell r="G540">
            <v>5</v>
          </cell>
          <cell r="H540">
            <v>4</v>
          </cell>
          <cell r="I540">
            <v>1</v>
          </cell>
          <cell r="J540">
            <v>3</v>
          </cell>
          <cell r="K540" t="str">
            <v>non-specia</v>
          </cell>
          <cell r="L540" t="str">
            <v>SOME</v>
          </cell>
        </row>
        <row r="541">
          <cell r="A541">
            <v>25</v>
          </cell>
          <cell r="B541">
            <v>2</v>
          </cell>
          <cell r="C541">
            <v>51</v>
          </cell>
          <cell r="D541">
            <v>160</v>
          </cell>
          <cell r="E541">
            <v>1</v>
          </cell>
          <cell r="K541" t="str">
            <v>SPECIALIST</v>
          </cell>
          <cell r="L541" t="str">
            <v>SOME</v>
          </cell>
        </row>
        <row r="542">
          <cell r="A542">
            <v>35</v>
          </cell>
          <cell r="B542">
            <v>2</v>
          </cell>
          <cell r="C542">
            <v>60</v>
          </cell>
          <cell r="D542">
            <v>164</v>
          </cell>
          <cell r="E542">
            <v>1</v>
          </cell>
          <cell r="F542">
            <v>1</v>
          </cell>
          <cell r="G542">
            <v>3</v>
          </cell>
          <cell r="H542">
            <v>2</v>
          </cell>
          <cell r="I542">
            <v>2</v>
          </cell>
          <cell r="J542">
            <v>1</v>
          </cell>
          <cell r="K542" t="str">
            <v>SPECIALIST</v>
          </cell>
          <cell r="L542" t="str">
            <v>SOME</v>
          </cell>
        </row>
        <row r="543">
          <cell r="A543">
            <v>21</v>
          </cell>
          <cell r="B543">
            <v>1</v>
          </cell>
          <cell r="C543">
            <v>62</v>
          </cell>
          <cell r="D543">
            <v>168</v>
          </cell>
          <cell r="E543">
            <v>1</v>
          </cell>
          <cell r="F543">
            <v>1</v>
          </cell>
          <cell r="G543">
            <v>3</v>
          </cell>
          <cell r="H543">
            <v>3</v>
          </cell>
          <cell r="I543">
            <v>1</v>
          </cell>
          <cell r="J543">
            <v>1</v>
          </cell>
          <cell r="K543" t="str">
            <v>non-specia</v>
          </cell>
          <cell r="L543" t="str">
            <v>SOME</v>
          </cell>
        </row>
        <row r="544">
          <cell r="A544">
            <v>32</v>
          </cell>
          <cell r="B544">
            <v>1</v>
          </cell>
          <cell r="C544">
            <v>56</v>
          </cell>
          <cell r="D544">
            <v>166</v>
          </cell>
          <cell r="E544">
            <v>2</v>
          </cell>
          <cell r="F544">
            <v>2</v>
          </cell>
          <cell r="G544">
            <v>3</v>
          </cell>
          <cell r="H544">
            <v>2</v>
          </cell>
          <cell r="I544">
            <v>4</v>
          </cell>
          <cell r="J544">
            <v>4</v>
          </cell>
          <cell r="K544" t="str">
            <v>non-specia</v>
          </cell>
          <cell r="L544" t="str">
            <v>SOME</v>
          </cell>
        </row>
        <row r="545">
          <cell r="A545">
            <v>25</v>
          </cell>
          <cell r="B545">
            <v>1</v>
          </cell>
          <cell r="C545">
            <v>58</v>
          </cell>
          <cell r="D545">
            <v>170</v>
          </cell>
          <cell r="E545">
            <v>2</v>
          </cell>
          <cell r="F545">
            <v>1</v>
          </cell>
          <cell r="G545">
            <v>3</v>
          </cell>
          <cell r="H545">
            <v>3</v>
          </cell>
          <cell r="I545">
            <v>2</v>
          </cell>
          <cell r="J545">
            <v>2</v>
          </cell>
          <cell r="K545" t="str">
            <v>SPECIALIST</v>
          </cell>
          <cell r="L545" t="str">
            <v>SOME</v>
          </cell>
        </row>
        <row r="546">
          <cell r="A546">
            <v>29</v>
          </cell>
          <cell r="B546">
            <v>1</v>
          </cell>
          <cell r="C546">
            <v>41</v>
          </cell>
          <cell r="D546">
            <v>158</v>
          </cell>
          <cell r="E546">
            <v>1</v>
          </cell>
          <cell r="F546">
            <v>2</v>
          </cell>
          <cell r="G546">
            <v>3</v>
          </cell>
          <cell r="H546">
            <v>3</v>
          </cell>
          <cell r="I546">
            <v>5</v>
          </cell>
          <cell r="J546">
            <v>3</v>
          </cell>
          <cell r="K546" t="str">
            <v>non-specia</v>
          </cell>
          <cell r="L546" t="str">
            <v>SOME</v>
          </cell>
        </row>
        <row r="547">
          <cell r="A547">
            <v>32</v>
          </cell>
          <cell r="B547">
            <v>2</v>
          </cell>
          <cell r="C547">
            <v>53</v>
          </cell>
          <cell r="D547">
            <v>160</v>
          </cell>
          <cell r="E547">
            <v>1</v>
          </cell>
          <cell r="F547">
            <v>1</v>
          </cell>
          <cell r="G547">
            <v>3</v>
          </cell>
          <cell r="H547">
            <v>2</v>
          </cell>
          <cell r="I547">
            <v>2</v>
          </cell>
          <cell r="J547">
            <v>2</v>
          </cell>
          <cell r="K547" t="str">
            <v>SPECIALIST</v>
          </cell>
          <cell r="L547" t="str">
            <v>SOME</v>
          </cell>
        </row>
        <row r="548">
          <cell r="A548">
            <v>23</v>
          </cell>
          <cell r="B548">
            <v>1</v>
          </cell>
          <cell r="C548">
            <v>55</v>
          </cell>
          <cell r="D548">
            <v>172</v>
          </cell>
          <cell r="E548">
            <v>1</v>
          </cell>
          <cell r="F548">
            <v>1</v>
          </cell>
          <cell r="G548">
            <v>3</v>
          </cell>
          <cell r="H548">
            <v>3</v>
          </cell>
          <cell r="I548">
            <v>2</v>
          </cell>
          <cell r="J548">
            <v>2</v>
          </cell>
          <cell r="K548" t="str">
            <v>SPECIALIST</v>
          </cell>
          <cell r="L548" t="str">
            <v>SOME</v>
          </cell>
        </row>
        <row r="549">
          <cell r="A549">
            <v>33</v>
          </cell>
          <cell r="B549">
            <v>2</v>
          </cell>
          <cell r="K549" t="str">
            <v>non-specia</v>
          </cell>
          <cell r="L549" t="str">
            <v>none</v>
          </cell>
        </row>
        <row r="550">
          <cell r="A550">
            <v>22</v>
          </cell>
          <cell r="B550">
            <v>1</v>
          </cell>
          <cell r="C550">
            <v>43</v>
          </cell>
          <cell r="D550">
            <v>166</v>
          </cell>
          <cell r="E550">
            <v>2</v>
          </cell>
          <cell r="F550">
            <v>1</v>
          </cell>
          <cell r="G550">
            <v>3</v>
          </cell>
          <cell r="H550">
            <v>2</v>
          </cell>
          <cell r="I550">
            <v>2</v>
          </cell>
          <cell r="J550">
            <v>2</v>
          </cell>
          <cell r="K550" t="str">
            <v>SPECIALIST</v>
          </cell>
          <cell r="L550" t="str">
            <v>SOME</v>
          </cell>
        </row>
        <row r="551">
          <cell r="A551">
            <v>23</v>
          </cell>
          <cell r="B551">
            <v>2</v>
          </cell>
          <cell r="C551">
            <v>59</v>
          </cell>
          <cell r="D551">
            <v>168</v>
          </cell>
          <cell r="E551">
            <v>1</v>
          </cell>
          <cell r="F551">
            <v>1</v>
          </cell>
          <cell r="G551">
            <v>2</v>
          </cell>
          <cell r="H551">
            <v>4</v>
          </cell>
          <cell r="I551">
            <v>1</v>
          </cell>
          <cell r="J551">
            <v>1</v>
          </cell>
          <cell r="K551" t="str">
            <v>non-specia</v>
          </cell>
          <cell r="L551" t="str">
            <v>SOME</v>
          </cell>
        </row>
        <row r="552">
          <cell r="A552">
            <v>38</v>
          </cell>
          <cell r="B552">
            <v>1</v>
          </cell>
          <cell r="C552">
            <v>71</v>
          </cell>
          <cell r="D552">
            <v>150</v>
          </cell>
          <cell r="E552">
            <v>1</v>
          </cell>
          <cell r="F552">
            <v>4</v>
          </cell>
          <cell r="G552">
            <v>1</v>
          </cell>
          <cell r="H552">
            <v>2</v>
          </cell>
          <cell r="I552">
            <v>3</v>
          </cell>
          <cell r="J552">
            <v>2</v>
          </cell>
          <cell r="K552" t="str">
            <v>non-specia</v>
          </cell>
          <cell r="L552" t="str">
            <v>SOME</v>
          </cell>
        </row>
        <row r="553">
          <cell r="A553">
            <v>25</v>
          </cell>
          <cell r="B553">
            <v>2</v>
          </cell>
          <cell r="C553">
            <v>53</v>
          </cell>
          <cell r="D553">
            <v>164</v>
          </cell>
          <cell r="E553">
            <v>1</v>
          </cell>
          <cell r="F553">
            <v>1</v>
          </cell>
          <cell r="G553">
            <v>1</v>
          </cell>
          <cell r="H553">
            <v>2</v>
          </cell>
          <cell r="I553">
            <v>2</v>
          </cell>
          <cell r="J553">
            <v>1</v>
          </cell>
          <cell r="K553" t="str">
            <v>non-specia</v>
          </cell>
          <cell r="L553" t="str">
            <v>SOME</v>
          </cell>
        </row>
        <row r="554">
          <cell r="A554">
            <v>37</v>
          </cell>
          <cell r="B554">
            <v>2</v>
          </cell>
          <cell r="C554">
            <v>62</v>
          </cell>
          <cell r="D554">
            <v>166</v>
          </cell>
          <cell r="E554">
            <v>1</v>
          </cell>
          <cell r="F554">
            <v>1</v>
          </cell>
          <cell r="G554">
            <v>3</v>
          </cell>
          <cell r="H554">
            <v>4</v>
          </cell>
          <cell r="I554">
            <v>2</v>
          </cell>
          <cell r="J554">
            <v>1</v>
          </cell>
          <cell r="K554" t="str">
            <v>SPECIALIST</v>
          </cell>
          <cell r="L554" t="str">
            <v>none</v>
          </cell>
        </row>
        <row r="555">
          <cell r="A555">
            <v>25</v>
          </cell>
          <cell r="B555">
            <v>1</v>
          </cell>
          <cell r="C555">
            <v>50</v>
          </cell>
          <cell r="D555">
            <v>156</v>
          </cell>
          <cell r="E555">
            <v>2</v>
          </cell>
          <cell r="F555">
            <v>1</v>
          </cell>
          <cell r="G555">
            <v>1</v>
          </cell>
          <cell r="H555">
            <v>1</v>
          </cell>
          <cell r="I555">
            <v>1</v>
          </cell>
          <cell r="J555">
            <v>2</v>
          </cell>
          <cell r="K555" t="str">
            <v>SPECIALIST</v>
          </cell>
          <cell r="L555" t="str">
            <v>none</v>
          </cell>
        </row>
        <row r="556">
          <cell r="A556">
            <v>24</v>
          </cell>
          <cell r="B556">
            <v>2</v>
          </cell>
          <cell r="C556">
            <v>46</v>
          </cell>
          <cell r="D556">
            <v>158</v>
          </cell>
          <cell r="E556">
            <v>1</v>
          </cell>
          <cell r="F556">
            <v>1</v>
          </cell>
          <cell r="G556">
            <v>2</v>
          </cell>
          <cell r="H556">
            <v>2</v>
          </cell>
          <cell r="I556">
            <v>2</v>
          </cell>
          <cell r="J556">
            <v>1</v>
          </cell>
          <cell r="K556" t="str">
            <v>non-specia</v>
          </cell>
          <cell r="L556" t="str">
            <v>SOME</v>
          </cell>
        </row>
        <row r="557">
          <cell r="A557">
            <v>26</v>
          </cell>
          <cell r="B557">
            <v>2</v>
          </cell>
          <cell r="C557">
            <v>54</v>
          </cell>
          <cell r="D557">
            <v>166</v>
          </cell>
          <cell r="E557">
            <v>1</v>
          </cell>
          <cell r="F557">
            <v>2</v>
          </cell>
          <cell r="G557">
            <v>3</v>
          </cell>
          <cell r="H557">
            <v>3</v>
          </cell>
          <cell r="I557">
            <v>2</v>
          </cell>
          <cell r="J557">
            <v>2</v>
          </cell>
          <cell r="K557" t="str">
            <v>SPECIALIST</v>
          </cell>
          <cell r="L557" t="str">
            <v>SOME</v>
          </cell>
        </row>
        <row r="558">
          <cell r="A558">
            <v>20</v>
          </cell>
          <cell r="B558">
            <v>1</v>
          </cell>
          <cell r="C558">
            <v>72</v>
          </cell>
          <cell r="D558">
            <v>184</v>
          </cell>
          <cell r="E558">
            <v>2</v>
          </cell>
          <cell r="F558">
            <v>1</v>
          </cell>
          <cell r="G558">
            <v>3</v>
          </cell>
          <cell r="H558">
            <v>4</v>
          </cell>
          <cell r="I558">
            <v>2</v>
          </cell>
          <cell r="J558">
            <v>2</v>
          </cell>
          <cell r="K558" t="str">
            <v>SPECIALIST</v>
          </cell>
          <cell r="L558" t="str">
            <v>SOME</v>
          </cell>
        </row>
        <row r="559">
          <cell r="A559">
            <v>27</v>
          </cell>
          <cell r="B559">
            <v>1</v>
          </cell>
          <cell r="C559">
            <v>61</v>
          </cell>
          <cell r="D559">
            <v>176</v>
          </cell>
          <cell r="E559">
            <v>1</v>
          </cell>
          <cell r="F559">
            <v>1</v>
          </cell>
          <cell r="G559">
            <v>3</v>
          </cell>
          <cell r="H559">
            <v>4</v>
          </cell>
          <cell r="I559">
            <v>2</v>
          </cell>
          <cell r="J559">
            <v>2</v>
          </cell>
          <cell r="K559" t="str">
            <v>SPECIALIST</v>
          </cell>
          <cell r="L559" t="str">
            <v>SOME</v>
          </cell>
        </row>
        <row r="560">
          <cell r="A560">
            <v>25</v>
          </cell>
          <cell r="B560">
            <v>1</v>
          </cell>
          <cell r="C560">
            <v>42</v>
          </cell>
          <cell r="D560">
            <v>156</v>
          </cell>
          <cell r="E560">
            <v>2</v>
          </cell>
          <cell r="F560">
            <v>4</v>
          </cell>
          <cell r="G560">
            <v>5</v>
          </cell>
          <cell r="H560">
            <v>4</v>
          </cell>
          <cell r="I560">
            <v>2</v>
          </cell>
          <cell r="J560">
            <v>4</v>
          </cell>
          <cell r="K560" t="str">
            <v>non-specia</v>
          </cell>
          <cell r="L560" t="str">
            <v>none</v>
          </cell>
        </row>
        <row r="561">
          <cell r="A561">
            <v>27</v>
          </cell>
          <cell r="B561">
            <v>2</v>
          </cell>
          <cell r="K561" t="str">
            <v>non-specia</v>
          </cell>
          <cell r="L561" t="str">
            <v>none</v>
          </cell>
        </row>
        <row r="562">
          <cell r="A562">
            <v>40</v>
          </cell>
          <cell r="B562">
            <v>2</v>
          </cell>
          <cell r="C562">
            <v>50</v>
          </cell>
          <cell r="D562">
            <v>172</v>
          </cell>
          <cell r="E562">
            <v>2</v>
          </cell>
          <cell r="F562">
            <v>1</v>
          </cell>
          <cell r="G562">
            <v>1</v>
          </cell>
          <cell r="H562">
            <v>2</v>
          </cell>
          <cell r="I562">
            <v>3</v>
          </cell>
          <cell r="J562">
            <v>1</v>
          </cell>
          <cell r="K562" t="str">
            <v>SPECIALIST</v>
          </cell>
          <cell r="L562" t="str">
            <v>none</v>
          </cell>
        </row>
        <row r="563">
          <cell r="A563">
            <v>17</v>
          </cell>
          <cell r="B563">
            <v>1</v>
          </cell>
          <cell r="C563">
            <v>62</v>
          </cell>
          <cell r="D563">
            <v>178</v>
          </cell>
          <cell r="E563">
            <v>1</v>
          </cell>
          <cell r="F563">
            <v>4</v>
          </cell>
          <cell r="G563">
            <v>3</v>
          </cell>
          <cell r="H563">
            <v>2</v>
          </cell>
          <cell r="I563">
            <v>4</v>
          </cell>
          <cell r="J563">
            <v>2</v>
          </cell>
          <cell r="K563" t="str">
            <v>non-specia</v>
          </cell>
          <cell r="L563" t="str">
            <v>SOME</v>
          </cell>
        </row>
        <row r="564">
          <cell r="A564">
            <v>25</v>
          </cell>
          <cell r="B564">
            <v>1</v>
          </cell>
          <cell r="C564">
            <v>56</v>
          </cell>
          <cell r="D564">
            <v>168</v>
          </cell>
          <cell r="E564">
            <v>1</v>
          </cell>
          <cell r="F564">
            <v>4</v>
          </cell>
          <cell r="G564">
            <v>3</v>
          </cell>
          <cell r="H564">
            <v>5</v>
          </cell>
          <cell r="I564">
            <v>2</v>
          </cell>
          <cell r="J564">
            <v>3</v>
          </cell>
          <cell r="K564" t="str">
            <v>SPECIALIST</v>
          </cell>
          <cell r="L564" t="str">
            <v>SOME</v>
          </cell>
        </row>
        <row r="565">
          <cell r="A565">
            <v>29</v>
          </cell>
          <cell r="B565">
            <v>1</v>
          </cell>
          <cell r="K565" t="str">
            <v>non-specia</v>
          </cell>
          <cell r="L565" t="str">
            <v>none</v>
          </cell>
        </row>
        <row r="566">
          <cell r="A566">
            <v>17</v>
          </cell>
          <cell r="B566">
            <v>1</v>
          </cell>
          <cell r="K566" t="str">
            <v>non-specia</v>
          </cell>
          <cell r="L566" t="str">
            <v>none</v>
          </cell>
        </row>
        <row r="567">
          <cell r="A567">
            <v>16</v>
          </cell>
          <cell r="B567">
            <v>1</v>
          </cell>
          <cell r="C567">
            <v>45</v>
          </cell>
          <cell r="D567">
            <v>168</v>
          </cell>
          <cell r="E567">
            <v>2</v>
          </cell>
          <cell r="F567">
            <v>2</v>
          </cell>
          <cell r="G567">
            <v>4</v>
          </cell>
          <cell r="H567">
            <v>2</v>
          </cell>
          <cell r="I567">
            <v>2</v>
          </cell>
          <cell r="J567">
            <v>3</v>
          </cell>
          <cell r="K567" t="str">
            <v>non-specia</v>
          </cell>
          <cell r="L567" t="str">
            <v>SOME</v>
          </cell>
        </row>
        <row r="568">
          <cell r="A568">
            <v>22</v>
          </cell>
          <cell r="B568">
            <v>1</v>
          </cell>
          <cell r="K568" t="str">
            <v>non-specia</v>
          </cell>
          <cell r="L568" t="str">
            <v>none</v>
          </cell>
        </row>
        <row r="569">
          <cell r="A569">
            <v>19</v>
          </cell>
          <cell r="B569">
            <v>2</v>
          </cell>
          <cell r="K569" t="str">
            <v>non-specia</v>
          </cell>
          <cell r="L569" t="str">
            <v>none</v>
          </cell>
        </row>
        <row r="570">
          <cell r="A570">
            <v>21</v>
          </cell>
          <cell r="B570">
            <v>1</v>
          </cell>
          <cell r="C570">
            <v>55</v>
          </cell>
          <cell r="D570">
            <v>162</v>
          </cell>
          <cell r="E570">
            <v>1</v>
          </cell>
          <cell r="F570">
            <v>1</v>
          </cell>
          <cell r="G570">
            <v>1</v>
          </cell>
          <cell r="H570">
            <v>2</v>
          </cell>
          <cell r="I570">
            <v>1</v>
          </cell>
          <cell r="J570">
            <v>2</v>
          </cell>
          <cell r="K570" t="str">
            <v>SPECIALIST</v>
          </cell>
          <cell r="L570" t="str">
            <v>SOME</v>
          </cell>
        </row>
        <row r="571">
          <cell r="A571">
            <v>20</v>
          </cell>
          <cell r="B571">
            <v>2</v>
          </cell>
          <cell r="C571">
            <v>46</v>
          </cell>
          <cell r="D571">
            <v>164</v>
          </cell>
          <cell r="E571">
            <v>1</v>
          </cell>
          <cell r="F571">
            <v>2</v>
          </cell>
          <cell r="G571">
            <v>3</v>
          </cell>
          <cell r="H571">
            <v>3</v>
          </cell>
          <cell r="I571">
            <v>2</v>
          </cell>
          <cell r="J571">
            <v>1</v>
          </cell>
          <cell r="K571" t="str">
            <v>SPECIALIST</v>
          </cell>
          <cell r="L571" t="str">
            <v>SOME</v>
          </cell>
        </row>
        <row r="572">
          <cell r="A572">
            <v>19</v>
          </cell>
          <cell r="B572">
            <v>2</v>
          </cell>
          <cell r="C572">
            <v>54</v>
          </cell>
          <cell r="D572">
            <v>170</v>
          </cell>
          <cell r="E572">
            <v>2</v>
          </cell>
          <cell r="F572">
            <v>1</v>
          </cell>
          <cell r="G572">
            <v>2</v>
          </cell>
          <cell r="H572">
            <v>3</v>
          </cell>
          <cell r="I572">
            <v>2</v>
          </cell>
          <cell r="J572">
            <v>3</v>
          </cell>
          <cell r="K572" t="str">
            <v>SPECIALIST</v>
          </cell>
          <cell r="L572" t="str">
            <v>SOME</v>
          </cell>
        </row>
        <row r="573">
          <cell r="A573">
            <v>36</v>
          </cell>
          <cell r="B573">
            <v>1</v>
          </cell>
          <cell r="K573" t="str">
            <v>non-specia</v>
          </cell>
          <cell r="L573" t="str">
            <v>none</v>
          </cell>
        </row>
        <row r="574">
          <cell r="A574">
            <v>23</v>
          </cell>
          <cell r="B574">
            <v>1</v>
          </cell>
          <cell r="C574">
            <v>60</v>
          </cell>
          <cell r="D574">
            <v>172</v>
          </cell>
          <cell r="E574">
            <v>1</v>
          </cell>
          <cell r="F574">
            <v>2</v>
          </cell>
          <cell r="G574">
            <v>3</v>
          </cell>
          <cell r="H574">
            <v>3</v>
          </cell>
          <cell r="I574">
            <v>1</v>
          </cell>
          <cell r="J574">
            <v>2</v>
          </cell>
          <cell r="K574" t="str">
            <v>SPECIALIST</v>
          </cell>
          <cell r="L574" t="str">
            <v>SOME</v>
          </cell>
        </row>
        <row r="575">
          <cell r="A575">
            <v>19</v>
          </cell>
          <cell r="B575">
            <v>1</v>
          </cell>
          <cell r="C575">
            <v>56</v>
          </cell>
          <cell r="D575">
            <v>166</v>
          </cell>
          <cell r="E575">
            <v>1</v>
          </cell>
          <cell r="F575">
            <v>1</v>
          </cell>
          <cell r="G575">
            <v>3</v>
          </cell>
          <cell r="H575">
            <v>2</v>
          </cell>
          <cell r="I575">
            <v>1</v>
          </cell>
          <cell r="J575">
            <v>1</v>
          </cell>
          <cell r="K575" t="str">
            <v>SPECIALIST</v>
          </cell>
          <cell r="L575" t="str">
            <v>SOME</v>
          </cell>
        </row>
        <row r="576">
          <cell r="A576">
            <v>25</v>
          </cell>
          <cell r="B576">
            <v>2</v>
          </cell>
          <cell r="C576">
            <v>48</v>
          </cell>
          <cell r="D576">
            <v>154</v>
          </cell>
          <cell r="E576">
            <v>1</v>
          </cell>
          <cell r="F576">
            <v>1</v>
          </cell>
          <cell r="G576">
            <v>1</v>
          </cell>
          <cell r="H576">
            <v>1</v>
          </cell>
          <cell r="I576">
            <v>2</v>
          </cell>
          <cell r="J576">
            <v>1</v>
          </cell>
          <cell r="K576" t="str">
            <v>SPECIALIST</v>
          </cell>
          <cell r="L576" t="str">
            <v>none</v>
          </cell>
        </row>
        <row r="577">
          <cell r="A577">
            <v>22</v>
          </cell>
          <cell r="B577">
            <v>2</v>
          </cell>
          <cell r="K577" t="str">
            <v>non-specia</v>
          </cell>
          <cell r="L577" t="str">
            <v>none</v>
          </cell>
        </row>
        <row r="578">
          <cell r="B578">
            <v>1</v>
          </cell>
          <cell r="K578" t="str">
            <v>non-specia</v>
          </cell>
          <cell r="L578" t="str">
            <v>none</v>
          </cell>
        </row>
        <row r="579">
          <cell r="A579">
            <v>32</v>
          </cell>
          <cell r="B579">
            <v>1</v>
          </cell>
          <cell r="C579">
            <v>49</v>
          </cell>
          <cell r="D579">
            <v>168</v>
          </cell>
          <cell r="E579">
            <v>1</v>
          </cell>
          <cell r="F579">
            <v>1</v>
          </cell>
          <cell r="G579">
            <v>2</v>
          </cell>
          <cell r="H579">
            <v>3</v>
          </cell>
          <cell r="I579">
            <v>2</v>
          </cell>
          <cell r="J579">
            <v>2</v>
          </cell>
          <cell r="K579" t="str">
            <v>non-specia</v>
          </cell>
          <cell r="L579" t="str">
            <v>SOME</v>
          </cell>
        </row>
        <row r="580">
          <cell r="A580">
            <v>23</v>
          </cell>
          <cell r="B580">
            <v>1</v>
          </cell>
          <cell r="C580">
            <v>51</v>
          </cell>
          <cell r="D580">
            <v>168</v>
          </cell>
          <cell r="E580">
            <v>1</v>
          </cell>
          <cell r="F580">
            <v>1</v>
          </cell>
          <cell r="G580">
            <v>3</v>
          </cell>
          <cell r="H580">
            <v>3</v>
          </cell>
          <cell r="I580">
            <v>2</v>
          </cell>
          <cell r="J580">
            <v>2</v>
          </cell>
          <cell r="K580" t="str">
            <v>SPECIALIST</v>
          </cell>
          <cell r="L580" t="str">
            <v>SOME</v>
          </cell>
        </row>
        <row r="581">
          <cell r="A581">
            <v>35</v>
          </cell>
          <cell r="B581">
            <v>1</v>
          </cell>
          <cell r="C581">
            <v>48</v>
          </cell>
          <cell r="D581">
            <v>172</v>
          </cell>
          <cell r="E581">
            <v>2</v>
          </cell>
          <cell r="F581">
            <v>4</v>
          </cell>
          <cell r="G581">
            <v>4</v>
          </cell>
          <cell r="H581">
            <v>4</v>
          </cell>
          <cell r="I581">
            <v>2</v>
          </cell>
          <cell r="J581">
            <v>3</v>
          </cell>
          <cell r="K581" t="str">
            <v>SPECIALIST</v>
          </cell>
          <cell r="L581" t="str">
            <v>SOME</v>
          </cell>
        </row>
        <row r="582">
          <cell r="A582">
            <v>22</v>
          </cell>
          <cell r="B582">
            <v>2</v>
          </cell>
          <cell r="C582">
            <v>54</v>
          </cell>
          <cell r="D582">
            <v>182</v>
          </cell>
          <cell r="E582">
            <v>1</v>
          </cell>
          <cell r="F582">
            <v>2</v>
          </cell>
          <cell r="G582">
            <v>3</v>
          </cell>
          <cell r="H582">
            <v>3</v>
          </cell>
          <cell r="I582">
            <v>2</v>
          </cell>
          <cell r="J582">
            <v>3</v>
          </cell>
          <cell r="K582" t="str">
            <v>SPECIALIST</v>
          </cell>
          <cell r="L582" t="str">
            <v>SOME</v>
          </cell>
        </row>
        <row r="583">
          <cell r="A583">
            <v>24</v>
          </cell>
          <cell r="B583">
            <v>1</v>
          </cell>
          <cell r="C583">
            <v>62</v>
          </cell>
          <cell r="D583">
            <v>170</v>
          </cell>
          <cell r="E583">
            <v>1</v>
          </cell>
          <cell r="F583">
            <v>1</v>
          </cell>
          <cell r="G583">
            <v>2</v>
          </cell>
          <cell r="H583">
            <v>2</v>
          </cell>
          <cell r="I583">
            <v>3</v>
          </cell>
          <cell r="J583">
            <v>1</v>
          </cell>
          <cell r="K583" t="str">
            <v>non-specia</v>
          </cell>
          <cell r="L583" t="str">
            <v>SOME</v>
          </cell>
        </row>
        <row r="584">
          <cell r="A584">
            <v>28</v>
          </cell>
          <cell r="B584">
            <v>1</v>
          </cell>
          <cell r="C584">
            <v>60</v>
          </cell>
          <cell r="D584">
            <v>176</v>
          </cell>
          <cell r="E584">
            <v>1</v>
          </cell>
          <cell r="F584">
            <v>2</v>
          </cell>
          <cell r="G584">
            <v>3</v>
          </cell>
          <cell r="H584">
            <v>3</v>
          </cell>
          <cell r="I584">
            <v>2</v>
          </cell>
          <cell r="J584">
            <v>1</v>
          </cell>
          <cell r="K584" t="str">
            <v>SPECIALIST</v>
          </cell>
          <cell r="L584" t="str">
            <v>SOME</v>
          </cell>
        </row>
        <row r="585">
          <cell r="A585">
            <v>24</v>
          </cell>
          <cell r="B585">
            <v>1</v>
          </cell>
          <cell r="C585">
            <v>50</v>
          </cell>
          <cell r="D585">
            <v>158</v>
          </cell>
          <cell r="E585">
            <v>1</v>
          </cell>
          <cell r="F585">
            <v>2</v>
          </cell>
          <cell r="G585">
            <v>3</v>
          </cell>
          <cell r="H585">
            <v>3</v>
          </cell>
          <cell r="I585">
            <v>5</v>
          </cell>
          <cell r="J585">
            <v>3</v>
          </cell>
          <cell r="K585" t="str">
            <v>SPECIALIST</v>
          </cell>
          <cell r="L585" t="str">
            <v>SOME</v>
          </cell>
        </row>
        <row r="586">
          <cell r="A586">
            <v>22</v>
          </cell>
          <cell r="B586">
            <v>2</v>
          </cell>
          <cell r="C586">
            <v>57</v>
          </cell>
          <cell r="D586">
            <v>170</v>
          </cell>
          <cell r="E586">
            <v>1</v>
          </cell>
          <cell r="F586">
            <v>1</v>
          </cell>
          <cell r="G586">
            <v>3</v>
          </cell>
          <cell r="H586">
            <v>2</v>
          </cell>
          <cell r="I586">
            <v>1</v>
          </cell>
          <cell r="J586">
            <v>1</v>
          </cell>
          <cell r="K586" t="str">
            <v>SPECIALIST</v>
          </cell>
          <cell r="L586" t="str">
            <v>SOME</v>
          </cell>
        </row>
        <row r="587">
          <cell r="A587">
            <v>26</v>
          </cell>
          <cell r="B587">
            <v>1</v>
          </cell>
          <cell r="K587" t="str">
            <v>non-specia</v>
          </cell>
          <cell r="L587" t="str">
            <v>none</v>
          </cell>
        </row>
        <row r="588">
          <cell r="A588">
            <v>26</v>
          </cell>
          <cell r="B588">
            <v>2</v>
          </cell>
          <cell r="C588">
            <v>50</v>
          </cell>
          <cell r="D588">
            <v>166</v>
          </cell>
          <cell r="E588">
            <v>2</v>
          </cell>
          <cell r="F588">
            <v>5</v>
          </cell>
          <cell r="G588">
            <v>5</v>
          </cell>
          <cell r="H588">
            <v>5</v>
          </cell>
          <cell r="I588">
            <v>2</v>
          </cell>
          <cell r="J588">
            <v>2</v>
          </cell>
          <cell r="K588" t="str">
            <v>non-specia</v>
          </cell>
          <cell r="L588" t="str">
            <v>SOME</v>
          </cell>
        </row>
        <row r="589">
          <cell r="A589">
            <v>27</v>
          </cell>
          <cell r="B589">
            <v>1</v>
          </cell>
          <cell r="C589">
            <v>62</v>
          </cell>
          <cell r="D589">
            <v>170</v>
          </cell>
          <cell r="E589">
            <v>2</v>
          </cell>
          <cell r="F589">
            <v>1</v>
          </cell>
          <cell r="G589">
            <v>3</v>
          </cell>
          <cell r="H589">
            <v>4</v>
          </cell>
          <cell r="J589">
            <v>2</v>
          </cell>
          <cell r="K589" t="str">
            <v>non-specia</v>
          </cell>
          <cell r="L589" t="str">
            <v>SOME</v>
          </cell>
        </row>
        <row r="590">
          <cell r="A590">
            <v>25</v>
          </cell>
          <cell r="B590">
            <v>1</v>
          </cell>
          <cell r="E590">
            <v>1</v>
          </cell>
          <cell r="F590">
            <v>1</v>
          </cell>
          <cell r="G590">
            <v>3</v>
          </cell>
          <cell r="H590">
            <v>3</v>
          </cell>
          <cell r="I590">
            <v>2</v>
          </cell>
          <cell r="J590">
            <v>2</v>
          </cell>
          <cell r="K590" t="str">
            <v>non-specia</v>
          </cell>
          <cell r="L590" t="str">
            <v>SOME</v>
          </cell>
        </row>
        <row r="591">
          <cell r="A591">
            <v>19</v>
          </cell>
          <cell r="B591">
            <v>1</v>
          </cell>
          <cell r="C591">
            <v>63</v>
          </cell>
          <cell r="D591">
            <v>170</v>
          </cell>
          <cell r="E591">
            <v>2</v>
          </cell>
          <cell r="F591">
            <v>1</v>
          </cell>
          <cell r="G591">
            <v>1</v>
          </cell>
          <cell r="H591">
            <v>1</v>
          </cell>
          <cell r="I591">
            <v>1</v>
          </cell>
          <cell r="J591">
            <v>1</v>
          </cell>
          <cell r="K591" t="str">
            <v>non-specia</v>
          </cell>
          <cell r="L591" t="str">
            <v>SOME</v>
          </cell>
        </row>
        <row r="592">
          <cell r="A592">
            <v>27</v>
          </cell>
          <cell r="B592">
            <v>1</v>
          </cell>
          <cell r="K592" t="str">
            <v>non-specia</v>
          </cell>
          <cell r="L592" t="str">
            <v>none</v>
          </cell>
        </row>
        <row r="593">
          <cell r="A593">
            <v>24</v>
          </cell>
          <cell r="B593">
            <v>1</v>
          </cell>
          <cell r="C593">
            <v>64</v>
          </cell>
          <cell r="D593">
            <v>172</v>
          </cell>
          <cell r="E593">
            <v>1</v>
          </cell>
          <cell r="F593">
            <v>1</v>
          </cell>
          <cell r="G593">
            <v>3</v>
          </cell>
          <cell r="H593">
            <v>1</v>
          </cell>
          <cell r="I593">
            <v>1</v>
          </cell>
          <cell r="J593">
            <v>1</v>
          </cell>
          <cell r="K593" t="str">
            <v>SPECIALIST</v>
          </cell>
          <cell r="L593" t="str">
            <v>SOME</v>
          </cell>
        </row>
        <row r="594">
          <cell r="A594">
            <v>22</v>
          </cell>
          <cell r="B594">
            <v>1</v>
          </cell>
          <cell r="C594">
            <v>49</v>
          </cell>
          <cell r="D594">
            <v>158</v>
          </cell>
          <cell r="E594">
            <v>1</v>
          </cell>
          <cell r="F594">
            <v>1</v>
          </cell>
          <cell r="G594">
            <v>3</v>
          </cell>
          <cell r="H594">
            <v>3</v>
          </cell>
          <cell r="I594">
            <v>2</v>
          </cell>
          <cell r="J594">
            <v>1</v>
          </cell>
          <cell r="K594" t="str">
            <v>SPECIALIST</v>
          </cell>
          <cell r="L594" t="str">
            <v>SOME</v>
          </cell>
        </row>
        <row r="595">
          <cell r="A595">
            <v>22</v>
          </cell>
          <cell r="B595">
            <v>2</v>
          </cell>
          <cell r="K595" t="str">
            <v>non-specia</v>
          </cell>
          <cell r="L595" t="str">
            <v>none</v>
          </cell>
        </row>
        <row r="596">
          <cell r="A596">
            <v>20</v>
          </cell>
          <cell r="B596">
            <v>1</v>
          </cell>
          <cell r="K596" t="str">
            <v>non-specia</v>
          </cell>
          <cell r="L596" t="str">
            <v>none</v>
          </cell>
        </row>
        <row r="597">
          <cell r="A597">
            <v>28</v>
          </cell>
          <cell r="B597">
            <v>1</v>
          </cell>
          <cell r="C597">
            <v>50</v>
          </cell>
          <cell r="D597">
            <v>174</v>
          </cell>
          <cell r="E597">
            <v>1</v>
          </cell>
          <cell r="F597">
            <v>5</v>
          </cell>
          <cell r="G597">
            <v>4</v>
          </cell>
          <cell r="H597">
            <v>5</v>
          </cell>
          <cell r="I597">
            <v>2</v>
          </cell>
          <cell r="J597">
            <v>3</v>
          </cell>
          <cell r="K597" t="str">
            <v>SPECIALIST</v>
          </cell>
          <cell r="L597" t="str">
            <v>SOME</v>
          </cell>
        </row>
        <row r="598">
          <cell r="A598">
            <v>19</v>
          </cell>
          <cell r="B598">
            <v>1</v>
          </cell>
          <cell r="C598">
            <v>54</v>
          </cell>
          <cell r="D598">
            <v>166</v>
          </cell>
          <cell r="E598">
            <v>2</v>
          </cell>
          <cell r="F598">
            <v>2</v>
          </cell>
          <cell r="G598">
            <v>2</v>
          </cell>
          <cell r="H598">
            <v>2</v>
          </cell>
          <cell r="I598">
            <v>2</v>
          </cell>
          <cell r="J598">
            <v>2</v>
          </cell>
          <cell r="K598" t="str">
            <v>SPECIALIST</v>
          </cell>
          <cell r="L598" t="str">
            <v>SOME</v>
          </cell>
        </row>
        <row r="599">
          <cell r="A599">
            <v>28</v>
          </cell>
          <cell r="B599">
            <v>2</v>
          </cell>
          <cell r="C599">
            <v>48</v>
          </cell>
          <cell r="D599">
            <v>166</v>
          </cell>
          <cell r="E599">
            <v>1</v>
          </cell>
          <cell r="F599">
            <v>4</v>
          </cell>
          <cell r="G599">
            <v>3</v>
          </cell>
          <cell r="H599">
            <v>3</v>
          </cell>
          <cell r="I599">
            <v>2</v>
          </cell>
          <cell r="J599">
            <v>3</v>
          </cell>
          <cell r="K599" t="str">
            <v>SPECIALIST</v>
          </cell>
          <cell r="L599" t="str">
            <v>SOME</v>
          </cell>
        </row>
        <row r="600">
          <cell r="A600">
            <v>17</v>
          </cell>
          <cell r="B600">
            <v>1</v>
          </cell>
          <cell r="K600" t="str">
            <v>non-specia</v>
          </cell>
          <cell r="L600" t="str">
            <v>none</v>
          </cell>
        </row>
        <row r="601">
          <cell r="A601">
            <v>20</v>
          </cell>
          <cell r="B601">
            <v>1</v>
          </cell>
          <cell r="C601">
            <v>50</v>
          </cell>
          <cell r="D601">
            <v>162</v>
          </cell>
          <cell r="E601">
            <v>1</v>
          </cell>
          <cell r="F601">
            <v>1</v>
          </cell>
          <cell r="G601">
            <v>3</v>
          </cell>
          <cell r="H601">
            <v>3</v>
          </cell>
          <cell r="I601">
            <v>1</v>
          </cell>
          <cell r="J601">
            <v>1</v>
          </cell>
          <cell r="K601" t="str">
            <v>SPECIALIST</v>
          </cell>
          <cell r="L601" t="str">
            <v>SOME</v>
          </cell>
        </row>
        <row r="602">
          <cell r="A602">
            <v>21</v>
          </cell>
          <cell r="B602">
            <v>1</v>
          </cell>
          <cell r="C602">
            <v>60</v>
          </cell>
          <cell r="D602">
            <v>176</v>
          </cell>
          <cell r="E602">
            <v>1</v>
          </cell>
          <cell r="F602">
            <v>1</v>
          </cell>
          <cell r="G602">
            <v>3</v>
          </cell>
          <cell r="H602">
            <v>1</v>
          </cell>
          <cell r="I602">
            <v>1</v>
          </cell>
          <cell r="J602">
            <v>2</v>
          </cell>
          <cell r="K602" t="str">
            <v>non-specia</v>
          </cell>
          <cell r="L602" t="str">
            <v>SOME</v>
          </cell>
        </row>
        <row r="603">
          <cell r="A603">
            <v>22</v>
          </cell>
          <cell r="B603">
            <v>1</v>
          </cell>
          <cell r="C603">
            <v>52</v>
          </cell>
          <cell r="D603">
            <v>162</v>
          </cell>
          <cell r="E603">
            <v>1</v>
          </cell>
          <cell r="F603">
            <v>1</v>
          </cell>
          <cell r="G603">
            <v>3</v>
          </cell>
          <cell r="H603">
            <v>1</v>
          </cell>
          <cell r="I603">
            <v>2</v>
          </cell>
          <cell r="J603">
            <v>1</v>
          </cell>
          <cell r="K603" t="str">
            <v>SPECIALIST</v>
          </cell>
          <cell r="L603" t="str">
            <v>SOME</v>
          </cell>
        </row>
        <row r="604">
          <cell r="A604">
            <v>24</v>
          </cell>
          <cell r="B604">
            <v>2</v>
          </cell>
          <cell r="C604">
            <v>50</v>
          </cell>
          <cell r="D604">
            <v>158</v>
          </cell>
          <cell r="E604">
            <v>1</v>
          </cell>
          <cell r="F604">
            <v>1</v>
          </cell>
          <cell r="G604">
            <v>3</v>
          </cell>
          <cell r="H604">
            <v>3</v>
          </cell>
          <cell r="I604">
            <v>1</v>
          </cell>
          <cell r="J604">
            <v>1</v>
          </cell>
          <cell r="K604" t="str">
            <v>SPECIALIST</v>
          </cell>
          <cell r="L604" t="str">
            <v>SOME</v>
          </cell>
        </row>
        <row r="605">
          <cell r="A605">
            <v>26</v>
          </cell>
          <cell r="B605">
            <v>2</v>
          </cell>
          <cell r="C605">
            <v>62</v>
          </cell>
          <cell r="D605">
            <v>156</v>
          </cell>
          <cell r="E605">
            <v>2</v>
          </cell>
          <cell r="F605">
            <v>4</v>
          </cell>
          <cell r="G605">
            <v>4</v>
          </cell>
          <cell r="H605">
            <v>3</v>
          </cell>
          <cell r="I605">
            <v>5</v>
          </cell>
          <cell r="J605">
            <v>4</v>
          </cell>
          <cell r="K605" t="str">
            <v>SPECIALIST</v>
          </cell>
          <cell r="L605" t="str">
            <v>none</v>
          </cell>
        </row>
        <row r="606">
          <cell r="A606">
            <v>25</v>
          </cell>
          <cell r="B606">
            <v>2</v>
          </cell>
          <cell r="C606">
            <v>53</v>
          </cell>
          <cell r="D606">
            <v>158</v>
          </cell>
          <cell r="E606">
            <v>1</v>
          </cell>
          <cell r="F606">
            <v>2</v>
          </cell>
          <cell r="G606">
            <v>4</v>
          </cell>
          <cell r="H606">
            <v>3</v>
          </cell>
          <cell r="I606">
            <v>3</v>
          </cell>
          <cell r="J606">
            <v>2</v>
          </cell>
          <cell r="K606" t="str">
            <v>non-specia</v>
          </cell>
          <cell r="L606" t="str">
            <v>SOME</v>
          </cell>
        </row>
        <row r="607">
          <cell r="A607">
            <v>31</v>
          </cell>
          <cell r="B607">
            <v>1</v>
          </cell>
          <cell r="E607">
            <v>1</v>
          </cell>
          <cell r="K607" t="str">
            <v>non-specia</v>
          </cell>
          <cell r="L607" t="str">
            <v>none</v>
          </cell>
        </row>
        <row r="608">
          <cell r="A608">
            <v>29</v>
          </cell>
          <cell r="B608">
            <v>1</v>
          </cell>
          <cell r="K608" t="str">
            <v>non-specia</v>
          </cell>
          <cell r="L608" t="str">
            <v>none</v>
          </cell>
        </row>
        <row r="609">
          <cell r="A609">
            <v>27</v>
          </cell>
          <cell r="B609">
            <v>1</v>
          </cell>
          <cell r="K609" t="str">
            <v>non-specia</v>
          </cell>
          <cell r="L609" t="str">
            <v>none</v>
          </cell>
        </row>
        <row r="610">
          <cell r="A610">
            <v>30</v>
          </cell>
          <cell r="B610">
            <v>2</v>
          </cell>
          <cell r="K610" t="str">
            <v>non-specia</v>
          </cell>
          <cell r="L610" t="str">
            <v>none</v>
          </cell>
        </row>
        <row r="611">
          <cell r="A611">
            <v>27</v>
          </cell>
          <cell r="B611">
            <v>1</v>
          </cell>
          <cell r="K611" t="str">
            <v>non-specia</v>
          </cell>
          <cell r="L611" t="str">
            <v>none</v>
          </cell>
        </row>
        <row r="612">
          <cell r="A612">
            <v>21</v>
          </cell>
          <cell r="B612">
            <v>1</v>
          </cell>
          <cell r="C612">
            <v>52</v>
          </cell>
          <cell r="D612">
            <v>162</v>
          </cell>
          <cell r="E612">
            <v>1</v>
          </cell>
          <cell r="F612">
            <v>2</v>
          </cell>
          <cell r="G612">
            <v>3</v>
          </cell>
          <cell r="H612">
            <v>4</v>
          </cell>
          <cell r="I612">
            <v>2</v>
          </cell>
          <cell r="J612">
            <v>2</v>
          </cell>
          <cell r="K612" t="str">
            <v>SPECIALIST</v>
          </cell>
          <cell r="L612" t="str">
            <v>SOME</v>
          </cell>
        </row>
        <row r="613">
          <cell r="A613">
            <v>23</v>
          </cell>
          <cell r="B613">
            <v>2</v>
          </cell>
          <cell r="C613">
            <v>66</v>
          </cell>
          <cell r="D613">
            <v>180</v>
          </cell>
          <cell r="E613">
            <v>1</v>
          </cell>
          <cell r="F613">
            <v>1</v>
          </cell>
          <cell r="G613">
            <v>3</v>
          </cell>
          <cell r="H613">
            <v>5</v>
          </cell>
          <cell r="J613">
            <v>2</v>
          </cell>
          <cell r="K613" t="str">
            <v>non-specia</v>
          </cell>
          <cell r="L613" t="str">
            <v>SOME</v>
          </cell>
        </row>
        <row r="614">
          <cell r="A614">
            <v>27</v>
          </cell>
          <cell r="B614">
            <v>1</v>
          </cell>
          <cell r="C614">
            <v>63</v>
          </cell>
          <cell r="D614">
            <v>176</v>
          </cell>
          <cell r="E614">
            <v>1</v>
          </cell>
          <cell r="G614">
            <v>1</v>
          </cell>
          <cell r="H614">
            <v>1</v>
          </cell>
          <cell r="I614">
            <v>1</v>
          </cell>
          <cell r="J614">
            <v>1</v>
          </cell>
          <cell r="K614" t="str">
            <v>SPECIALIST</v>
          </cell>
          <cell r="L614" t="str">
            <v>none</v>
          </cell>
        </row>
        <row r="615">
          <cell r="A615">
            <v>28</v>
          </cell>
          <cell r="B615">
            <v>1</v>
          </cell>
          <cell r="K615" t="str">
            <v>non-specia</v>
          </cell>
          <cell r="L615" t="str">
            <v>none</v>
          </cell>
        </row>
        <row r="616">
          <cell r="A616">
            <v>30</v>
          </cell>
          <cell r="B616">
            <v>2</v>
          </cell>
          <cell r="K616" t="str">
            <v>non-specia</v>
          </cell>
          <cell r="L616" t="str">
            <v>none</v>
          </cell>
        </row>
        <row r="617">
          <cell r="A617">
            <v>27</v>
          </cell>
          <cell r="B617">
            <v>1</v>
          </cell>
          <cell r="C617">
            <v>51</v>
          </cell>
          <cell r="D617">
            <v>158</v>
          </cell>
          <cell r="E617">
            <v>1</v>
          </cell>
          <cell r="F617">
            <v>2</v>
          </cell>
          <cell r="G617">
            <v>3</v>
          </cell>
          <cell r="H617">
            <v>3</v>
          </cell>
          <cell r="I617">
            <v>3</v>
          </cell>
          <cell r="J617">
            <v>2</v>
          </cell>
          <cell r="K617" t="str">
            <v>SPECIALIST</v>
          </cell>
          <cell r="L617" t="str">
            <v>SOME</v>
          </cell>
        </row>
        <row r="618">
          <cell r="A618">
            <v>33</v>
          </cell>
          <cell r="B618">
            <v>2</v>
          </cell>
          <cell r="E618">
            <v>1</v>
          </cell>
          <cell r="K618" t="str">
            <v>non-specia</v>
          </cell>
          <cell r="L618" t="str">
            <v>none</v>
          </cell>
        </row>
        <row r="619">
          <cell r="A619">
            <v>20</v>
          </cell>
          <cell r="B619">
            <v>1</v>
          </cell>
          <cell r="K619" t="str">
            <v>non-specia</v>
          </cell>
          <cell r="L619" t="str">
            <v>none</v>
          </cell>
        </row>
        <row r="620">
          <cell r="A620">
            <v>21</v>
          </cell>
          <cell r="B620">
            <v>1</v>
          </cell>
          <cell r="C620">
            <v>62</v>
          </cell>
          <cell r="D620">
            <v>170</v>
          </cell>
          <cell r="E620">
            <v>1</v>
          </cell>
          <cell r="F620">
            <v>1</v>
          </cell>
          <cell r="G620">
            <v>3</v>
          </cell>
          <cell r="H620">
            <v>3</v>
          </cell>
          <cell r="I620">
            <v>2</v>
          </cell>
          <cell r="J620">
            <v>2</v>
          </cell>
          <cell r="K620" t="str">
            <v>non-specia</v>
          </cell>
          <cell r="L620" t="str">
            <v>SOME</v>
          </cell>
        </row>
        <row r="621">
          <cell r="A621">
            <v>26</v>
          </cell>
          <cell r="B621">
            <v>2</v>
          </cell>
          <cell r="C621">
            <v>55</v>
          </cell>
          <cell r="D621">
            <v>174</v>
          </cell>
          <cell r="E621">
            <v>2</v>
          </cell>
          <cell r="F621">
            <v>2</v>
          </cell>
          <cell r="G621">
            <v>3</v>
          </cell>
          <cell r="H621">
            <v>3</v>
          </cell>
          <cell r="I621">
            <v>3</v>
          </cell>
          <cell r="J621">
            <v>2</v>
          </cell>
          <cell r="K621" t="str">
            <v>non-specia</v>
          </cell>
          <cell r="L621" t="str">
            <v>SOME</v>
          </cell>
        </row>
        <row r="622">
          <cell r="A622">
            <v>30</v>
          </cell>
          <cell r="B622">
            <v>1</v>
          </cell>
          <cell r="C622">
            <v>56</v>
          </cell>
          <cell r="D622">
            <v>162</v>
          </cell>
          <cell r="E622">
            <v>1</v>
          </cell>
          <cell r="F622">
            <v>1</v>
          </cell>
          <cell r="G622">
            <v>2</v>
          </cell>
          <cell r="H622">
            <v>2</v>
          </cell>
          <cell r="J622">
            <v>2</v>
          </cell>
          <cell r="K622" t="str">
            <v>SPECIALIST</v>
          </cell>
          <cell r="L622" t="str">
            <v>none</v>
          </cell>
        </row>
        <row r="623">
          <cell r="A623">
            <v>27</v>
          </cell>
          <cell r="B623">
            <v>1</v>
          </cell>
          <cell r="C623">
            <v>53</v>
          </cell>
          <cell r="D623">
            <v>180</v>
          </cell>
          <cell r="E623">
            <v>2</v>
          </cell>
          <cell r="F623">
            <v>2</v>
          </cell>
          <cell r="G623">
            <v>3</v>
          </cell>
          <cell r="H623">
            <v>4</v>
          </cell>
          <cell r="I623">
            <v>2</v>
          </cell>
          <cell r="J623">
            <v>2</v>
          </cell>
          <cell r="K623" t="str">
            <v>SPECIALIST</v>
          </cell>
          <cell r="L623" t="str">
            <v>SOME</v>
          </cell>
        </row>
        <row r="624">
          <cell r="A624">
            <v>24</v>
          </cell>
          <cell r="B624">
            <v>1</v>
          </cell>
          <cell r="C624">
            <v>51</v>
          </cell>
          <cell r="D624">
            <v>172</v>
          </cell>
          <cell r="E624">
            <v>1</v>
          </cell>
          <cell r="F624">
            <v>2</v>
          </cell>
          <cell r="G624">
            <v>3</v>
          </cell>
          <cell r="H624">
            <v>3</v>
          </cell>
          <cell r="I624">
            <v>2</v>
          </cell>
          <cell r="J624">
            <v>2</v>
          </cell>
          <cell r="K624" t="str">
            <v>SPECIALIST</v>
          </cell>
          <cell r="L624" t="str">
            <v>SOME</v>
          </cell>
        </row>
        <row r="625">
          <cell r="A625">
            <v>24</v>
          </cell>
          <cell r="B625">
            <v>1</v>
          </cell>
          <cell r="C625">
            <v>43</v>
          </cell>
          <cell r="D625">
            <v>160</v>
          </cell>
          <cell r="E625">
            <v>1</v>
          </cell>
          <cell r="F625">
            <v>1</v>
          </cell>
          <cell r="G625">
            <v>1</v>
          </cell>
          <cell r="H625">
            <v>1</v>
          </cell>
          <cell r="I625">
            <v>1</v>
          </cell>
          <cell r="J625">
            <v>1</v>
          </cell>
          <cell r="K625" t="str">
            <v>SPECIALIST</v>
          </cell>
          <cell r="L625" t="str">
            <v>SOME</v>
          </cell>
        </row>
        <row r="626">
          <cell r="A626">
            <v>23</v>
          </cell>
          <cell r="B626">
            <v>2</v>
          </cell>
          <cell r="C626">
            <v>68</v>
          </cell>
          <cell r="D626">
            <v>172</v>
          </cell>
          <cell r="E626">
            <v>1</v>
          </cell>
          <cell r="F626">
            <v>1</v>
          </cell>
          <cell r="G626">
            <v>3</v>
          </cell>
          <cell r="H626">
            <v>4</v>
          </cell>
          <cell r="I626">
            <v>1</v>
          </cell>
          <cell r="J626">
            <v>1</v>
          </cell>
          <cell r="K626" t="str">
            <v>SPECIALIST</v>
          </cell>
          <cell r="L626" t="str">
            <v>SOME</v>
          </cell>
        </row>
        <row r="627">
          <cell r="A627">
            <v>25</v>
          </cell>
          <cell r="B627">
            <v>1</v>
          </cell>
          <cell r="K627" t="str">
            <v>non-specia</v>
          </cell>
          <cell r="L627" t="str">
            <v>none</v>
          </cell>
        </row>
        <row r="628">
          <cell r="A628">
            <v>25</v>
          </cell>
          <cell r="B628">
            <v>1</v>
          </cell>
          <cell r="K628" t="str">
            <v>non-specia</v>
          </cell>
          <cell r="L628" t="str">
            <v>none</v>
          </cell>
        </row>
        <row r="629">
          <cell r="A629">
            <v>20</v>
          </cell>
          <cell r="B629">
            <v>2</v>
          </cell>
          <cell r="C629">
            <v>63</v>
          </cell>
          <cell r="D629">
            <v>176</v>
          </cell>
          <cell r="E629">
            <v>2</v>
          </cell>
          <cell r="F629">
            <v>1</v>
          </cell>
          <cell r="G629">
            <v>1</v>
          </cell>
          <cell r="H629">
            <v>2</v>
          </cell>
          <cell r="I629">
            <v>1</v>
          </cell>
          <cell r="J629">
            <v>2</v>
          </cell>
          <cell r="K629" t="str">
            <v>SPECIALIST</v>
          </cell>
          <cell r="L629" t="str">
            <v>SOME</v>
          </cell>
        </row>
        <row r="630">
          <cell r="A630">
            <v>27</v>
          </cell>
          <cell r="B630">
            <v>1</v>
          </cell>
          <cell r="K630" t="str">
            <v>non-specia</v>
          </cell>
          <cell r="L630" t="str">
            <v>none</v>
          </cell>
        </row>
        <row r="631">
          <cell r="A631">
            <v>33</v>
          </cell>
          <cell r="B631">
            <v>1</v>
          </cell>
          <cell r="E631">
            <v>1</v>
          </cell>
          <cell r="K631" t="str">
            <v>non-specia</v>
          </cell>
          <cell r="L631" t="str">
            <v>none</v>
          </cell>
        </row>
        <row r="632">
          <cell r="A632">
            <v>22</v>
          </cell>
          <cell r="B632">
            <v>1</v>
          </cell>
          <cell r="K632" t="str">
            <v>non-specia</v>
          </cell>
          <cell r="L632" t="str">
            <v>none</v>
          </cell>
        </row>
        <row r="633">
          <cell r="A633">
            <v>22</v>
          </cell>
          <cell r="B633">
            <v>2</v>
          </cell>
          <cell r="C633">
            <v>56</v>
          </cell>
          <cell r="D633">
            <v>168</v>
          </cell>
          <cell r="E633">
            <v>2</v>
          </cell>
          <cell r="F633">
            <v>1</v>
          </cell>
          <cell r="G633">
            <v>3</v>
          </cell>
          <cell r="H633">
            <v>3</v>
          </cell>
          <cell r="I633">
            <v>2</v>
          </cell>
          <cell r="J633">
            <v>2</v>
          </cell>
          <cell r="K633" t="str">
            <v>SPECIALIST</v>
          </cell>
          <cell r="L633" t="str">
            <v>SOME</v>
          </cell>
        </row>
        <row r="634">
          <cell r="A634">
            <v>31</v>
          </cell>
          <cell r="B634">
            <v>1</v>
          </cell>
          <cell r="C634">
            <v>64</v>
          </cell>
          <cell r="D634">
            <v>168</v>
          </cell>
          <cell r="E634">
            <v>1</v>
          </cell>
          <cell r="F634">
            <v>1</v>
          </cell>
          <cell r="G634">
            <v>3</v>
          </cell>
          <cell r="H634">
            <v>3</v>
          </cell>
          <cell r="I634">
            <v>2</v>
          </cell>
          <cell r="J634">
            <v>2</v>
          </cell>
          <cell r="K634" t="str">
            <v>SPECIALIST</v>
          </cell>
          <cell r="L634" t="str">
            <v>SOME</v>
          </cell>
        </row>
        <row r="635">
          <cell r="A635">
            <v>21</v>
          </cell>
          <cell r="B635">
            <v>1</v>
          </cell>
          <cell r="C635">
            <v>51</v>
          </cell>
          <cell r="D635">
            <v>160</v>
          </cell>
          <cell r="E635">
            <v>2</v>
          </cell>
          <cell r="F635">
            <v>2</v>
          </cell>
          <cell r="G635">
            <v>3</v>
          </cell>
          <cell r="H635">
            <v>4</v>
          </cell>
          <cell r="I635">
            <v>4</v>
          </cell>
          <cell r="J635">
            <v>2</v>
          </cell>
          <cell r="K635" t="str">
            <v>SPECIALIST</v>
          </cell>
          <cell r="L635" t="str">
            <v>SOME</v>
          </cell>
        </row>
        <row r="636">
          <cell r="A636">
            <v>28</v>
          </cell>
          <cell r="B636">
            <v>2</v>
          </cell>
          <cell r="K636" t="str">
            <v>non-specia</v>
          </cell>
          <cell r="L636" t="str">
            <v>none</v>
          </cell>
        </row>
        <row r="637">
          <cell r="A637">
            <v>25</v>
          </cell>
          <cell r="B637">
            <v>1</v>
          </cell>
          <cell r="D637">
            <v>168</v>
          </cell>
          <cell r="E637">
            <v>2</v>
          </cell>
          <cell r="F637">
            <v>5</v>
          </cell>
          <cell r="G637">
            <v>3</v>
          </cell>
          <cell r="H637">
            <v>3</v>
          </cell>
          <cell r="I637">
            <v>4</v>
          </cell>
          <cell r="J637">
            <v>3</v>
          </cell>
          <cell r="K637" t="str">
            <v>SPECIALIST</v>
          </cell>
          <cell r="L637" t="str">
            <v>none</v>
          </cell>
        </row>
        <row r="638">
          <cell r="A638">
            <v>27</v>
          </cell>
          <cell r="B638">
            <v>1</v>
          </cell>
          <cell r="K638" t="str">
            <v>non-specia</v>
          </cell>
          <cell r="L638" t="str">
            <v>none</v>
          </cell>
        </row>
        <row r="639">
          <cell r="A639">
            <v>18</v>
          </cell>
          <cell r="B639">
            <v>2</v>
          </cell>
          <cell r="C639">
            <v>62</v>
          </cell>
          <cell r="D639">
            <v>166</v>
          </cell>
          <cell r="E639">
            <v>2</v>
          </cell>
          <cell r="F639">
            <v>1</v>
          </cell>
          <cell r="G639">
            <v>2</v>
          </cell>
          <cell r="H639">
            <v>3</v>
          </cell>
          <cell r="I639">
            <v>1</v>
          </cell>
          <cell r="J639">
            <v>1</v>
          </cell>
          <cell r="K639" t="str">
            <v>SPECIALIST</v>
          </cell>
          <cell r="L639" t="str">
            <v>SOME</v>
          </cell>
        </row>
        <row r="640">
          <cell r="A640">
            <v>27</v>
          </cell>
          <cell r="B640">
            <v>1</v>
          </cell>
          <cell r="K640" t="str">
            <v>non-specia</v>
          </cell>
          <cell r="L640" t="str">
            <v>none</v>
          </cell>
        </row>
        <row r="641">
          <cell r="A641">
            <v>34</v>
          </cell>
          <cell r="B641">
            <v>1</v>
          </cell>
          <cell r="C641">
            <v>56</v>
          </cell>
          <cell r="D641">
            <v>172</v>
          </cell>
          <cell r="E641">
            <v>1</v>
          </cell>
          <cell r="F641">
            <v>1</v>
          </cell>
          <cell r="G641">
            <v>3</v>
          </cell>
          <cell r="H641">
            <v>2</v>
          </cell>
          <cell r="I641">
            <v>2</v>
          </cell>
          <cell r="J641">
            <v>1</v>
          </cell>
          <cell r="K641" t="str">
            <v>SPECIALIST</v>
          </cell>
          <cell r="L641" t="str">
            <v>none</v>
          </cell>
        </row>
        <row r="642">
          <cell r="A642">
            <v>27</v>
          </cell>
          <cell r="B642">
            <v>1</v>
          </cell>
          <cell r="C642">
            <v>40</v>
          </cell>
          <cell r="D642">
            <v>154</v>
          </cell>
          <cell r="E642">
            <v>2</v>
          </cell>
          <cell r="F642">
            <v>4</v>
          </cell>
          <cell r="G642">
            <v>5</v>
          </cell>
          <cell r="H642">
            <v>5</v>
          </cell>
          <cell r="I642">
            <v>2</v>
          </cell>
          <cell r="J642">
            <v>4</v>
          </cell>
          <cell r="K642" t="str">
            <v>non-specia</v>
          </cell>
          <cell r="L642" t="str">
            <v>none</v>
          </cell>
        </row>
        <row r="643">
          <cell r="A643">
            <v>24</v>
          </cell>
          <cell r="B643">
            <v>2</v>
          </cell>
          <cell r="C643">
            <v>57</v>
          </cell>
          <cell r="E643">
            <v>2</v>
          </cell>
          <cell r="F643">
            <v>5</v>
          </cell>
          <cell r="G643">
            <v>4</v>
          </cell>
          <cell r="H643">
            <v>3</v>
          </cell>
          <cell r="I643">
            <v>2</v>
          </cell>
          <cell r="J643">
            <v>3</v>
          </cell>
          <cell r="K643" t="str">
            <v>non-specia</v>
          </cell>
          <cell r="L643" t="str">
            <v>none</v>
          </cell>
        </row>
        <row r="644">
          <cell r="A644">
            <v>30</v>
          </cell>
          <cell r="B644">
            <v>1</v>
          </cell>
          <cell r="C644">
            <v>58</v>
          </cell>
          <cell r="D644">
            <v>174</v>
          </cell>
          <cell r="E644">
            <v>1</v>
          </cell>
          <cell r="F644">
            <v>1</v>
          </cell>
          <cell r="G644">
            <v>4</v>
          </cell>
          <cell r="H644">
            <v>3</v>
          </cell>
          <cell r="I644">
            <v>2</v>
          </cell>
          <cell r="J644">
            <v>2</v>
          </cell>
          <cell r="K644" t="str">
            <v>non-specia</v>
          </cell>
          <cell r="L644" t="str">
            <v>SOME</v>
          </cell>
        </row>
        <row r="645">
          <cell r="A645">
            <v>24</v>
          </cell>
          <cell r="B645">
            <v>1</v>
          </cell>
          <cell r="K645" t="str">
            <v>non-specia</v>
          </cell>
          <cell r="L645" t="str">
            <v>none</v>
          </cell>
        </row>
        <row r="646">
          <cell r="A646">
            <v>24</v>
          </cell>
          <cell r="B646">
            <v>2</v>
          </cell>
          <cell r="C646">
            <v>42</v>
          </cell>
          <cell r="D646">
            <v>170</v>
          </cell>
          <cell r="E646">
            <v>2</v>
          </cell>
          <cell r="F646">
            <v>1</v>
          </cell>
          <cell r="G646">
            <v>3</v>
          </cell>
          <cell r="H646">
            <v>3</v>
          </cell>
          <cell r="I646">
            <v>2</v>
          </cell>
          <cell r="J646">
            <v>1</v>
          </cell>
          <cell r="K646" t="str">
            <v>SPECIALIST</v>
          </cell>
          <cell r="L646" t="str">
            <v>SOME</v>
          </cell>
        </row>
        <row r="647">
          <cell r="A647">
            <v>20</v>
          </cell>
          <cell r="B647">
            <v>1</v>
          </cell>
          <cell r="K647" t="str">
            <v>non-specia</v>
          </cell>
          <cell r="L647" t="str">
            <v>none</v>
          </cell>
        </row>
        <row r="648">
          <cell r="A648">
            <v>19</v>
          </cell>
          <cell r="B648">
            <v>2</v>
          </cell>
          <cell r="C648">
            <v>74</v>
          </cell>
          <cell r="D648">
            <v>170</v>
          </cell>
          <cell r="E648">
            <v>1</v>
          </cell>
          <cell r="F648">
            <v>1</v>
          </cell>
          <cell r="G648">
            <v>1</v>
          </cell>
          <cell r="H648">
            <v>1</v>
          </cell>
          <cell r="I648">
            <v>1</v>
          </cell>
          <cell r="J648">
            <v>1</v>
          </cell>
          <cell r="K648" t="str">
            <v>SPECIALIST</v>
          </cell>
          <cell r="L648" t="str">
            <v>SOME</v>
          </cell>
        </row>
        <row r="649">
          <cell r="A649">
            <v>18</v>
          </cell>
          <cell r="B649">
            <v>1</v>
          </cell>
          <cell r="C649">
            <v>49</v>
          </cell>
          <cell r="D649">
            <v>158</v>
          </cell>
          <cell r="E649">
            <v>1</v>
          </cell>
          <cell r="F649">
            <v>1</v>
          </cell>
          <cell r="G649">
            <v>2</v>
          </cell>
          <cell r="H649">
            <v>2</v>
          </cell>
          <cell r="I649">
            <v>1</v>
          </cell>
          <cell r="J649">
            <v>1</v>
          </cell>
          <cell r="K649" t="str">
            <v>non-specia</v>
          </cell>
          <cell r="L649" t="str">
            <v>SOME</v>
          </cell>
        </row>
        <row r="650">
          <cell r="A650">
            <v>19</v>
          </cell>
          <cell r="B650">
            <v>2</v>
          </cell>
          <cell r="D650">
            <v>160</v>
          </cell>
          <cell r="E650">
            <v>2</v>
          </cell>
          <cell r="F650">
            <v>2</v>
          </cell>
          <cell r="G650">
            <v>3</v>
          </cell>
          <cell r="H650">
            <v>3</v>
          </cell>
          <cell r="I650">
            <v>1</v>
          </cell>
          <cell r="J650">
            <v>3</v>
          </cell>
          <cell r="K650" t="str">
            <v>SPECIALIST</v>
          </cell>
          <cell r="L650" t="str">
            <v>SOME</v>
          </cell>
        </row>
        <row r="651">
          <cell r="A651">
            <v>33</v>
          </cell>
          <cell r="B651">
            <v>2</v>
          </cell>
          <cell r="K651" t="str">
            <v>non-specia</v>
          </cell>
          <cell r="L651" t="str">
            <v>none</v>
          </cell>
        </row>
        <row r="652">
          <cell r="A652">
            <v>20</v>
          </cell>
          <cell r="B652">
            <v>2</v>
          </cell>
          <cell r="K652" t="str">
            <v>non-specia</v>
          </cell>
          <cell r="L652" t="str">
            <v>none</v>
          </cell>
        </row>
        <row r="653">
          <cell r="A653">
            <v>21</v>
          </cell>
          <cell r="B653">
            <v>1</v>
          </cell>
          <cell r="C653">
            <v>43</v>
          </cell>
          <cell r="D653">
            <v>154</v>
          </cell>
          <cell r="E653">
            <v>1</v>
          </cell>
          <cell r="F653">
            <v>2</v>
          </cell>
          <cell r="G653">
            <v>3</v>
          </cell>
          <cell r="H653">
            <v>3</v>
          </cell>
          <cell r="I653">
            <v>3</v>
          </cell>
          <cell r="J653">
            <v>2</v>
          </cell>
          <cell r="K653" t="str">
            <v>SPECIALIST</v>
          </cell>
          <cell r="L653" t="str">
            <v>SOME</v>
          </cell>
        </row>
        <row r="654">
          <cell r="A654">
            <v>22</v>
          </cell>
          <cell r="B654">
            <v>2</v>
          </cell>
          <cell r="C654">
            <v>62</v>
          </cell>
          <cell r="D654">
            <v>176</v>
          </cell>
          <cell r="E654">
            <v>1</v>
          </cell>
          <cell r="F654">
            <v>1</v>
          </cell>
          <cell r="G654">
            <v>3</v>
          </cell>
          <cell r="H654">
            <v>5</v>
          </cell>
          <cell r="I654">
            <v>2</v>
          </cell>
          <cell r="J654">
            <v>3</v>
          </cell>
          <cell r="K654" t="str">
            <v>non-specia</v>
          </cell>
          <cell r="L654" t="str">
            <v>SOME</v>
          </cell>
        </row>
        <row r="655">
          <cell r="A655">
            <v>18</v>
          </cell>
          <cell r="B655">
            <v>1</v>
          </cell>
          <cell r="C655">
            <v>60</v>
          </cell>
          <cell r="D655">
            <v>170</v>
          </cell>
          <cell r="E655">
            <v>2</v>
          </cell>
          <cell r="F655">
            <v>1</v>
          </cell>
          <cell r="G655">
            <v>3</v>
          </cell>
          <cell r="H655">
            <v>1</v>
          </cell>
          <cell r="I655">
            <v>1</v>
          </cell>
          <cell r="J655">
            <v>2</v>
          </cell>
          <cell r="K655" t="str">
            <v>SPECIALIST</v>
          </cell>
          <cell r="L655" t="str">
            <v>SOME</v>
          </cell>
        </row>
        <row r="656">
          <cell r="A656">
            <v>22</v>
          </cell>
          <cell r="B656">
            <v>1</v>
          </cell>
          <cell r="C656">
            <v>56</v>
          </cell>
          <cell r="D656">
            <v>168</v>
          </cell>
          <cell r="E656">
            <v>1</v>
          </cell>
          <cell r="F656">
            <v>1</v>
          </cell>
          <cell r="G656">
            <v>2</v>
          </cell>
          <cell r="H656">
            <v>2</v>
          </cell>
          <cell r="I656">
            <v>2</v>
          </cell>
          <cell r="J656">
            <v>2</v>
          </cell>
          <cell r="K656" t="str">
            <v>SPECIALIST</v>
          </cell>
          <cell r="L656" t="str">
            <v>SOME</v>
          </cell>
        </row>
        <row r="657">
          <cell r="A657">
            <v>42</v>
          </cell>
          <cell r="B657">
            <v>2</v>
          </cell>
          <cell r="C657">
            <v>50</v>
          </cell>
          <cell r="D657">
            <v>160</v>
          </cell>
          <cell r="E657">
            <v>1</v>
          </cell>
          <cell r="F657">
            <v>1</v>
          </cell>
          <cell r="G657">
            <v>3</v>
          </cell>
          <cell r="H657">
            <v>4</v>
          </cell>
          <cell r="I657">
            <v>1</v>
          </cell>
          <cell r="J657">
            <v>2</v>
          </cell>
          <cell r="K657" t="str">
            <v>SPECIALIST</v>
          </cell>
          <cell r="L657" t="str">
            <v>SOME</v>
          </cell>
        </row>
        <row r="658">
          <cell r="A658">
            <v>21</v>
          </cell>
          <cell r="B658">
            <v>2</v>
          </cell>
          <cell r="C658">
            <v>44</v>
          </cell>
          <cell r="D658">
            <v>156</v>
          </cell>
          <cell r="E658">
            <v>1</v>
          </cell>
          <cell r="F658">
            <v>2</v>
          </cell>
          <cell r="G658">
            <v>4</v>
          </cell>
          <cell r="H658">
            <v>2</v>
          </cell>
          <cell r="I658">
            <v>2</v>
          </cell>
          <cell r="J658">
            <v>2</v>
          </cell>
          <cell r="K658" t="str">
            <v>non-specia</v>
          </cell>
          <cell r="L658" t="str">
            <v>SOME</v>
          </cell>
        </row>
        <row r="659">
          <cell r="A659">
            <v>21</v>
          </cell>
          <cell r="B659">
            <v>1</v>
          </cell>
          <cell r="C659">
            <v>50</v>
          </cell>
          <cell r="D659">
            <v>174</v>
          </cell>
          <cell r="E659">
            <v>1</v>
          </cell>
          <cell r="F659">
            <v>2</v>
          </cell>
          <cell r="G659">
            <v>3</v>
          </cell>
          <cell r="H659">
            <v>4</v>
          </cell>
          <cell r="I659">
            <v>2</v>
          </cell>
          <cell r="J659">
            <v>3</v>
          </cell>
          <cell r="K659" t="str">
            <v>SPECIALIST</v>
          </cell>
          <cell r="L659" t="str">
            <v>SOME</v>
          </cell>
        </row>
        <row r="660">
          <cell r="A660">
            <v>23</v>
          </cell>
          <cell r="B660">
            <v>1</v>
          </cell>
          <cell r="C660">
            <v>45</v>
          </cell>
          <cell r="D660">
            <v>156</v>
          </cell>
          <cell r="E660">
            <v>2</v>
          </cell>
          <cell r="F660">
            <v>2</v>
          </cell>
          <cell r="G660">
            <v>5</v>
          </cell>
          <cell r="H660">
            <v>4</v>
          </cell>
          <cell r="I660">
            <v>2</v>
          </cell>
          <cell r="J660">
            <v>3</v>
          </cell>
          <cell r="K660" t="str">
            <v>SPECIALIST</v>
          </cell>
          <cell r="L660" t="str">
            <v>SOME</v>
          </cell>
        </row>
        <row r="661">
          <cell r="A661">
            <v>21</v>
          </cell>
          <cell r="B661">
            <v>2</v>
          </cell>
          <cell r="C661">
            <v>38</v>
          </cell>
          <cell r="D661">
            <v>149</v>
          </cell>
          <cell r="E661">
            <v>1</v>
          </cell>
          <cell r="F661">
            <v>1</v>
          </cell>
          <cell r="G661">
            <v>2</v>
          </cell>
          <cell r="H661">
            <v>3</v>
          </cell>
          <cell r="I661">
            <v>2</v>
          </cell>
          <cell r="J661">
            <v>2</v>
          </cell>
          <cell r="K661" t="str">
            <v>SPECIALIST</v>
          </cell>
          <cell r="L661" t="str">
            <v>SOME</v>
          </cell>
        </row>
        <row r="662">
          <cell r="A662">
            <v>28</v>
          </cell>
          <cell r="B662">
            <v>2</v>
          </cell>
          <cell r="C662">
            <v>74</v>
          </cell>
          <cell r="D662">
            <v>176</v>
          </cell>
          <cell r="E662">
            <v>1</v>
          </cell>
          <cell r="F662">
            <v>1</v>
          </cell>
          <cell r="G662">
            <v>3</v>
          </cell>
          <cell r="H662">
            <v>3</v>
          </cell>
          <cell r="I662">
            <v>2</v>
          </cell>
          <cell r="J662">
            <v>1</v>
          </cell>
          <cell r="K662" t="str">
            <v>SPECIALIST</v>
          </cell>
          <cell r="L662" t="str">
            <v>SOME</v>
          </cell>
        </row>
        <row r="663">
          <cell r="A663">
            <v>14</v>
          </cell>
          <cell r="B663">
            <v>1</v>
          </cell>
          <cell r="K663" t="str">
            <v>non-specia</v>
          </cell>
          <cell r="L663" t="str">
            <v>none</v>
          </cell>
        </row>
        <row r="664">
          <cell r="A664">
            <v>20</v>
          </cell>
          <cell r="B664">
            <v>1</v>
          </cell>
          <cell r="C664">
            <v>52</v>
          </cell>
          <cell r="D664">
            <v>154</v>
          </cell>
          <cell r="E664">
            <v>1</v>
          </cell>
          <cell r="F664">
            <v>1</v>
          </cell>
          <cell r="G664">
            <v>3</v>
          </cell>
          <cell r="H664">
            <v>3</v>
          </cell>
          <cell r="I664">
            <v>2</v>
          </cell>
          <cell r="J664">
            <v>2</v>
          </cell>
          <cell r="K664" t="str">
            <v>SPECIALIST</v>
          </cell>
          <cell r="L664" t="str">
            <v>SOME</v>
          </cell>
        </row>
        <row r="665">
          <cell r="A665">
            <v>18</v>
          </cell>
          <cell r="B665">
            <v>2</v>
          </cell>
          <cell r="C665">
            <v>49</v>
          </cell>
          <cell r="D665">
            <v>152</v>
          </cell>
          <cell r="E665">
            <v>2</v>
          </cell>
          <cell r="F665">
            <v>1</v>
          </cell>
          <cell r="G665">
            <v>3</v>
          </cell>
          <cell r="H665">
            <v>3</v>
          </cell>
          <cell r="I665">
            <v>1</v>
          </cell>
          <cell r="J665">
            <v>2</v>
          </cell>
          <cell r="K665" t="str">
            <v>non-specia</v>
          </cell>
          <cell r="L665" t="str">
            <v>none</v>
          </cell>
        </row>
        <row r="666">
          <cell r="A666">
            <v>23</v>
          </cell>
          <cell r="B666">
            <v>1</v>
          </cell>
          <cell r="C666">
            <v>58</v>
          </cell>
          <cell r="D666">
            <v>174</v>
          </cell>
          <cell r="E666">
            <v>1</v>
          </cell>
          <cell r="F666">
            <v>2</v>
          </cell>
          <cell r="G666">
            <v>2</v>
          </cell>
          <cell r="H666">
            <v>4</v>
          </cell>
          <cell r="I666">
            <v>1</v>
          </cell>
          <cell r="J666">
            <v>1</v>
          </cell>
          <cell r="K666" t="str">
            <v>SPECIALIST</v>
          </cell>
          <cell r="L666" t="str">
            <v>SOME</v>
          </cell>
        </row>
        <row r="667">
          <cell r="A667">
            <v>22</v>
          </cell>
          <cell r="B667">
            <v>1</v>
          </cell>
          <cell r="C667">
            <v>45</v>
          </cell>
          <cell r="D667">
            <v>158</v>
          </cell>
          <cell r="E667">
            <v>1</v>
          </cell>
          <cell r="F667">
            <v>2</v>
          </cell>
          <cell r="G667">
            <v>3</v>
          </cell>
          <cell r="H667">
            <v>3</v>
          </cell>
          <cell r="I667">
            <v>2</v>
          </cell>
          <cell r="J667">
            <v>2</v>
          </cell>
          <cell r="K667" t="str">
            <v>SPECIALIST</v>
          </cell>
          <cell r="L667" t="str">
            <v>SOME</v>
          </cell>
        </row>
        <row r="668">
          <cell r="A668">
            <v>19</v>
          </cell>
          <cell r="B668">
            <v>1</v>
          </cell>
          <cell r="C668">
            <v>49</v>
          </cell>
          <cell r="D668">
            <v>172</v>
          </cell>
          <cell r="E668">
            <v>1</v>
          </cell>
          <cell r="F668">
            <v>2</v>
          </cell>
          <cell r="G668">
            <v>3</v>
          </cell>
          <cell r="H668">
            <v>4</v>
          </cell>
          <cell r="I668">
            <v>2</v>
          </cell>
          <cell r="J668">
            <v>2</v>
          </cell>
          <cell r="K668" t="str">
            <v>non-specia</v>
          </cell>
          <cell r="L668" t="str">
            <v>SOME</v>
          </cell>
        </row>
        <row r="669">
          <cell r="A669">
            <v>27</v>
          </cell>
          <cell r="B669">
            <v>1</v>
          </cell>
          <cell r="C669">
            <v>62</v>
          </cell>
          <cell r="D669">
            <v>178</v>
          </cell>
          <cell r="E669">
            <v>2</v>
          </cell>
          <cell r="F669">
            <v>2</v>
          </cell>
          <cell r="G669">
            <v>4</v>
          </cell>
          <cell r="H669">
            <v>4</v>
          </cell>
          <cell r="I669">
            <v>4</v>
          </cell>
          <cell r="J669">
            <v>1</v>
          </cell>
          <cell r="K669" t="str">
            <v>SPECIALIST</v>
          </cell>
          <cell r="L669" t="str">
            <v>SOME</v>
          </cell>
        </row>
        <row r="670">
          <cell r="A670">
            <v>20</v>
          </cell>
          <cell r="B670">
            <v>1</v>
          </cell>
          <cell r="K670" t="str">
            <v>non-specia</v>
          </cell>
          <cell r="L670" t="str">
            <v>none</v>
          </cell>
        </row>
        <row r="671">
          <cell r="A671">
            <v>20</v>
          </cell>
          <cell r="B671">
            <v>1</v>
          </cell>
          <cell r="C671">
            <v>41</v>
          </cell>
          <cell r="D671">
            <v>158</v>
          </cell>
          <cell r="E671">
            <v>2</v>
          </cell>
          <cell r="F671">
            <v>3</v>
          </cell>
          <cell r="G671">
            <v>3</v>
          </cell>
          <cell r="H671">
            <v>4</v>
          </cell>
          <cell r="I671">
            <v>1</v>
          </cell>
          <cell r="J671">
            <v>1</v>
          </cell>
          <cell r="K671" t="str">
            <v>SPECIALIST</v>
          </cell>
          <cell r="L671" t="str">
            <v>SOME</v>
          </cell>
        </row>
        <row r="672">
          <cell r="A672">
            <v>29</v>
          </cell>
          <cell r="B672">
            <v>2</v>
          </cell>
          <cell r="C672">
            <v>69</v>
          </cell>
          <cell r="D672">
            <v>170</v>
          </cell>
          <cell r="E672">
            <v>1</v>
          </cell>
          <cell r="F672">
            <v>2</v>
          </cell>
          <cell r="G672">
            <v>1</v>
          </cell>
          <cell r="H672">
            <v>2</v>
          </cell>
          <cell r="I672">
            <v>2</v>
          </cell>
          <cell r="J672">
            <v>3</v>
          </cell>
          <cell r="K672" t="str">
            <v>SPECIALIST</v>
          </cell>
          <cell r="L672" t="str">
            <v>none</v>
          </cell>
        </row>
        <row r="673">
          <cell r="A673">
            <v>21</v>
          </cell>
          <cell r="B673">
            <v>1</v>
          </cell>
          <cell r="C673">
            <v>51</v>
          </cell>
          <cell r="D673">
            <v>152</v>
          </cell>
          <cell r="E673">
            <v>2</v>
          </cell>
          <cell r="F673">
            <v>2</v>
          </cell>
          <cell r="G673">
            <v>3</v>
          </cell>
          <cell r="H673">
            <v>3</v>
          </cell>
          <cell r="I673">
            <v>4</v>
          </cell>
          <cell r="J673">
            <v>2</v>
          </cell>
          <cell r="K673" t="str">
            <v>SPECIALIST</v>
          </cell>
          <cell r="L673" t="str">
            <v>SOME</v>
          </cell>
        </row>
        <row r="674">
          <cell r="A674">
            <v>19</v>
          </cell>
          <cell r="B674">
            <v>2</v>
          </cell>
          <cell r="K674" t="str">
            <v>non-specia</v>
          </cell>
          <cell r="L674" t="str">
            <v>none</v>
          </cell>
        </row>
        <row r="675">
          <cell r="A675">
            <v>19</v>
          </cell>
          <cell r="B675">
            <v>1</v>
          </cell>
          <cell r="K675" t="str">
            <v>non-specia</v>
          </cell>
          <cell r="L675" t="str">
            <v>none</v>
          </cell>
        </row>
        <row r="676">
          <cell r="A676">
            <v>19</v>
          </cell>
          <cell r="B676">
            <v>1</v>
          </cell>
          <cell r="C676">
            <v>50</v>
          </cell>
          <cell r="D676">
            <v>164</v>
          </cell>
          <cell r="E676">
            <v>2</v>
          </cell>
          <cell r="F676">
            <v>1</v>
          </cell>
          <cell r="G676">
            <v>2</v>
          </cell>
          <cell r="H676">
            <v>1</v>
          </cell>
          <cell r="I676">
            <v>2</v>
          </cell>
          <cell r="J676">
            <v>2</v>
          </cell>
          <cell r="K676" t="str">
            <v>SPECIALIST</v>
          </cell>
          <cell r="L676" t="str">
            <v>SOME</v>
          </cell>
        </row>
        <row r="677">
          <cell r="A677">
            <v>22</v>
          </cell>
          <cell r="B677">
            <v>1</v>
          </cell>
          <cell r="C677">
            <v>60</v>
          </cell>
          <cell r="D677">
            <v>166</v>
          </cell>
          <cell r="E677">
            <v>1</v>
          </cell>
          <cell r="F677">
            <v>1</v>
          </cell>
          <cell r="G677">
            <v>1</v>
          </cell>
          <cell r="H677">
            <v>3</v>
          </cell>
          <cell r="I677">
            <v>2</v>
          </cell>
          <cell r="J677">
            <v>1</v>
          </cell>
          <cell r="K677" t="str">
            <v>SPECIALIST</v>
          </cell>
          <cell r="L677" t="str">
            <v>SOME</v>
          </cell>
        </row>
        <row r="678">
          <cell r="A678">
            <v>23</v>
          </cell>
          <cell r="B678">
            <v>1</v>
          </cell>
          <cell r="C678">
            <v>56</v>
          </cell>
          <cell r="D678">
            <v>160</v>
          </cell>
          <cell r="E678">
            <v>1</v>
          </cell>
          <cell r="F678">
            <v>2</v>
          </cell>
          <cell r="G678">
            <v>4</v>
          </cell>
          <cell r="H678">
            <v>3</v>
          </cell>
          <cell r="I678">
            <v>4</v>
          </cell>
          <cell r="J678">
            <v>2</v>
          </cell>
          <cell r="K678" t="str">
            <v>non-specia</v>
          </cell>
          <cell r="L678" t="str">
            <v>none</v>
          </cell>
        </row>
        <row r="679">
          <cell r="A679">
            <v>19</v>
          </cell>
          <cell r="B679">
            <v>2</v>
          </cell>
          <cell r="K679" t="str">
            <v>non-specia</v>
          </cell>
          <cell r="L679" t="str">
            <v>none</v>
          </cell>
        </row>
        <row r="680">
          <cell r="A680">
            <v>21</v>
          </cell>
          <cell r="B680">
            <v>1</v>
          </cell>
          <cell r="C680">
            <v>43</v>
          </cell>
          <cell r="D680">
            <v>160</v>
          </cell>
          <cell r="E680">
            <v>2</v>
          </cell>
          <cell r="F680">
            <v>2</v>
          </cell>
          <cell r="G680">
            <v>3</v>
          </cell>
          <cell r="H680">
            <v>4</v>
          </cell>
          <cell r="I680">
            <v>3</v>
          </cell>
          <cell r="J680">
            <v>3</v>
          </cell>
          <cell r="K680" t="str">
            <v>SPECIALIST</v>
          </cell>
          <cell r="L680" t="str">
            <v>SOME</v>
          </cell>
        </row>
        <row r="681">
          <cell r="A681">
            <v>19</v>
          </cell>
          <cell r="B681">
            <v>2</v>
          </cell>
          <cell r="E681">
            <v>1</v>
          </cell>
          <cell r="F681">
            <v>1</v>
          </cell>
          <cell r="G681">
            <v>5</v>
          </cell>
          <cell r="H681">
            <v>5</v>
          </cell>
          <cell r="I681">
            <v>5</v>
          </cell>
          <cell r="J681">
            <v>4</v>
          </cell>
          <cell r="K681" t="str">
            <v>non-specia</v>
          </cell>
          <cell r="L681" t="str">
            <v>SOME</v>
          </cell>
        </row>
        <row r="682">
          <cell r="A682">
            <v>28</v>
          </cell>
          <cell r="B682">
            <v>1</v>
          </cell>
          <cell r="C682">
            <v>53</v>
          </cell>
          <cell r="D682">
            <v>156</v>
          </cell>
          <cell r="E682">
            <v>1</v>
          </cell>
          <cell r="F682">
            <v>1</v>
          </cell>
          <cell r="G682">
            <v>3</v>
          </cell>
          <cell r="H682">
            <v>3</v>
          </cell>
          <cell r="I682">
            <v>1</v>
          </cell>
          <cell r="J682">
            <v>1</v>
          </cell>
          <cell r="K682" t="str">
            <v>SPECIALIST</v>
          </cell>
          <cell r="L682" t="str">
            <v>SOME</v>
          </cell>
        </row>
        <row r="683">
          <cell r="A683">
            <v>19</v>
          </cell>
          <cell r="B683">
            <v>2</v>
          </cell>
          <cell r="C683">
            <v>52</v>
          </cell>
          <cell r="D683">
            <v>162</v>
          </cell>
          <cell r="E683">
            <v>1</v>
          </cell>
          <cell r="F683">
            <v>2</v>
          </cell>
          <cell r="G683">
            <v>3</v>
          </cell>
          <cell r="H683">
            <v>3</v>
          </cell>
          <cell r="I683">
            <v>1</v>
          </cell>
          <cell r="J683">
            <v>2</v>
          </cell>
          <cell r="K683" t="str">
            <v>non-specia</v>
          </cell>
          <cell r="L683" t="str">
            <v>SOME</v>
          </cell>
        </row>
        <row r="684">
          <cell r="A684">
            <v>25</v>
          </cell>
          <cell r="B684">
            <v>2</v>
          </cell>
          <cell r="C684">
            <v>52</v>
          </cell>
          <cell r="D684">
            <v>172</v>
          </cell>
          <cell r="E684">
            <v>2</v>
          </cell>
          <cell r="F684">
            <v>3</v>
          </cell>
          <cell r="G684">
            <v>3</v>
          </cell>
          <cell r="H684">
            <v>4</v>
          </cell>
          <cell r="I684">
            <v>2</v>
          </cell>
          <cell r="J684">
            <v>3</v>
          </cell>
          <cell r="K684" t="str">
            <v>SPECIALIST</v>
          </cell>
          <cell r="L684" t="str">
            <v>SOME</v>
          </cell>
        </row>
        <row r="685">
          <cell r="A685">
            <v>18</v>
          </cell>
          <cell r="B685">
            <v>1</v>
          </cell>
          <cell r="C685">
            <v>46</v>
          </cell>
          <cell r="D685">
            <v>158</v>
          </cell>
          <cell r="E685">
            <v>2</v>
          </cell>
          <cell r="F685">
            <v>3</v>
          </cell>
          <cell r="G685">
            <v>3</v>
          </cell>
          <cell r="H685">
            <v>5</v>
          </cell>
          <cell r="I685">
            <v>2</v>
          </cell>
          <cell r="J685">
            <v>3</v>
          </cell>
          <cell r="K685" t="str">
            <v>non-specia</v>
          </cell>
          <cell r="L685" t="str">
            <v>SOME</v>
          </cell>
        </row>
        <row r="686">
          <cell r="A686">
            <v>19</v>
          </cell>
          <cell r="B686">
            <v>2</v>
          </cell>
          <cell r="C686">
            <v>74</v>
          </cell>
          <cell r="D686">
            <v>170</v>
          </cell>
          <cell r="E686">
            <v>1</v>
          </cell>
          <cell r="K686" t="str">
            <v>SPECIALIST</v>
          </cell>
          <cell r="L686" t="str">
            <v>none</v>
          </cell>
        </row>
        <row r="687">
          <cell r="A687">
            <v>20</v>
          </cell>
          <cell r="B687">
            <v>1</v>
          </cell>
          <cell r="C687">
            <v>61</v>
          </cell>
          <cell r="D687">
            <v>168</v>
          </cell>
          <cell r="E687">
            <v>1</v>
          </cell>
          <cell r="F687">
            <v>1</v>
          </cell>
          <cell r="G687">
            <v>3</v>
          </cell>
          <cell r="H687">
            <v>2</v>
          </cell>
          <cell r="I687">
            <v>2</v>
          </cell>
          <cell r="J687">
            <v>2</v>
          </cell>
          <cell r="K687" t="str">
            <v>SPECIALIST</v>
          </cell>
          <cell r="L687" t="str">
            <v>SOME</v>
          </cell>
        </row>
        <row r="688">
          <cell r="A688">
            <v>19</v>
          </cell>
          <cell r="B688">
            <v>1</v>
          </cell>
          <cell r="C688">
            <v>40</v>
          </cell>
          <cell r="D688">
            <v>150</v>
          </cell>
          <cell r="E688">
            <v>2</v>
          </cell>
          <cell r="F688">
            <v>2</v>
          </cell>
          <cell r="G688">
            <v>4</v>
          </cell>
          <cell r="H688">
            <v>5</v>
          </cell>
          <cell r="I688">
            <v>2</v>
          </cell>
          <cell r="J688">
            <v>4</v>
          </cell>
          <cell r="K688" t="str">
            <v>SPECIALIST</v>
          </cell>
          <cell r="L688" t="str">
            <v>none</v>
          </cell>
        </row>
        <row r="689">
          <cell r="A689">
            <v>20</v>
          </cell>
          <cell r="B689">
            <v>2</v>
          </cell>
          <cell r="C689">
            <v>50</v>
          </cell>
          <cell r="D689">
            <v>162</v>
          </cell>
          <cell r="E689">
            <v>2</v>
          </cell>
          <cell r="F689">
            <v>2</v>
          </cell>
          <cell r="G689">
            <v>4</v>
          </cell>
          <cell r="H689">
            <v>3</v>
          </cell>
          <cell r="I689">
            <v>2</v>
          </cell>
          <cell r="J689">
            <v>3</v>
          </cell>
          <cell r="K689" t="str">
            <v>SPECIALIST</v>
          </cell>
          <cell r="L689" t="str">
            <v>SOME</v>
          </cell>
        </row>
        <row r="690">
          <cell r="A690">
            <v>23</v>
          </cell>
          <cell r="B690">
            <v>2</v>
          </cell>
          <cell r="C690">
            <v>61</v>
          </cell>
          <cell r="D690">
            <v>172</v>
          </cell>
          <cell r="E690">
            <v>1</v>
          </cell>
          <cell r="F690">
            <v>1</v>
          </cell>
          <cell r="G690">
            <v>3</v>
          </cell>
          <cell r="H690">
            <v>3</v>
          </cell>
          <cell r="I690">
            <v>2</v>
          </cell>
          <cell r="J690">
            <v>1</v>
          </cell>
          <cell r="K690" t="str">
            <v>SPECIALIST</v>
          </cell>
          <cell r="L690" t="str">
            <v>SOME</v>
          </cell>
        </row>
        <row r="691">
          <cell r="A691">
            <v>19</v>
          </cell>
          <cell r="B691">
            <v>1</v>
          </cell>
          <cell r="C691">
            <v>43</v>
          </cell>
          <cell r="D691">
            <v>154</v>
          </cell>
          <cell r="E691">
            <v>2</v>
          </cell>
          <cell r="F691">
            <v>4</v>
          </cell>
          <cell r="G691">
            <v>4</v>
          </cell>
          <cell r="H691">
            <v>4</v>
          </cell>
          <cell r="I691">
            <v>2</v>
          </cell>
          <cell r="J691">
            <v>2</v>
          </cell>
          <cell r="K691" t="str">
            <v>non-specia</v>
          </cell>
          <cell r="L691" t="str">
            <v>SOME</v>
          </cell>
        </row>
        <row r="692">
          <cell r="A692">
            <v>19</v>
          </cell>
          <cell r="B692">
            <v>2</v>
          </cell>
          <cell r="C692">
            <v>70</v>
          </cell>
          <cell r="D692">
            <v>172</v>
          </cell>
          <cell r="E692">
            <v>2</v>
          </cell>
          <cell r="F692">
            <v>1</v>
          </cell>
          <cell r="G692">
            <v>2</v>
          </cell>
          <cell r="H692">
            <v>1</v>
          </cell>
          <cell r="I692">
            <v>2</v>
          </cell>
          <cell r="J692">
            <v>1</v>
          </cell>
          <cell r="K692" t="str">
            <v>SPECIALIST</v>
          </cell>
          <cell r="L692" t="str">
            <v>SOME</v>
          </cell>
        </row>
        <row r="693">
          <cell r="A693">
            <v>23</v>
          </cell>
          <cell r="B693">
            <v>1</v>
          </cell>
          <cell r="K693" t="str">
            <v>non-specia</v>
          </cell>
          <cell r="L693" t="str">
            <v>none</v>
          </cell>
        </row>
        <row r="694">
          <cell r="A694">
            <v>17</v>
          </cell>
          <cell r="B694">
            <v>1</v>
          </cell>
          <cell r="C694">
            <v>62</v>
          </cell>
          <cell r="D694">
            <v>176</v>
          </cell>
          <cell r="E694">
            <v>2</v>
          </cell>
          <cell r="F694">
            <v>1</v>
          </cell>
          <cell r="G694">
            <v>2</v>
          </cell>
          <cell r="H694">
            <v>2</v>
          </cell>
          <cell r="I694">
            <v>1</v>
          </cell>
          <cell r="J694">
            <v>1</v>
          </cell>
          <cell r="K694" t="str">
            <v>SPECIALIST</v>
          </cell>
          <cell r="L694" t="str">
            <v>SOME</v>
          </cell>
        </row>
        <row r="695">
          <cell r="A695">
            <v>16</v>
          </cell>
          <cell r="B695">
            <v>1</v>
          </cell>
          <cell r="C695">
            <v>65</v>
          </cell>
          <cell r="D695">
            <v>184</v>
          </cell>
          <cell r="E695">
            <v>2</v>
          </cell>
          <cell r="F695">
            <v>1</v>
          </cell>
          <cell r="G695">
            <v>3</v>
          </cell>
          <cell r="H695">
            <v>2</v>
          </cell>
          <cell r="I695">
            <v>1</v>
          </cell>
          <cell r="J695">
            <v>1</v>
          </cell>
          <cell r="K695" t="str">
            <v>non-specia</v>
          </cell>
          <cell r="L695" t="str">
            <v>SOME</v>
          </cell>
        </row>
        <row r="696">
          <cell r="A696">
            <v>19</v>
          </cell>
          <cell r="B696">
            <v>1</v>
          </cell>
          <cell r="C696">
            <v>56</v>
          </cell>
          <cell r="D696">
            <v>166</v>
          </cell>
          <cell r="E696">
            <v>1</v>
          </cell>
          <cell r="F696">
            <v>1</v>
          </cell>
          <cell r="G696">
            <v>1</v>
          </cell>
          <cell r="H696">
            <v>2</v>
          </cell>
          <cell r="I696">
            <v>3</v>
          </cell>
          <cell r="J696">
            <v>2</v>
          </cell>
          <cell r="K696" t="str">
            <v>SPECIALIST</v>
          </cell>
          <cell r="L696" t="str">
            <v>SOME</v>
          </cell>
        </row>
        <row r="697">
          <cell r="A697">
            <v>18</v>
          </cell>
          <cell r="B697">
            <v>1</v>
          </cell>
          <cell r="C697">
            <v>56</v>
          </cell>
          <cell r="D697">
            <v>178</v>
          </cell>
          <cell r="E697">
            <v>1</v>
          </cell>
          <cell r="F697">
            <v>3</v>
          </cell>
          <cell r="G697">
            <v>4</v>
          </cell>
          <cell r="H697">
            <v>2</v>
          </cell>
          <cell r="I697">
            <v>2</v>
          </cell>
          <cell r="J697">
            <v>4</v>
          </cell>
          <cell r="K697" t="str">
            <v>non-specia</v>
          </cell>
          <cell r="L697" t="str">
            <v>SOME</v>
          </cell>
        </row>
        <row r="698">
          <cell r="A698">
            <v>24</v>
          </cell>
          <cell r="B698">
            <v>1</v>
          </cell>
          <cell r="C698">
            <v>64</v>
          </cell>
          <cell r="D698">
            <v>174</v>
          </cell>
          <cell r="E698">
            <v>1</v>
          </cell>
          <cell r="F698">
            <v>1</v>
          </cell>
          <cell r="G698">
            <v>3</v>
          </cell>
          <cell r="H698">
            <v>2</v>
          </cell>
          <cell r="I698">
            <v>2</v>
          </cell>
          <cell r="J698">
            <v>2</v>
          </cell>
          <cell r="K698" t="str">
            <v>non-specia</v>
          </cell>
          <cell r="L698" t="str">
            <v>SOME</v>
          </cell>
        </row>
        <row r="699">
          <cell r="A699">
            <v>20</v>
          </cell>
          <cell r="B699">
            <v>1</v>
          </cell>
          <cell r="C699">
            <v>56</v>
          </cell>
          <cell r="D699">
            <v>160</v>
          </cell>
          <cell r="E699">
            <v>1</v>
          </cell>
          <cell r="F699">
            <v>1</v>
          </cell>
          <cell r="G699">
            <v>2</v>
          </cell>
          <cell r="H699">
            <v>1</v>
          </cell>
          <cell r="I699">
            <v>2</v>
          </cell>
          <cell r="J699">
            <v>2</v>
          </cell>
          <cell r="K699" t="str">
            <v>SPECIALIST</v>
          </cell>
          <cell r="L699" t="str">
            <v>SOME</v>
          </cell>
        </row>
        <row r="700">
          <cell r="A700">
            <v>25</v>
          </cell>
          <cell r="B700">
            <v>2</v>
          </cell>
          <cell r="C700">
            <v>48</v>
          </cell>
          <cell r="D700">
            <v>156</v>
          </cell>
          <cell r="E700">
            <v>2</v>
          </cell>
          <cell r="F700">
            <v>2</v>
          </cell>
          <cell r="G700">
            <v>2</v>
          </cell>
          <cell r="H700">
            <v>3</v>
          </cell>
          <cell r="I700">
            <v>1</v>
          </cell>
          <cell r="J700">
            <v>2</v>
          </cell>
          <cell r="K700" t="str">
            <v>non-specia</v>
          </cell>
          <cell r="L700" t="str">
            <v>SOME</v>
          </cell>
        </row>
        <row r="701">
          <cell r="A701">
            <v>20</v>
          </cell>
          <cell r="B701">
            <v>2</v>
          </cell>
          <cell r="C701">
            <v>61</v>
          </cell>
          <cell r="D701">
            <v>173</v>
          </cell>
          <cell r="E701">
            <v>1</v>
          </cell>
          <cell r="F701">
            <v>1</v>
          </cell>
          <cell r="G701">
            <v>3</v>
          </cell>
          <cell r="H701">
            <v>3</v>
          </cell>
          <cell r="I701">
            <v>1</v>
          </cell>
          <cell r="J701">
            <v>1</v>
          </cell>
          <cell r="K701" t="str">
            <v>SPECIALIST</v>
          </cell>
          <cell r="L701" t="str">
            <v>SOME</v>
          </cell>
        </row>
        <row r="702">
          <cell r="A702">
            <v>20</v>
          </cell>
          <cell r="B702">
            <v>1</v>
          </cell>
          <cell r="C702">
            <v>55</v>
          </cell>
          <cell r="D702">
            <v>164</v>
          </cell>
          <cell r="E702">
            <v>1</v>
          </cell>
          <cell r="F702">
            <v>1</v>
          </cell>
          <cell r="G702">
            <v>3</v>
          </cell>
          <cell r="H702">
            <v>2</v>
          </cell>
          <cell r="I702">
            <v>1</v>
          </cell>
          <cell r="J702">
            <v>2</v>
          </cell>
          <cell r="K702" t="str">
            <v>SPECIALIST</v>
          </cell>
          <cell r="L702" t="str">
            <v>SOME</v>
          </cell>
        </row>
        <row r="703">
          <cell r="A703">
            <v>21</v>
          </cell>
          <cell r="B703">
            <v>2</v>
          </cell>
          <cell r="C703">
            <v>57</v>
          </cell>
          <cell r="D703">
            <v>166</v>
          </cell>
          <cell r="E703">
            <v>1</v>
          </cell>
          <cell r="F703">
            <v>1</v>
          </cell>
          <cell r="G703">
            <v>2</v>
          </cell>
          <cell r="H703">
            <v>3</v>
          </cell>
          <cell r="I703">
            <v>3</v>
          </cell>
          <cell r="J703">
            <v>2</v>
          </cell>
          <cell r="K703" t="str">
            <v>SPECIALIST</v>
          </cell>
          <cell r="L703" t="str">
            <v>none</v>
          </cell>
        </row>
        <row r="704">
          <cell r="A704">
            <v>33</v>
          </cell>
          <cell r="B704">
            <v>1</v>
          </cell>
          <cell r="C704">
            <v>58</v>
          </cell>
          <cell r="D704">
            <v>168</v>
          </cell>
          <cell r="E704">
            <v>2</v>
          </cell>
          <cell r="F704">
            <v>1</v>
          </cell>
          <cell r="G704">
            <v>3</v>
          </cell>
          <cell r="H704">
            <v>3</v>
          </cell>
          <cell r="I704">
            <v>3</v>
          </cell>
          <cell r="J704">
            <v>2</v>
          </cell>
          <cell r="K704" t="str">
            <v>non-specia</v>
          </cell>
          <cell r="L704" t="str">
            <v>none</v>
          </cell>
        </row>
        <row r="705">
          <cell r="A705">
            <v>20</v>
          </cell>
          <cell r="B705">
            <v>2</v>
          </cell>
          <cell r="C705">
            <v>50</v>
          </cell>
          <cell r="D705">
            <v>158</v>
          </cell>
          <cell r="E705">
            <v>1</v>
          </cell>
          <cell r="F705">
            <v>1</v>
          </cell>
          <cell r="G705">
            <v>3</v>
          </cell>
          <cell r="H705">
            <v>3</v>
          </cell>
          <cell r="I705">
            <v>1</v>
          </cell>
          <cell r="J705">
            <v>1</v>
          </cell>
          <cell r="K705" t="str">
            <v>SPECIALIST</v>
          </cell>
          <cell r="L705" t="str">
            <v>SOME</v>
          </cell>
        </row>
        <row r="706">
          <cell r="A706">
            <v>19</v>
          </cell>
          <cell r="B706">
            <v>2</v>
          </cell>
          <cell r="C706">
            <v>44</v>
          </cell>
          <cell r="D706">
            <v>154</v>
          </cell>
          <cell r="E706">
            <v>2</v>
          </cell>
          <cell r="F706">
            <v>1</v>
          </cell>
          <cell r="G706">
            <v>2</v>
          </cell>
          <cell r="H706">
            <v>2</v>
          </cell>
          <cell r="I706">
            <v>1</v>
          </cell>
          <cell r="J706">
            <v>2</v>
          </cell>
          <cell r="K706" t="str">
            <v>SPECIALIST</v>
          </cell>
          <cell r="L706" t="str">
            <v>SOME</v>
          </cell>
        </row>
        <row r="707">
          <cell r="A707">
            <v>21</v>
          </cell>
          <cell r="B707">
            <v>2</v>
          </cell>
          <cell r="C707">
            <v>51</v>
          </cell>
          <cell r="E707">
            <v>2</v>
          </cell>
          <cell r="F707">
            <v>1</v>
          </cell>
          <cell r="G707">
            <v>2</v>
          </cell>
          <cell r="H707">
            <v>3</v>
          </cell>
          <cell r="I707">
            <v>3</v>
          </cell>
          <cell r="J707">
            <v>2</v>
          </cell>
          <cell r="K707" t="str">
            <v>SPECIALIST</v>
          </cell>
          <cell r="L707" t="str">
            <v>SOME</v>
          </cell>
        </row>
        <row r="708">
          <cell r="A708">
            <v>21</v>
          </cell>
          <cell r="B708">
            <v>1</v>
          </cell>
          <cell r="C708">
            <v>62</v>
          </cell>
          <cell r="D708">
            <v>172</v>
          </cell>
          <cell r="E708">
            <v>1</v>
          </cell>
          <cell r="F708">
            <v>1</v>
          </cell>
          <cell r="G708">
            <v>2</v>
          </cell>
          <cell r="H708">
            <v>3</v>
          </cell>
          <cell r="I708">
            <v>2</v>
          </cell>
          <cell r="J708">
            <v>1</v>
          </cell>
          <cell r="K708" t="str">
            <v>SPECIALIST</v>
          </cell>
          <cell r="L708" t="str">
            <v>none</v>
          </cell>
        </row>
        <row r="709">
          <cell r="A709">
            <v>18</v>
          </cell>
          <cell r="B709">
            <v>1</v>
          </cell>
          <cell r="C709">
            <v>62</v>
          </cell>
          <cell r="D709">
            <v>168</v>
          </cell>
          <cell r="E709">
            <v>1</v>
          </cell>
          <cell r="F709">
            <v>1</v>
          </cell>
          <cell r="G709">
            <v>2</v>
          </cell>
          <cell r="H709">
            <v>2</v>
          </cell>
          <cell r="I709">
            <v>1</v>
          </cell>
          <cell r="J709">
            <v>1</v>
          </cell>
          <cell r="K709" t="str">
            <v>SPECIALIST</v>
          </cell>
          <cell r="L709" t="str">
            <v>SOME</v>
          </cell>
        </row>
        <row r="710">
          <cell r="A710">
            <v>21</v>
          </cell>
          <cell r="B710">
            <v>1</v>
          </cell>
          <cell r="K710" t="str">
            <v>non-specia</v>
          </cell>
          <cell r="L710" t="str">
            <v>none</v>
          </cell>
        </row>
        <row r="711">
          <cell r="A711">
            <v>19</v>
          </cell>
          <cell r="B711">
            <v>2</v>
          </cell>
          <cell r="C711">
            <v>63</v>
          </cell>
          <cell r="D711">
            <v>176</v>
          </cell>
          <cell r="E711">
            <v>1</v>
          </cell>
          <cell r="F711">
            <v>1</v>
          </cell>
          <cell r="G711">
            <v>2</v>
          </cell>
          <cell r="H711">
            <v>4</v>
          </cell>
          <cell r="I711">
            <v>2</v>
          </cell>
          <cell r="J711">
            <v>2</v>
          </cell>
          <cell r="K711" t="str">
            <v>SPECIALIST</v>
          </cell>
          <cell r="L711" t="str">
            <v>SOME</v>
          </cell>
        </row>
        <row r="712">
          <cell r="A712">
            <v>21</v>
          </cell>
          <cell r="B712">
            <v>1</v>
          </cell>
          <cell r="K712" t="str">
            <v>non-specia</v>
          </cell>
          <cell r="L712" t="str">
            <v>none</v>
          </cell>
        </row>
        <row r="713">
          <cell r="A713">
            <v>20</v>
          </cell>
          <cell r="B713">
            <v>1</v>
          </cell>
          <cell r="C713">
            <v>39</v>
          </cell>
          <cell r="D713">
            <v>154</v>
          </cell>
          <cell r="E713">
            <v>2</v>
          </cell>
          <cell r="F713">
            <v>1</v>
          </cell>
          <cell r="G713">
            <v>2</v>
          </cell>
          <cell r="H713">
            <v>3</v>
          </cell>
          <cell r="I713">
            <v>1</v>
          </cell>
          <cell r="J713">
            <v>2</v>
          </cell>
          <cell r="K713" t="str">
            <v>SPECIALIST</v>
          </cell>
          <cell r="L713" t="str">
            <v>none</v>
          </cell>
        </row>
        <row r="714">
          <cell r="A714">
            <v>22</v>
          </cell>
          <cell r="B714">
            <v>2</v>
          </cell>
          <cell r="C714">
            <v>55</v>
          </cell>
          <cell r="D714">
            <v>159</v>
          </cell>
          <cell r="E714">
            <v>1</v>
          </cell>
          <cell r="F714">
            <v>1</v>
          </cell>
          <cell r="G714">
            <v>2</v>
          </cell>
          <cell r="H714">
            <v>3</v>
          </cell>
          <cell r="I714">
            <v>2</v>
          </cell>
          <cell r="J714">
            <v>1</v>
          </cell>
          <cell r="K714" t="str">
            <v>SPECIALIST</v>
          </cell>
          <cell r="L714" t="str">
            <v>SOME</v>
          </cell>
        </row>
        <row r="715">
          <cell r="A715">
            <v>22</v>
          </cell>
          <cell r="B715">
            <v>2</v>
          </cell>
          <cell r="C715">
            <v>43</v>
          </cell>
          <cell r="D715">
            <v>162</v>
          </cell>
          <cell r="E715">
            <v>2</v>
          </cell>
          <cell r="F715">
            <v>2</v>
          </cell>
          <cell r="G715">
            <v>3</v>
          </cell>
          <cell r="H715">
            <v>4</v>
          </cell>
          <cell r="I715">
            <v>2</v>
          </cell>
          <cell r="J715">
            <v>3</v>
          </cell>
          <cell r="K715" t="str">
            <v>SPECIALIST</v>
          </cell>
          <cell r="L715" t="str">
            <v>SOME</v>
          </cell>
        </row>
        <row r="716">
          <cell r="A716">
            <v>17</v>
          </cell>
          <cell r="B716">
            <v>2</v>
          </cell>
          <cell r="C716">
            <v>65</v>
          </cell>
          <cell r="D716">
            <v>174</v>
          </cell>
          <cell r="E716">
            <v>2</v>
          </cell>
          <cell r="F716">
            <v>1</v>
          </cell>
          <cell r="G716">
            <v>1</v>
          </cell>
          <cell r="H716">
            <v>1</v>
          </cell>
          <cell r="I716">
            <v>1</v>
          </cell>
          <cell r="J716">
            <v>1</v>
          </cell>
          <cell r="K716" t="str">
            <v>SPECIALIST</v>
          </cell>
          <cell r="L716" t="str">
            <v>SOME</v>
          </cell>
        </row>
        <row r="717">
          <cell r="A717">
            <v>22</v>
          </cell>
          <cell r="B717">
            <v>1</v>
          </cell>
          <cell r="K717" t="str">
            <v>non-specia</v>
          </cell>
          <cell r="L717" t="str">
            <v>none</v>
          </cell>
        </row>
        <row r="718">
          <cell r="A718">
            <v>20</v>
          </cell>
          <cell r="B718">
            <v>1</v>
          </cell>
          <cell r="C718">
            <v>62</v>
          </cell>
          <cell r="D718">
            <v>170</v>
          </cell>
          <cell r="E718">
            <v>2</v>
          </cell>
          <cell r="F718">
            <v>1</v>
          </cell>
          <cell r="G718">
            <v>2</v>
          </cell>
          <cell r="H718">
            <v>3</v>
          </cell>
          <cell r="I718">
            <v>2</v>
          </cell>
          <cell r="J718">
            <v>1</v>
          </cell>
          <cell r="K718" t="str">
            <v>SPECIALIST</v>
          </cell>
          <cell r="L718" t="str">
            <v>SOME</v>
          </cell>
        </row>
        <row r="719">
          <cell r="A719">
            <v>20</v>
          </cell>
          <cell r="B719">
            <v>1</v>
          </cell>
          <cell r="K719" t="str">
            <v>non-specia</v>
          </cell>
          <cell r="L719" t="str">
            <v>none</v>
          </cell>
        </row>
        <row r="720">
          <cell r="A720">
            <v>22</v>
          </cell>
          <cell r="B720">
            <v>1</v>
          </cell>
          <cell r="K720" t="str">
            <v>non-specia</v>
          </cell>
          <cell r="L720" t="str">
            <v>none</v>
          </cell>
        </row>
        <row r="721">
          <cell r="A721">
            <v>22</v>
          </cell>
          <cell r="B721">
            <v>1</v>
          </cell>
          <cell r="C721">
            <v>73</v>
          </cell>
          <cell r="D721">
            <v>174</v>
          </cell>
          <cell r="E721">
            <v>2</v>
          </cell>
          <cell r="F721">
            <v>1</v>
          </cell>
          <cell r="G721">
            <v>1</v>
          </cell>
          <cell r="H721">
            <v>3</v>
          </cell>
          <cell r="I721">
            <v>1</v>
          </cell>
          <cell r="J721">
            <v>2</v>
          </cell>
          <cell r="K721" t="str">
            <v>non-specia</v>
          </cell>
          <cell r="L721" t="str">
            <v>SOME</v>
          </cell>
        </row>
        <row r="722">
          <cell r="A722">
            <v>22</v>
          </cell>
          <cell r="B722">
            <v>1</v>
          </cell>
          <cell r="E722">
            <v>1</v>
          </cell>
          <cell r="F722">
            <v>2</v>
          </cell>
          <cell r="G722">
            <v>3</v>
          </cell>
          <cell r="H722">
            <v>3</v>
          </cell>
          <cell r="I722">
            <v>2</v>
          </cell>
          <cell r="J722">
            <v>2</v>
          </cell>
          <cell r="K722" t="str">
            <v>SPECIALIST</v>
          </cell>
          <cell r="L722" t="str">
            <v>SOME</v>
          </cell>
        </row>
        <row r="723">
          <cell r="A723">
            <v>21</v>
          </cell>
          <cell r="B723">
            <v>1</v>
          </cell>
          <cell r="C723">
            <v>46</v>
          </cell>
          <cell r="D723">
            <v>161</v>
          </cell>
          <cell r="E723">
            <v>1</v>
          </cell>
          <cell r="F723">
            <v>2</v>
          </cell>
          <cell r="G723">
            <v>3</v>
          </cell>
          <cell r="H723">
            <v>4</v>
          </cell>
          <cell r="I723">
            <v>2</v>
          </cell>
          <cell r="J723">
            <v>2</v>
          </cell>
          <cell r="K723" t="str">
            <v>SPECIALIST</v>
          </cell>
          <cell r="L723" t="str">
            <v>SOME</v>
          </cell>
        </row>
        <row r="724">
          <cell r="A724">
            <v>20</v>
          </cell>
          <cell r="B724">
            <v>2</v>
          </cell>
          <cell r="C724">
            <v>67</v>
          </cell>
          <cell r="D724">
            <v>172</v>
          </cell>
          <cell r="E724">
            <v>1</v>
          </cell>
          <cell r="F724">
            <v>1</v>
          </cell>
          <cell r="G724">
            <v>1</v>
          </cell>
          <cell r="H724">
            <v>2</v>
          </cell>
          <cell r="I724">
            <v>2</v>
          </cell>
          <cell r="J724">
            <v>2</v>
          </cell>
          <cell r="K724" t="str">
            <v>non-specia</v>
          </cell>
          <cell r="L724" t="str">
            <v>none</v>
          </cell>
        </row>
        <row r="725">
          <cell r="A725">
            <v>22</v>
          </cell>
          <cell r="B725">
            <v>1</v>
          </cell>
          <cell r="C725">
            <v>54</v>
          </cell>
          <cell r="D725">
            <v>158</v>
          </cell>
          <cell r="E725">
            <v>2</v>
          </cell>
          <cell r="F725">
            <v>1</v>
          </cell>
          <cell r="G725">
            <v>1</v>
          </cell>
          <cell r="H725">
            <v>1</v>
          </cell>
          <cell r="I725">
            <v>1</v>
          </cell>
          <cell r="J725">
            <v>2</v>
          </cell>
          <cell r="K725" t="str">
            <v>SPECIALIST</v>
          </cell>
          <cell r="L725" t="str">
            <v>none</v>
          </cell>
        </row>
        <row r="726">
          <cell r="A726">
            <v>20</v>
          </cell>
          <cell r="B726">
            <v>2</v>
          </cell>
          <cell r="C726">
            <v>59</v>
          </cell>
          <cell r="E726">
            <v>2</v>
          </cell>
          <cell r="F726">
            <v>2</v>
          </cell>
          <cell r="G726">
            <v>3</v>
          </cell>
          <cell r="H726">
            <v>3</v>
          </cell>
          <cell r="I726">
            <v>3</v>
          </cell>
          <cell r="J726">
            <v>3</v>
          </cell>
          <cell r="K726" t="str">
            <v>SPECIALIST</v>
          </cell>
          <cell r="L726" t="str">
            <v>SOME</v>
          </cell>
        </row>
        <row r="727">
          <cell r="A727">
            <v>20</v>
          </cell>
          <cell r="B727">
            <v>1</v>
          </cell>
          <cell r="C727">
            <v>44</v>
          </cell>
          <cell r="D727">
            <v>162</v>
          </cell>
          <cell r="E727">
            <v>1</v>
          </cell>
          <cell r="F727">
            <v>5</v>
          </cell>
          <cell r="G727">
            <v>5</v>
          </cell>
          <cell r="H727">
            <v>5</v>
          </cell>
          <cell r="I727">
            <v>2</v>
          </cell>
          <cell r="J727">
            <v>4</v>
          </cell>
          <cell r="K727" t="str">
            <v>SPECIALIST</v>
          </cell>
          <cell r="L727" t="str">
            <v>SOME</v>
          </cell>
        </row>
        <row r="728">
          <cell r="A728">
            <v>21</v>
          </cell>
          <cell r="B728">
            <v>2</v>
          </cell>
          <cell r="C728">
            <v>65</v>
          </cell>
          <cell r="D728">
            <v>176</v>
          </cell>
          <cell r="E728">
            <v>2</v>
          </cell>
          <cell r="F728">
            <v>1</v>
          </cell>
          <cell r="G728">
            <v>1</v>
          </cell>
          <cell r="H728">
            <v>2</v>
          </cell>
          <cell r="I728">
            <v>1</v>
          </cell>
          <cell r="J728">
            <v>1</v>
          </cell>
          <cell r="K728" t="str">
            <v>SPECIALIST</v>
          </cell>
          <cell r="L728" t="str">
            <v>SOME</v>
          </cell>
        </row>
        <row r="729">
          <cell r="A729">
            <v>20</v>
          </cell>
          <cell r="B729">
            <v>1</v>
          </cell>
          <cell r="C729">
            <v>44</v>
          </cell>
          <cell r="D729">
            <v>154</v>
          </cell>
          <cell r="E729">
            <v>1</v>
          </cell>
          <cell r="F729">
            <v>1</v>
          </cell>
          <cell r="G729">
            <v>4</v>
          </cell>
          <cell r="H729">
            <v>3</v>
          </cell>
          <cell r="I729">
            <v>2</v>
          </cell>
          <cell r="J729">
            <v>2</v>
          </cell>
          <cell r="K729" t="str">
            <v>SPECIALIST</v>
          </cell>
          <cell r="L729" t="str">
            <v>SOME</v>
          </cell>
        </row>
        <row r="730">
          <cell r="A730">
            <v>19</v>
          </cell>
          <cell r="B730">
            <v>2</v>
          </cell>
          <cell r="C730">
            <v>60</v>
          </cell>
          <cell r="D730">
            <v>155</v>
          </cell>
          <cell r="E730">
            <v>1</v>
          </cell>
          <cell r="F730">
            <v>1</v>
          </cell>
          <cell r="G730">
            <v>4</v>
          </cell>
          <cell r="H730">
            <v>3</v>
          </cell>
          <cell r="I730">
            <v>3</v>
          </cell>
          <cell r="J730">
            <v>4</v>
          </cell>
          <cell r="K730" t="str">
            <v>SPECIALIST</v>
          </cell>
          <cell r="L730" t="str">
            <v>SOME</v>
          </cell>
        </row>
        <row r="731">
          <cell r="A731">
            <v>19</v>
          </cell>
          <cell r="B731">
            <v>2</v>
          </cell>
          <cell r="K731" t="str">
            <v>non-specia</v>
          </cell>
          <cell r="L731" t="str">
            <v>none</v>
          </cell>
        </row>
        <row r="732">
          <cell r="A732">
            <v>26</v>
          </cell>
          <cell r="B732">
            <v>1</v>
          </cell>
          <cell r="C732">
            <v>62</v>
          </cell>
          <cell r="D732">
            <v>178</v>
          </cell>
          <cell r="E732">
            <v>1</v>
          </cell>
          <cell r="F732">
            <v>5</v>
          </cell>
          <cell r="G732">
            <v>5</v>
          </cell>
          <cell r="H732">
            <v>3</v>
          </cell>
          <cell r="I732">
            <v>4</v>
          </cell>
          <cell r="J732">
            <v>5</v>
          </cell>
          <cell r="K732" t="str">
            <v>SPECIALIST</v>
          </cell>
          <cell r="L732" t="str">
            <v>none</v>
          </cell>
        </row>
        <row r="733">
          <cell r="A733">
            <v>19</v>
          </cell>
          <cell r="B733">
            <v>1</v>
          </cell>
          <cell r="C733">
            <v>55</v>
          </cell>
          <cell r="D733">
            <v>157</v>
          </cell>
          <cell r="E733">
            <v>1</v>
          </cell>
          <cell r="F733">
            <v>2</v>
          </cell>
          <cell r="G733">
            <v>3</v>
          </cell>
          <cell r="H733">
            <v>3</v>
          </cell>
          <cell r="I733">
            <v>2</v>
          </cell>
          <cell r="J733">
            <v>2</v>
          </cell>
          <cell r="K733" t="str">
            <v>non-specia</v>
          </cell>
          <cell r="L733" t="str">
            <v>SOME</v>
          </cell>
        </row>
        <row r="734">
          <cell r="A734">
            <v>21</v>
          </cell>
          <cell r="B734">
            <v>2</v>
          </cell>
          <cell r="K734" t="str">
            <v>non-specia</v>
          </cell>
          <cell r="L734" t="str">
            <v>none</v>
          </cell>
        </row>
        <row r="735">
          <cell r="A735">
            <v>16</v>
          </cell>
          <cell r="B735">
            <v>2</v>
          </cell>
          <cell r="C735">
            <v>52</v>
          </cell>
          <cell r="D735">
            <v>162</v>
          </cell>
          <cell r="E735">
            <v>1</v>
          </cell>
          <cell r="F735">
            <v>2</v>
          </cell>
          <cell r="G735">
            <v>3</v>
          </cell>
          <cell r="H735">
            <v>4</v>
          </cell>
          <cell r="I735">
            <v>2</v>
          </cell>
          <cell r="J735">
            <v>2</v>
          </cell>
          <cell r="K735" t="str">
            <v>SPECIALIST</v>
          </cell>
          <cell r="L735" t="str">
            <v>SOME</v>
          </cell>
        </row>
        <row r="736">
          <cell r="A736">
            <v>17</v>
          </cell>
          <cell r="B736">
            <v>2</v>
          </cell>
          <cell r="C736">
            <v>57</v>
          </cell>
          <cell r="D736">
            <v>164</v>
          </cell>
          <cell r="E736">
            <v>1</v>
          </cell>
          <cell r="F736">
            <v>2</v>
          </cell>
          <cell r="G736">
            <v>2</v>
          </cell>
          <cell r="H736">
            <v>3</v>
          </cell>
          <cell r="I736">
            <v>1</v>
          </cell>
          <cell r="J736">
            <v>2</v>
          </cell>
          <cell r="K736" t="str">
            <v>SPECIALIST</v>
          </cell>
          <cell r="L736" t="str">
            <v>SOME</v>
          </cell>
        </row>
        <row r="737">
          <cell r="A737">
            <v>17</v>
          </cell>
          <cell r="B737">
            <v>2</v>
          </cell>
          <cell r="C737">
            <v>45</v>
          </cell>
          <cell r="D737">
            <v>152</v>
          </cell>
          <cell r="E737">
            <v>2</v>
          </cell>
          <cell r="F737">
            <v>1</v>
          </cell>
          <cell r="G737">
            <v>1</v>
          </cell>
          <cell r="H737">
            <v>1</v>
          </cell>
          <cell r="I737">
            <v>1</v>
          </cell>
          <cell r="J737">
            <v>1</v>
          </cell>
          <cell r="K737" t="str">
            <v>non-specia</v>
          </cell>
          <cell r="L737" t="str">
            <v>SOME</v>
          </cell>
        </row>
        <row r="738">
          <cell r="A738">
            <v>27</v>
          </cell>
          <cell r="B738">
            <v>2</v>
          </cell>
          <cell r="C738">
            <v>50</v>
          </cell>
          <cell r="D738">
            <v>164</v>
          </cell>
          <cell r="E738">
            <v>1</v>
          </cell>
          <cell r="F738">
            <v>2</v>
          </cell>
          <cell r="G738">
            <v>3</v>
          </cell>
          <cell r="H738">
            <v>4</v>
          </cell>
          <cell r="I738">
            <v>1</v>
          </cell>
          <cell r="J738">
            <v>2</v>
          </cell>
          <cell r="K738" t="str">
            <v>non-specia</v>
          </cell>
          <cell r="L738" t="str">
            <v>SOME</v>
          </cell>
        </row>
        <row r="739">
          <cell r="A739">
            <v>19</v>
          </cell>
          <cell r="B739">
            <v>1</v>
          </cell>
          <cell r="C739">
            <v>51</v>
          </cell>
          <cell r="D739">
            <v>172</v>
          </cell>
          <cell r="E739">
            <v>2</v>
          </cell>
          <cell r="F739">
            <v>2</v>
          </cell>
          <cell r="G739">
            <v>3</v>
          </cell>
          <cell r="H739">
            <v>4</v>
          </cell>
          <cell r="I739">
            <v>3</v>
          </cell>
          <cell r="J739">
            <v>3</v>
          </cell>
          <cell r="K739" t="str">
            <v>SPECIALIST</v>
          </cell>
          <cell r="L739" t="str">
            <v>none</v>
          </cell>
        </row>
        <row r="740">
          <cell r="A740">
            <v>19</v>
          </cell>
          <cell r="B740">
            <v>1</v>
          </cell>
          <cell r="C740">
            <v>56</v>
          </cell>
          <cell r="D740">
            <v>162</v>
          </cell>
          <cell r="E740">
            <v>2</v>
          </cell>
          <cell r="F740">
            <v>1</v>
          </cell>
          <cell r="G740">
            <v>4</v>
          </cell>
          <cell r="H740">
            <v>3</v>
          </cell>
          <cell r="I740">
            <v>2</v>
          </cell>
          <cell r="J740">
            <v>2</v>
          </cell>
          <cell r="K740" t="str">
            <v>SPECIALIST</v>
          </cell>
          <cell r="L740" t="str">
            <v>SOME</v>
          </cell>
        </row>
        <row r="741">
          <cell r="A741">
            <v>27</v>
          </cell>
          <cell r="B741">
            <v>2</v>
          </cell>
          <cell r="C741">
            <v>57</v>
          </cell>
          <cell r="D741">
            <v>168</v>
          </cell>
          <cell r="E741">
            <v>1</v>
          </cell>
          <cell r="F741">
            <v>2</v>
          </cell>
          <cell r="G741">
            <v>3</v>
          </cell>
          <cell r="H741">
            <v>3</v>
          </cell>
          <cell r="I741">
            <v>2</v>
          </cell>
          <cell r="J741">
            <v>2</v>
          </cell>
          <cell r="K741" t="str">
            <v>non-specia</v>
          </cell>
          <cell r="L741" t="str">
            <v>SOME</v>
          </cell>
        </row>
        <row r="742">
          <cell r="A742">
            <v>20</v>
          </cell>
          <cell r="B742">
            <v>2</v>
          </cell>
          <cell r="K742" t="str">
            <v>non-specia</v>
          </cell>
          <cell r="L742" t="str">
            <v>none</v>
          </cell>
        </row>
        <row r="743">
          <cell r="A743">
            <v>23</v>
          </cell>
          <cell r="B743">
            <v>1</v>
          </cell>
          <cell r="C743">
            <v>47</v>
          </cell>
          <cell r="D743">
            <v>158</v>
          </cell>
          <cell r="E743">
            <v>1</v>
          </cell>
          <cell r="F743">
            <v>1</v>
          </cell>
          <cell r="G743">
            <v>3</v>
          </cell>
          <cell r="H743">
            <v>3</v>
          </cell>
          <cell r="I743">
            <v>1</v>
          </cell>
          <cell r="J743">
            <v>1</v>
          </cell>
          <cell r="K743" t="str">
            <v>non-specia</v>
          </cell>
          <cell r="L743" t="str">
            <v>SOME</v>
          </cell>
        </row>
        <row r="744">
          <cell r="A744">
            <v>19</v>
          </cell>
          <cell r="B744">
            <v>2</v>
          </cell>
          <cell r="C744">
            <v>54</v>
          </cell>
          <cell r="D744">
            <v>166</v>
          </cell>
          <cell r="E744">
            <v>1</v>
          </cell>
          <cell r="F744">
            <v>1</v>
          </cell>
          <cell r="G744">
            <v>1</v>
          </cell>
          <cell r="H744">
            <v>2</v>
          </cell>
          <cell r="I744">
            <v>3</v>
          </cell>
          <cell r="J744">
            <v>1</v>
          </cell>
          <cell r="K744" t="str">
            <v>SPECIALIST</v>
          </cell>
          <cell r="L744" t="str">
            <v>SOME</v>
          </cell>
        </row>
        <row r="745">
          <cell r="A745">
            <v>20</v>
          </cell>
          <cell r="B745">
            <v>2</v>
          </cell>
          <cell r="C745">
            <v>37</v>
          </cell>
          <cell r="D745">
            <v>160</v>
          </cell>
          <cell r="E745">
            <v>1</v>
          </cell>
          <cell r="F745">
            <v>2</v>
          </cell>
          <cell r="G745">
            <v>3</v>
          </cell>
          <cell r="H745">
            <v>3</v>
          </cell>
          <cell r="I745">
            <v>2</v>
          </cell>
          <cell r="J745">
            <v>2</v>
          </cell>
          <cell r="K745" t="str">
            <v>SPECIALIST</v>
          </cell>
          <cell r="L745" t="str">
            <v>SOME</v>
          </cell>
        </row>
        <row r="746">
          <cell r="A746">
            <v>20</v>
          </cell>
          <cell r="B746">
            <v>1</v>
          </cell>
          <cell r="C746">
            <v>45</v>
          </cell>
          <cell r="D746">
            <v>163</v>
          </cell>
          <cell r="E746">
            <v>1</v>
          </cell>
          <cell r="F746">
            <v>2</v>
          </cell>
          <cell r="G746">
            <v>3</v>
          </cell>
          <cell r="H746">
            <v>3</v>
          </cell>
          <cell r="I746">
            <v>2</v>
          </cell>
          <cell r="J746">
            <v>3</v>
          </cell>
          <cell r="K746" t="str">
            <v>SPECIALIST</v>
          </cell>
          <cell r="L746" t="str">
            <v>SOME</v>
          </cell>
        </row>
        <row r="747">
          <cell r="A747">
            <v>20</v>
          </cell>
          <cell r="B747">
            <v>1</v>
          </cell>
          <cell r="C747">
            <v>55</v>
          </cell>
          <cell r="D747">
            <v>165</v>
          </cell>
          <cell r="E747">
            <v>2</v>
          </cell>
          <cell r="F747">
            <v>2</v>
          </cell>
          <cell r="G747">
            <v>3</v>
          </cell>
          <cell r="H747">
            <v>4</v>
          </cell>
          <cell r="I747">
            <v>3</v>
          </cell>
          <cell r="J747">
            <v>2</v>
          </cell>
          <cell r="K747" t="str">
            <v>SPECIALIST</v>
          </cell>
          <cell r="L747" t="str">
            <v>SOME</v>
          </cell>
        </row>
        <row r="748">
          <cell r="A748">
            <v>17</v>
          </cell>
          <cell r="B748">
            <v>2</v>
          </cell>
          <cell r="C748">
            <v>52</v>
          </cell>
          <cell r="E748">
            <v>1</v>
          </cell>
          <cell r="F748">
            <v>2</v>
          </cell>
          <cell r="G748">
            <v>3</v>
          </cell>
          <cell r="H748">
            <v>4</v>
          </cell>
          <cell r="I748">
            <v>2</v>
          </cell>
          <cell r="J748">
            <v>2</v>
          </cell>
          <cell r="K748" t="str">
            <v>SPECIALIST</v>
          </cell>
          <cell r="L748" t="str">
            <v>SOME</v>
          </cell>
        </row>
        <row r="749">
          <cell r="A749">
            <v>18</v>
          </cell>
          <cell r="B749">
            <v>1</v>
          </cell>
          <cell r="C749">
            <v>52</v>
          </cell>
          <cell r="D749">
            <v>190</v>
          </cell>
          <cell r="E749">
            <v>1</v>
          </cell>
          <cell r="F749">
            <v>3</v>
          </cell>
          <cell r="G749">
            <v>4</v>
          </cell>
          <cell r="H749">
            <v>5</v>
          </cell>
          <cell r="I749">
            <v>1</v>
          </cell>
          <cell r="J749">
            <v>2</v>
          </cell>
          <cell r="K749" t="str">
            <v>SPECIALIST</v>
          </cell>
          <cell r="L749" t="str">
            <v>SOME</v>
          </cell>
        </row>
        <row r="750">
          <cell r="A750">
            <v>19</v>
          </cell>
          <cell r="B750">
            <v>1</v>
          </cell>
          <cell r="C750">
            <v>48</v>
          </cell>
          <cell r="D750">
            <v>166</v>
          </cell>
          <cell r="E750">
            <v>2</v>
          </cell>
          <cell r="F750">
            <v>2</v>
          </cell>
          <cell r="G750">
            <v>3</v>
          </cell>
          <cell r="H750">
            <v>3</v>
          </cell>
          <cell r="I750">
            <v>1</v>
          </cell>
          <cell r="J750">
            <v>1</v>
          </cell>
          <cell r="K750" t="str">
            <v>non-specia</v>
          </cell>
          <cell r="L750" t="str">
            <v>SOME</v>
          </cell>
        </row>
        <row r="751">
          <cell r="A751">
            <v>17</v>
          </cell>
          <cell r="B751">
            <v>1</v>
          </cell>
          <cell r="C751">
            <v>45</v>
          </cell>
          <cell r="D751">
            <v>164</v>
          </cell>
          <cell r="E751">
            <v>1</v>
          </cell>
          <cell r="F751">
            <v>2</v>
          </cell>
          <cell r="G751">
            <v>3</v>
          </cell>
          <cell r="H751">
            <v>4</v>
          </cell>
          <cell r="I751">
            <v>2</v>
          </cell>
          <cell r="J751">
            <v>2</v>
          </cell>
          <cell r="K751" t="str">
            <v>SPECIALIST</v>
          </cell>
          <cell r="L751" t="str">
            <v>SOME</v>
          </cell>
        </row>
        <row r="752">
          <cell r="A752">
            <v>26</v>
          </cell>
          <cell r="B752">
            <v>1</v>
          </cell>
          <cell r="C752">
            <v>57</v>
          </cell>
          <cell r="D752">
            <v>180</v>
          </cell>
          <cell r="E752">
            <v>1</v>
          </cell>
          <cell r="F752">
            <v>2</v>
          </cell>
          <cell r="G752">
            <v>3</v>
          </cell>
          <cell r="H752">
            <v>4</v>
          </cell>
          <cell r="I752">
            <v>2</v>
          </cell>
          <cell r="J752">
            <v>2</v>
          </cell>
          <cell r="K752" t="str">
            <v>SPECIALIST</v>
          </cell>
          <cell r="L752" t="str">
            <v>SOME</v>
          </cell>
        </row>
        <row r="753">
          <cell r="A753">
            <v>27</v>
          </cell>
          <cell r="B753">
            <v>1</v>
          </cell>
          <cell r="K753" t="str">
            <v>non-specia</v>
          </cell>
          <cell r="L753" t="str">
            <v>none</v>
          </cell>
        </row>
        <row r="754">
          <cell r="A754">
            <v>18</v>
          </cell>
          <cell r="B754">
            <v>2</v>
          </cell>
          <cell r="C754">
            <v>46</v>
          </cell>
          <cell r="D754">
            <v>164</v>
          </cell>
          <cell r="E754">
            <v>1</v>
          </cell>
          <cell r="F754">
            <v>1</v>
          </cell>
          <cell r="G754">
            <v>3</v>
          </cell>
          <cell r="H754">
            <v>3</v>
          </cell>
          <cell r="I754">
            <v>1</v>
          </cell>
          <cell r="J754">
            <v>2</v>
          </cell>
          <cell r="K754" t="str">
            <v>SPECIALIST</v>
          </cell>
          <cell r="L754" t="str">
            <v>SOME</v>
          </cell>
        </row>
        <row r="755">
          <cell r="A755">
            <v>16</v>
          </cell>
          <cell r="B755">
            <v>2</v>
          </cell>
          <cell r="C755">
            <v>58</v>
          </cell>
          <cell r="D755">
            <v>166</v>
          </cell>
          <cell r="E755">
            <v>2</v>
          </cell>
          <cell r="F755">
            <v>1</v>
          </cell>
          <cell r="G755">
            <v>2</v>
          </cell>
          <cell r="H755">
            <v>1</v>
          </cell>
          <cell r="I755">
            <v>2</v>
          </cell>
          <cell r="J755">
            <v>1</v>
          </cell>
          <cell r="K755" t="str">
            <v>SPECIALIST</v>
          </cell>
          <cell r="L755" t="str">
            <v>SOME</v>
          </cell>
        </row>
        <row r="756">
          <cell r="A756">
            <v>17</v>
          </cell>
          <cell r="B756">
            <v>2</v>
          </cell>
          <cell r="C756">
            <v>37</v>
          </cell>
          <cell r="D756">
            <v>166</v>
          </cell>
          <cell r="E756">
            <v>2</v>
          </cell>
          <cell r="F756">
            <v>2</v>
          </cell>
          <cell r="G756">
            <v>3</v>
          </cell>
          <cell r="H756">
            <v>3</v>
          </cell>
          <cell r="I756">
            <v>2</v>
          </cell>
          <cell r="J756">
            <v>1</v>
          </cell>
          <cell r="K756" t="str">
            <v>SPECIALIST</v>
          </cell>
          <cell r="L756" t="str">
            <v>SOME</v>
          </cell>
        </row>
        <row r="757">
          <cell r="A757">
            <v>21</v>
          </cell>
          <cell r="B757">
            <v>1</v>
          </cell>
          <cell r="K757" t="str">
            <v>non-specia</v>
          </cell>
          <cell r="L757" t="str">
            <v>none</v>
          </cell>
        </row>
        <row r="758">
          <cell r="A758">
            <v>18</v>
          </cell>
          <cell r="B758">
            <v>2</v>
          </cell>
          <cell r="C758">
            <v>43</v>
          </cell>
          <cell r="D758">
            <v>156</v>
          </cell>
          <cell r="E758">
            <v>2</v>
          </cell>
          <cell r="F758">
            <v>3</v>
          </cell>
          <cell r="G758">
            <v>4</v>
          </cell>
          <cell r="H758">
            <v>5</v>
          </cell>
          <cell r="I758">
            <v>2</v>
          </cell>
          <cell r="J758">
            <v>4</v>
          </cell>
          <cell r="K758" t="str">
            <v>SPECIALIST</v>
          </cell>
          <cell r="L758" t="str">
            <v>SOME</v>
          </cell>
        </row>
        <row r="759">
          <cell r="A759">
            <v>21</v>
          </cell>
          <cell r="B759">
            <v>1</v>
          </cell>
          <cell r="C759">
            <v>55</v>
          </cell>
          <cell r="D759">
            <v>164</v>
          </cell>
          <cell r="E759">
            <v>1</v>
          </cell>
          <cell r="F759">
            <v>1</v>
          </cell>
          <cell r="G759">
            <v>3</v>
          </cell>
          <cell r="H759">
            <v>3</v>
          </cell>
          <cell r="I759">
            <v>2</v>
          </cell>
          <cell r="J759">
            <v>1</v>
          </cell>
          <cell r="K759" t="str">
            <v>SPECIALIST</v>
          </cell>
          <cell r="L759" t="str">
            <v>SOME</v>
          </cell>
        </row>
        <row r="760">
          <cell r="A760">
            <v>28</v>
          </cell>
          <cell r="B760">
            <v>1</v>
          </cell>
          <cell r="C760">
            <v>54</v>
          </cell>
          <cell r="D760">
            <v>172</v>
          </cell>
          <cell r="E760">
            <v>2</v>
          </cell>
          <cell r="F760">
            <v>5</v>
          </cell>
          <cell r="G760">
            <v>3</v>
          </cell>
          <cell r="H760">
            <v>3</v>
          </cell>
          <cell r="I760">
            <v>5</v>
          </cell>
          <cell r="J760">
            <v>2</v>
          </cell>
          <cell r="K760" t="str">
            <v>non-specia</v>
          </cell>
          <cell r="L760" t="str">
            <v>SOME</v>
          </cell>
        </row>
        <row r="761">
          <cell r="A761">
            <v>19</v>
          </cell>
          <cell r="B761">
            <v>1</v>
          </cell>
          <cell r="C761">
            <v>38</v>
          </cell>
          <cell r="D761">
            <v>150</v>
          </cell>
          <cell r="E761">
            <v>2</v>
          </cell>
          <cell r="F761">
            <v>2</v>
          </cell>
          <cell r="G761">
            <v>2</v>
          </cell>
          <cell r="H761">
            <v>4</v>
          </cell>
          <cell r="I761">
            <v>2</v>
          </cell>
          <cell r="J761">
            <v>2</v>
          </cell>
          <cell r="K761" t="str">
            <v>SPECIALIST</v>
          </cell>
          <cell r="L761" t="str">
            <v>SOME</v>
          </cell>
        </row>
        <row r="762">
          <cell r="A762">
            <v>18</v>
          </cell>
          <cell r="B762">
            <v>2</v>
          </cell>
          <cell r="C762">
            <v>50</v>
          </cell>
          <cell r="D762">
            <v>156</v>
          </cell>
          <cell r="E762">
            <v>2</v>
          </cell>
          <cell r="F762">
            <v>1</v>
          </cell>
          <cell r="G762">
            <v>2</v>
          </cell>
          <cell r="H762">
            <v>2</v>
          </cell>
          <cell r="I762">
            <v>2</v>
          </cell>
          <cell r="J762">
            <v>2</v>
          </cell>
          <cell r="K762" t="str">
            <v>non-specia</v>
          </cell>
          <cell r="L762" t="str">
            <v>SOME</v>
          </cell>
        </row>
        <row r="763">
          <cell r="A763">
            <v>23</v>
          </cell>
          <cell r="B763">
            <v>2</v>
          </cell>
          <cell r="K763" t="str">
            <v>non-specia</v>
          </cell>
          <cell r="L763" t="str">
            <v>none</v>
          </cell>
        </row>
        <row r="764">
          <cell r="A764">
            <v>28</v>
          </cell>
          <cell r="B764">
            <v>2</v>
          </cell>
          <cell r="K764" t="str">
            <v>non-specia</v>
          </cell>
          <cell r="L764" t="str">
            <v>none</v>
          </cell>
        </row>
        <row r="765">
          <cell r="A765">
            <v>24</v>
          </cell>
          <cell r="B765">
            <v>2</v>
          </cell>
          <cell r="K765" t="str">
            <v>non-specia</v>
          </cell>
          <cell r="L765" t="str">
            <v>none</v>
          </cell>
        </row>
        <row r="766">
          <cell r="A766">
            <v>22</v>
          </cell>
          <cell r="B766">
            <v>1</v>
          </cell>
          <cell r="C766">
            <v>47</v>
          </cell>
          <cell r="D766">
            <v>164</v>
          </cell>
          <cell r="E766">
            <v>2</v>
          </cell>
          <cell r="F766">
            <v>4</v>
          </cell>
          <cell r="G766">
            <v>3</v>
          </cell>
          <cell r="H766">
            <v>5</v>
          </cell>
          <cell r="I766">
            <v>2</v>
          </cell>
          <cell r="J766">
            <v>2</v>
          </cell>
          <cell r="K766" t="str">
            <v>SPECIALIST</v>
          </cell>
          <cell r="L766" t="str">
            <v>SOME</v>
          </cell>
        </row>
        <row r="767">
          <cell r="A767">
            <v>18</v>
          </cell>
          <cell r="B767">
            <v>2</v>
          </cell>
          <cell r="C767">
            <v>49</v>
          </cell>
          <cell r="D767">
            <v>156</v>
          </cell>
          <cell r="E767">
            <v>1</v>
          </cell>
          <cell r="F767">
            <v>2</v>
          </cell>
          <cell r="G767">
            <v>2</v>
          </cell>
          <cell r="H767">
            <v>2</v>
          </cell>
          <cell r="I767">
            <v>2</v>
          </cell>
          <cell r="J767">
            <v>2</v>
          </cell>
          <cell r="K767" t="str">
            <v>SPECIALIST</v>
          </cell>
          <cell r="L767" t="str">
            <v>SOME</v>
          </cell>
        </row>
        <row r="768">
          <cell r="A768">
            <v>20</v>
          </cell>
          <cell r="B768">
            <v>2</v>
          </cell>
          <cell r="C768">
            <v>51</v>
          </cell>
          <cell r="D768">
            <v>158</v>
          </cell>
          <cell r="E768">
            <v>1</v>
          </cell>
          <cell r="F768">
            <v>1</v>
          </cell>
          <cell r="G768">
            <v>1</v>
          </cell>
          <cell r="H768">
            <v>2</v>
          </cell>
          <cell r="I768">
            <v>1</v>
          </cell>
          <cell r="J768">
            <v>1</v>
          </cell>
          <cell r="K768" t="str">
            <v>SPECIALIST</v>
          </cell>
          <cell r="L768" t="str">
            <v>SOME</v>
          </cell>
        </row>
        <row r="769">
          <cell r="A769">
            <v>29</v>
          </cell>
          <cell r="B769">
            <v>2</v>
          </cell>
          <cell r="C769">
            <v>44</v>
          </cell>
          <cell r="D769">
            <v>152</v>
          </cell>
          <cell r="E769">
            <v>2</v>
          </cell>
          <cell r="F769">
            <v>4</v>
          </cell>
          <cell r="G769">
            <v>3</v>
          </cell>
          <cell r="H769">
            <v>4</v>
          </cell>
          <cell r="I769">
            <v>2</v>
          </cell>
          <cell r="J769">
            <v>2</v>
          </cell>
          <cell r="K769" t="str">
            <v>SPECIALIST</v>
          </cell>
          <cell r="L769" t="str">
            <v>SOME</v>
          </cell>
        </row>
        <row r="770">
          <cell r="A770">
            <v>20</v>
          </cell>
          <cell r="B770">
            <v>2</v>
          </cell>
          <cell r="E770">
            <v>1</v>
          </cell>
          <cell r="F770">
            <v>2</v>
          </cell>
          <cell r="G770">
            <v>3</v>
          </cell>
          <cell r="H770">
            <v>4</v>
          </cell>
          <cell r="I770">
            <v>2</v>
          </cell>
          <cell r="J770">
            <v>2</v>
          </cell>
          <cell r="K770" t="str">
            <v>non-specia</v>
          </cell>
          <cell r="L770" t="str">
            <v>SOME</v>
          </cell>
        </row>
        <row r="771">
          <cell r="A771">
            <v>18</v>
          </cell>
          <cell r="B771">
            <v>1</v>
          </cell>
          <cell r="C771">
            <v>50</v>
          </cell>
          <cell r="D771">
            <v>160</v>
          </cell>
          <cell r="E771">
            <v>2</v>
          </cell>
          <cell r="F771">
            <v>1</v>
          </cell>
          <cell r="G771">
            <v>3</v>
          </cell>
          <cell r="H771">
            <v>4</v>
          </cell>
          <cell r="I771">
            <v>2</v>
          </cell>
          <cell r="J771">
            <v>2</v>
          </cell>
          <cell r="K771" t="str">
            <v>SPECIALIST</v>
          </cell>
          <cell r="L771" t="str">
            <v>SOME</v>
          </cell>
        </row>
        <row r="772">
          <cell r="A772">
            <v>18</v>
          </cell>
          <cell r="B772">
            <v>2</v>
          </cell>
          <cell r="C772">
            <v>51</v>
          </cell>
          <cell r="D772">
            <v>160</v>
          </cell>
          <cell r="E772">
            <v>1</v>
          </cell>
          <cell r="F772">
            <v>1</v>
          </cell>
          <cell r="G772">
            <v>3</v>
          </cell>
          <cell r="H772">
            <v>2</v>
          </cell>
          <cell r="I772">
            <v>2</v>
          </cell>
          <cell r="J772">
            <v>2</v>
          </cell>
          <cell r="K772" t="str">
            <v>SPECIALIST</v>
          </cell>
          <cell r="L772" t="str">
            <v>SOME</v>
          </cell>
        </row>
        <row r="773">
          <cell r="A773">
            <v>19</v>
          </cell>
          <cell r="B773">
            <v>2</v>
          </cell>
          <cell r="K773" t="str">
            <v>non-specia</v>
          </cell>
          <cell r="L773" t="str">
            <v>none</v>
          </cell>
        </row>
        <row r="774">
          <cell r="A774">
            <v>18</v>
          </cell>
          <cell r="B774">
            <v>1</v>
          </cell>
          <cell r="C774">
            <v>25</v>
          </cell>
          <cell r="D774">
            <v>154</v>
          </cell>
          <cell r="E774">
            <v>2</v>
          </cell>
          <cell r="F774">
            <v>5</v>
          </cell>
          <cell r="G774">
            <v>4</v>
          </cell>
          <cell r="H774">
            <v>3</v>
          </cell>
          <cell r="I774">
            <v>3</v>
          </cell>
          <cell r="J774">
            <v>4</v>
          </cell>
          <cell r="K774" t="str">
            <v>SPECIALIST</v>
          </cell>
          <cell r="L774" t="str">
            <v>SOME</v>
          </cell>
        </row>
        <row r="775">
          <cell r="A775">
            <v>17</v>
          </cell>
          <cell r="B775">
            <v>2</v>
          </cell>
          <cell r="C775">
            <v>59</v>
          </cell>
          <cell r="D775">
            <v>170</v>
          </cell>
          <cell r="E775">
            <v>1</v>
          </cell>
          <cell r="F775">
            <v>2</v>
          </cell>
          <cell r="G775">
            <v>2</v>
          </cell>
          <cell r="H775">
            <v>4</v>
          </cell>
          <cell r="I775">
            <v>2</v>
          </cell>
          <cell r="J775">
            <v>2</v>
          </cell>
          <cell r="K775" t="str">
            <v>SPECIALIST</v>
          </cell>
          <cell r="L775" t="str">
            <v>SOME</v>
          </cell>
        </row>
        <row r="776">
          <cell r="A776">
            <v>18</v>
          </cell>
          <cell r="B776">
            <v>1</v>
          </cell>
          <cell r="C776">
            <v>57</v>
          </cell>
          <cell r="D776">
            <v>162</v>
          </cell>
          <cell r="E776">
            <v>1</v>
          </cell>
          <cell r="G776">
            <v>1</v>
          </cell>
          <cell r="H776">
            <v>1</v>
          </cell>
          <cell r="I776">
            <v>1</v>
          </cell>
          <cell r="J776">
            <v>1</v>
          </cell>
          <cell r="K776" t="str">
            <v>non-specia</v>
          </cell>
          <cell r="L776" t="str">
            <v>SOME</v>
          </cell>
        </row>
        <row r="777">
          <cell r="A777">
            <v>19</v>
          </cell>
          <cell r="B777">
            <v>2</v>
          </cell>
          <cell r="K777" t="str">
            <v>non-specia</v>
          </cell>
          <cell r="L777" t="str">
            <v>none</v>
          </cell>
        </row>
        <row r="778">
          <cell r="A778">
            <v>18</v>
          </cell>
          <cell r="B778">
            <v>1</v>
          </cell>
          <cell r="C778">
            <v>71</v>
          </cell>
          <cell r="D778">
            <v>174</v>
          </cell>
          <cell r="E778">
            <v>1</v>
          </cell>
          <cell r="F778">
            <v>1</v>
          </cell>
          <cell r="G778">
            <v>3</v>
          </cell>
          <cell r="H778">
            <v>3</v>
          </cell>
          <cell r="I778">
            <v>1</v>
          </cell>
          <cell r="J778">
            <v>1</v>
          </cell>
          <cell r="K778" t="str">
            <v>SPECIALIST</v>
          </cell>
          <cell r="L778" t="str">
            <v>SOME</v>
          </cell>
        </row>
        <row r="779">
          <cell r="A779">
            <v>18</v>
          </cell>
          <cell r="B779">
            <v>1</v>
          </cell>
          <cell r="C779">
            <v>42</v>
          </cell>
          <cell r="D779">
            <v>158</v>
          </cell>
          <cell r="E779">
            <v>1</v>
          </cell>
          <cell r="F779">
            <v>2</v>
          </cell>
          <cell r="G779">
            <v>2</v>
          </cell>
          <cell r="H779">
            <v>3</v>
          </cell>
          <cell r="I779">
            <v>2</v>
          </cell>
          <cell r="J779">
            <v>2</v>
          </cell>
          <cell r="K779" t="str">
            <v>SPECIALIST</v>
          </cell>
          <cell r="L779" t="str">
            <v>SOME</v>
          </cell>
        </row>
        <row r="780">
          <cell r="A780">
            <v>19</v>
          </cell>
          <cell r="B780">
            <v>1</v>
          </cell>
          <cell r="K780" t="str">
            <v>non-specia</v>
          </cell>
          <cell r="L780" t="str">
            <v>none</v>
          </cell>
        </row>
        <row r="781">
          <cell r="A781">
            <v>19</v>
          </cell>
          <cell r="B781">
            <v>1</v>
          </cell>
          <cell r="K781" t="str">
            <v>non-specia</v>
          </cell>
          <cell r="L781" t="str">
            <v>none</v>
          </cell>
        </row>
        <row r="782">
          <cell r="A782">
            <v>25</v>
          </cell>
          <cell r="B782">
            <v>1</v>
          </cell>
          <cell r="C782">
            <v>41</v>
          </cell>
          <cell r="D782">
            <v>156</v>
          </cell>
          <cell r="E782">
            <v>2</v>
          </cell>
          <cell r="F782">
            <v>4</v>
          </cell>
          <cell r="G782">
            <v>3</v>
          </cell>
          <cell r="H782">
            <v>5</v>
          </cell>
          <cell r="I782">
            <v>2</v>
          </cell>
          <cell r="J782">
            <v>2</v>
          </cell>
          <cell r="K782" t="str">
            <v>non-specia</v>
          </cell>
          <cell r="L782" t="str">
            <v>SOME</v>
          </cell>
        </row>
        <row r="783">
          <cell r="A783">
            <v>24</v>
          </cell>
          <cell r="B783">
            <v>2</v>
          </cell>
          <cell r="C783">
            <v>58</v>
          </cell>
          <cell r="D783">
            <v>176</v>
          </cell>
          <cell r="E783">
            <v>2</v>
          </cell>
          <cell r="F783">
            <v>2</v>
          </cell>
          <cell r="G783">
            <v>3</v>
          </cell>
          <cell r="H783">
            <v>3</v>
          </cell>
          <cell r="I783">
            <v>2</v>
          </cell>
          <cell r="J783">
            <v>2</v>
          </cell>
          <cell r="K783" t="str">
            <v>non-specia</v>
          </cell>
          <cell r="L783" t="str">
            <v>SOME</v>
          </cell>
        </row>
        <row r="784">
          <cell r="A784">
            <v>19</v>
          </cell>
          <cell r="B784">
            <v>1</v>
          </cell>
          <cell r="C784">
            <v>46</v>
          </cell>
          <cell r="D784">
            <v>154</v>
          </cell>
          <cell r="E784">
            <v>1</v>
          </cell>
          <cell r="F784">
            <v>1</v>
          </cell>
          <cell r="G784">
            <v>3</v>
          </cell>
          <cell r="H784">
            <v>4</v>
          </cell>
          <cell r="I784">
            <v>2</v>
          </cell>
          <cell r="J784">
            <v>1</v>
          </cell>
          <cell r="K784" t="str">
            <v>SPECIALIST</v>
          </cell>
          <cell r="L784" t="str">
            <v>none</v>
          </cell>
        </row>
        <row r="785">
          <cell r="A785">
            <v>24</v>
          </cell>
          <cell r="B785">
            <v>2</v>
          </cell>
          <cell r="C785">
            <v>40</v>
          </cell>
          <cell r="D785">
            <v>156</v>
          </cell>
          <cell r="E785">
            <v>1</v>
          </cell>
          <cell r="F785">
            <v>3</v>
          </cell>
          <cell r="G785">
            <v>3</v>
          </cell>
          <cell r="H785">
            <v>4</v>
          </cell>
          <cell r="I785">
            <v>2</v>
          </cell>
          <cell r="J785">
            <v>2</v>
          </cell>
          <cell r="K785" t="str">
            <v>SPECIALIST</v>
          </cell>
          <cell r="L785" t="str">
            <v>SOME</v>
          </cell>
        </row>
        <row r="786">
          <cell r="A786">
            <v>23</v>
          </cell>
          <cell r="B786">
            <v>2</v>
          </cell>
          <cell r="C786">
            <v>54</v>
          </cell>
          <cell r="D786">
            <v>164</v>
          </cell>
          <cell r="E786">
            <v>2</v>
          </cell>
          <cell r="F786">
            <v>1</v>
          </cell>
          <cell r="G786">
            <v>4</v>
          </cell>
          <cell r="H786">
            <v>4</v>
          </cell>
          <cell r="I786">
            <v>2</v>
          </cell>
          <cell r="J786">
            <v>2</v>
          </cell>
          <cell r="K786" t="str">
            <v>non-specia</v>
          </cell>
          <cell r="L786" t="str">
            <v>none</v>
          </cell>
        </row>
        <row r="787">
          <cell r="A787">
            <v>19</v>
          </cell>
          <cell r="B787">
            <v>1</v>
          </cell>
          <cell r="K787" t="str">
            <v>non-specia</v>
          </cell>
          <cell r="L787" t="str">
            <v>none</v>
          </cell>
        </row>
        <row r="788">
          <cell r="A788">
            <v>19</v>
          </cell>
          <cell r="B788">
            <v>2</v>
          </cell>
          <cell r="K788" t="str">
            <v>non-specia</v>
          </cell>
          <cell r="L788" t="str">
            <v>none</v>
          </cell>
        </row>
        <row r="789">
          <cell r="A789">
            <v>18</v>
          </cell>
          <cell r="B789">
            <v>2</v>
          </cell>
          <cell r="C789">
            <v>51</v>
          </cell>
          <cell r="D789">
            <v>162</v>
          </cell>
          <cell r="E789">
            <v>1</v>
          </cell>
          <cell r="F789">
            <v>1</v>
          </cell>
          <cell r="G789">
            <v>1</v>
          </cell>
          <cell r="H789">
            <v>2</v>
          </cell>
          <cell r="I789">
            <v>2</v>
          </cell>
          <cell r="J789">
            <v>1</v>
          </cell>
          <cell r="K789" t="str">
            <v>non-specia</v>
          </cell>
          <cell r="L789" t="str">
            <v>SOME</v>
          </cell>
        </row>
        <row r="790">
          <cell r="A790">
            <v>18</v>
          </cell>
          <cell r="B790">
            <v>2</v>
          </cell>
          <cell r="C790">
            <v>72</v>
          </cell>
          <cell r="D790">
            <v>178</v>
          </cell>
          <cell r="E790">
            <v>1</v>
          </cell>
          <cell r="F790">
            <v>1</v>
          </cell>
          <cell r="G790">
            <v>1</v>
          </cell>
          <cell r="H790">
            <v>3</v>
          </cell>
          <cell r="I790">
            <v>1</v>
          </cell>
          <cell r="J790">
            <v>1</v>
          </cell>
          <cell r="K790" t="str">
            <v>SPECIALIST</v>
          </cell>
          <cell r="L790" t="str">
            <v>none</v>
          </cell>
        </row>
        <row r="791">
          <cell r="A791">
            <v>20</v>
          </cell>
          <cell r="B791">
            <v>1</v>
          </cell>
          <cell r="C791">
            <v>49</v>
          </cell>
          <cell r="D791">
            <v>168</v>
          </cell>
          <cell r="E791">
            <v>1</v>
          </cell>
          <cell r="F791">
            <v>1</v>
          </cell>
          <cell r="G791">
            <v>3</v>
          </cell>
          <cell r="H791">
            <v>4</v>
          </cell>
          <cell r="I791">
            <v>2</v>
          </cell>
          <cell r="J791">
            <v>2</v>
          </cell>
          <cell r="K791" t="str">
            <v>SPECIALIST</v>
          </cell>
          <cell r="L791" t="str">
            <v>SOME</v>
          </cell>
        </row>
        <row r="792">
          <cell r="A792">
            <v>25</v>
          </cell>
          <cell r="B792">
            <v>2</v>
          </cell>
          <cell r="C792">
            <v>53</v>
          </cell>
          <cell r="D792">
            <v>174</v>
          </cell>
          <cell r="E792">
            <v>2</v>
          </cell>
          <cell r="F792">
            <v>5</v>
          </cell>
          <cell r="G792">
            <v>4</v>
          </cell>
          <cell r="H792">
            <v>3</v>
          </cell>
          <cell r="I792">
            <v>4</v>
          </cell>
          <cell r="J792">
            <v>5</v>
          </cell>
          <cell r="K792" t="str">
            <v>SPECIALIST</v>
          </cell>
          <cell r="L792" t="str">
            <v>SOME</v>
          </cell>
        </row>
        <row r="793">
          <cell r="A793">
            <v>16</v>
          </cell>
          <cell r="B793">
            <v>1</v>
          </cell>
          <cell r="C793">
            <v>52</v>
          </cell>
          <cell r="D793">
            <v>163</v>
          </cell>
          <cell r="E793">
            <v>2</v>
          </cell>
          <cell r="F793">
            <v>1</v>
          </cell>
          <cell r="G793">
            <v>3</v>
          </cell>
          <cell r="H793">
            <v>1</v>
          </cell>
          <cell r="I793">
            <v>1</v>
          </cell>
          <cell r="J793">
            <v>3</v>
          </cell>
          <cell r="K793" t="str">
            <v>non-specia</v>
          </cell>
          <cell r="L793" t="str">
            <v>none</v>
          </cell>
        </row>
        <row r="794">
          <cell r="A794">
            <v>18</v>
          </cell>
          <cell r="B794">
            <v>2</v>
          </cell>
          <cell r="C794">
            <v>61</v>
          </cell>
          <cell r="D794">
            <v>170</v>
          </cell>
          <cell r="E794">
            <v>1</v>
          </cell>
          <cell r="F794">
            <v>1</v>
          </cell>
          <cell r="G794">
            <v>1</v>
          </cell>
          <cell r="H794">
            <v>1</v>
          </cell>
          <cell r="I794">
            <v>1</v>
          </cell>
          <cell r="J794">
            <v>1</v>
          </cell>
          <cell r="K794" t="str">
            <v>non-specia</v>
          </cell>
          <cell r="L794" t="str">
            <v>SOME</v>
          </cell>
        </row>
        <row r="795">
          <cell r="A795">
            <v>18</v>
          </cell>
          <cell r="B795">
            <v>2</v>
          </cell>
          <cell r="C795">
            <v>38</v>
          </cell>
          <cell r="D795">
            <v>156</v>
          </cell>
          <cell r="E795">
            <v>2</v>
          </cell>
          <cell r="F795">
            <v>2</v>
          </cell>
          <cell r="G795">
            <v>3</v>
          </cell>
          <cell r="H795">
            <v>4</v>
          </cell>
          <cell r="I795">
            <v>2</v>
          </cell>
          <cell r="J795">
            <v>1</v>
          </cell>
          <cell r="K795" t="str">
            <v>SPECIALIST</v>
          </cell>
          <cell r="L795" t="str">
            <v>SOME</v>
          </cell>
        </row>
        <row r="796">
          <cell r="A796">
            <v>18</v>
          </cell>
          <cell r="B796">
            <v>1</v>
          </cell>
          <cell r="C796">
            <v>36</v>
          </cell>
          <cell r="D796">
            <v>156</v>
          </cell>
          <cell r="E796">
            <v>1</v>
          </cell>
          <cell r="F796">
            <v>1</v>
          </cell>
          <cell r="G796">
            <v>3</v>
          </cell>
          <cell r="H796">
            <v>2</v>
          </cell>
          <cell r="I796">
            <v>1</v>
          </cell>
          <cell r="J796">
            <v>1</v>
          </cell>
          <cell r="K796" t="str">
            <v>SPECIALIST</v>
          </cell>
          <cell r="L796" t="str">
            <v>SOME</v>
          </cell>
        </row>
        <row r="797">
          <cell r="A797">
            <v>18</v>
          </cell>
          <cell r="B797">
            <v>2</v>
          </cell>
          <cell r="C797">
            <v>54</v>
          </cell>
          <cell r="D797">
            <v>166</v>
          </cell>
          <cell r="E797">
            <v>2</v>
          </cell>
          <cell r="F797">
            <v>1</v>
          </cell>
          <cell r="G797">
            <v>3</v>
          </cell>
          <cell r="H797">
            <v>3</v>
          </cell>
          <cell r="I797">
            <v>3</v>
          </cell>
          <cell r="J797">
            <v>1</v>
          </cell>
          <cell r="K797" t="str">
            <v>non-specia</v>
          </cell>
          <cell r="L797" t="str">
            <v>SOME</v>
          </cell>
        </row>
        <row r="798">
          <cell r="A798">
            <v>19</v>
          </cell>
          <cell r="B798">
            <v>2</v>
          </cell>
          <cell r="K798" t="str">
            <v>non-specia</v>
          </cell>
          <cell r="L798" t="str">
            <v>none</v>
          </cell>
        </row>
        <row r="799">
          <cell r="A799">
            <v>19</v>
          </cell>
          <cell r="B799">
            <v>1</v>
          </cell>
          <cell r="K799" t="str">
            <v>non-specia</v>
          </cell>
          <cell r="L799" t="str">
            <v>none</v>
          </cell>
        </row>
        <row r="800">
          <cell r="A800">
            <v>20</v>
          </cell>
          <cell r="B800">
            <v>1</v>
          </cell>
          <cell r="C800">
            <v>56</v>
          </cell>
          <cell r="D800">
            <v>166</v>
          </cell>
          <cell r="E800">
            <v>2</v>
          </cell>
          <cell r="F800">
            <v>2</v>
          </cell>
          <cell r="G800">
            <v>3</v>
          </cell>
          <cell r="H800">
            <v>3</v>
          </cell>
          <cell r="I800">
            <v>5</v>
          </cell>
          <cell r="J800">
            <v>3</v>
          </cell>
          <cell r="K800" t="str">
            <v>non-specia</v>
          </cell>
          <cell r="L800" t="str">
            <v>SOME</v>
          </cell>
        </row>
        <row r="801">
          <cell r="A801">
            <v>22</v>
          </cell>
          <cell r="B801">
            <v>2</v>
          </cell>
          <cell r="C801">
            <v>49</v>
          </cell>
          <cell r="D801">
            <v>168</v>
          </cell>
          <cell r="E801">
            <v>2</v>
          </cell>
          <cell r="F801">
            <v>4</v>
          </cell>
          <cell r="G801">
            <v>4</v>
          </cell>
          <cell r="H801">
            <v>4</v>
          </cell>
          <cell r="I801">
            <v>2</v>
          </cell>
          <cell r="J801">
            <v>2</v>
          </cell>
          <cell r="K801" t="str">
            <v>SPECIALIST</v>
          </cell>
          <cell r="L801" t="str">
            <v>none</v>
          </cell>
        </row>
        <row r="802">
          <cell r="A802">
            <v>21</v>
          </cell>
          <cell r="B802">
            <v>1</v>
          </cell>
          <cell r="C802">
            <v>41</v>
          </cell>
          <cell r="D802">
            <v>155</v>
          </cell>
          <cell r="E802">
            <v>2</v>
          </cell>
          <cell r="F802">
            <v>2</v>
          </cell>
          <cell r="G802">
            <v>2</v>
          </cell>
          <cell r="H802">
            <v>4</v>
          </cell>
          <cell r="I802">
            <v>2</v>
          </cell>
          <cell r="J802">
            <v>2</v>
          </cell>
          <cell r="K802" t="str">
            <v>SPECIALIST</v>
          </cell>
          <cell r="L802" t="str">
            <v>SOME</v>
          </cell>
        </row>
        <row r="803">
          <cell r="A803">
            <v>18</v>
          </cell>
          <cell r="B803">
            <v>2</v>
          </cell>
          <cell r="C803">
            <v>67</v>
          </cell>
          <cell r="D803">
            <v>174</v>
          </cell>
          <cell r="E803">
            <v>2</v>
          </cell>
          <cell r="F803">
            <v>1</v>
          </cell>
          <cell r="G803">
            <v>1</v>
          </cell>
          <cell r="H803">
            <v>2</v>
          </cell>
          <cell r="I803">
            <v>2</v>
          </cell>
          <cell r="J803">
            <v>1</v>
          </cell>
          <cell r="K803" t="str">
            <v>SPECIALIST</v>
          </cell>
          <cell r="L803" t="str">
            <v>SOME</v>
          </cell>
        </row>
        <row r="804">
          <cell r="A804">
            <v>18</v>
          </cell>
          <cell r="B804">
            <v>1</v>
          </cell>
          <cell r="C804">
            <v>51</v>
          </cell>
          <cell r="D804">
            <v>158</v>
          </cell>
          <cell r="E804">
            <v>1</v>
          </cell>
          <cell r="F804">
            <v>1</v>
          </cell>
          <cell r="G804">
            <v>2</v>
          </cell>
          <cell r="H804">
            <v>2</v>
          </cell>
          <cell r="I804">
            <v>2</v>
          </cell>
          <cell r="J804">
            <v>1</v>
          </cell>
          <cell r="K804" t="str">
            <v>SPECIALIST</v>
          </cell>
          <cell r="L804" t="str">
            <v>SOME</v>
          </cell>
        </row>
        <row r="805">
          <cell r="A805">
            <v>19</v>
          </cell>
          <cell r="B805">
            <v>2</v>
          </cell>
          <cell r="K805" t="str">
            <v>non-specia</v>
          </cell>
          <cell r="L805" t="str">
            <v>none</v>
          </cell>
        </row>
        <row r="806">
          <cell r="A806">
            <v>19</v>
          </cell>
          <cell r="B806">
            <v>2</v>
          </cell>
          <cell r="K806" t="str">
            <v>non-specia</v>
          </cell>
          <cell r="L806" t="str">
            <v>none</v>
          </cell>
        </row>
        <row r="807">
          <cell r="A807">
            <v>19</v>
          </cell>
          <cell r="B807">
            <v>1</v>
          </cell>
          <cell r="K807" t="str">
            <v>non-specia</v>
          </cell>
          <cell r="L807" t="str">
            <v>none</v>
          </cell>
        </row>
        <row r="808">
          <cell r="A808">
            <v>18</v>
          </cell>
          <cell r="B808">
            <v>1</v>
          </cell>
          <cell r="C808">
            <v>61</v>
          </cell>
          <cell r="D808">
            <v>172</v>
          </cell>
          <cell r="E808">
            <v>2</v>
          </cell>
          <cell r="F808">
            <v>4</v>
          </cell>
          <cell r="G808">
            <v>3</v>
          </cell>
          <cell r="H808">
            <v>4</v>
          </cell>
          <cell r="I808">
            <v>4</v>
          </cell>
          <cell r="J808">
            <v>2</v>
          </cell>
          <cell r="K808" t="str">
            <v>SPECIALIST</v>
          </cell>
          <cell r="L808" t="str">
            <v>none</v>
          </cell>
        </row>
        <row r="809">
          <cell r="A809">
            <v>19</v>
          </cell>
          <cell r="B809">
            <v>1</v>
          </cell>
          <cell r="K809" t="str">
            <v>non-specia</v>
          </cell>
          <cell r="L809" t="str">
            <v>none</v>
          </cell>
        </row>
        <row r="810">
          <cell r="A810">
            <v>18</v>
          </cell>
          <cell r="B810">
            <v>1</v>
          </cell>
          <cell r="E810">
            <v>1</v>
          </cell>
          <cell r="G810">
            <v>3</v>
          </cell>
          <cell r="H810">
            <v>1</v>
          </cell>
          <cell r="I810">
            <v>1</v>
          </cell>
          <cell r="J810">
            <v>2</v>
          </cell>
          <cell r="K810" t="str">
            <v>SPECIALIST</v>
          </cell>
          <cell r="L810" t="str">
            <v>none</v>
          </cell>
        </row>
        <row r="811">
          <cell r="A811">
            <v>23</v>
          </cell>
          <cell r="B811">
            <v>2</v>
          </cell>
          <cell r="C811">
            <v>58</v>
          </cell>
          <cell r="D811">
            <v>168</v>
          </cell>
          <cell r="E811">
            <v>2</v>
          </cell>
          <cell r="F811">
            <v>1</v>
          </cell>
          <cell r="G811">
            <v>1</v>
          </cell>
          <cell r="H811">
            <v>1</v>
          </cell>
          <cell r="I811">
            <v>1</v>
          </cell>
          <cell r="J811">
            <v>1</v>
          </cell>
          <cell r="K811" t="str">
            <v>SPECIALIST</v>
          </cell>
          <cell r="L811" t="str">
            <v>SOME</v>
          </cell>
        </row>
        <row r="812">
          <cell r="A812">
            <v>24</v>
          </cell>
          <cell r="B812">
            <v>1</v>
          </cell>
          <cell r="K812" t="str">
            <v>non-specia</v>
          </cell>
          <cell r="L812" t="str">
            <v>none</v>
          </cell>
        </row>
        <row r="813">
          <cell r="A813">
            <v>17</v>
          </cell>
          <cell r="B813">
            <v>1</v>
          </cell>
          <cell r="C813">
            <v>36</v>
          </cell>
          <cell r="D813">
            <v>152</v>
          </cell>
          <cell r="E813">
            <v>2</v>
          </cell>
          <cell r="F813">
            <v>2</v>
          </cell>
          <cell r="G813">
            <v>2</v>
          </cell>
          <cell r="H813">
            <v>2</v>
          </cell>
          <cell r="I813">
            <v>2</v>
          </cell>
          <cell r="J813">
            <v>1</v>
          </cell>
          <cell r="K813" t="str">
            <v>non-specia</v>
          </cell>
          <cell r="L813" t="str">
            <v>SOME</v>
          </cell>
        </row>
        <row r="814">
          <cell r="A814">
            <v>20</v>
          </cell>
          <cell r="B814">
            <v>2</v>
          </cell>
          <cell r="K814" t="str">
            <v>non-specia</v>
          </cell>
          <cell r="L814" t="str">
            <v>none</v>
          </cell>
        </row>
        <row r="815">
          <cell r="A815">
            <v>22</v>
          </cell>
          <cell r="B815">
            <v>2</v>
          </cell>
          <cell r="C815">
            <v>47</v>
          </cell>
          <cell r="D815">
            <v>156</v>
          </cell>
          <cell r="E815">
            <v>2</v>
          </cell>
          <cell r="F815">
            <v>1</v>
          </cell>
          <cell r="G815">
            <v>3</v>
          </cell>
          <cell r="H815">
            <v>3</v>
          </cell>
          <cell r="I815">
            <v>2</v>
          </cell>
          <cell r="J815">
            <v>3</v>
          </cell>
          <cell r="K815" t="str">
            <v>non-specia</v>
          </cell>
          <cell r="L815" t="str">
            <v>SOME</v>
          </cell>
        </row>
        <row r="816">
          <cell r="A816">
            <v>19</v>
          </cell>
          <cell r="B816">
            <v>2</v>
          </cell>
          <cell r="C816">
            <v>46</v>
          </cell>
          <cell r="D816">
            <v>166</v>
          </cell>
          <cell r="E816">
            <v>1</v>
          </cell>
          <cell r="F816">
            <v>1</v>
          </cell>
          <cell r="G816">
            <v>4</v>
          </cell>
          <cell r="H816">
            <v>3</v>
          </cell>
          <cell r="I816">
            <v>2</v>
          </cell>
          <cell r="J816">
            <v>3</v>
          </cell>
          <cell r="K816" t="str">
            <v>non-specia</v>
          </cell>
          <cell r="L816" t="str">
            <v>SOME</v>
          </cell>
        </row>
        <row r="817">
          <cell r="A817">
            <v>18</v>
          </cell>
          <cell r="B817">
            <v>2</v>
          </cell>
          <cell r="C817">
            <v>45</v>
          </cell>
          <cell r="D817">
            <v>154</v>
          </cell>
          <cell r="E817">
            <v>1</v>
          </cell>
          <cell r="F817">
            <v>2</v>
          </cell>
          <cell r="G817">
            <v>4</v>
          </cell>
          <cell r="H817">
            <v>3</v>
          </cell>
          <cell r="I817">
            <v>2</v>
          </cell>
          <cell r="J817">
            <v>3</v>
          </cell>
          <cell r="K817" t="str">
            <v>SPECIALIST</v>
          </cell>
          <cell r="L817" t="str">
            <v>SOME</v>
          </cell>
        </row>
        <row r="818">
          <cell r="A818">
            <v>19</v>
          </cell>
          <cell r="B818">
            <v>2</v>
          </cell>
          <cell r="K818" t="str">
            <v>non-specia</v>
          </cell>
          <cell r="L818" t="str">
            <v>none</v>
          </cell>
        </row>
        <row r="819">
          <cell r="A819">
            <v>18</v>
          </cell>
          <cell r="B819">
            <v>1</v>
          </cell>
          <cell r="C819">
            <v>63</v>
          </cell>
          <cell r="D819">
            <v>172</v>
          </cell>
          <cell r="E819">
            <v>1</v>
          </cell>
          <cell r="F819">
            <v>1</v>
          </cell>
          <cell r="G819">
            <v>1</v>
          </cell>
          <cell r="H819">
            <v>1</v>
          </cell>
          <cell r="I819">
            <v>2</v>
          </cell>
          <cell r="J819">
            <v>1</v>
          </cell>
          <cell r="K819" t="str">
            <v>non-specia</v>
          </cell>
          <cell r="L819" t="str">
            <v>SOME</v>
          </cell>
        </row>
        <row r="820">
          <cell r="A820">
            <v>18</v>
          </cell>
          <cell r="B820">
            <v>1</v>
          </cell>
          <cell r="C820">
            <v>59</v>
          </cell>
          <cell r="D820">
            <v>174</v>
          </cell>
          <cell r="E820">
            <v>1</v>
          </cell>
          <cell r="F820">
            <v>1</v>
          </cell>
          <cell r="G820">
            <v>3</v>
          </cell>
          <cell r="H820">
            <v>4</v>
          </cell>
          <cell r="I820">
            <v>2</v>
          </cell>
          <cell r="J820">
            <v>1</v>
          </cell>
          <cell r="K820" t="str">
            <v>non-specia</v>
          </cell>
          <cell r="L820" t="str">
            <v>SOME</v>
          </cell>
        </row>
        <row r="821">
          <cell r="A821">
            <v>17</v>
          </cell>
          <cell r="B821">
            <v>1</v>
          </cell>
          <cell r="C821">
            <v>55</v>
          </cell>
          <cell r="D821">
            <v>173</v>
          </cell>
          <cell r="E821">
            <v>2</v>
          </cell>
          <cell r="F821">
            <v>1</v>
          </cell>
          <cell r="G821">
            <v>2</v>
          </cell>
          <cell r="H821">
            <v>2</v>
          </cell>
          <cell r="I821">
            <v>1</v>
          </cell>
          <cell r="J821">
            <v>1</v>
          </cell>
          <cell r="K821" t="str">
            <v>non-specia</v>
          </cell>
          <cell r="L821" t="str">
            <v>SOME</v>
          </cell>
        </row>
        <row r="822">
          <cell r="A822">
            <v>18</v>
          </cell>
          <cell r="B822">
            <v>1</v>
          </cell>
          <cell r="C822">
            <v>49</v>
          </cell>
          <cell r="D822">
            <v>162</v>
          </cell>
          <cell r="E822">
            <v>2</v>
          </cell>
          <cell r="F822">
            <v>1</v>
          </cell>
          <cell r="G822">
            <v>3</v>
          </cell>
          <cell r="H822">
            <v>2</v>
          </cell>
          <cell r="I822">
            <v>1</v>
          </cell>
          <cell r="J822">
            <v>2</v>
          </cell>
          <cell r="K822" t="str">
            <v>non-specia</v>
          </cell>
          <cell r="L822" t="str">
            <v>none</v>
          </cell>
        </row>
        <row r="823">
          <cell r="A823">
            <v>25</v>
          </cell>
          <cell r="B823">
            <v>2</v>
          </cell>
          <cell r="C823">
            <v>62</v>
          </cell>
          <cell r="D823">
            <v>174</v>
          </cell>
          <cell r="E823">
            <v>2</v>
          </cell>
          <cell r="F823">
            <v>3</v>
          </cell>
          <cell r="G823">
            <v>4</v>
          </cell>
          <cell r="H823">
            <v>5</v>
          </cell>
          <cell r="I823">
            <v>3</v>
          </cell>
          <cell r="J823">
            <v>2</v>
          </cell>
          <cell r="K823" t="str">
            <v>SPECIALIST</v>
          </cell>
          <cell r="L823" t="str">
            <v>SOME</v>
          </cell>
        </row>
        <row r="824">
          <cell r="A824">
            <v>22</v>
          </cell>
          <cell r="B824">
            <v>1</v>
          </cell>
          <cell r="C824">
            <v>59</v>
          </cell>
          <cell r="D824">
            <v>172</v>
          </cell>
          <cell r="E824">
            <v>2</v>
          </cell>
          <cell r="F824">
            <v>4</v>
          </cell>
          <cell r="G824">
            <v>5</v>
          </cell>
          <cell r="H824">
            <v>5</v>
          </cell>
          <cell r="I824">
            <v>3</v>
          </cell>
          <cell r="J824">
            <v>4</v>
          </cell>
          <cell r="K824" t="str">
            <v>non-specia</v>
          </cell>
          <cell r="L824" t="str">
            <v>none</v>
          </cell>
        </row>
        <row r="825">
          <cell r="A825">
            <v>19</v>
          </cell>
          <cell r="B825">
            <v>1</v>
          </cell>
          <cell r="C825">
            <v>44</v>
          </cell>
          <cell r="D825">
            <v>158</v>
          </cell>
          <cell r="E825">
            <v>1</v>
          </cell>
          <cell r="F825">
            <v>2</v>
          </cell>
          <cell r="G825">
            <v>5</v>
          </cell>
          <cell r="H825">
            <v>4</v>
          </cell>
          <cell r="I825">
            <v>2</v>
          </cell>
          <cell r="J825">
            <v>4</v>
          </cell>
          <cell r="K825" t="str">
            <v>SPECIALIST</v>
          </cell>
          <cell r="L825" t="str">
            <v>SOME</v>
          </cell>
        </row>
        <row r="826">
          <cell r="A826">
            <v>32</v>
          </cell>
          <cell r="B826">
            <v>2</v>
          </cell>
          <cell r="C826">
            <v>50</v>
          </cell>
          <cell r="D826">
            <v>169</v>
          </cell>
          <cell r="E826">
            <v>2</v>
          </cell>
          <cell r="F826">
            <v>3</v>
          </cell>
          <cell r="G826">
            <v>2</v>
          </cell>
          <cell r="H826">
            <v>3</v>
          </cell>
          <cell r="I826">
            <v>2</v>
          </cell>
          <cell r="J826">
            <v>2</v>
          </cell>
          <cell r="K826" t="str">
            <v>SPECIALIST</v>
          </cell>
          <cell r="L826" t="str">
            <v>none</v>
          </cell>
        </row>
        <row r="827">
          <cell r="A827">
            <v>17</v>
          </cell>
          <cell r="B827">
            <v>1</v>
          </cell>
          <cell r="C827">
            <v>61</v>
          </cell>
          <cell r="D827">
            <v>168</v>
          </cell>
          <cell r="E827">
            <v>2</v>
          </cell>
          <cell r="F827">
            <v>1</v>
          </cell>
          <cell r="G827">
            <v>3</v>
          </cell>
          <cell r="H827">
            <v>4</v>
          </cell>
          <cell r="I827">
            <v>2</v>
          </cell>
          <cell r="J827">
            <v>2</v>
          </cell>
          <cell r="K827" t="str">
            <v>SPECIALIST</v>
          </cell>
          <cell r="L827" t="str">
            <v>SOME</v>
          </cell>
        </row>
        <row r="828">
          <cell r="A828">
            <v>17</v>
          </cell>
          <cell r="B828">
            <v>1</v>
          </cell>
          <cell r="C828">
            <v>71</v>
          </cell>
          <cell r="D828">
            <v>180</v>
          </cell>
          <cell r="E828">
            <v>2</v>
          </cell>
          <cell r="F828">
            <v>1</v>
          </cell>
          <cell r="G828">
            <v>1</v>
          </cell>
          <cell r="H828">
            <v>2</v>
          </cell>
          <cell r="I828">
            <v>2</v>
          </cell>
          <cell r="J828">
            <v>1</v>
          </cell>
          <cell r="K828" t="str">
            <v>SPECIALIST</v>
          </cell>
          <cell r="L828" t="str">
            <v>SOME</v>
          </cell>
        </row>
        <row r="829">
          <cell r="A829">
            <v>17</v>
          </cell>
          <cell r="B829">
            <v>1</v>
          </cell>
          <cell r="C829">
            <v>40</v>
          </cell>
          <cell r="D829">
            <v>160</v>
          </cell>
          <cell r="E829">
            <v>2</v>
          </cell>
          <cell r="F829">
            <v>2</v>
          </cell>
          <cell r="G829">
            <v>3</v>
          </cell>
          <cell r="H829">
            <v>3</v>
          </cell>
          <cell r="I829">
            <v>1</v>
          </cell>
          <cell r="J829">
            <v>2</v>
          </cell>
          <cell r="K829" t="str">
            <v>non-specia</v>
          </cell>
          <cell r="L829" t="str">
            <v>SOME</v>
          </cell>
        </row>
        <row r="830">
          <cell r="A830">
            <v>19</v>
          </cell>
          <cell r="B830">
            <v>1</v>
          </cell>
          <cell r="K830" t="str">
            <v>non-specia</v>
          </cell>
          <cell r="L830" t="str">
            <v>none</v>
          </cell>
        </row>
        <row r="831">
          <cell r="A831">
            <v>17</v>
          </cell>
          <cell r="B831">
            <v>2</v>
          </cell>
          <cell r="C831">
            <v>54</v>
          </cell>
          <cell r="D831">
            <v>166</v>
          </cell>
          <cell r="E831">
            <v>2</v>
          </cell>
          <cell r="F831">
            <v>1</v>
          </cell>
          <cell r="G831">
            <v>2</v>
          </cell>
          <cell r="H831">
            <v>2</v>
          </cell>
          <cell r="I831">
            <v>1</v>
          </cell>
          <cell r="J831">
            <v>2</v>
          </cell>
          <cell r="K831" t="str">
            <v>non-specia</v>
          </cell>
          <cell r="L831" t="str">
            <v>SOME</v>
          </cell>
        </row>
        <row r="832">
          <cell r="A832">
            <v>19</v>
          </cell>
          <cell r="B832">
            <v>2</v>
          </cell>
          <cell r="K832" t="str">
            <v>non-specia</v>
          </cell>
          <cell r="L832" t="str">
            <v>none</v>
          </cell>
        </row>
        <row r="833">
          <cell r="A833">
            <v>17</v>
          </cell>
          <cell r="B833">
            <v>1</v>
          </cell>
          <cell r="C833">
            <v>58</v>
          </cell>
          <cell r="D833">
            <v>158</v>
          </cell>
          <cell r="E833">
            <v>1</v>
          </cell>
          <cell r="F833">
            <v>4</v>
          </cell>
          <cell r="G833">
            <v>3</v>
          </cell>
          <cell r="H833">
            <v>3</v>
          </cell>
          <cell r="I833">
            <v>4</v>
          </cell>
          <cell r="J833">
            <v>2</v>
          </cell>
          <cell r="K833" t="str">
            <v>SPECIALIST</v>
          </cell>
          <cell r="L833" t="str">
            <v>SOME</v>
          </cell>
        </row>
        <row r="834">
          <cell r="A834">
            <v>17</v>
          </cell>
          <cell r="B834">
            <v>2</v>
          </cell>
          <cell r="C834">
            <v>55</v>
          </cell>
          <cell r="D834">
            <v>156</v>
          </cell>
          <cell r="E834">
            <v>2</v>
          </cell>
          <cell r="F834">
            <v>1</v>
          </cell>
          <cell r="G834">
            <v>1</v>
          </cell>
          <cell r="H834">
            <v>1</v>
          </cell>
          <cell r="I834">
            <v>3</v>
          </cell>
          <cell r="J834">
            <v>2</v>
          </cell>
          <cell r="K834" t="str">
            <v>non-specia</v>
          </cell>
          <cell r="L834" t="str">
            <v>SOME</v>
          </cell>
        </row>
        <row r="835">
          <cell r="A835">
            <v>17</v>
          </cell>
          <cell r="B835">
            <v>2</v>
          </cell>
          <cell r="D835">
            <v>172</v>
          </cell>
          <cell r="E835">
            <v>1</v>
          </cell>
          <cell r="F835">
            <v>2</v>
          </cell>
          <cell r="G835">
            <v>3</v>
          </cell>
          <cell r="H835">
            <v>3</v>
          </cell>
          <cell r="I835">
            <v>3</v>
          </cell>
          <cell r="J835">
            <v>2</v>
          </cell>
          <cell r="K835" t="str">
            <v>SPECIALIST</v>
          </cell>
          <cell r="L835" t="str">
            <v>SOME</v>
          </cell>
        </row>
        <row r="836">
          <cell r="A836">
            <v>18</v>
          </cell>
          <cell r="B836">
            <v>1</v>
          </cell>
          <cell r="C836">
            <v>61</v>
          </cell>
          <cell r="D836">
            <v>170</v>
          </cell>
          <cell r="E836">
            <v>2</v>
          </cell>
          <cell r="F836">
            <v>1</v>
          </cell>
          <cell r="G836">
            <v>3</v>
          </cell>
          <cell r="I836">
            <v>2</v>
          </cell>
          <cell r="J836">
            <v>1</v>
          </cell>
          <cell r="K836" t="str">
            <v>non-specia</v>
          </cell>
          <cell r="L836" t="str">
            <v>SOME</v>
          </cell>
        </row>
        <row r="837">
          <cell r="A837">
            <v>23</v>
          </cell>
          <cell r="B837">
            <v>1</v>
          </cell>
          <cell r="C837">
            <v>49</v>
          </cell>
          <cell r="D837">
            <v>158</v>
          </cell>
          <cell r="E837">
            <v>1</v>
          </cell>
          <cell r="F837">
            <v>1</v>
          </cell>
          <cell r="G837">
            <v>1</v>
          </cell>
          <cell r="H837">
            <v>2</v>
          </cell>
          <cell r="I837">
            <v>2</v>
          </cell>
          <cell r="J837">
            <v>1</v>
          </cell>
          <cell r="K837" t="str">
            <v>non-specia</v>
          </cell>
          <cell r="L837" t="str">
            <v>SOME</v>
          </cell>
        </row>
        <row r="838">
          <cell r="A838">
            <v>31</v>
          </cell>
          <cell r="B838">
            <v>2</v>
          </cell>
          <cell r="C838">
            <v>57</v>
          </cell>
          <cell r="D838">
            <v>174</v>
          </cell>
          <cell r="E838">
            <v>1</v>
          </cell>
          <cell r="F838">
            <v>1</v>
          </cell>
          <cell r="G838">
            <v>3</v>
          </cell>
          <cell r="H838">
            <v>4</v>
          </cell>
          <cell r="I838">
            <v>2</v>
          </cell>
          <cell r="J838">
            <v>1</v>
          </cell>
          <cell r="K838" t="str">
            <v>SPECIALIST</v>
          </cell>
          <cell r="L838" t="str">
            <v>SOME</v>
          </cell>
        </row>
        <row r="839">
          <cell r="A839">
            <v>38</v>
          </cell>
          <cell r="B839">
            <v>1</v>
          </cell>
          <cell r="C839">
            <v>49</v>
          </cell>
          <cell r="D839">
            <v>160</v>
          </cell>
          <cell r="E839">
            <v>1</v>
          </cell>
          <cell r="F839">
            <v>2</v>
          </cell>
          <cell r="G839">
            <v>5</v>
          </cell>
          <cell r="H839">
            <v>4</v>
          </cell>
          <cell r="I839">
            <v>2</v>
          </cell>
          <cell r="J839">
            <v>2</v>
          </cell>
          <cell r="K839" t="str">
            <v>non-specia</v>
          </cell>
          <cell r="L839" t="str">
            <v>none</v>
          </cell>
        </row>
        <row r="840">
          <cell r="A840">
            <v>19</v>
          </cell>
          <cell r="B840">
            <v>2</v>
          </cell>
          <cell r="C840">
            <v>49</v>
          </cell>
          <cell r="D840">
            <v>164</v>
          </cell>
          <cell r="E840">
            <v>1</v>
          </cell>
          <cell r="F840">
            <v>1</v>
          </cell>
          <cell r="G840">
            <v>3</v>
          </cell>
          <cell r="H840">
            <v>2</v>
          </cell>
          <cell r="I840">
            <v>2</v>
          </cell>
          <cell r="J840">
            <v>1</v>
          </cell>
          <cell r="K840" t="str">
            <v>SPECIALIST</v>
          </cell>
          <cell r="L840" t="str">
            <v>SOME</v>
          </cell>
        </row>
        <row r="841">
          <cell r="A841">
            <v>24</v>
          </cell>
          <cell r="B841">
            <v>1</v>
          </cell>
          <cell r="C841">
            <v>44</v>
          </cell>
          <cell r="D841">
            <v>154</v>
          </cell>
          <cell r="E841">
            <v>2</v>
          </cell>
          <cell r="F841">
            <v>4</v>
          </cell>
          <cell r="G841">
            <v>4</v>
          </cell>
          <cell r="H841">
            <v>4</v>
          </cell>
          <cell r="I841">
            <v>2</v>
          </cell>
          <cell r="J841">
            <v>3</v>
          </cell>
          <cell r="K841" t="str">
            <v>non-specia</v>
          </cell>
          <cell r="L841" t="str">
            <v>SOME</v>
          </cell>
        </row>
        <row r="842">
          <cell r="A842">
            <v>24</v>
          </cell>
          <cell r="B842">
            <v>2</v>
          </cell>
          <cell r="C842">
            <v>56</v>
          </cell>
          <cell r="D842">
            <v>168</v>
          </cell>
          <cell r="E842">
            <v>1</v>
          </cell>
          <cell r="F842">
            <v>1</v>
          </cell>
          <cell r="G842">
            <v>2</v>
          </cell>
          <cell r="H842">
            <v>2</v>
          </cell>
          <cell r="I842">
            <v>2</v>
          </cell>
          <cell r="J842">
            <v>1</v>
          </cell>
          <cell r="K842" t="str">
            <v>non-specia</v>
          </cell>
          <cell r="L842" t="str">
            <v>SOME</v>
          </cell>
        </row>
        <row r="843">
          <cell r="A843">
            <v>19</v>
          </cell>
          <cell r="B843">
            <v>1</v>
          </cell>
          <cell r="K843" t="str">
            <v>non-specia</v>
          </cell>
          <cell r="L843" t="str">
            <v>none</v>
          </cell>
        </row>
        <row r="844">
          <cell r="A844">
            <v>17</v>
          </cell>
          <cell r="B844">
            <v>2</v>
          </cell>
          <cell r="D844">
            <v>166</v>
          </cell>
          <cell r="E844">
            <v>1</v>
          </cell>
          <cell r="F844">
            <v>1</v>
          </cell>
          <cell r="G844">
            <v>3</v>
          </cell>
          <cell r="H844">
            <v>1</v>
          </cell>
          <cell r="I844">
            <v>2</v>
          </cell>
          <cell r="J844">
            <v>1</v>
          </cell>
          <cell r="K844" t="str">
            <v>SPECIALIST</v>
          </cell>
          <cell r="L844" t="str">
            <v>SOME</v>
          </cell>
        </row>
        <row r="845">
          <cell r="A845">
            <v>19</v>
          </cell>
          <cell r="B845">
            <v>1</v>
          </cell>
          <cell r="K845" t="str">
            <v>non-specia</v>
          </cell>
          <cell r="L845" t="str">
            <v>none</v>
          </cell>
        </row>
        <row r="846">
          <cell r="A846">
            <v>17</v>
          </cell>
          <cell r="B846">
            <v>1</v>
          </cell>
          <cell r="C846">
            <v>50</v>
          </cell>
          <cell r="D846">
            <v>164</v>
          </cell>
          <cell r="E846">
            <v>1</v>
          </cell>
          <cell r="F846">
            <v>1</v>
          </cell>
          <cell r="G846">
            <v>1</v>
          </cell>
          <cell r="H846">
            <v>1</v>
          </cell>
          <cell r="I846">
            <v>2</v>
          </cell>
          <cell r="J846">
            <v>1</v>
          </cell>
          <cell r="K846" t="str">
            <v>non-specia</v>
          </cell>
          <cell r="L846" t="str">
            <v>SOME</v>
          </cell>
        </row>
        <row r="847">
          <cell r="A847">
            <v>18</v>
          </cell>
          <cell r="B847">
            <v>1</v>
          </cell>
          <cell r="C847">
            <v>48</v>
          </cell>
          <cell r="D847">
            <v>160</v>
          </cell>
          <cell r="E847">
            <v>2</v>
          </cell>
          <cell r="F847">
            <v>1</v>
          </cell>
          <cell r="G847">
            <v>2</v>
          </cell>
          <cell r="H847">
            <v>3</v>
          </cell>
          <cell r="I847">
            <v>2</v>
          </cell>
          <cell r="J847">
            <v>2</v>
          </cell>
          <cell r="K847" t="str">
            <v>non-specia</v>
          </cell>
          <cell r="L847" t="str">
            <v>SOME</v>
          </cell>
        </row>
        <row r="848">
          <cell r="A848">
            <v>19</v>
          </cell>
          <cell r="B848">
            <v>2</v>
          </cell>
          <cell r="K848" t="str">
            <v>non-specia</v>
          </cell>
          <cell r="L848" t="str">
            <v>none</v>
          </cell>
        </row>
        <row r="849">
          <cell r="A849">
            <v>19</v>
          </cell>
          <cell r="B849">
            <v>1</v>
          </cell>
          <cell r="K849" t="str">
            <v>non-specia</v>
          </cell>
          <cell r="L849" t="str">
            <v>none</v>
          </cell>
        </row>
        <row r="850">
          <cell r="A850">
            <v>19</v>
          </cell>
          <cell r="B850">
            <v>1</v>
          </cell>
          <cell r="C850">
            <v>48</v>
          </cell>
          <cell r="D850">
            <v>162</v>
          </cell>
          <cell r="E850">
            <v>2</v>
          </cell>
          <cell r="F850">
            <v>4</v>
          </cell>
          <cell r="G850">
            <v>4</v>
          </cell>
          <cell r="H850">
            <v>4</v>
          </cell>
          <cell r="I850">
            <v>2</v>
          </cell>
          <cell r="J850">
            <v>3</v>
          </cell>
          <cell r="K850" t="str">
            <v>SPECIALIST</v>
          </cell>
          <cell r="L850" t="str">
            <v>SOME</v>
          </cell>
        </row>
        <row r="851">
          <cell r="A851">
            <v>17</v>
          </cell>
          <cell r="B851">
            <v>1</v>
          </cell>
          <cell r="C851">
            <v>60</v>
          </cell>
          <cell r="D851">
            <v>170</v>
          </cell>
          <cell r="E851">
            <v>1</v>
          </cell>
          <cell r="F851">
            <v>1</v>
          </cell>
          <cell r="G851">
            <v>1</v>
          </cell>
          <cell r="H851">
            <v>2</v>
          </cell>
          <cell r="I851">
            <v>1</v>
          </cell>
          <cell r="J851">
            <v>1</v>
          </cell>
          <cell r="K851" t="str">
            <v>SPECIALIST</v>
          </cell>
          <cell r="L851" t="str">
            <v>SOME</v>
          </cell>
        </row>
        <row r="852">
          <cell r="A852">
            <v>17</v>
          </cell>
          <cell r="B852">
            <v>1</v>
          </cell>
          <cell r="C852">
            <v>59</v>
          </cell>
          <cell r="D852">
            <v>164</v>
          </cell>
          <cell r="E852">
            <v>2</v>
          </cell>
          <cell r="F852">
            <v>4</v>
          </cell>
          <cell r="G852">
            <v>4</v>
          </cell>
          <cell r="H852">
            <v>3</v>
          </cell>
          <cell r="I852">
            <v>4</v>
          </cell>
          <cell r="J852">
            <v>4</v>
          </cell>
          <cell r="K852" t="str">
            <v>SPECIALIST</v>
          </cell>
          <cell r="L852" t="str">
            <v>SOME</v>
          </cell>
        </row>
        <row r="853">
          <cell r="A853">
            <v>22</v>
          </cell>
          <cell r="B853">
            <v>1</v>
          </cell>
          <cell r="C853">
            <v>63</v>
          </cell>
          <cell r="D853">
            <v>158</v>
          </cell>
          <cell r="E853">
            <v>1</v>
          </cell>
          <cell r="F853">
            <v>2</v>
          </cell>
          <cell r="G853">
            <v>3</v>
          </cell>
          <cell r="H853">
            <v>2</v>
          </cell>
          <cell r="I853">
            <v>2</v>
          </cell>
          <cell r="J853">
            <v>2</v>
          </cell>
          <cell r="K853" t="str">
            <v>SPECIALIST</v>
          </cell>
          <cell r="L853" t="str">
            <v>SOME</v>
          </cell>
        </row>
        <row r="854">
          <cell r="A854">
            <v>23</v>
          </cell>
          <cell r="B854">
            <v>2</v>
          </cell>
          <cell r="C854">
            <v>50</v>
          </cell>
          <cell r="D854">
            <v>168</v>
          </cell>
          <cell r="E854">
            <v>1</v>
          </cell>
          <cell r="F854">
            <v>5</v>
          </cell>
          <cell r="G854">
            <v>4</v>
          </cell>
          <cell r="H854">
            <v>3</v>
          </cell>
          <cell r="I854">
            <v>2</v>
          </cell>
          <cell r="J854">
            <v>2</v>
          </cell>
          <cell r="K854" t="str">
            <v>non-specia</v>
          </cell>
          <cell r="L854" t="str">
            <v>none</v>
          </cell>
        </row>
        <row r="855">
          <cell r="A855">
            <v>29</v>
          </cell>
          <cell r="B855">
            <v>1</v>
          </cell>
          <cell r="C855">
            <v>55</v>
          </cell>
          <cell r="D855">
            <v>164</v>
          </cell>
          <cell r="E855">
            <v>2</v>
          </cell>
          <cell r="F855">
            <v>4</v>
          </cell>
          <cell r="G855">
            <v>4</v>
          </cell>
          <cell r="H855">
            <v>3</v>
          </cell>
          <cell r="I855">
            <v>4</v>
          </cell>
          <cell r="J855">
            <v>4</v>
          </cell>
          <cell r="K855" t="str">
            <v>SPECIALIST</v>
          </cell>
          <cell r="L855" t="str">
            <v>SOME</v>
          </cell>
        </row>
        <row r="856">
          <cell r="A856">
            <v>17</v>
          </cell>
          <cell r="B856">
            <v>2</v>
          </cell>
          <cell r="C856">
            <v>55</v>
          </cell>
          <cell r="D856">
            <v>177</v>
          </cell>
          <cell r="E856">
            <v>2</v>
          </cell>
          <cell r="F856">
            <v>1</v>
          </cell>
          <cell r="G856">
            <v>2</v>
          </cell>
          <cell r="H856">
            <v>2</v>
          </cell>
          <cell r="I856">
            <v>2</v>
          </cell>
          <cell r="J856">
            <v>4</v>
          </cell>
          <cell r="K856" t="str">
            <v>SPECIALIST</v>
          </cell>
          <cell r="L856" t="str">
            <v>SOME</v>
          </cell>
        </row>
        <row r="857">
          <cell r="A857">
            <v>17</v>
          </cell>
          <cell r="B857">
            <v>1</v>
          </cell>
          <cell r="C857">
            <v>53</v>
          </cell>
          <cell r="D857">
            <v>172</v>
          </cell>
          <cell r="E857">
            <v>1</v>
          </cell>
          <cell r="F857">
            <v>1</v>
          </cell>
          <cell r="G857">
            <v>3</v>
          </cell>
          <cell r="H857">
            <v>3</v>
          </cell>
          <cell r="I857">
            <v>2</v>
          </cell>
          <cell r="J857">
            <v>2</v>
          </cell>
          <cell r="K857" t="str">
            <v>non-specia</v>
          </cell>
          <cell r="L857" t="str">
            <v>SOME</v>
          </cell>
        </row>
        <row r="858">
          <cell r="A858">
            <v>17</v>
          </cell>
          <cell r="B858">
            <v>1</v>
          </cell>
          <cell r="C858">
            <v>42</v>
          </cell>
          <cell r="D858">
            <v>160</v>
          </cell>
          <cell r="E858">
            <v>2</v>
          </cell>
          <cell r="F858">
            <v>2</v>
          </cell>
          <cell r="G858">
            <v>3</v>
          </cell>
          <cell r="H858">
            <v>3</v>
          </cell>
          <cell r="I858">
            <v>2</v>
          </cell>
          <cell r="J858">
            <v>2</v>
          </cell>
          <cell r="K858" t="str">
            <v>SPECIALIST</v>
          </cell>
          <cell r="L858" t="str">
            <v>none</v>
          </cell>
        </row>
        <row r="859">
          <cell r="A859">
            <v>17</v>
          </cell>
          <cell r="B859">
            <v>1</v>
          </cell>
          <cell r="C859">
            <v>50</v>
          </cell>
          <cell r="D859">
            <v>154</v>
          </cell>
          <cell r="E859">
            <v>2</v>
          </cell>
          <cell r="F859">
            <v>1</v>
          </cell>
          <cell r="G859">
            <v>2</v>
          </cell>
          <cell r="H859">
            <v>2</v>
          </cell>
          <cell r="I859">
            <v>2</v>
          </cell>
          <cell r="J859">
            <v>1</v>
          </cell>
          <cell r="K859" t="str">
            <v>non-specia</v>
          </cell>
          <cell r="L859" t="str">
            <v>none</v>
          </cell>
        </row>
        <row r="860">
          <cell r="A860">
            <v>17</v>
          </cell>
          <cell r="B860">
            <v>1</v>
          </cell>
          <cell r="C860">
            <v>37</v>
          </cell>
          <cell r="D860">
            <v>152</v>
          </cell>
          <cell r="E860">
            <v>2</v>
          </cell>
          <cell r="F860">
            <v>1</v>
          </cell>
          <cell r="G860">
            <v>3</v>
          </cell>
          <cell r="H860">
            <v>2</v>
          </cell>
          <cell r="I860">
            <v>1</v>
          </cell>
          <cell r="J860">
            <v>2</v>
          </cell>
          <cell r="K860" t="str">
            <v>SPECIALIST</v>
          </cell>
          <cell r="L860" t="str">
            <v>none</v>
          </cell>
        </row>
        <row r="861">
          <cell r="A861">
            <v>17</v>
          </cell>
          <cell r="B861">
            <v>2</v>
          </cell>
          <cell r="C861">
            <v>75</v>
          </cell>
          <cell r="D861">
            <v>162</v>
          </cell>
          <cell r="E861">
            <v>1</v>
          </cell>
          <cell r="F861">
            <v>1</v>
          </cell>
          <cell r="G861">
            <v>2</v>
          </cell>
          <cell r="H861">
            <v>1</v>
          </cell>
          <cell r="I861">
            <v>1</v>
          </cell>
          <cell r="J861">
            <v>1</v>
          </cell>
          <cell r="K861" t="str">
            <v>SPECIALIST</v>
          </cell>
          <cell r="L861" t="str">
            <v>SOME</v>
          </cell>
        </row>
        <row r="862">
          <cell r="A862">
            <v>18</v>
          </cell>
          <cell r="B862">
            <v>2</v>
          </cell>
          <cell r="C862">
            <v>49</v>
          </cell>
          <cell r="D862">
            <v>170</v>
          </cell>
          <cell r="E862">
            <v>1</v>
          </cell>
          <cell r="F862">
            <v>1</v>
          </cell>
          <cell r="G862">
            <v>2</v>
          </cell>
          <cell r="H862">
            <v>3</v>
          </cell>
          <cell r="I862">
            <v>1</v>
          </cell>
          <cell r="J862">
            <v>1</v>
          </cell>
          <cell r="K862" t="str">
            <v>SPECIALIST</v>
          </cell>
          <cell r="L862" t="str">
            <v>SOME</v>
          </cell>
        </row>
        <row r="863">
          <cell r="A863">
            <v>17</v>
          </cell>
          <cell r="B863">
            <v>1</v>
          </cell>
          <cell r="C863">
            <v>51</v>
          </cell>
          <cell r="D863">
            <v>164</v>
          </cell>
          <cell r="E863">
            <v>2</v>
          </cell>
          <cell r="F863">
            <v>2</v>
          </cell>
          <cell r="G863">
            <v>3</v>
          </cell>
          <cell r="H863">
            <v>3</v>
          </cell>
          <cell r="I863">
            <v>4</v>
          </cell>
          <cell r="J863">
            <v>1</v>
          </cell>
          <cell r="K863" t="str">
            <v>SPECIALIST</v>
          </cell>
          <cell r="L863" t="str">
            <v>none</v>
          </cell>
        </row>
        <row r="864">
          <cell r="A864">
            <v>17</v>
          </cell>
          <cell r="B864">
            <v>1</v>
          </cell>
          <cell r="C864">
            <v>46</v>
          </cell>
          <cell r="D864">
            <v>160</v>
          </cell>
          <cell r="E864">
            <v>2</v>
          </cell>
          <cell r="F864">
            <v>2</v>
          </cell>
          <cell r="G864">
            <v>3</v>
          </cell>
          <cell r="H864">
            <v>3</v>
          </cell>
          <cell r="I864">
            <v>1</v>
          </cell>
          <cell r="J864">
            <v>1</v>
          </cell>
          <cell r="K864" t="str">
            <v>SPECIALIST</v>
          </cell>
          <cell r="L864" t="str">
            <v>SOME</v>
          </cell>
        </row>
        <row r="865">
          <cell r="A865">
            <v>18</v>
          </cell>
          <cell r="B865">
            <v>2</v>
          </cell>
          <cell r="K865" t="str">
            <v>non-specia</v>
          </cell>
          <cell r="L865" t="str">
            <v>none</v>
          </cell>
        </row>
        <row r="866">
          <cell r="A866">
            <v>18</v>
          </cell>
          <cell r="B866">
            <v>1</v>
          </cell>
          <cell r="K866" t="str">
            <v>non-specia</v>
          </cell>
          <cell r="L866" t="str">
            <v>none</v>
          </cell>
        </row>
        <row r="867">
          <cell r="A867">
            <v>18</v>
          </cell>
          <cell r="B867">
            <v>2</v>
          </cell>
          <cell r="K867" t="str">
            <v>non-specia</v>
          </cell>
          <cell r="L867" t="str">
            <v>none</v>
          </cell>
        </row>
        <row r="868">
          <cell r="A868">
            <v>18</v>
          </cell>
          <cell r="B868">
            <v>2</v>
          </cell>
          <cell r="C868">
            <v>28</v>
          </cell>
          <cell r="D868">
            <v>154</v>
          </cell>
          <cell r="E868">
            <v>2</v>
          </cell>
          <cell r="F868">
            <v>2</v>
          </cell>
          <cell r="G868">
            <v>3</v>
          </cell>
          <cell r="H868">
            <v>3</v>
          </cell>
          <cell r="I868">
            <v>2</v>
          </cell>
          <cell r="J868">
            <v>2</v>
          </cell>
          <cell r="K868" t="str">
            <v>non-specia</v>
          </cell>
          <cell r="L868" t="str">
            <v>none</v>
          </cell>
        </row>
        <row r="869">
          <cell r="A869">
            <v>19</v>
          </cell>
          <cell r="B869">
            <v>2</v>
          </cell>
          <cell r="K869" t="str">
            <v>non-specia</v>
          </cell>
          <cell r="L869" t="str">
            <v>none</v>
          </cell>
        </row>
        <row r="870">
          <cell r="A870">
            <v>17</v>
          </cell>
          <cell r="B870">
            <v>2</v>
          </cell>
          <cell r="C870">
            <v>58</v>
          </cell>
          <cell r="D870">
            <v>166</v>
          </cell>
          <cell r="E870">
            <v>2</v>
          </cell>
          <cell r="F870">
            <v>2</v>
          </cell>
          <cell r="G870">
            <v>4</v>
          </cell>
          <cell r="H870">
            <v>4</v>
          </cell>
          <cell r="I870">
            <v>2</v>
          </cell>
          <cell r="J870">
            <v>1</v>
          </cell>
          <cell r="K870" t="str">
            <v>non-specia</v>
          </cell>
          <cell r="L870" t="str">
            <v>none</v>
          </cell>
        </row>
        <row r="871">
          <cell r="A871">
            <v>18</v>
          </cell>
          <cell r="B871">
            <v>1</v>
          </cell>
          <cell r="K871" t="str">
            <v>non-specia</v>
          </cell>
          <cell r="L871" t="str">
            <v>none</v>
          </cell>
        </row>
        <row r="872">
          <cell r="A872">
            <v>19</v>
          </cell>
          <cell r="B872">
            <v>1</v>
          </cell>
          <cell r="K872" t="str">
            <v>non-specia</v>
          </cell>
          <cell r="L872" t="str">
            <v>none</v>
          </cell>
        </row>
        <row r="873">
          <cell r="A873">
            <v>18</v>
          </cell>
          <cell r="B873">
            <v>1</v>
          </cell>
          <cell r="K873" t="str">
            <v>non-specia</v>
          </cell>
          <cell r="L873" t="str">
            <v>none</v>
          </cell>
        </row>
        <row r="874">
          <cell r="A874">
            <v>18</v>
          </cell>
          <cell r="B874">
            <v>1</v>
          </cell>
          <cell r="K874" t="str">
            <v>non-specia</v>
          </cell>
          <cell r="L874" t="str">
            <v>none</v>
          </cell>
        </row>
        <row r="875">
          <cell r="A875">
            <v>17</v>
          </cell>
          <cell r="B875">
            <v>2</v>
          </cell>
          <cell r="E875">
            <v>2</v>
          </cell>
          <cell r="F875">
            <v>4</v>
          </cell>
          <cell r="G875">
            <v>2</v>
          </cell>
          <cell r="H875">
            <v>2</v>
          </cell>
          <cell r="I875">
            <v>2</v>
          </cell>
          <cell r="J875">
            <v>3</v>
          </cell>
          <cell r="K875" t="str">
            <v>SPECIALIST</v>
          </cell>
          <cell r="L875" t="str">
            <v>SOME</v>
          </cell>
        </row>
        <row r="876">
          <cell r="A876">
            <v>17</v>
          </cell>
          <cell r="B876">
            <v>2</v>
          </cell>
          <cell r="C876">
            <v>64</v>
          </cell>
          <cell r="D876">
            <v>172</v>
          </cell>
          <cell r="E876">
            <v>2</v>
          </cell>
          <cell r="F876">
            <v>1</v>
          </cell>
          <cell r="G876">
            <v>2</v>
          </cell>
          <cell r="H876">
            <v>3</v>
          </cell>
          <cell r="I876">
            <v>2</v>
          </cell>
          <cell r="J876">
            <v>1</v>
          </cell>
          <cell r="K876" t="str">
            <v>SPECIALIST</v>
          </cell>
          <cell r="L876" t="str">
            <v>SOME</v>
          </cell>
        </row>
        <row r="877">
          <cell r="A877">
            <v>28</v>
          </cell>
          <cell r="B877">
            <v>1</v>
          </cell>
          <cell r="K877" t="str">
            <v>non-specia</v>
          </cell>
          <cell r="L877" t="str">
            <v>none</v>
          </cell>
        </row>
        <row r="878">
          <cell r="A878">
            <v>17</v>
          </cell>
          <cell r="B878">
            <v>1</v>
          </cell>
          <cell r="C878">
            <v>45</v>
          </cell>
          <cell r="D878">
            <v>158</v>
          </cell>
          <cell r="E878">
            <v>1</v>
          </cell>
          <cell r="F878">
            <v>2</v>
          </cell>
          <cell r="G878">
            <v>4</v>
          </cell>
          <cell r="H878">
            <v>3</v>
          </cell>
          <cell r="I878">
            <v>2</v>
          </cell>
          <cell r="J878">
            <v>3</v>
          </cell>
          <cell r="K878" t="str">
            <v>non-specia</v>
          </cell>
          <cell r="L878" t="str">
            <v>SOME</v>
          </cell>
        </row>
        <row r="879">
          <cell r="A879">
            <v>17</v>
          </cell>
          <cell r="B879">
            <v>1</v>
          </cell>
          <cell r="C879">
            <v>61</v>
          </cell>
          <cell r="D879">
            <v>170</v>
          </cell>
          <cell r="E879">
            <v>2</v>
          </cell>
          <cell r="F879">
            <v>3</v>
          </cell>
          <cell r="G879">
            <v>5</v>
          </cell>
          <cell r="H879">
            <v>4</v>
          </cell>
          <cell r="I879">
            <v>2</v>
          </cell>
          <cell r="J879">
            <v>3</v>
          </cell>
          <cell r="K879" t="str">
            <v>SPECIALIST</v>
          </cell>
          <cell r="L879" t="str">
            <v>none</v>
          </cell>
        </row>
        <row r="880">
          <cell r="A880">
            <v>17</v>
          </cell>
          <cell r="B880">
            <v>1</v>
          </cell>
          <cell r="D880">
            <v>158</v>
          </cell>
          <cell r="E880">
            <v>1</v>
          </cell>
          <cell r="F880">
            <v>1</v>
          </cell>
          <cell r="G880">
            <v>3</v>
          </cell>
          <cell r="H880">
            <v>3</v>
          </cell>
          <cell r="I880">
            <v>2</v>
          </cell>
          <cell r="J880">
            <v>2</v>
          </cell>
          <cell r="K880" t="str">
            <v>SPECIALIST</v>
          </cell>
          <cell r="L880" t="str">
            <v>none</v>
          </cell>
        </row>
        <row r="881">
          <cell r="A881">
            <v>17</v>
          </cell>
          <cell r="B881">
            <v>2</v>
          </cell>
          <cell r="C881">
            <v>51</v>
          </cell>
          <cell r="D881">
            <v>162</v>
          </cell>
          <cell r="E881">
            <v>2</v>
          </cell>
          <cell r="F881">
            <v>2</v>
          </cell>
          <cell r="G881">
            <v>3</v>
          </cell>
          <cell r="H881">
            <v>3</v>
          </cell>
          <cell r="I881">
            <v>2</v>
          </cell>
          <cell r="J881">
            <v>2</v>
          </cell>
          <cell r="K881" t="str">
            <v>SPECIALIST</v>
          </cell>
          <cell r="L881" t="str">
            <v>SOME</v>
          </cell>
        </row>
        <row r="882">
          <cell r="A882">
            <v>17</v>
          </cell>
          <cell r="B882">
            <v>1</v>
          </cell>
          <cell r="C882">
            <v>48</v>
          </cell>
          <cell r="D882">
            <v>154</v>
          </cell>
          <cell r="E882">
            <v>2</v>
          </cell>
          <cell r="F882">
            <v>1</v>
          </cell>
          <cell r="G882">
            <v>1</v>
          </cell>
          <cell r="H882">
            <v>1</v>
          </cell>
          <cell r="I882">
            <v>5</v>
          </cell>
          <cell r="J882">
            <v>1</v>
          </cell>
          <cell r="K882" t="str">
            <v>SPECIALIST</v>
          </cell>
          <cell r="L882" t="str">
            <v>SOME</v>
          </cell>
        </row>
        <row r="883">
          <cell r="A883">
            <v>17</v>
          </cell>
          <cell r="B883">
            <v>1</v>
          </cell>
          <cell r="C883">
            <v>29</v>
          </cell>
          <cell r="D883">
            <v>145</v>
          </cell>
          <cell r="E883">
            <v>2</v>
          </cell>
          <cell r="F883">
            <v>5</v>
          </cell>
          <cell r="G883">
            <v>5</v>
          </cell>
          <cell r="H883">
            <v>3</v>
          </cell>
          <cell r="I883">
            <v>3</v>
          </cell>
          <cell r="J883">
            <v>2</v>
          </cell>
          <cell r="K883" t="str">
            <v>SPECIALIST</v>
          </cell>
          <cell r="L883" t="str">
            <v>SOME</v>
          </cell>
        </row>
        <row r="884">
          <cell r="A884">
            <v>19</v>
          </cell>
          <cell r="B884">
            <v>2</v>
          </cell>
          <cell r="K884" t="str">
            <v>non-specia</v>
          </cell>
          <cell r="L884" t="str">
            <v>none</v>
          </cell>
        </row>
        <row r="885">
          <cell r="A885">
            <v>27</v>
          </cell>
          <cell r="B885">
            <v>2</v>
          </cell>
          <cell r="C885">
            <v>45</v>
          </cell>
          <cell r="D885">
            <v>158</v>
          </cell>
          <cell r="E885">
            <v>2</v>
          </cell>
          <cell r="F885">
            <v>4</v>
          </cell>
          <cell r="G885">
            <v>4</v>
          </cell>
          <cell r="H885">
            <v>3</v>
          </cell>
          <cell r="I885">
            <v>3</v>
          </cell>
          <cell r="J885">
            <v>4</v>
          </cell>
          <cell r="K885" t="str">
            <v>non-specia</v>
          </cell>
          <cell r="L885" t="str">
            <v>none</v>
          </cell>
        </row>
        <row r="886">
          <cell r="A886">
            <v>17</v>
          </cell>
          <cell r="B886">
            <v>2</v>
          </cell>
          <cell r="C886">
            <v>53</v>
          </cell>
          <cell r="D886">
            <v>172</v>
          </cell>
          <cell r="E886">
            <v>1</v>
          </cell>
          <cell r="F886">
            <v>1</v>
          </cell>
          <cell r="G886">
            <v>2</v>
          </cell>
          <cell r="H886">
            <v>2</v>
          </cell>
          <cell r="I886">
            <v>2</v>
          </cell>
          <cell r="J886">
            <v>1</v>
          </cell>
          <cell r="K886" t="str">
            <v>non-specia</v>
          </cell>
          <cell r="L886" t="str">
            <v>SOME</v>
          </cell>
        </row>
        <row r="887">
          <cell r="A887">
            <v>34</v>
          </cell>
          <cell r="B887">
            <v>1</v>
          </cell>
          <cell r="C887">
            <v>57</v>
          </cell>
          <cell r="D887">
            <v>163</v>
          </cell>
          <cell r="E887">
            <v>1</v>
          </cell>
          <cell r="F887">
            <v>1</v>
          </cell>
          <cell r="G887">
            <v>2</v>
          </cell>
          <cell r="H887">
            <v>3</v>
          </cell>
          <cell r="I887">
            <v>2</v>
          </cell>
          <cell r="J887">
            <v>2</v>
          </cell>
          <cell r="K887" t="str">
            <v>SPECIALIST</v>
          </cell>
          <cell r="L887" t="str">
            <v>SOME</v>
          </cell>
        </row>
        <row r="888">
          <cell r="A888">
            <v>17</v>
          </cell>
          <cell r="B888">
            <v>1</v>
          </cell>
          <cell r="C888">
            <v>40</v>
          </cell>
          <cell r="D888">
            <v>166</v>
          </cell>
          <cell r="E888">
            <v>2</v>
          </cell>
          <cell r="F888">
            <v>2</v>
          </cell>
          <cell r="G888">
            <v>3</v>
          </cell>
          <cell r="H888">
            <v>3</v>
          </cell>
          <cell r="I888">
            <v>2</v>
          </cell>
          <cell r="J888">
            <v>3</v>
          </cell>
          <cell r="K888" t="str">
            <v>non-specia</v>
          </cell>
          <cell r="L888" t="str">
            <v>SOME</v>
          </cell>
        </row>
        <row r="889">
          <cell r="A889">
            <v>18</v>
          </cell>
          <cell r="B889">
            <v>2</v>
          </cell>
          <cell r="K889" t="str">
            <v>non-specia</v>
          </cell>
          <cell r="L889" t="str">
            <v>none</v>
          </cell>
        </row>
        <row r="890">
          <cell r="A890">
            <v>17</v>
          </cell>
          <cell r="B890">
            <v>2</v>
          </cell>
          <cell r="C890">
            <v>51</v>
          </cell>
          <cell r="E890">
            <v>1</v>
          </cell>
          <cell r="F890">
            <v>1</v>
          </cell>
          <cell r="G890">
            <v>3</v>
          </cell>
          <cell r="H890">
            <v>3</v>
          </cell>
          <cell r="I890">
            <v>1</v>
          </cell>
          <cell r="J890">
            <v>2</v>
          </cell>
          <cell r="K890" t="str">
            <v>SPECIALIST</v>
          </cell>
          <cell r="L890" t="str">
            <v>SOME</v>
          </cell>
        </row>
        <row r="891">
          <cell r="A891">
            <v>17</v>
          </cell>
          <cell r="B891">
            <v>1</v>
          </cell>
          <cell r="C891">
            <v>44</v>
          </cell>
          <cell r="E891">
            <v>2</v>
          </cell>
          <cell r="F891">
            <v>1</v>
          </cell>
          <cell r="G891">
            <v>3</v>
          </cell>
          <cell r="H891">
            <v>4</v>
          </cell>
          <cell r="I891">
            <v>1</v>
          </cell>
          <cell r="J891">
            <v>1</v>
          </cell>
          <cell r="K891" t="str">
            <v>non-specia</v>
          </cell>
          <cell r="L891" t="str">
            <v>SOME</v>
          </cell>
        </row>
        <row r="892">
          <cell r="A892">
            <v>17</v>
          </cell>
          <cell r="B892">
            <v>1</v>
          </cell>
          <cell r="C892">
            <v>54</v>
          </cell>
          <cell r="D892">
            <v>158</v>
          </cell>
          <cell r="E892">
            <v>1</v>
          </cell>
          <cell r="F892">
            <v>1</v>
          </cell>
          <cell r="G892">
            <v>2</v>
          </cell>
          <cell r="H892">
            <v>2</v>
          </cell>
          <cell r="I892">
            <v>1</v>
          </cell>
          <cell r="J892">
            <v>1</v>
          </cell>
          <cell r="K892" t="str">
            <v>SPECIALIST</v>
          </cell>
          <cell r="L892" t="str">
            <v>SOME</v>
          </cell>
        </row>
        <row r="893">
          <cell r="A893">
            <v>21</v>
          </cell>
          <cell r="B893">
            <v>2</v>
          </cell>
          <cell r="C893">
            <v>58</v>
          </cell>
          <cell r="D893">
            <v>168</v>
          </cell>
          <cell r="E893">
            <v>2</v>
          </cell>
          <cell r="F893">
            <v>4</v>
          </cell>
          <cell r="G893">
            <v>3</v>
          </cell>
          <cell r="H893">
            <v>4</v>
          </cell>
          <cell r="I893">
            <v>2</v>
          </cell>
          <cell r="J893">
            <v>2</v>
          </cell>
          <cell r="K893" t="str">
            <v>SPECIALIST</v>
          </cell>
          <cell r="L893" t="str">
            <v>SOME</v>
          </cell>
        </row>
        <row r="894">
          <cell r="A894">
            <v>26</v>
          </cell>
          <cell r="B894">
            <v>1</v>
          </cell>
          <cell r="C894">
            <v>57</v>
          </cell>
          <cell r="D894">
            <v>160</v>
          </cell>
          <cell r="E894">
            <v>2</v>
          </cell>
          <cell r="F894">
            <v>2</v>
          </cell>
          <cell r="G894">
            <v>3</v>
          </cell>
          <cell r="H894">
            <v>3</v>
          </cell>
          <cell r="I894">
            <v>2</v>
          </cell>
          <cell r="J894">
            <v>3</v>
          </cell>
          <cell r="K894" t="str">
            <v>non-specia</v>
          </cell>
          <cell r="L894" t="str">
            <v>none</v>
          </cell>
        </row>
        <row r="895">
          <cell r="A895">
            <v>22</v>
          </cell>
          <cell r="B895">
            <v>2</v>
          </cell>
          <cell r="C895">
            <v>55</v>
          </cell>
          <cell r="D895">
            <v>166</v>
          </cell>
          <cell r="E895">
            <v>1</v>
          </cell>
          <cell r="F895">
            <v>2</v>
          </cell>
          <cell r="G895">
            <v>3</v>
          </cell>
          <cell r="H895">
            <v>5</v>
          </cell>
          <cell r="I895">
            <v>4</v>
          </cell>
          <cell r="J895">
            <v>3</v>
          </cell>
          <cell r="K895" t="str">
            <v>non-specia</v>
          </cell>
          <cell r="L895" t="str">
            <v>SOME</v>
          </cell>
        </row>
        <row r="896">
          <cell r="A896">
            <v>19</v>
          </cell>
          <cell r="B896">
            <v>1</v>
          </cell>
          <cell r="C896">
            <v>39</v>
          </cell>
          <cell r="D896">
            <v>162</v>
          </cell>
          <cell r="E896">
            <v>2</v>
          </cell>
          <cell r="F896">
            <v>4</v>
          </cell>
          <cell r="G896">
            <v>4</v>
          </cell>
          <cell r="H896">
            <v>3</v>
          </cell>
          <cell r="I896">
            <v>3</v>
          </cell>
          <cell r="J896">
            <v>2</v>
          </cell>
          <cell r="K896" t="str">
            <v>non-specia</v>
          </cell>
          <cell r="L896" t="str">
            <v>none</v>
          </cell>
        </row>
        <row r="897">
          <cell r="A897">
            <v>16</v>
          </cell>
          <cell r="B897">
            <v>2</v>
          </cell>
          <cell r="C897">
            <v>61</v>
          </cell>
          <cell r="D897">
            <v>156</v>
          </cell>
          <cell r="E897">
            <v>2</v>
          </cell>
          <cell r="F897">
            <v>1</v>
          </cell>
          <cell r="G897">
            <v>3</v>
          </cell>
          <cell r="H897">
            <v>2</v>
          </cell>
          <cell r="I897">
            <v>3</v>
          </cell>
          <cell r="J897">
            <v>2</v>
          </cell>
          <cell r="K897" t="str">
            <v>SPECIALIST</v>
          </cell>
          <cell r="L897" t="str">
            <v>SOME</v>
          </cell>
        </row>
        <row r="898">
          <cell r="A898">
            <v>16</v>
          </cell>
          <cell r="B898">
            <v>2</v>
          </cell>
          <cell r="C898">
            <v>52</v>
          </cell>
          <cell r="D898">
            <v>164</v>
          </cell>
          <cell r="E898">
            <v>2</v>
          </cell>
          <cell r="F898">
            <v>5</v>
          </cell>
          <cell r="G898">
            <v>4</v>
          </cell>
          <cell r="H898">
            <v>3</v>
          </cell>
          <cell r="I898">
            <v>3</v>
          </cell>
          <cell r="J898">
            <v>3</v>
          </cell>
          <cell r="K898" t="str">
            <v>SPECIALIST</v>
          </cell>
          <cell r="L898" t="str">
            <v>SOME</v>
          </cell>
        </row>
        <row r="899">
          <cell r="A899">
            <v>16</v>
          </cell>
          <cell r="B899">
            <v>1</v>
          </cell>
          <cell r="C899">
            <v>57</v>
          </cell>
          <cell r="D899">
            <v>162</v>
          </cell>
          <cell r="E899">
            <v>2</v>
          </cell>
          <cell r="F899">
            <v>5</v>
          </cell>
          <cell r="G899">
            <v>3</v>
          </cell>
          <cell r="H899">
            <v>3</v>
          </cell>
          <cell r="I899">
            <v>4</v>
          </cell>
          <cell r="J899">
            <v>3</v>
          </cell>
          <cell r="K899" t="str">
            <v>SPECIALIST</v>
          </cell>
          <cell r="L899" t="str">
            <v>none</v>
          </cell>
        </row>
        <row r="900">
          <cell r="A900">
            <v>16</v>
          </cell>
          <cell r="B900">
            <v>2</v>
          </cell>
          <cell r="C900">
            <v>46</v>
          </cell>
          <cell r="D900">
            <v>162</v>
          </cell>
          <cell r="E900">
            <v>2</v>
          </cell>
          <cell r="F900">
            <v>2</v>
          </cell>
          <cell r="G900">
            <v>3</v>
          </cell>
          <cell r="H900">
            <v>4</v>
          </cell>
          <cell r="I900">
            <v>2</v>
          </cell>
          <cell r="J900">
            <v>2</v>
          </cell>
          <cell r="K900" t="str">
            <v>SPECIALIST</v>
          </cell>
          <cell r="L900" t="str">
            <v>none</v>
          </cell>
        </row>
        <row r="901">
          <cell r="A901">
            <v>17</v>
          </cell>
          <cell r="B901">
            <v>2</v>
          </cell>
          <cell r="C901">
            <v>65</v>
          </cell>
          <cell r="D901">
            <v>160</v>
          </cell>
          <cell r="E901">
            <v>1</v>
          </cell>
          <cell r="F901">
            <v>1</v>
          </cell>
          <cell r="G901">
            <v>1</v>
          </cell>
          <cell r="H901">
            <v>2</v>
          </cell>
          <cell r="I901">
            <v>2</v>
          </cell>
          <cell r="J901">
            <v>3</v>
          </cell>
          <cell r="K901" t="str">
            <v>SPECIALIST</v>
          </cell>
          <cell r="L901" t="str">
            <v>SOME</v>
          </cell>
        </row>
        <row r="902">
          <cell r="A902">
            <v>16</v>
          </cell>
          <cell r="B902">
            <v>2</v>
          </cell>
          <cell r="D902">
            <v>160</v>
          </cell>
          <cell r="E902">
            <v>2</v>
          </cell>
          <cell r="F902">
            <v>1</v>
          </cell>
          <cell r="G902">
            <v>1</v>
          </cell>
          <cell r="H902">
            <v>3</v>
          </cell>
          <cell r="I902">
            <v>1</v>
          </cell>
          <cell r="J902">
            <v>2</v>
          </cell>
          <cell r="K902" t="str">
            <v>SPECIALIST</v>
          </cell>
          <cell r="L902" t="str">
            <v>none</v>
          </cell>
        </row>
        <row r="903">
          <cell r="A903">
            <v>23</v>
          </cell>
          <cell r="B903">
            <v>1</v>
          </cell>
          <cell r="K903" t="str">
            <v>non-specia</v>
          </cell>
          <cell r="L903" t="str">
            <v>none</v>
          </cell>
        </row>
        <row r="904">
          <cell r="A904">
            <v>20</v>
          </cell>
          <cell r="B904">
            <v>1</v>
          </cell>
          <cell r="C904">
            <v>50</v>
          </cell>
          <cell r="D904">
            <v>164</v>
          </cell>
          <cell r="E904">
            <v>1</v>
          </cell>
          <cell r="F904">
            <v>5</v>
          </cell>
          <cell r="G904">
            <v>3</v>
          </cell>
          <cell r="H904">
            <v>4</v>
          </cell>
          <cell r="I904">
            <v>2</v>
          </cell>
          <cell r="J904">
            <v>3</v>
          </cell>
          <cell r="K904" t="str">
            <v>non-specia</v>
          </cell>
          <cell r="L904" t="str">
            <v>SOME</v>
          </cell>
        </row>
        <row r="905">
          <cell r="A905">
            <v>29</v>
          </cell>
          <cell r="B905">
            <v>2</v>
          </cell>
          <cell r="C905">
            <v>74</v>
          </cell>
          <cell r="D905">
            <v>178</v>
          </cell>
          <cell r="E905">
            <v>1</v>
          </cell>
          <cell r="F905">
            <v>1</v>
          </cell>
          <cell r="G905">
            <v>3</v>
          </cell>
          <cell r="H905">
            <v>3</v>
          </cell>
          <cell r="I905">
            <v>2</v>
          </cell>
          <cell r="J905">
            <v>3</v>
          </cell>
          <cell r="K905" t="str">
            <v>non-specia</v>
          </cell>
          <cell r="L905" t="str">
            <v>SOME</v>
          </cell>
        </row>
        <row r="906">
          <cell r="A906">
            <v>21</v>
          </cell>
          <cell r="B906">
            <v>1</v>
          </cell>
          <cell r="C906">
            <v>56</v>
          </cell>
          <cell r="D906">
            <v>166</v>
          </cell>
          <cell r="E906">
            <v>1</v>
          </cell>
          <cell r="F906">
            <v>1</v>
          </cell>
          <cell r="G906">
            <v>4</v>
          </cell>
          <cell r="H906">
            <v>2</v>
          </cell>
          <cell r="I906">
            <v>1</v>
          </cell>
          <cell r="J906">
            <v>1</v>
          </cell>
          <cell r="K906" t="str">
            <v>non-specia</v>
          </cell>
          <cell r="L906" t="str">
            <v>SOME</v>
          </cell>
        </row>
        <row r="907">
          <cell r="A907">
            <v>14</v>
          </cell>
          <cell r="B907">
            <v>1</v>
          </cell>
          <cell r="C907">
            <v>62</v>
          </cell>
          <cell r="D907">
            <v>168</v>
          </cell>
          <cell r="E907">
            <v>2</v>
          </cell>
          <cell r="F907">
            <v>1</v>
          </cell>
          <cell r="G907">
            <v>3</v>
          </cell>
          <cell r="H907">
            <v>1</v>
          </cell>
          <cell r="I907">
            <v>1</v>
          </cell>
          <cell r="J907">
            <v>1</v>
          </cell>
          <cell r="K907" t="str">
            <v>SPECIALIST</v>
          </cell>
          <cell r="L907" t="str">
            <v>none</v>
          </cell>
        </row>
        <row r="908">
          <cell r="A908">
            <v>27</v>
          </cell>
          <cell r="B908">
            <v>1</v>
          </cell>
          <cell r="C908">
            <v>66</v>
          </cell>
          <cell r="D908">
            <v>172</v>
          </cell>
          <cell r="E908">
            <v>1</v>
          </cell>
          <cell r="F908">
            <v>1</v>
          </cell>
          <cell r="G908">
            <v>2</v>
          </cell>
          <cell r="H908">
            <v>2</v>
          </cell>
          <cell r="I908">
            <v>4</v>
          </cell>
          <cell r="J908">
            <v>3</v>
          </cell>
          <cell r="K908" t="str">
            <v>SPECIALIST</v>
          </cell>
          <cell r="L908" t="str">
            <v>SOME</v>
          </cell>
        </row>
        <row r="909">
          <cell r="A909">
            <v>25</v>
          </cell>
          <cell r="B909">
            <v>1</v>
          </cell>
          <cell r="C909">
            <v>56</v>
          </cell>
          <cell r="D909">
            <v>164</v>
          </cell>
          <cell r="E909">
            <v>1</v>
          </cell>
          <cell r="F909">
            <v>4</v>
          </cell>
          <cell r="G909">
            <v>4</v>
          </cell>
          <cell r="H909">
            <v>2</v>
          </cell>
          <cell r="I909">
            <v>1</v>
          </cell>
          <cell r="J909">
            <v>3</v>
          </cell>
          <cell r="K909" t="str">
            <v>non-specia</v>
          </cell>
          <cell r="L909" t="str">
            <v>SOME</v>
          </cell>
        </row>
        <row r="910">
          <cell r="A910">
            <v>18</v>
          </cell>
          <cell r="B910">
            <v>2</v>
          </cell>
          <cell r="K910" t="str">
            <v>non-specia</v>
          </cell>
          <cell r="L910" t="str">
            <v>none</v>
          </cell>
        </row>
        <row r="911">
          <cell r="A911">
            <v>17</v>
          </cell>
          <cell r="B911">
            <v>1</v>
          </cell>
          <cell r="C911">
            <v>51</v>
          </cell>
          <cell r="D911">
            <v>160</v>
          </cell>
          <cell r="E911">
            <v>2</v>
          </cell>
          <cell r="F911">
            <v>1</v>
          </cell>
          <cell r="G911">
            <v>1</v>
          </cell>
          <cell r="H911">
            <v>1</v>
          </cell>
          <cell r="I911">
            <v>2</v>
          </cell>
          <cell r="J911">
            <v>1</v>
          </cell>
          <cell r="K911" t="str">
            <v>non-specia</v>
          </cell>
          <cell r="L911" t="str">
            <v>SOME</v>
          </cell>
        </row>
        <row r="912">
          <cell r="A912">
            <v>17</v>
          </cell>
          <cell r="B912">
            <v>2</v>
          </cell>
          <cell r="C912">
            <v>58</v>
          </cell>
          <cell r="D912">
            <v>164</v>
          </cell>
          <cell r="E912">
            <v>2</v>
          </cell>
          <cell r="F912">
            <v>1</v>
          </cell>
          <cell r="G912">
            <v>3</v>
          </cell>
          <cell r="H912">
            <v>3</v>
          </cell>
          <cell r="I912">
            <v>2</v>
          </cell>
          <cell r="J912">
            <v>1</v>
          </cell>
          <cell r="K912" t="str">
            <v>SPECIALIST</v>
          </cell>
          <cell r="L912" t="str">
            <v>SOME</v>
          </cell>
        </row>
        <row r="913">
          <cell r="A913">
            <v>17</v>
          </cell>
          <cell r="B913">
            <v>2</v>
          </cell>
          <cell r="C913">
            <v>49</v>
          </cell>
          <cell r="D913">
            <v>166</v>
          </cell>
          <cell r="E913">
            <v>2</v>
          </cell>
          <cell r="F913">
            <v>2</v>
          </cell>
          <cell r="G913">
            <v>3</v>
          </cell>
          <cell r="H913">
            <v>3</v>
          </cell>
          <cell r="I913">
            <v>3</v>
          </cell>
          <cell r="J913">
            <v>3</v>
          </cell>
          <cell r="K913" t="str">
            <v>non-specia</v>
          </cell>
          <cell r="L913" t="str">
            <v>SOME</v>
          </cell>
        </row>
        <row r="914">
          <cell r="A914">
            <v>17</v>
          </cell>
          <cell r="B914">
            <v>2</v>
          </cell>
          <cell r="C914">
            <v>64</v>
          </cell>
          <cell r="D914">
            <v>170</v>
          </cell>
          <cell r="E914">
            <v>2</v>
          </cell>
          <cell r="F914">
            <v>1</v>
          </cell>
          <cell r="G914">
            <v>1</v>
          </cell>
          <cell r="H914">
            <v>1</v>
          </cell>
          <cell r="I914">
            <v>1</v>
          </cell>
          <cell r="J914">
            <v>2</v>
          </cell>
          <cell r="K914" t="str">
            <v>SPECIALIST</v>
          </cell>
          <cell r="L914" t="str">
            <v>SOME</v>
          </cell>
        </row>
        <row r="915">
          <cell r="A915">
            <v>18</v>
          </cell>
          <cell r="B915">
            <v>2</v>
          </cell>
          <cell r="K915" t="str">
            <v>non-specia</v>
          </cell>
          <cell r="L915" t="str">
            <v>none</v>
          </cell>
        </row>
        <row r="916">
          <cell r="A916">
            <v>18</v>
          </cell>
          <cell r="B916">
            <v>2</v>
          </cell>
          <cell r="K916" t="str">
            <v>non-specia</v>
          </cell>
          <cell r="L916" t="str">
            <v>none</v>
          </cell>
        </row>
        <row r="917">
          <cell r="A917">
            <v>17</v>
          </cell>
          <cell r="B917">
            <v>1</v>
          </cell>
          <cell r="C917">
            <v>51</v>
          </cell>
          <cell r="D917">
            <v>156</v>
          </cell>
          <cell r="E917">
            <v>2</v>
          </cell>
          <cell r="F917">
            <v>1</v>
          </cell>
          <cell r="G917">
            <v>3</v>
          </cell>
          <cell r="H917">
            <v>1</v>
          </cell>
          <cell r="I917">
            <v>3</v>
          </cell>
          <cell r="J917">
            <v>2</v>
          </cell>
          <cell r="K917" t="str">
            <v>non-specia</v>
          </cell>
          <cell r="L917" t="str">
            <v>none</v>
          </cell>
        </row>
        <row r="918">
          <cell r="A918">
            <v>17</v>
          </cell>
          <cell r="B918">
            <v>2</v>
          </cell>
          <cell r="C918">
            <v>43</v>
          </cell>
          <cell r="D918">
            <v>156</v>
          </cell>
          <cell r="E918">
            <v>2</v>
          </cell>
          <cell r="F918">
            <v>2</v>
          </cell>
          <cell r="G918">
            <v>3</v>
          </cell>
          <cell r="H918">
            <v>3</v>
          </cell>
          <cell r="I918">
            <v>2</v>
          </cell>
          <cell r="J918">
            <v>2</v>
          </cell>
          <cell r="K918" t="str">
            <v>SPECIALIST</v>
          </cell>
          <cell r="L918" t="str">
            <v>SOME</v>
          </cell>
        </row>
        <row r="919">
          <cell r="A919">
            <v>17</v>
          </cell>
          <cell r="B919">
            <v>2</v>
          </cell>
          <cell r="D919">
            <v>162</v>
          </cell>
          <cell r="E919">
            <v>2</v>
          </cell>
          <cell r="F919">
            <v>1</v>
          </cell>
          <cell r="G919">
            <v>3</v>
          </cell>
          <cell r="H919">
            <v>2</v>
          </cell>
          <cell r="I919">
            <v>2</v>
          </cell>
          <cell r="J919">
            <v>1</v>
          </cell>
          <cell r="K919" t="str">
            <v>SPECIALIST</v>
          </cell>
          <cell r="L919" t="str">
            <v>SOME</v>
          </cell>
        </row>
        <row r="920">
          <cell r="A920">
            <v>17</v>
          </cell>
          <cell r="B920">
            <v>2</v>
          </cell>
          <cell r="C920">
            <v>47</v>
          </cell>
          <cell r="D920">
            <v>150</v>
          </cell>
          <cell r="E920">
            <v>2</v>
          </cell>
          <cell r="F920">
            <v>1</v>
          </cell>
          <cell r="G920">
            <v>2</v>
          </cell>
          <cell r="H920">
            <v>2</v>
          </cell>
          <cell r="I920">
            <v>2</v>
          </cell>
          <cell r="J920">
            <v>2</v>
          </cell>
          <cell r="K920" t="str">
            <v>SPECIALIST</v>
          </cell>
          <cell r="L920" t="str">
            <v>SOME</v>
          </cell>
        </row>
        <row r="921">
          <cell r="A921">
            <v>18</v>
          </cell>
          <cell r="B921">
            <v>1</v>
          </cell>
          <cell r="K921" t="str">
            <v>non-specia</v>
          </cell>
          <cell r="L921" t="str">
            <v>none</v>
          </cell>
        </row>
        <row r="922">
          <cell r="A922">
            <v>17</v>
          </cell>
          <cell r="B922">
            <v>2</v>
          </cell>
          <cell r="C922">
            <v>51</v>
          </cell>
          <cell r="D922">
            <v>158</v>
          </cell>
          <cell r="E922">
            <v>1</v>
          </cell>
          <cell r="F922">
            <v>1</v>
          </cell>
          <cell r="G922">
            <v>1</v>
          </cell>
          <cell r="H922">
            <v>1</v>
          </cell>
          <cell r="I922">
            <v>2</v>
          </cell>
          <cell r="J922">
            <v>2</v>
          </cell>
          <cell r="K922" t="str">
            <v>SPECIALIST</v>
          </cell>
          <cell r="L922" t="str">
            <v>SOME</v>
          </cell>
        </row>
        <row r="923">
          <cell r="A923">
            <v>17</v>
          </cell>
          <cell r="B923">
            <v>2</v>
          </cell>
          <cell r="C923">
            <v>52</v>
          </cell>
          <cell r="D923">
            <v>174</v>
          </cell>
          <cell r="E923">
            <v>1</v>
          </cell>
          <cell r="F923">
            <v>1</v>
          </cell>
          <cell r="G923">
            <v>2</v>
          </cell>
          <cell r="H923">
            <v>2</v>
          </cell>
          <cell r="I923">
            <v>3</v>
          </cell>
          <cell r="J923">
            <v>2</v>
          </cell>
          <cell r="K923" t="str">
            <v>non-specia</v>
          </cell>
          <cell r="L923" t="str">
            <v>SOME</v>
          </cell>
        </row>
        <row r="924">
          <cell r="A924">
            <v>18</v>
          </cell>
          <cell r="B924">
            <v>2</v>
          </cell>
          <cell r="K924" t="str">
            <v>non-specia</v>
          </cell>
          <cell r="L924" t="str">
            <v>none</v>
          </cell>
        </row>
        <row r="925">
          <cell r="A925">
            <v>17</v>
          </cell>
          <cell r="B925">
            <v>1</v>
          </cell>
          <cell r="C925">
            <v>59</v>
          </cell>
          <cell r="D925">
            <v>190</v>
          </cell>
          <cell r="E925">
            <v>2</v>
          </cell>
          <cell r="F925">
            <v>1</v>
          </cell>
          <cell r="G925">
            <v>1</v>
          </cell>
          <cell r="H925">
            <v>1</v>
          </cell>
          <cell r="I925">
            <v>2</v>
          </cell>
          <cell r="J925">
            <v>5</v>
          </cell>
          <cell r="K925" t="str">
            <v>SPECIALIST</v>
          </cell>
          <cell r="L925" t="str">
            <v>SOME</v>
          </cell>
        </row>
        <row r="926">
          <cell r="A926">
            <v>17</v>
          </cell>
          <cell r="B926">
            <v>2</v>
          </cell>
          <cell r="C926">
            <v>39</v>
          </cell>
          <cell r="D926">
            <v>154</v>
          </cell>
          <cell r="E926">
            <v>2</v>
          </cell>
          <cell r="F926">
            <v>3</v>
          </cell>
          <cell r="G926">
            <v>3</v>
          </cell>
          <cell r="H926">
            <v>3</v>
          </cell>
          <cell r="I926">
            <v>3</v>
          </cell>
          <cell r="J926">
            <v>4</v>
          </cell>
          <cell r="K926" t="str">
            <v>non-specia</v>
          </cell>
          <cell r="L926" t="str">
            <v>SOME</v>
          </cell>
        </row>
        <row r="927">
          <cell r="A927">
            <v>18</v>
          </cell>
          <cell r="B927">
            <v>1</v>
          </cell>
          <cell r="K927" t="str">
            <v>non-specia</v>
          </cell>
          <cell r="L927" t="str">
            <v>none</v>
          </cell>
        </row>
        <row r="928">
          <cell r="A928">
            <v>18</v>
          </cell>
          <cell r="B928">
            <v>1</v>
          </cell>
          <cell r="C928">
            <v>46</v>
          </cell>
          <cell r="D928">
            <v>152</v>
          </cell>
          <cell r="E928">
            <v>2</v>
          </cell>
          <cell r="F928">
            <v>2</v>
          </cell>
          <cell r="G928">
            <v>4</v>
          </cell>
          <cell r="H928">
            <v>2</v>
          </cell>
          <cell r="I928">
            <v>3</v>
          </cell>
          <cell r="J928">
            <v>2</v>
          </cell>
          <cell r="K928" t="str">
            <v>SPECIALIST</v>
          </cell>
          <cell r="L928" t="str">
            <v>none</v>
          </cell>
        </row>
        <row r="929">
          <cell r="A929">
            <v>17</v>
          </cell>
          <cell r="B929">
            <v>2</v>
          </cell>
          <cell r="C929">
            <v>61</v>
          </cell>
          <cell r="D929">
            <v>170</v>
          </cell>
          <cell r="E929">
            <v>1</v>
          </cell>
          <cell r="F929">
            <v>1</v>
          </cell>
          <cell r="G929">
            <v>3</v>
          </cell>
          <cell r="H929">
            <v>3</v>
          </cell>
          <cell r="I929">
            <v>2</v>
          </cell>
          <cell r="J929">
            <v>2</v>
          </cell>
          <cell r="K929" t="str">
            <v>non-specia</v>
          </cell>
          <cell r="L929" t="str">
            <v>none</v>
          </cell>
        </row>
        <row r="930">
          <cell r="A930">
            <v>18</v>
          </cell>
          <cell r="B930">
            <v>1</v>
          </cell>
          <cell r="K930" t="str">
            <v>non-specia</v>
          </cell>
          <cell r="L930" t="str">
            <v>none</v>
          </cell>
        </row>
        <row r="931">
          <cell r="A931">
            <v>17</v>
          </cell>
          <cell r="B931">
            <v>1</v>
          </cell>
          <cell r="C931">
            <v>54</v>
          </cell>
          <cell r="D931">
            <v>170</v>
          </cell>
          <cell r="E931">
            <v>2</v>
          </cell>
          <cell r="F931">
            <v>1</v>
          </cell>
          <cell r="G931">
            <v>1</v>
          </cell>
          <cell r="H931">
            <v>1</v>
          </cell>
          <cell r="I931">
            <v>2</v>
          </cell>
          <cell r="J931">
            <v>1</v>
          </cell>
          <cell r="K931" t="str">
            <v>SPECIALIST</v>
          </cell>
          <cell r="L931" t="str">
            <v>SOME</v>
          </cell>
        </row>
        <row r="932">
          <cell r="A932">
            <v>18</v>
          </cell>
          <cell r="B932">
            <v>1</v>
          </cell>
          <cell r="K932" t="str">
            <v>non-specia</v>
          </cell>
          <cell r="L932" t="str">
            <v>none</v>
          </cell>
        </row>
        <row r="933">
          <cell r="A933">
            <v>17</v>
          </cell>
          <cell r="B933">
            <v>2</v>
          </cell>
          <cell r="C933">
            <v>45</v>
          </cell>
          <cell r="D933">
            <v>158</v>
          </cell>
          <cell r="E933">
            <v>2</v>
          </cell>
          <cell r="F933">
            <v>2</v>
          </cell>
          <cell r="G933">
            <v>3</v>
          </cell>
          <cell r="H933">
            <v>4</v>
          </cell>
          <cell r="I933">
            <v>1</v>
          </cell>
          <cell r="J933">
            <v>1</v>
          </cell>
          <cell r="K933" t="str">
            <v>non-specia</v>
          </cell>
          <cell r="L933" t="str">
            <v>SOME</v>
          </cell>
        </row>
        <row r="934">
          <cell r="A934">
            <v>17</v>
          </cell>
          <cell r="B934">
            <v>1</v>
          </cell>
          <cell r="C934">
            <v>49</v>
          </cell>
          <cell r="D934">
            <v>170</v>
          </cell>
          <cell r="E934">
            <v>1</v>
          </cell>
          <cell r="F934">
            <v>2</v>
          </cell>
          <cell r="G934">
            <v>3</v>
          </cell>
          <cell r="H934">
            <v>5</v>
          </cell>
          <cell r="I934">
            <v>2</v>
          </cell>
          <cell r="J934">
            <v>3</v>
          </cell>
          <cell r="K934" t="str">
            <v>non-specia</v>
          </cell>
          <cell r="L934" t="str">
            <v>SOME</v>
          </cell>
        </row>
        <row r="935">
          <cell r="A935">
            <v>17</v>
          </cell>
          <cell r="B935">
            <v>1</v>
          </cell>
          <cell r="C935">
            <v>51</v>
          </cell>
          <cell r="D935">
            <v>170</v>
          </cell>
          <cell r="E935">
            <v>2</v>
          </cell>
          <cell r="F935">
            <v>2</v>
          </cell>
          <cell r="G935">
            <v>2</v>
          </cell>
          <cell r="H935">
            <v>4</v>
          </cell>
          <cell r="I935">
            <v>1</v>
          </cell>
          <cell r="J935">
            <v>2</v>
          </cell>
          <cell r="K935" t="str">
            <v>non-specia</v>
          </cell>
          <cell r="L935" t="str">
            <v>SOME</v>
          </cell>
        </row>
        <row r="936">
          <cell r="A936">
            <v>17</v>
          </cell>
          <cell r="B936">
            <v>1</v>
          </cell>
          <cell r="C936">
            <v>47</v>
          </cell>
          <cell r="D936">
            <v>158</v>
          </cell>
          <cell r="E936">
            <v>2</v>
          </cell>
          <cell r="F936">
            <v>1</v>
          </cell>
          <cell r="G936">
            <v>3</v>
          </cell>
          <cell r="H936">
            <v>2</v>
          </cell>
          <cell r="I936">
            <v>1</v>
          </cell>
          <cell r="J936">
            <v>1</v>
          </cell>
          <cell r="K936" t="str">
            <v>non-specia</v>
          </cell>
          <cell r="L936" t="str">
            <v>none</v>
          </cell>
        </row>
        <row r="937">
          <cell r="A937">
            <v>17</v>
          </cell>
          <cell r="B937">
            <v>2</v>
          </cell>
          <cell r="C937">
            <v>53</v>
          </cell>
          <cell r="D937">
            <v>162</v>
          </cell>
          <cell r="E937">
            <v>1</v>
          </cell>
          <cell r="F937">
            <v>1</v>
          </cell>
          <cell r="G937">
            <v>3</v>
          </cell>
          <cell r="H937">
            <v>1</v>
          </cell>
          <cell r="I937">
            <v>2</v>
          </cell>
          <cell r="J937">
            <v>2</v>
          </cell>
          <cell r="K937" t="str">
            <v>SPECIALIST</v>
          </cell>
          <cell r="L937" t="str">
            <v>SOME</v>
          </cell>
        </row>
        <row r="938">
          <cell r="A938">
            <v>17</v>
          </cell>
          <cell r="B938">
            <v>2</v>
          </cell>
          <cell r="C938">
            <v>49</v>
          </cell>
          <cell r="D938">
            <v>158</v>
          </cell>
          <cell r="E938">
            <v>1</v>
          </cell>
          <cell r="F938">
            <v>2</v>
          </cell>
          <cell r="G938">
            <v>3</v>
          </cell>
          <cell r="H938">
            <v>3</v>
          </cell>
          <cell r="I938">
            <v>4</v>
          </cell>
          <cell r="J938">
            <v>3</v>
          </cell>
          <cell r="K938" t="str">
            <v>non-specia</v>
          </cell>
          <cell r="L938" t="str">
            <v>SOME</v>
          </cell>
        </row>
        <row r="939">
          <cell r="A939">
            <v>19</v>
          </cell>
          <cell r="B939">
            <v>2</v>
          </cell>
          <cell r="C939">
            <v>45</v>
          </cell>
          <cell r="D939">
            <v>170</v>
          </cell>
          <cell r="E939">
            <v>2</v>
          </cell>
          <cell r="F939">
            <v>3</v>
          </cell>
          <cell r="G939">
            <v>4</v>
          </cell>
          <cell r="H939">
            <v>3</v>
          </cell>
          <cell r="I939">
            <v>3</v>
          </cell>
          <cell r="J939">
            <v>3</v>
          </cell>
          <cell r="K939" t="str">
            <v>non-specia</v>
          </cell>
          <cell r="L939" t="str">
            <v>SOME</v>
          </cell>
        </row>
        <row r="940">
          <cell r="A940">
            <v>20</v>
          </cell>
          <cell r="B940">
            <v>2</v>
          </cell>
          <cell r="C940">
            <v>61</v>
          </cell>
          <cell r="D940">
            <v>162</v>
          </cell>
          <cell r="E940">
            <v>1</v>
          </cell>
          <cell r="F940">
            <v>1</v>
          </cell>
          <cell r="G940">
            <v>2</v>
          </cell>
          <cell r="H940">
            <v>1</v>
          </cell>
          <cell r="I940">
            <v>2</v>
          </cell>
          <cell r="J940">
            <v>2</v>
          </cell>
          <cell r="K940" t="str">
            <v>SPECIALIST</v>
          </cell>
          <cell r="L940" t="str">
            <v>SOME</v>
          </cell>
        </row>
        <row r="941">
          <cell r="A941">
            <v>24</v>
          </cell>
          <cell r="B941">
            <v>2</v>
          </cell>
          <cell r="C941">
            <v>52</v>
          </cell>
          <cell r="D941">
            <v>166</v>
          </cell>
          <cell r="E941">
            <v>2</v>
          </cell>
          <cell r="F941">
            <v>4</v>
          </cell>
          <cell r="G941">
            <v>5</v>
          </cell>
          <cell r="H941">
            <v>4</v>
          </cell>
          <cell r="I941">
            <v>4</v>
          </cell>
          <cell r="J941">
            <v>3</v>
          </cell>
          <cell r="K941" t="str">
            <v>non-specia</v>
          </cell>
          <cell r="L941" t="str">
            <v>SOME</v>
          </cell>
        </row>
        <row r="942">
          <cell r="A942">
            <v>16</v>
          </cell>
          <cell r="B942">
            <v>1</v>
          </cell>
          <cell r="C942">
            <v>49</v>
          </cell>
          <cell r="D942">
            <v>158</v>
          </cell>
          <cell r="E942">
            <v>2</v>
          </cell>
          <cell r="F942">
            <v>1</v>
          </cell>
          <cell r="G942">
            <v>2</v>
          </cell>
          <cell r="H942">
            <v>3</v>
          </cell>
          <cell r="I942">
            <v>2</v>
          </cell>
          <cell r="J942">
            <v>1</v>
          </cell>
          <cell r="K942" t="str">
            <v>SPECIALIST</v>
          </cell>
          <cell r="L942" t="str">
            <v>SOME</v>
          </cell>
        </row>
        <row r="943">
          <cell r="A943">
            <v>17</v>
          </cell>
          <cell r="B943">
            <v>1</v>
          </cell>
          <cell r="C943">
            <v>65</v>
          </cell>
          <cell r="D943">
            <v>170</v>
          </cell>
          <cell r="E943">
            <v>2</v>
          </cell>
          <cell r="F943">
            <v>2</v>
          </cell>
          <cell r="G943">
            <v>3</v>
          </cell>
          <cell r="H943">
            <v>2</v>
          </cell>
          <cell r="I943">
            <v>3</v>
          </cell>
          <cell r="J943">
            <v>2</v>
          </cell>
          <cell r="K943" t="str">
            <v>non-specia</v>
          </cell>
          <cell r="L943" t="str">
            <v>SOME</v>
          </cell>
        </row>
        <row r="944">
          <cell r="A944">
            <v>18</v>
          </cell>
          <cell r="B944">
            <v>1</v>
          </cell>
          <cell r="K944" t="str">
            <v>non-specia</v>
          </cell>
          <cell r="L944" t="str">
            <v>none</v>
          </cell>
        </row>
        <row r="945">
          <cell r="A945">
            <v>18</v>
          </cell>
          <cell r="B945">
            <v>1</v>
          </cell>
          <cell r="K945" t="str">
            <v>non-specia</v>
          </cell>
          <cell r="L945" t="str">
            <v>none</v>
          </cell>
        </row>
        <row r="946">
          <cell r="A946">
            <v>17</v>
          </cell>
          <cell r="B946">
            <v>2</v>
          </cell>
          <cell r="C946">
            <v>46</v>
          </cell>
          <cell r="D946">
            <v>166</v>
          </cell>
          <cell r="E946">
            <v>2</v>
          </cell>
          <cell r="F946">
            <v>2</v>
          </cell>
          <cell r="G946">
            <v>3</v>
          </cell>
          <cell r="H946">
            <v>3</v>
          </cell>
          <cell r="I946">
            <v>1</v>
          </cell>
          <cell r="J946">
            <v>1</v>
          </cell>
          <cell r="K946" t="str">
            <v>SPECIALIST</v>
          </cell>
          <cell r="L946" t="str">
            <v>SOME</v>
          </cell>
        </row>
        <row r="947">
          <cell r="A947">
            <v>17</v>
          </cell>
          <cell r="B947">
            <v>1</v>
          </cell>
          <cell r="C947">
            <v>59</v>
          </cell>
          <cell r="D947">
            <v>158</v>
          </cell>
          <cell r="E947">
            <v>2</v>
          </cell>
          <cell r="F947">
            <v>2</v>
          </cell>
          <cell r="G947">
            <v>2</v>
          </cell>
          <cell r="H947">
            <v>4</v>
          </cell>
          <cell r="I947">
            <v>2</v>
          </cell>
          <cell r="J947">
            <v>2</v>
          </cell>
          <cell r="K947" t="str">
            <v>SPECIALIST</v>
          </cell>
          <cell r="L947" t="str">
            <v>none</v>
          </cell>
        </row>
        <row r="948">
          <cell r="A948">
            <v>17</v>
          </cell>
          <cell r="B948">
            <v>2</v>
          </cell>
          <cell r="C948">
            <v>57</v>
          </cell>
          <cell r="D948">
            <v>156</v>
          </cell>
          <cell r="E948">
            <v>1</v>
          </cell>
          <cell r="F948">
            <v>1</v>
          </cell>
          <cell r="G948">
            <v>3</v>
          </cell>
          <cell r="H948">
            <v>1</v>
          </cell>
          <cell r="I948">
            <v>2</v>
          </cell>
          <cell r="J948">
            <v>2</v>
          </cell>
          <cell r="K948" t="str">
            <v>non-specia</v>
          </cell>
          <cell r="L948" t="str">
            <v>none</v>
          </cell>
        </row>
        <row r="949">
          <cell r="A949">
            <v>21</v>
          </cell>
          <cell r="B949">
            <v>2</v>
          </cell>
          <cell r="C949">
            <v>41</v>
          </cell>
          <cell r="D949">
            <v>160</v>
          </cell>
          <cell r="E949">
            <v>1</v>
          </cell>
          <cell r="F949">
            <v>5</v>
          </cell>
          <cell r="G949">
            <v>5</v>
          </cell>
          <cell r="H949">
            <v>4</v>
          </cell>
          <cell r="I949">
            <v>2</v>
          </cell>
          <cell r="J949">
            <v>4</v>
          </cell>
          <cell r="K949" t="str">
            <v>non-specia</v>
          </cell>
          <cell r="L949" t="str">
            <v>SOME</v>
          </cell>
        </row>
        <row r="950">
          <cell r="A950">
            <v>19</v>
          </cell>
          <cell r="B950">
            <v>2</v>
          </cell>
          <cell r="C950">
            <v>59</v>
          </cell>
          <cell r="D950">
            <v>164</v>
          </cell>
          <cell r="E950">
            <v>2</v>
          </cell>
          <cell r="F950">
            <v>1</v>
          </cell>
          <cell r="G950">
            <v>1</v>
          </cell>
          <cell r="H950">
            <v>2</v>
          </cell>
          <cell r="I950">
            <v>1</v>
          </cell>
          <cell r="J950">
            <v>1</v>
          </cell>
          <cell r="K950" t="str">
            <v>SPECIALIST</v>
          </cell>
          <cell r="L950" t="str">
            <v>SOME</v>
          </cell>
        </row>
        <row r="951">
          <cell r="A951">
            <v>29</v>
          </cell>
          <cell r="B951">
            <v>2</v>
          </cell>
          <cell r="K951" t="str">
            <v>non-specia</v>
          </cell>
          <cell r="L951" t="str">
            <v>none</v>
          </cell>
        </row>
        <row r="952">
          <cell r="A952">
            <v>26</v>
          </cell>
          <cell r="B952">
            <v>1</v>
          </cell>
          <cell r="K952" t="str">
            <v>non-specia</v>
          </cell>
          <cell r="L952" t="str">
            <v>none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README"/>
      <sheetName val="Variable types"/>
      <sheetName val="Sheet3"/>
      <sheetName val="Sheet6"/>
      <sheetName val="Sheet4"/>
      <sheetName val="Sheet5"/>
      <sheetName val="Sheet8"/>
      <sheetName val="CentTend"/>
      <sheetName val="Variation"/>
      <sheetName val="Normal dist"/>
      <sheetName val="Sheet1"/>
      <sheetName val="Sheet2"/>
      <sheetName val="Sheet7"/>
      <sheetName val="3 - Populations&amp;Sampling"/>
      <sheetName val="4 - Probability &amp; CIs"/>
      <sheetName val="5 - Diff means"/>
      <sheetName val="6 - Diff %"/>
      <sheetName val="Diff% Worked Ex"/>
      <sheetName val="7 - T-test"/>
      <sheetName val="8 - ChiSq"/>
      <sheetName val="10 - Rank tests"/>
      <sheetName val="Sheet9"/>
      <sheetName val="11 - Correlation Regression"/>
      <sheetName val="Rates"/>
      <sheetName val="SMR (Indirect)"/>
      <sheetName val="EASR (Direct)"/>
      <sheetName val="Survival"/>
      <sheetName val="CF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>
        <row r="1">
          <cell r="A1" t="str">
            <v>AGE</v>
          </cell>
          <cell r="B1" t="str">
            <v>SEX</v>
          </cell>
          <cell r="C1" t="str">
            <v>WEIGHT</v>
          </cell>
          <cell r="D1" t="str">
            <v>HEIGHT</v>
          </cell>
          <cell r="E1" t="str">
            <v>EMPLOYED</v>
          </cell>
          <cell r="F1" t="str">
            <v>BREATHLESS</v>
          </cell>
          <cell r="G1" t="str">
            <v>COUGH</v>
          </cell>
          <cell r="H1" t="str">
            <v>WHEEZE</v>
          </cell>
          <cell r="I1" t="str">
            <v>ABDOPAIN</v>
          </cell>
          <cell r="J1" t="str">
            <v>FATIGUE</v>
          </cell>
          <cell r="K1" t="str">
            <v>SPECIALIST</v>
          </cell>
          <cell r="L1" t="str">
            <v>QUALS</v>
          </cell>
        </row>
        <row r="2">
          <cell r="A2">
            <v>25</v>
          </cell>
          <cell r="B2">
            <v>1</v>
          </cell>
          <cell r="C2">
            <v>52</v>
          </cell>
          <cell r="D2">
            <v>160</v>
          </cell>
          <cell r="E2">
            <v>1</v>
          </cell>
          <cell r="F2">
            <v>1</v>
          </cell>
          <cell r="G2">
            <v>2</v>
          </cell>
          <cell r="H2">
            <v>3</v>
          </cell>
          <cell r="I2">
            <v>2</v>
          </cell>
          <cell r="J2">
            <v>1</v>
          </cell>
          <cell r="K2" t="str">
            <v>SPECIALIST</v>
          </cell>
          <cell r="L2" t="str">
            <v>SOME</v>
          </cell>
        </row>
        <row r="3">
          <cell r="A3">
            <v>31</v>
          </cell>
          <cell r="B3">
            <v>1</v>
          </cell>
          <cell r="C3">
            <v>76</v>
          </cell>
          <cell r="D3">
            <v>180</v>
          </cell>
          <cell r="E3">
            <v>1</v>
          </cell>
          <cell r="F3">
            <v>3</v>
          </cell>
          <cell r="G3">
            <v>3</v>
          </cell>
          <cell r="H3">
            <v>5</v>
          </cell>
          <cell r="I3">
            <v>2</v>
          </cell>
          <cell r="J3">
            <v>2</v>
          </cell>
          <cell r="K3" t="str">
            <v>non-specia</v>
          </cell>
          <cell r="L3" t="str">
            <v>none</v>
          </cell>
        </row>
        <row r="4">
          <cell r="A4">
            <v>31</v>
          </cell>
          <cell r="B4">
            <v>1</v>
          </cell>
          <cell r="C4">
            <v>53</v>
          </cell>
          <cell r="D4">
            <v>150</v>
          </cell>
          <cell r="E4">
            <v>2</v>
          </cell>
          <cell r="F4">
            <v>1</v>
          </cell>
          <cell r="G4">
            <v>3</v>
          </cell>
          <cell r="H4">
            <v>3</v>
          </cell>
          <cell r="I4">
            <v>4</v>
          </cell>
          <cell r="J4">
            <v>2</v>
          </cell>
          <cell r="K4" t="str">
            <v>non-specia</v>
          </cell>
          <cell r="L4" t="str">
            <v>SOME</v>
          </cell>
        </row>
        <row r="5">
          <cell r="A5">
            <v>36</v>
          </cell>
          <cell r="B5">
            <v>2</v>
          </cell>
          <cell r="C5">
            <v>64</v>
          </cell>
          <cell r="D5">
            <v>170</v>
          </cell>
          <cell r="E5">
            <v>1</v>
          </cell>
          <cell r="F5">
            <v>1</v>
          </cell>
          <cell r="G5">
            <v>1</v>
          </cell>
          <cell r="H5">
            <v>1</v>
          </cell>
          <cell r="I5">
            <v>3</v>
          </cell>
          <cell r="J5">
            <v>1</v>
          </cell>
          <cell r="K5" t="str">
            <v>SPECIALIST</v>
          </cell>
          <cell r="L5" t="str">
            <v>SOME</v>
          </cell>
        </row>
        <row r="6">
          <cell r="A6">
            <v>25</v>
          </cell>
          <cell r="B6">
            <v>1</v>
          </cell>
          <cell r="C6">
            <v>52</v>
          </cell>
          <cell r="D6">
            <v>158</v>
          </cell>
          <cell r="E6">
            <v>2</v>
          </cell>
          <cell r="F6">
            <v>3</v>
          </cell>
          <cell r="G6">
            <v>3</v>
          </cell>
          <cell r="H6">
            <v>3</v>
          </cell>
          <cell r="I6">
            <v>2</v>
          </cell>
          <cell r="J6">
            <v>3</v>
          </cell>
          <cell r="K6" t="str">
            <v>SPECIALIST</v>
          </cell>
          <cell r="L6" t="str">
            <v>SOME</v>
          </cell>
        </row>
        <row r="7">
          <cell r="A7">
            <v>31</v>
          </cell>
          <cell r="B7">
            <v>2</v>
          </cell>
          <cell r="C7">
            <v>75</v>
          </cell>
          <cell r="E7">
            <v>1</v>
          </cell>
          <cell r="F7">
            <v>1</v>
          </cell>
          <cell r="G7">
            <v>3</v>
          </cell>
          <cell r="H7">
            <v>3</v>
          </cell>
          <cell r="I7">
            <v>2</v>
          </cell>
          <cell r="J7">
            <v>1</v>
          </cell>
          <cell r="K7" t="str">
            <v>non-specia</v>
          </cell>
          <cell r="L7" t="str">
            <v>SOME</v>
          </cell>
        </row>
        <row r="8">
          <cell r="A8">
            <v>26</v>
          </cell>
          <cell r="B8">
            <v>1</v>
          </cell>
          <cell r="C8">
            <v>40</v>
          </cell>
          <cell r="D8">
            <v>162</v>
          </cell>
          <cell r="E8">
            <v>2</v>
          </cell>
          <cell r="F8">
            <v>1</v>
          </cell>
          <cell r="G8">
            <v>3</v>
          </cell>
          <cell r="H8">
            <v>3</v>
          </cell>
          <cell r="I8">
            <v>2</v>
          </cell>
          <cell r="J8">
            <v>2</v>
          </cell>
          <cell r="K8" t="str">
            <v>non-specia</v>
          </cell>
          <cell r="L8" t="str">
            <v>SOME</v>
          </cell>
        </row>
        <row r="9">
          <cell r="A9">
            <v>22</v>
          </cell>
          <cell r="B9">
            <v>2</v>
          </cell>
          <cell r="C9">
            <v>50</v>
          </cell>
          <cell r="D9">
            <v>164</v>
          </cell>
          <cell r="E9">
            <v>1</v>
          </cell>
          <cell r="F9">
            <v>1</v>
          </cell>
          <cell r="G9">
            <v>3</v>
          </cell>
          <cell r="H9">
            <v>3</v>
          </cell>
          <cell r="I9">
            <v>2</v>
          </cell>
          <cell r="J9">
            <v>1</v>
          </cell>
          <cell r="K9" t="str">
            <v>SPECIALIST</v>
          </cell>
          <cell r="L9" t="str">
            <v>SOME</v>
          </cell>
        </row>
        <row r="10">
          <cell r="A10">
            <v>29</v>
          </cell>
          <cell r="B10">
            <v>2</v>
          </cell>
          <cell r="C10">
            <v>46</v>
          </cell>
          <cell r="D10">
            <v>158</v>
          </cell>
          <cell r="E10">
            <v>2</v>
          </cell>
          <cell r="I10">
            <v>2</v>
          </cell>
          <cell r="J10">
            <v>3</v>
          </cell>
          <cell r="K10" t="str">
            <v>SPECIALIST</v>
          </cell>
          <cell r="L10" t="str">
            <v>SOME</v>
          </cell>
        </row>
        <row r="11">
          <cell r="A11">
            <v>26</v>
          </cell>
          <cell r="B11">
            <v>2</v>
          </cell>
          <cell r="C11">
            <v>61</v>
          </cell>
          <cell r="D11">
            <v>170</v>
          </cell>
          <cell r="E11">
            <v>1</v>
          </cell>
          <cell r="F11">
            <v>1</v>
          </cell>
          <cell r="G11">
            <v>2</v>
          </cell>
          <cell r="H11">
            <v>4</v>
          </cell>
          <cell r="I11">
            <v>2</v>
          </cell>
          <cell r="J11">
            <v>1</v>
          </cell>
          <cell r="K11" t="str">
            <v>non-specia</v>
          </cell>
          <cell r="L11" t="str">
            <v>SOME</v>
          </cell>
        </row>
        <row r="12">
          <cell r="A12">
            <v>28</v>
          </cell>
          <cell r="B12">
            <v>1</v>
          </cell>
          <cell r="C12">
            <v>51</v>
          </cell>
          <cell r="D12">
            <v>164</v>
          </cell>
          <cell r="E12">
            <v>2</v>
          </cell>
          <cell r="F12">
            <v>4</v>
          </cell>
          <cell r="G12">
            <v>4</v>
          </cell>
          <cell r="H12">
            <v>5</v>
          </cell>
          <cell r="I12">
            <v>2</v>
          </cell>
          <cell r="J12">
            <v>3</v>
          </cell>
          <cell r="K12" t="str">
            <v>SPECIALIST</v>
          </cell>
          <cell r="L12" t="str">
            <v>SOME</v>
          </cell>
        </row>
        <row r="13">
          <cell r="A13">
            <v>31</v>
          </cell>
          <cell r="B13">
            <v>2</v>
          </cell>
          <cell r="C13">
            <v>55</v>
          </cell>
          <cell r="D13">
            <v>166</v>
          </cell>
          <cell r="E13">
            <v>2</v>
          </cell>
          <cell r="F13">
            <v>1</v>
          </cell>
          <cell r="G13">
            <v>1</v>
          </cell>
          <cell r="H13">
            <v>2</v>
          </cell>
          <cell r="I13">
            <v>3</v>
          </cell>
          <cell r="J13">
            <v>2</v>
          </cell>
          <cell r="K13" t="str">
            <v>SPECIALIST</v>
          </cell>
          <cell r="L13" t="str">
            <v>SOME</v>
          </cell>
        </row>
        <row r="14">
          <cell r="A14">
            <v>25</v>
          </cell>
          <cell r="B14">
            <v>2</v>
          </cell>
          <cell r="C14">
            <v>65</v>
          </cell>
          <cell r="D14">
            <v>178</v>
          </cell>
          <cell r="E14">
            <v>2</v>
          </cell>
          <cell r="F14">
            <v>3</v>
          </cell>
          <cell r="G14">
            <v>3</v>
          </cell>
          <cell r="H14">
            <v>4</v>
          </cell>
          <cell r="I14">
            <v>2</v>
          </cell>
          <cell r="J14">
            <v>2</v>
          </cell>
          <cell r="K14" t="str">
            <v>SPECIALIST</v>
          </cell>
          <cell r="L14" t="str">
            <v>SOME</v>
          </cell>
        </row>
        <row r="15">
          <cell r="A15">
            <v>19</v>
          </cell>
          <cell r="B15">
            <v>1</v>
          </cell>
          <cell r="C15">
            <v>58</v>
          </cell>
          <cell r="D15">
            <v>166</v>
          </cell>
          <cell r="E15">
            <v>1</v>
          </cell>
          <cell r="F15">
            <v>1</v>
          </cell>
          <cell r="G15">
            <v>2</v>
          </cell>
          <cell r="H15">
            <v>3</v>
          </cell>
          <cell r="I15">
            <v>2</v>
          </cell>
          <cell r="J15">
            <v>1</v>
          </cell>
          <cell r="K15" t="str">
            <v>SPECIALIST</v>
          </cell>
          <cell r="L15" t="str">
            <v>SOME</v>
          </cell>
        </row>
        <row r="16">
          <cell r="A16">
            <v>22</v>
          </cell>
          <cell r="B16">
            <v>2</v>
          </cell>
          <cell r="C16">
            <v>48</v>
          </cell>
          <cell r="D16">
            <v>160</v>
          </cell>
          <cell r="E16">
            <v>1</v>
          </cell>
          <cell r="F16">
            <v>1</v>
          </cell>
          <cell r="G16">
            <v>3</v>
          </cell>
          <cell r="H16">
            <v>4</v>
          </cell>
          <cell r="I16">
            <v>1</v>
          </cell>
          <cell r="J16">
            <v>2</v>
          </cell>
          <cell r="K16" t="str">
            <v>SPECIALIST</v>
          </cell>
          <cell r="L16" t="str">
            <v>SOME</v>
          </cell>
        </row>
        <row r="17">
          <cell r="A17">
            <v>25</v>
          </cell>
          <cell r="B17">
            <v>2</v>
          </cell>
          <cell r="C17">
            <v>54</v>
          </cell>
          <cell r="D17">
            <v>168</v>
          </cell>
          <cell r="E17">
            <v>1</v>
          </cell>
          <cell r="F17">
            <v>1</v>
          </cell>
          <cell r="G17">
            <v>3</v>
          </cell>
          <cell r="H17">
            <v>3</v>
          </cell>
          <cell r="I17">
            <v>4</v>
          </cell>
          <cell r="J17">
            <v>3</v>
          </cell>
          <cell r="K17" t="str">
            <v>non-specia</v>
          </cell>
          <cell r="L17" t="str">
            <v>SOME</v>
          </cell>
        </row>
        <row r="18">
          <cell r="A18">
            <v>35</v>
          </cell>
          <cell r="B18">
            <v>2</v>
          </cell>
          <cell r="K18" t="str">
            <v>non-specia</v>
          </cell>
          <cell r="L18" t="str">
            <v>none</v>
          </cell>
        </row>
        <row r="19">
          <cell r="A19">
            <v>50</v>
          </cell>
          <cell r="B19">
            <v>2</v>
          </cell>
          <cell r="C19">
            <v>46</v>
          </cell>
          <cell r="D19">
            <v>158</v>
          </cell>
          <cell r="E19">
            <v>2</v>
          </cell>
          <cell r="F19">
            <v>2</v>
          </cell>
          <cell r="G19">
            <v>3</v>
          </cell>
          <cell r="H19">
            <v>4</v>
          </cell>
          <cell r="I19">
            <v>3</v>
          </cell>
          <cell r="J19">
            <v>3</v>
          </cell>
          <cell r="K19" t="str">
            <v>SPECIALIST</v>
          </cell>
          <cell r="L19" t="str">
            <v>none</v>
          </cell>
        </row>
        <row r="20">
          <cell r="A20">
            <v>32</v>
          </cell>
          <cell r="B20">
            <v>2</v>
          </cell>
          <cell r="C20">
            <v>44</v>
          </cell>
          <cell r="D20">
            <v>162</v>
          </cell>
          <cell r="E20">
            <v>2</v>
          </cell>
          <cell r="F20">
            <v>2</v>
          </cell>
          <cell r="G20">
            <v>4</v>
          </cell>
          <cell r="H20">
            <v>4</v>
          </cell>
          <cell r="I20">
            <v>3</v>
          </cell>
          <cell r="J20">
            <v>2</v>
          </cell>
          <cell r="K20" t="str">
            <v>non-specia</v>
          </cell>
          <cell r="L20" t="str">
            <v>SOME</v>
          </cell>
        </row>
        <row r="21">
          <cell r="A21">
            <v>27</v>
          </cell>
          <cell r="B21">
            <v>2</v>
          </cell>
          <cell r="C21">
            <v>55</v>
          </cell>
          <cell r="E21">
            <v>1</v>
          </cell>
          <cell r="F21">
            <v>1</v>
          </cell>
          <cell r="G21">
            <v>1</v>
          </cell>
          <cell r="H21">
            <v>1</v>
          </cell>
          <cell r="I21">
            <v>1</v>
          </cell>
          <cell r="J21">
            <v>1</v>
          </cell>
          <cell r="K21" t="str">
            <v>non-specia</v>
          </cell>
          <cell r="L21" t="str">
            <v>SOME</v>
          </cell>
        </row>
        <row r="22">
          <cell r="A22">
            <v>30</v>
          </cell>
          <cell r="B22">
            <v>1</v>
          </cell>
          <cell r="C22">
            <v>65</v>
          </cell>
          <cell r="D22">
            <v>174</v>
          </cell>
          <cell r="E22">
            <v>1</v>
          </cell>
          <cell r="F22">
            <v>1</v>
          </cell>
          <cell r="G22">
            <v>3</v>
          </cell>
          <cell r="H22">
            <v>3</v>
          </cell>
          <cell r="I22">
            <v>1</v>
          </cell>
          <cell r="J22">
            <v>2</v>
          </cell>
          <cell r="K22" t="str">
            <v>SPECIALIST</v>
          </cell>
          <cell r="L22" t="str">
            <v>SOME</v>
          </cell>
        </row>
        <row r="23">
          <cell r="A23">
            <v>32</v>
          </cell>
          <cell r="B23">
            <v>1</v>
          </cell>
          <cell r="C23">
            <v>54</v>
          </cell>
          <cell r="D23">
            <v>158</v>
          </cell>
          <cell r="E23">
            <v>1</v>
          </cell>
          <cell r="F23">
            <v>1</v>
          </cell>
          <cell r="G23">
            <v>2</v>
          </cell>
          <cell r="H23">
            <v>2</v>
          </cell>
          <cell r="I23">
            <v>2</v>
          </cell>
          <cell r="J23">
            <v>3</v>
          </cell>
          <cell r="K23" t="str">
            <v>SPECIALIST</v>
          </cell>
          <cell r="L23" t="str">
            <v>SOME</v>
          </cell>
        </row>
        <row r="24">
          <cell r="A24">
            <v>26</v>
          </cell>
          <cell r="B24">
            <v>2</v>
          </cell>
          <cell r="C24">
            <v>42</v>
          </cell>
          <cell r="D24">
            <v>158</v>
          </cell>
          <cell r="E24">
            <v>1</v>
          </cell>
          <cell r="G24">
            <v>2</v>
          </cell>
          <cell r="H24">
            <v>3</v>
          </cell>
          <cell r="I24">
            <v>2</v>
          </cell>
          <cell r="J24">
            <v>1</v>
          </cell>
          <cell r="K24" t="str">
            <v>SPECIALIST</v>
          </cell>
          <cell r="L24" t="str">
            <v>SOME</v>
          </cell>
        </row>
        <row r="25">
          <cell r="A25">
            <v>26</v>
          </cell>
          <cell r="B25">
            <v>2</v>
          </cell>
          <cell r="C25">
            <v>53</v>
          </cell>
          <cell r="D25">
            <v>168</v>
          </cell>
          <cell r="E25">
            <v>1</v>
          </cell>
          <cell r="F25">
            <v>1</v>
          </cell>
          <cell r="G25">
            <v>3</v>
          </cell>
          <cell r="H25">
            <v>4</v>
          </cell>
          <cell r="I25">
            <v>2</v>
          </cell>
          <cell r="J25">
            <v>2</v>
          </cell>
          <cell r="K25" t="str">
            <v>SPECIALIST</v>
          </cell>
          <cell r="L25" t="str">
            <v>SOME</v>
          </cell>
        </row>
        <row r="26">
          <cell r="A26">
            <v>18</v>
          </cell>
          <cell r="B26">
            <v>2</v>
          </cell>
          <cell r="C26">
            <v>33</v>
          </cell>
          <cell r="D26">
            <v>150</v>
          </cell>
          <cell r="E26">
            <v>2</v>
          </cell>
          <cell r="F26">
            <v>2</v>
          </cell>
          <cell r="G26">
            <v>3</v>
          </cell>
          <cell r="H26">
            <v>3</v>
          </cell>
          <cell r="I26">
            <v>2</v>
          </cell>
          <cell r="J26">
            <v>3</v>
          </cell>
          <cell r="K26" t="str">
            <v>SPECIALIST</v>
          </cell>
          <cell r="L26" t="str">
            <v>SOME</v>
          </cell>
        </row>
        <row r="27">
          <cell r="A27">
            <v>44</v>
          </cell>
          <cell r="B27">
            <v>2</v>
          </cell>
          <cell r="C27">
            <v>69</v>
          </cell>
          <cell r="D27">
            <v>168</v>
          </cell>
          <cell r="E27">
            <v>2</v>
          </cell>
          <cell r="F27">
            <v>2</v>
          </cell>
          <cell r="G27">
            <v>3</v>
          </cell>
          <cell r="H27">
            <v>3</v>
          </cell>
          <cell r="I27">
            <v>1</v>
          </cell>
          <cell r="J27">
            <v>4</v>
          </cell>
          <cell r="K27" t="str">
            <v>non-specia</v>
          </cell>
          <cell r="L27" t="str">
            <v>SOME</v>
          </cell>
        </row>
        <row r="28">
          <cell r="A28">
            <v>35</v>
          </cell>
          <cell r="B28">
            <v>2</v>
          </cell>
          <cell r="C28">
            <v>57</v>
          </cell>
          <cell r="D28">
            <v>162</v>
          </cell>
          <cell r="E28">
            <v>2</v>
          </cell>
          <cell r="F28">
            <v>2</v>
          </cell>
          <cell r="G28">
            <v>4</v>
          </cell>
          <cell r="H28">
            <v>4</v>
          </cell>
          <cell r="I28">
            <v>3</v>
          </cell>
          <cell r="J28">
            <v>3</v>
          </cell>
          <cell r="K28" t="str">
            <v>SPECIALIST</v>
          </cell>
          <cell r="L28" t="str">
            <v>SOME</v>
          </cell>
        </row>
        <row r="29">
          <cell r="A29">
            <v>35</v>
          </cell>
          <cell r="B29">
            <v>2</v>
          </cell>
          <cell r="C29">
            <v>72</v>
          </cell>
          <cell r="D29">
            <v>182</v>
          </cell>
          <cell r="E29">
            <v>1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1</v>
          </cell>
          <cell r="K29" t="str">
            <v>SPECIALIST</v>
          </cell>
          <cell r="L29" t="str">
            <v>SOME</v>
          </cell>
        </row>
        <row r="30">
          <cell r="A30">
            <v>30</v>
          </cell>
          <cell r="B30">
            <v>1</v>
          </cell>
          <cell r="K30" t="str">
            <v>non-specia</v>
          </cell>
          <cell r="L30" t="str">
            <v>none</v>
          </cell>
        </row>
        <row r="31">
          <cell r="A31">
            <v>31</v>
          </cell>
          <cell r="B31">
            <v>2</v>
          </cell>
          <cell r="C31">
            <v>55</v>
          </cell>
          <cell r="D31">
            <v>170</v>
          </cell>
          <cell r="E31">
            <v>1</v>
          </cell>
          <cell r="F31">
            <v>1</v>
          </cell>
          <cell r="G31">
            <v>3</v>
          </cell>
          <cell r="H31">
            <v>4</v>
          </cell>
          <cell r="I31">
            <v>2</v>
          </cell>
          <cell r="J31">
            <v>2</v>
          </cell>
          <cell r="K31" t="str">
            <v>SPECIALIST</v>
          </cell>
          <cell r="L31" t="str">
            <v>SOME</v>
          </cell>
        </row>
        <row r="32">
          <cell r="A32">
            <v>42</v>
          </cell>
          <cell r="B32">
            <v>1</v>
          </cell>
          <cell r="C32">
            <v>59</v>
          </cell>
          <cell r="D32">
            <v>165</v>
          </cell>
          <cell r="E32">
            <v>1</v>
          </cell>
          <cell r="F32">
            <v>1</v>
          </cell>
          <cell r="G32">
            <v>3</v>
          </cell>
          <cell r="H32">
            <v>3</v>
          </cell>
          <cell r="I32">
            <v>3</v>
          </cell>
          <cell r="J32">
            <v>1</v>
          </cell>
          <cell r="K32" t="str">
            <v>SPECIALIST</v>
          </cell>
          <cell r="L32" t="str">
            <v>SOME</v>
          </cell>
        </row>
        <row r="33">
          <cell r="A33">
            <v>29</v>
          </cell>
          <cell r="B33">
            <v>1</v>
          </cell>
          <cell r="C33">
            <v>50</v>
          </cell>
          <cell r="D33">
            <v>162</v>
          </cell>
          <cell r="E33">
            <v>1</v>
          </cell>
          <cell r="F33">
            <v>2</v>
          </cell>
          <cell r="G33">
            <v>3</v>
          </cell>
          <cell r="H33">
            <v>4</v>
          </cell>
          <cell r="I33">
            <v>2</v>
          </cell>
          <cell r="J33">
            <v>2</v>
          </cell>
          <cell r="K33" t="str">
            <v>SPECIALIST</v>
          </cell>
          <cell r="L33" t="str">
            <v>SOME</v>
          </cell>
        </row>
        <row r="34">
          <cell r="A34">
            <v>37</v>
          </cell>
          <cell r="B34">
            <v>2</v>
          </cell>
          <cell r="C34">
            <v>65</v>
          </cell>
          <cell r="D34">
            <v>172</v>
          </cell>
          <cell r="E34">
            <v>1</v>
          </cell>
          <cell r="F34">
            <v>1</v>
          </cell>
          <cell r="G34">
            <v>1</v>
          </cell>
          <cell r="H34">
            <v>1</v>
          </cell>
          <cell r="I34">
            <v>1</v>
          </cell>
          <cell r="J34">
            <v>1</v>
          </cell>
          <cell r="K34" t="str">
            <v>SPECIALIST</v>
          </cell>
          <cell r="L34" t="str">
            <v>none</v>
          </cell>
        </row>
        <row r="35">
          <cell r="A35">
            <v>33</v>
          </cell>
          <cell r="B35">
            <v>1</v>
          </cell>
          <cell r="C35">
            <v>70</v>
          </cell>
          <cell r="D35">
            <v>162</v>
          </cell>
          <cell r="E35">
            <v>1</v>
          </cell>
          <cell r="F35">
            <v>2</v>
          </cell>
          <cell r="G35">
            <v>3</v>
          </cell>
          <cell r="H35">
            <v>1</v>
          </cell>
          <cell r="I35">
            <v>1</v>
          </cell>
          <cell r="J35">
            <v>2</v>
          </cell>
          <cell r="K35" t="str">
            <v>SPECIALIST</v>
          </cell>
          <cell r="L35" t="str">
            <v>SOME</v>
          </cell>
        </row>
        <row r="36">
          <cell r="A36">
            <v>41</v>
          </cell>
          <cell r="B36">
            <v>2</v>
          </cell>
          <cell r="C36">
            <v>51</v>
          </cell>
          <cell r="D36">
            <v>156</v>
          </cell>
          <cell r="E36">
            <v>2</v>
          </cell>
          <cell r="F36">
            <v>5</v>
          </cell>
          <cell r="G36">
            <v>5</v>
          </cell>
          <cell r="H36">
            <v>4</v>
          </cell>
          <cell r="I36">
            <v>2</v>
          </cell>
          <cell r="J36">
            <v>3</v>
          </cell>
          <cell r="K36" t="str">
            <v>SPECIALIST</v>
          </cell>
          <cell r="L36" t="str">
            <v>none</v>
          </cell>
        </row>
        <row r="37">
          <cell r="A37">
            <v>36</v>
          </cell>
          <cell r="B37">
            <v>2</v>
          </cell>
          <cell r="C37">
            <v>48</v>
          </cell>
          <cell r="D37">
            <v>154</v>
          </cell>
          <cell r="E37">
            <v>1</v>
          </cell>
          <cell r="F37">
            <v>2</v>
          </cell>
          <cell r="G37">
            <v>3</v>
          </cell>
          <cell r="H37">
            <v>4</v>
          </cell>
          <cell r="I37">
            <v>2</v>
          </cell>
          <cell r="J37">
            <v>3</v>
          </cell>
          <cell r="K37" t="str">
            <v>non-specia</v>
          </cell>
          <cell r="L37" t="str">
            <v>SOME</v>
          </cell>
        </row>
        <row r="38">
          <cell r="A38">
            <v>67</v>
          </cell>
          <cell r="B38">
            <v>2</v>
          </cell>
          <cell r="C38">
            <v>36</v>
          </cell>
          <cell r="D38">
            <v>158</v>
          </cell>
          <cell r="E38">
            <v>2</v>
          </cell>
          <cell r="F38">
            <v>3</v>
          </cell>
          <cell r="G38">
            <v>3</v>
          </cell>
          <cell r="H38">
            <v>4</v>
          </cell>
          <cell r="I38">
            <v>4</v>
          </cell>
          <cell r="J38">
            <v>3</v>
          </cell>
          <cell r="K38" t="str">
            <v>SPECIALIST</v>
          </cell>
          <cell r="L38" t="str">
            <v>none</v>
          </cell>
        </row>
        <row r="39">
          <cell r="A39">
            <v>19</v>
          </cell>
          <cell r="B39">
            <v>1</v>
          </cell>
          <cell r="C39">
            <v>46</v>
          </cell>
          <cell r="D39">
            <v>152</v>
          </cell>
          <cell r="E39">
            <v>1</v>
          </cell>
          <cell r="F39">
            <v>2</v>
          </cell>
          <cell r="G39">
            <v>3</v>
          </cell>
          <cell r="H39">
            <v>3</v>
          </cell>
          <cell r="I39">
            <v>2</v>
          </cell>
          <cell r="J39">
            <v>2</v>
          </cell>
          <cell r="K39" t="str">
            <v>SPECIALIST</v>
          </cell>
          <cell r="L39" t="str">
            <v>SOME</v>
          </cell>
        </row>
        <row r="40">
          <cell r="A40">
            <v>33</v>
          </cell>
          <cell r="B40">
            <v>2</v>
          </cell>
          <cell r="C40">
            <v>58</v>
          </cell>
          <cell r="D40">
            <v>160</v>
          </cell>
          <cell r="E40">
            <v>1</v>
          </cell>
          <cell r="F40">
            <v>1</v>
          </cell>
          <cell r="G40">
            <v>3</v>
          </cell>
          <cell r="H40">
            <v>3</v>
          </cell>
          <cell r="I40">
            <v>2</v>
          </cell>
          <cell r="J40">
            <v>2</v>
          </cell>
          <cell r="K40" t="str">
            <v>non-specia</v>
          </cell>
          <cell r="L40" t="str">
            <v>SOME</v>
          </cell>
        </row>
        <row r="41">
          <cell r="A41">
            <v>30</v>
          </cell>
          <cell r="B41">
            <v>2</v>
          </cell>
          <cell r="C41">
            <v>59</v>
          </cell>
          <cell r="D41">
            <v>158</v>
          </cell>
          <cell r="E41">
            <v>1</v>
          </cell>
          <cell r="F41">
            <v>4</v>
          </cell>
          <cell r="G41">
            <v>1</v>
          </cell>
          <cell r="H41">
            <v>2</v>
          </cell>
          <cell r="I41">
            <v>2</v>
          </cell>
          <cell r="J41">
            <v>2</v>
          </cell>
          <cell r="K41" t="str">
            <v>SPECIALIST</v>
          </cell>
          <cell r="L41" t="str">
            <v>SOME</v>
          </cell>
        </row>
        <row r="42">
          <cell r="A42">
            <v>30</v>
          </cell>
          <cell r="B42">
            <v>2</v>
          </cell>
          <cell r="C42">
            <v>42</v>
          </cell>
          <cell r="D42">
            <v>166</v>
          </cell>
          <cell r="E42">
            <v>2</v>
          </cell>
          <cell r="F42">
            <v>5</v>
          </cell>
          <cell r="G42">
            <v>1</v>
          </cell>
          <cell r="H42">
            <v>2</v>
          </cell>
          <cell r="I42">
            <v>4</v>
          </cell>
          <cell r="J42">
            <v>2</v>
          </cell>
          <cell r="K42" t="str">
            <v>SPECIALIST</v>
          </cell>
          <cell r="L42" t="str">
            <v>SOME</v>
          </cell>
        </row>
        <row r="43">
          <cell r="A43">
            <v>28</v>
          </cell>
          <cell r="B43">
            <v>1</v>
          </cell>
          <cell r="C43">
            <v>41</v>
          </cell>
          <cell r="D43">
            <v>158</v>
          </cell>
          <cell r="E43">
            <v>1</v>
          </cell>
          <cell r="F43">
            <v>4</v>
          </cell>
          <cell r="G43">
            <v>4</v>
          </cell>
          <cell r="H43">
            <v>3</v>
          </cell>
          <cell r="I43">
            <v>1</v>
          </cell>
          <cell r="J43">
            <v>3</v>
          </cell>
          <cell r="K43" t="str">
            <v>SPECIALIST</v>
          </cell>
          <cell r="L43" t="str">
            <v>SOME</v>
          </cell>
        </row>
        <row r="44">
          <cell r="A44">
            <v>52</v>
          </cell>
          <cell r="B44">
            <v>1</v>
          </cell>
          <cell r="C44">
            <v>61</v>
          </cell>
          <cell r="D44">
            <v>170</v>
          </cell>
          <cell r="E44">
            <v>2</v>
          </cell>
          <cell r="F44">
            <v>1</v>
          </cell>
          <cell r="G44">
            <v>4</v>
          </cell>
          <cell r="H44">
            <v>4</v>
          </cell>
          <cell r="I44">
            <v>2</v>
          </cell>
          <cell r="J44">
            <v>2</v>
          </cell>
          <cell r="K44" t="str">
            <v>SPECIALIST</v>
          </cell>
          <cell r="L44" t="str">
            <v>none</v>
          </cell>
        </row>
        <row r="45">
          <cell r="A45">
            <v>30</v>
          </cell>
          <cell r="B45">
            <v>2</v>
          </cell>
          <cell r="C45">
            <v>50</v>
          </cell>
          <cell r="D45">
            <v>154</v>
          </cell>
          <cell r="E45">
            <v>1</v>
          </cell>
          <cell r="K45" t="str">
            <v>non-specia</v>
          </cell>
          <cell r="L45" t="str">
            <v>SOME</v>
          </cell>
        </row>
        <row r="46">
          <cell r="A46">
            <v>22</v>
          </cell>
          <cell r="B46">
            <v>2</v>
          </cell>
          <cell r="C46">
            <v>49</v>
          </cell>
          <cell r="D46">
            <v>166</v>
          </cell>
          <cell r="E46">
            <v>1</v>
          </cell>
          <cell r="F46">
            <v>2</v>
          </cell>
          <cell r="G46">
            <v>3</v>
          </cell>
          <cell r="H46">
            <v>3</v>
          </cell>
          <cell r="I46">
            <v>1</v>
          </cell>
          <cell r="J46">
            <v>1</v>
          </cell>
          <cell r="K46" t="str">
            <v>SPECIALIST</v>
          </cell>
          <cell r="L46" t="str">
            <v>SOME</v>
          </cell>
        </row>
        <row r="47">
          <cell r="A47">
            <v>39</v>
          </cell>
          <cell r="B47">
            <v>1</v>
          </cell>
          <cell r="C47">
            <v>51</v>
          </cell>
          <cell r="D47">
            <v>166</v>
          </cell>
          <cell r="E47">
            <v>2</v>
          </cell>
          <cell r="F47">
            <v>2</v>
          </cell>
          <cell r="G47">
            <v>1</v>
          </cell>
          <cell r="H47">
            <v>1</v>
          </cell>
          <cell r="I47">
            <v>3</v>
          </cell>
          <cell r="J47">
            <v>2</v>
          </cell>
          <cell r="K47" t="str">
            <v>SPECIALIST</v>
          </cell>
          <cell r="L47" t="str">
            <v>none</v>
          </cell>
        </row>
        <row r="48">
          <cell r="A48">
            <v>27</v>
          </cell>
          <cell r="B48">
            <v>2</v>
          </cell>
          <cell r="C48">
            <v>35</v>
          </cell>
          <cell r="D48">
            <v>158</v>
          </cell>
          <cell r="E48">
            <v>2</v>
          </cell>
          <cell r="F48">
            <v>5</v>
          </cell>
          <cell r="G48">
            <v>5</v>
          </cell>
          <cell r="H48">
            <v>5</v>
          </cell>
          <cell r="I48">
            <v>2</v>
          </cell>
          <cell r="J48">
            <v>3</v>
          </cell>
          <cell r="K48" t="str">
            <v>non-specia</v>
          </cell>
          <cell r="L48" t="str">
            <v>SOME</v>
          </cell>
        </row>
        <row r="49">
          <cell r="A49">
            <v>27</v>
          </cell>
          <cell r="B49">
            <v>2</v>
          </cell>
          <cell r="C49">
            <v>39</v>
          </cell>
          <cell r="D49">
            <v>152</v>
          </cell>
          <cell r="E49">
            <v>2</v>
          </cell>
          <cell r="F49">
            <v>1</v>
          </cell>
          <cell r="G49">
            <v>3</v>
          </cell>
          <cell r="H49">
            <v>3</v>
          </cell>
          <cell r="I49">
            <v>2</v>
          </cell>
          <cell r="J49">
            <v>1</v>
          </cell>
          <cell r="K49" t="str">
            <v>SPECIALIST</v>
          </cell>
          <cell r="L49" t="str">
            <v>SOME</v>
          </cell>
        </row>
        <row r="50">
          <cell r="A50">
            <v>35</v>
          </cell>
          <cell r="B50">
            <v>2</v>
          </cell>
          <cell r="C50">
            <v>47</v>
          </cell>
          <cell r="D50">
            <v>158</v>
          </cell>
          <cell r="E50">
            <v>2</v>
          </cell>
          <cell r="F50">
            <v>2</v>
          </cell>
          <cell r="G50">
            <v>3</v>
          </cell>
          <cell r="H50">
            <v>3</v>
          </cell>
          <cell r="I50">
            <v>2</v>
          </cell>
          <cell r="J50">
            <v>2</v>
          </cell>
          <cell r="K50" t="str">
            <v>non-specia</v>
          </cell>
          <cell r="L50" t="str">
            <v>SOME</v>
          </cell>
        </row>
        <row r="51">
          <cell r="A51">
            <v>21</v>
          </cell>
          <cell r="B51">
            <v>2</v>
          </cell>
          <cell r="C51">
            <v>49</v>
          </cell>
          <cell r="D51">
            <v>159</v>
          </cell>
          <cell r="E51">
            <v>1</v>
          </cell>
          <cell r="F51">
            <v>1</v>
          </cell>
          <cell r="G51">
            <v>3</v>
          </cell>
          <cell r="H51">
            <v>3</v>
          </cell>
          <cell r="I51">
            <v>1</v>
          </cell>
          <cell r="J51">
            <v>2</v>
          </cell>
          <cell r="K51" t="str">
            <v>SPECIALIST</v>
          </cell>
          <cell r="L51" t="str">
            <v>SOME</v>
          </cell>
        </row>
        <row r="52">
          <cell r="A52">
            <v>32</v>
          </cell>
          <cell r="B52">
            <v>2</v>
          </cell>
          <cell r="C52">
            <v>64</v>
          </cell>
          <cell r="D52">
            <v>174</v>
          </cell>
          <cell r="E52">
            <v>1</v>
          </cell>
          <cell r="F52">
            <v>1</v>
          </cell>
          <cell r="G52">
            <v>3</v>
          </cell>
          <cell r="H52">
            <v>3</v>
          </cell>
          <cell r="I52">
            <v>2</v>
          </cell>
          <cell r="J52">
            <v>2</v>
          </cell>
          <cell r="K52" t="str">
            <v>non-specia</v>
          </cell>
          <cell r="L52" t="str">
            <v>SOME</v>
          </cell>
        </row>
        <row r="53">
          <cell r="A53">
            <v>34</v>
          </cell>
          <cell r="B53">
            <v>1</v>
          </cell>
          <cell r="C53">
            <v>63</v>
          </cell>
          <cell r="D53">
            <v>168</v>
          </cell>
          <cell r="E53">
            <v>2</v>
          </cell>
          <cell r="F53">
            <v>1</v>
          </cell>
          <cell r="G53">
            <v>1</v>
          </cell>
          <cell r="H53">
            <v>1</v>
          </cell>
          <cell r="I53">
            <v>2</v>
          </cell>
          <cell r="J53">
            <v>2</v>
          </cell>
          <cell r="K53" t="str">
            <v>SPECIALIST</v>
          </cell>
          <cell r="L53" t="str">
            <v>none</v>
          </cell>
        </row>
        <row r="54">
          <cell r="A54">
            <v>33</v>
          </cell>
          <cell r="B54">
            <v>2</v>
          </cell>
          <cell r="C54">
            <v>51</v>
          </cell>
          <cell r="D54">
            <v>166</v>
          </cell>
          <cell r="E54">
            <v>1</v>
          </cell>
          <cell r="F54">
            <v>1</v>
          </cell>
          <cell r="G54">
            <v>3</v>
          </cell>
          <cell r="H54">
            <v>3</v>
          </cell>
          <cell r="I54">
            <v>3</v>
          </cell>
          <cell r="J54">
            <v>3</v>
          </cell>
          <cell r="K54" t="str">
            <v>SPECIALIST</v>
          </cell>
          <cell r="L54" t="str">
            <v>none</v>
          </cell>
        </row>
        <row r="55">
          <cell r="A55">
            <v>24</v>
          </cell>
          <cell r="B55">
            <v>1</v>
          </cell>
          <cell r="C55">
            <v>39</v>
          </cell>
          <cell r="D55">
            <v>149</v>
          </cell>
          <cell r="E55">
            <v>2</v>
          </cell>
          <cell r="F55">
            <v>4</v>
          </cell>
          <cell r="G55">
            <v>2</v>
          </cell>
          <cell r="H55">
            <v>3</v>
          </cell>
          <cell r="I55">
            <v>5</v>
          </cell>
          <cell r="J55">
            <v>3</v>
          </cell>
          <cell r="K55" t="str">
            <v>SPECIALIST</v>
          </cell>
          <cell r="L55" t="str">
            <v>none</v>
          </cell>
        </row>
        <row r="56">
          <cell r="A56">
            <v>44</v>
          </cell>
          <cell r="B56">
            <v>2</v>
          </cell>
          <cell r="C56">
            <v>66</v>
          </cell>
          <cell r="D56">
            <v>174</v>
          </cell>
          <cell r="E56">
            <v>1</v>
          </cell>
          <cell r="F56">
            <v>4</v>
          </cell>
          <cell r="G56">
            <v>2</v>
          </cell>
          <cell r="H56">
            <v>2</v>
          </cell>
          <cell r="I56">
            <v>2</v>
          </cell>
          <cell r="J56">
            <v>3</v>
          </cell>
          <cell r="K56" t="str">
            <v>non-specia</v>
          </cell>
          <cell r="L56" t="str">
            <v>SOME</v>
          </cell>
        </row>
        <row r="57">
          <cell r="A57">
            <v>45</v>
          </cell>
          <cell r="B57">
            <v>1</v>
          </cell>
          <cell r="C57">
            <v>48</v>
          </cell>
          <cell r="D57">
            <v>164</v>
          </cell>
          <cell r="E57">
            <v>2</v>
          </cell>
          <cell r="F57">
            <v>1</v>
          </cell>
          <cell r="G57">
            <v>2</v>
          </cell>
          <cell r="H57">
            <v>3</v>
          </cell>
          <cell r="I57">
            <v>2</v>
          </cell>
          <cell r="J57">
            <v>2</v>
          </cell>
          <cell r="K57" t="str">
            <v>SPECIALIST</v>
          </cell>
          <cell r="L57" t="str">
            <v>SOME</v>
          </cell>
        </row>
        <row r="58">
          <cell r="A58">
            <v>37</v>
          </cell>
          <cell r="B58">
            <v>2</v>
          </cell>
          <cell r="C58">
            <v>50</v>
          </cell>
          <cell r="D58">
            <v>162</v>
          </cell>
          <cell r="E58">
            <v>2</v>
          </cell>
          <cell r="F58">
            <v>2</v>
          </cell>
          <cell r="G58">
            <v>3</v>
          </cell>
          <cell r="H58">
            <v>3</v>
          </cell>
          <cell r="I58">
            <v>3</v>
          </cell>
          <cell r="J58">
            <v>3</v>
          </cell>
          <cell r="K58" t="str">
            <v>SPECIALIST</v>
          </cell>
          <cell r="L58" t="str">
            <v>SOME</v>
          </cell>
        </row>
        <row r="59">
          <cell r="A59">
            <v>41</v>
          </cell>
          <cell r="B59">
            <v>2</v>
          </cell>
          <cell r="C59">
            <v>37</v>
          </cell>
          <cell r="D59">
            <v>158</v>
          </cell>
          <cell r="E59">
            <v>1</v>
          </cell>
          <cell r="F59">
            <v>3</v>
          </cell>
          <cell r="G59">
            <v>3</v>
          </cell>
          <cell r="H59">
            <v>4</v>
          </cell>
          <cell r="I59">
            <v>2</v>
          </cell>
          <cell r="J59">
            <v>2</v>
          </cell>
          <cell r="K59" t="str">
            <v>non-specia</v>
          </cell>
          <cell r="L59" t="str">
            <v>SOME</v>
          </cell>
        </row>
        <row r="60">
          <cell r="A60">
            <v>22</v>
          </cell>
          <cell r="B60">
            <v>1</v>
          </cell>
          <cell r="C60">
            <v>49</v>
          </cell>
          <cell r="D60">
            <v>166</v>
          </cell>
          <cell r="E60">
            <v>2</v>
          </cell>
          <cell r="F60">
            <v>3</v>
          </cell>
          <cell r="G60">
            <v>5</v>
          </cell>
          <cell r="H60">
            <v>5</v>
          </cell>
          <cell r="I60">
            <v>4</v>
          </cell>
          <cell r="J60">
            <v>4</v>
          </cell>
          <cell r="K60" t="str">
            <v>non-specia</v>
          </cell>
          <cell r="L60" t="str">
            <v>none</v>
          </cell>
        </row>
        <row r="61">
          <cell r="A61">
            <v>36</v>
          </cell>
          <cell r="B61">
            <v>2</v>
          </cell>
          <cell r="C61">
            <v>57</v>
          </cell>
          <cell r="D61">
            <v>162</v>
          </cell>
          <cell r="E61">
            <v>1</v>
          </cell>
          <cell r="G61">
            <v>1</v>
          </cell>
          <cell r="H61">
            <v>1</v>
          </cell>
          <cell r="I61">
            <v>1</v>
          </cell>
          <cell r="J61">
            <v>2</v>
          </cell>
          <cell r="K61" t="str">
            <v>non-specia</v>
          </cell>
          <cell r="L61" t="str">
            <v>SOME</v>
          </cell>
        </row>
        <row r="62">
          <cell r="A62">
            <v>31</v>
          </cell>
          <cell r="B62">
            <v>2</v>
          </cell>
          <cell r="C62">
            <v>41</v>
          </cell>
          <cell r="D62">
            <v>154</v>
          </cell>
          <cell r="E62">
            <v>1</v>
          </cell>
          <cell r="F62">
            <v>2</v>
          </cell>
          <cell r="G62">
            <v>3</v>
          </cell>
          <cell r="H62">
            <v>3</v>
          </cell>
          <cell r="I62">
            <v>2</v>
          </cell>
          <cell r="J62">
            <v>2</v>
          </cell>
          <cell r="K62" t="str">
            <v>SPECIALIST</v>
          </cell>
          <cell r="L62" t="str">
            <v>SOME</v>
          </cell>
        </row>
        <row r="63">
          <cell r="A63">
            <v>31</v>
          </cell>
          <cell r="B63">
            <v>2</v>
          </cell>
          <cell r="C63">
            <v>41</v>
          </cell>
          <cell r="D63">
            <v>154</v>
          </cell>
          <cell r="E63">
            <v>1</v>
          </cell>
          <cell r="F63">
            <v>2</v>
          </cell>
          <cell r="G63">
            <v>3</v>
          </cell>
          <cell r="H63">
            <v>3</v>
          </cell>
          <cell r="I63">
            <v>2</v>
          </cell>
          <cell r="J63">
            <v>2</v>
          </cell>
          <cell r="K63" t="str">
            <v>SPECIALIST</v>
          </cell>
          <cell r="L63" t="str">
            <v>SOME</v>
          </cell>
        </row>
        <row r="64">
          <cell r="A64">
            <v>40</v>
          </cell>
          <cell r="B64">
            <v>2</v>
          </cell>
          <cell r="C64">
            <v>74</v>
          </cell>
          <cell r="D64">
            <v>174</v>
          </cell>
          <cell r="E64">
            <v>2</v>
          </cell>
          <cell r="F64">
            <v>1</v>
          </cell>
          <cell r="G64">
            <v>2</v>
          </cell>
          <cell r="H64">
            <v>3</v>
          </cell>
          <cell r="I64">
            <v>1</v>
          </cell>
          <cell r="J64">
            <v>1</v>
          </cell>
          <cell r="K64" t="str">
            <v>SPECIALIST</v>
          </cell>
          <cell r="L64" t="str">
            <v>none</v>
          </cell>
        </row>
        <row r="65">
          <cell r="A65">
            <v>35</v>
          </cell>
          <cell r="B65">
            <v>1</v>
          </cell>
          <cell r="C65">
            <v>58</v>
          </cell>
          <cell r="D65">
            <v>166</v>
          </cell>
          <cell r="E65">
            <v>2</v>
          </cell>
          <cell r="F65">
            <v>2</v>
          </cell>
          <cell r="G65">
            <v>3</v>
          </cell>
          <cell r="H65">
            <v>4</v>
          </cell>
          <cell r="I65">
            <v>2</v>
          </cell>
          <cell r="J65">
            <v>2</v>
          </cell>
          <cell r="K65" t="str">
            <v>SPECIALIST</v>
          </cell>
          <cell r="L65" t="str">
            <v>SOME</v>
          </cell>
        </row>
        <row r="66">
          <cell r="A66">
            <v>40</v>
          </cell>
          <cell r="B66">
            <v>2</v>
          </cell>
          <cell r="C66">
            <v>54</v>
          </cell>
          <cell r="D66">
            <v>162</v>
          </cell>
          <cell r="E66">
            <v>1</v>
          </cell>
          <cell r="F66">
            <v>1</v>
          </cell>
          <cell r="G66">
            <v>2</v>
          </cell>
          <cell r="H66">
            <v>3</v>
          </cell>
          <cell r="I66">
            <v>1</v>
          </cell>
          <cell r="J66">
            <v>1</v>
          </cell>
          <cell r="K66" t="str">
            <v>SPECIALIST</v>
          </cell>
          <cell r="L66" t="str">
            <v>SOME</v>
          </cell>
        </row>
        <row r="67">
          <cell r="A67">
            <v>33</v>
          </cell>
          <cell r="B67">
            <v>2</v>
          </cell>
          <cell r="C67">
            <v>59</v>
          </cell>
          <cell r="D67">
            <v>160</v>
          </cell>
          <cell r="E67">
            <v>1</v>
          </cell>
          <cell r="F67">
            <v>2</v>
          </cell>
          <cell r="G67">
            <v>4</v>
          </cell>
          <cell r="H67">
            <v>2</v>
          </cell>
          <cell r="I67">
            <v>2</v>
          </cell>
          <cell r="J67">
            <v>3</v>
          </cell>
          <cell r="K67" t="str">
            <v>SPECIALIST</v>
          </cell>
          <cell r="L67" t="str">
            <v>SOME</v>
          </cell>
        </row>
        <row r="68">
          <cell r="A68">
            <v>37</v>
          </cell>
          <cell r="B68">
            <v>2</v>
          </cell>
          <cell r="C68">
            <v>35</v>
          </cell>
          <cell r="D68">
            <v>158</v>
          </cell>
          <cell r="E68">
            <v>2</v>
          </cell>
          <cell r="F68">
            <v>4</v>
          </cell>
          <cell r="G68">
            <v>3</v>
          </cell>
          <cell r="H68">
            <v>3</v>
          </cell>
          <cell r="I68">
            <v>4</v>
          </cell>
          <cell r="J68">
            <v>5</v>
          </cell>
          <cell r="K68" t="str">
            <v>non-specia</v>
          </cell>
          <cell r="L68" t="str">
            <v>none</v>
          </cell>
        </row>
        <row r="69">
          <cell r="A69">
            <v>29</v>
          </cell>
          <cell r="B69">
            <v>2</v>
          </cell>
          <cell r="K69" t="str">
            <v>non-specia</v>
          </cell>
          <cell r="L69" t="str">
            <v>none</v>
          </cell>
        </row>
        <row r="70">
          <cell r="A70">
            <v>29</v>
          </cell>
          <cell r="B70">
            <v>1</v>
          </cell>
          <cell r="C70">
            <v>62</v>
          </cell>
          <cell r="D70">
            <v>178</v>
          </cell>
          <cell r="E70">
            <v>2</v>
          </cell>
          <cell r="F70">
            <v>1</v>
          </cell>
          <cell r="G70">
            <v>1</v>
          </cell>
          <cell r="H70">
            <v>1</v>
          </cell>
          <cell r="I70">
            <v>2</v>
          </cell>
          <cell r="J70">
            <v>1</v>
          </cell>
          <cell r="K70" t="str">
            <v>SPECIALIST</v>
          </cell>
          <cell r="L70" t="str">
            <v>SOME</v>
          </cell>
        </row>
        <row r="71">
          <cell r="A71">
            <v>31</v>
          </cell>
          <cell r="B71">
            <v>1</v>
          </cell>
          <cell r="C71">
            <v>55</v>
          </cell>
          <cell r="D71">
            <v>160</v>
          </cell>
          <cell r="E71">
            <v>1</v>
          </cell>
          <cell r="F71">
            <v>4</v>
          </cell>
          <cell r="G71">
            <v>3</v>
          </cell>
          <cell r="H71">
            <v>4</v>
          </cell>
          <cell r="I71">
            <v>2</v>
          </cell>
          <cell r="J71">
            <v>2</v>
          </cell>
          <cell r="K71" t="str">
            <v>SPECIALIST</v>
          </cell>
          <cell r="L71" t="str">
            <v>SOME</v>
          </cell>
        </row>
        <row r="72">
          <cell r="A72">
            <v>34</v>
          </cell>
          <cell r="B72">
            <v>1</v>
          </cell>
          <cell r="K72" t="str">
            <v>non-specia</v>
          </cell>
          <cell r="L72" t="str">
            <v>none</v>
          </cell>
        </row>
        <row r="73">
          <cell r="A73">
            <v>24</v>
          </cell>
          <cell r="B73">
            <v>1</v>
          </cell>
          <cell r="C73">
            <v>57</v>
          </cell>
          <cell r="D73">
            <v>162</v>
          </cell>
          <cell r="E73">
            <v>2</v>
          </cell>
          <cell r="F73">
            <v>5</v>
          </cell>
          <cell r="G73">
            <v>5</v>
          </cell>
          <cell r="H73">
            <v>3</v>
          </cell>
          <cell r="I73">
            <v>2</v>
          </cell>
          <cell r="J73">
            <v>2</v>
          </cell>
          <cell r="K73" t="str">
            <v>non-specia</v>
          </cell>
          <cell r="L73" t="str">
            <v>SOME</v>
          </cell>
        </row>
        <row r="74">
          <cell r="A74">
            <v>31</v>
          </cell>
          <cell r="B74">
            <v>1</v>
          </cell>
          <cell r="K74" t="str">
            <v>non-specia</v>
          </cell>
          <cell r="L74" t="str">
            <v>none</v>
          </cell>
        </row>
        <row r="75">
          <cell r="A75">
            <v>24</v>
          </cell>
          <cell r="B75">
            <v>1</v>
          </cell>
          <cell r="C75">
            <v>50</v>
          </cell>
          <cell r="D75">
            <v>152</v>
          </cell>
          <cell r="E75">
            <v>2</v>
          </cell>
          <cell r="F75">
            <v>2</v>
          </cell>
          <cell r="G75">
            <v>3</v>
          </cell>
          <cell r="H75">
            <v>3</v>
          </cell>
          <cell r="I75">
            <v>2</v>
          </cell>
          <cell r="J75">
            <v>2</v>
          </cell>
          <cell r="K75" t="str">
            <v>non-specia</v>
          </cell>
          <cell r="L75" t="str">
            <v>SOME</v>
          </cell>
        </row>
        <row r="76">
          <cell r="A76">
            <v>47</v>
          </cell>
          <cell r="B76">
            <v>2</v>
          </cell>
          <cell r="C76">
            <v>54</v>
          </cell>
          <cell r="D76">
            <v>162</v>
          </cell>
          <cell r="E76">
            <v>1</v>
          </cell>
          <cell r="F76">
            <v>2</v>
          </cell>
          <cell r="G76">
            <v>3</v>
          </cell>
          <cell r="H76">
            <v>3</v>
          </cell>
          <cell r="I76">
            <v>1</v>
          </cell>
          <cell r="J76">
            <v>2</v>
          </cell>
          <cell r="K76" t="str">
            <v>SPECIALIST</v>
          </cell>
          <cell r="L76" t="str">
            <v>SOME</v>
          </cell>
        </row>
        <row r="77">
          <cell r="A77">
            <v>31</v>
          </cell>
          <cell r="B77">
            <v>2</v>
          </cell>
          <cell r="C77">
            <v>59</v>
          </cell>
          <cell r="D77">
            <v>168</v>
          </cell>
          <cell r="E77">
            <v>1</v>
          </cell>
          <cell r="F77">
            <v>1</v>
          </cell>
          <cell r="G77">
            <v>2</v>
          </cell>
          <cell r="H77">
            <v>4</v>
          </cell>
          <cell r="I77">
            <v>2</v>
          </cell>
          <cell r="J77">
            <v>3</v>
          </cell>
          <cell r="K77" t="str">
            <v>SPECIALIST</v>
          </cell>
          <cell r="L77" t="str">
            <v>SOME</v>
          </cell>
        </row>
        <row r="78">
          <cell r="A78">
            <v>32</v>
          </cell>
          <cell r="B78">
            <v>2</v>
          </cell>
          <cell r="C78">
            <v>51</v>
          </cell>
          <cell r="D78">
            <v>162</v>
          </cell>
          <cell r="E78">
            <v>1</v>
          </cell>
          <cell r="F78">
            <v>2</v>
          </cell>
          <cell r="G78">
            <v>5</v>
          </cell>
          <cell r="H78">
            <v>3</v>
          </cell>
          <cell r="I78">
            <v>2</v>
          </cell>
          <cell r="J78">
            <v>3</v>
          </cell>
          <cell r="K78" t="str">
            <v>SPECIALIST</v>
          </cell>
          <cell r="L78" t="str">
            <v>SOME</v>
          </cell>
        </row>
        <row r="79">
          <cell r="A79">
            <v>43</v>
          </cell>
          <cell r="B79">
            <v>2</v>
          </cell>
          <cell r="C79">
            <v>53</v>
          </cell>
          <cell r="D79">
            <v>174</v>
          </cell>
          <cell r="E79">
            <v>2</v>
          </cell>
          <cell r="F79">
            <v>5</v>
          </cell>
          <cell r="G79">
            <v>4</v>
          </cell>
          <cell r="H79">
            <v>4</v>
          </cell>
          <cell r="I79">
            <v>2</v>
          </cell>
          <cell r="J79">
            <v>2</v>
          </cell>
          <cell r="K79" t="str">
            <v>non-specia</v>
          </cell>
          <cell r="L79" t="str">
            <v>none</v>
          </cell>
        </row>
        <row r="80">
          <cell r="A80">
            <v>33</v>
          </cell>
          <cell r="B80">
            <v>1</v>
          </cell>
          <cell r="K80" t="str">
            <v>non-specia</v>
          </cell>
          <cell r="L80" t="str">
            <v>none</v>
          </cell>
        </row>
        <row r="81">
          <cell r="A81">
            <v>48</v>
          </cell>
          <cell r="B81">
            <v>1</v>
          </cell>
          <cell r="C81">
            <v>51</v>
          </cell>
          <cell r="D81">
            <v>162</v>
          </cell>
          <cell r="E81">
            <v>2</v>
          </cell>
          <cell r="F81">
            <v>4</v>
          </cell>
          <cell r="G81">
            <v>5</v>
          </cell>
          <cell r="H81">
            <v>4</v>
          </cell>
          <cell r="I81">
            <v>4</v>
          </cell>
          <cell r="J81">
            <v>5</v>
          </cell>
          <cell r="K81" t="str">
            <v>SPECIALIST</v>
          </cell>
          <cell r="L81" t="str">
            <v>SOME</v>
          </cell>
        </row>
        <row r="82">
          <cell r="A82">
            <v>32</v>
          </cell>
          <cell r="B82">
            <v>2</v>
          </cell>
          <cell r="C82">
            <v>50</v>
          </cell>
          <cell r="D82">
            <v>168</v>
          </cell>
          <cell r="E82">
            <v>1</v>
          </cell>
          <cell r="F82">
            <v>1</v>
          </cell>
          <cell r="G82">
            <v>2</v>
          </cell>
          <cell r="H82">
            <v>3</v>
          </cell>
          <cell r="I82">
            <v>2</v>
          </cell>
          <cell r="J82">
            <v>2</v>
          </cell>
          <cell r="K82" t="str">
            <v>SPECIALIST</v>
          </cell>
          <cell r="L82" t="str">
            <v>SOME</v>
          </cell>
        </row>
        <row r="83">
          <cell r="A83">
            <v>29</v>
          </cell>
          <cell r="B83">
            <v>2</v>
          </cell>
          <cell r="C83">
            <v>60</v>
          </cell>
          <cell r="D83">
            <v>170</v>
          </cell>
          <cell r="E83">
            <v>1</v>
          </cell>
          <cell r="F83">
            <v>1</v>
          </cell>
          <cell r="G83">
            <v>1</v>
          </cell>
          <cell r="H83">
            <v>1</v>
          </cell>
          <cell r="I83">
            <v>1</v>
          </cell>
          <cell r="J83">
            <v>2</v>
          </cell>
          <cell r="K83" t="str">
            <v>SPECIALIST</v>
          </cell>
          <cell r="L83" t="str">
            <v>SOME</v>
          </cell>
        </row>
        <row r="84">
          <cell r="A84">
            <v>37</v>
          </cell>
          <cell r="B84">
            <v>1</v>
          </cell>
          <cell r="E84">
            <v>1</v>
          </cell>
          <cell r="F84">
            <v>1</v>
          </cell>
          <cell r="G84">
            <v>3</v>
          </cell>
          <cell r="H84">
            <v>4</v>
          </cell>
          <cell r="I84">
            <v>2</v>
          </cell>
          <cell r="J84">
            <v>2</v>
          </cell>
          <cell r="K84" t="str">
            <v>SPECIALIST</v>
          </cell>
          <cell r="L84" t="str">
            <v>none</v>
          </cell>
        </row>
        <row r="85">
          <cell r="A85">
            <v>41</v>
          </cell>
          <cell r="B85">
            <v>2</v>
          </cell>
          <cell r="C85">
            <v>40</v>
          </cell>
          <cell r="D85">
            <v>156</v>
          </cell>
          <cell r="E85">
            <v>2</v>
          </cell>
          <cell r="F85">
            <v>5</v>
          </cell>
          <cell r="G85">
            <v>3</v>
          </cell>
          <cell r="H85">
            <v>3</v>
          </cell>
          <cell r="I85">
            <v>2</v>
          </cell>
          <cell r="J85">
            <v>5</v>
          </cell>
          <cell r="K85" t="str">
            <v>non-specia</v>
          </cell>
          <cell r="L85" t="str">
            <v>SOME</v>
          </cell>
        </row>
        <row r="86">
          <cell r="A86">
            <v>33</v>
          </cell>
          <cell r="B86">
            <v>2</v>
          </cell>
          <cell r="C86">
            <v>72</v>
          </cell>
          <cell r="D86">
            <v>179</v>
          </cell>
          <cell r="E86">
            <v>1</v>
          </cell>
          <cell r="F86">
            <v>2</v>
          </cell>
          <cell r="G86">
            <v>3</v>
          </cell>
          <cell r="H86">
            <v>5</v>
          </cell>
          <cell r="I86">
            <v>1</v>
          </cell>
          <cell r="J86">
            <v>2</v>
          </cell>
          <cell r="K86" t="str">
            <v>SPECIALIST</v>
          </cell>
          <cell r="L86" t="str">
            <v>SOME</v>
          </cell>
        </row>
        <row r="87">
          <cell r="A87">
            <v>34</v>
          </cell>
          <cell r="B87">
            <v>1</v>
          </cell>
          <cell r="C87">
            <v>49</v>
          </cell>
          <cell r="D87">
            <v>168</v>
          </cell>
          <cell r="E87">
            <v>1</v>
          </cell>
          <cell r="F87">
            <v>3</v>
          </cell>
          <cell r="G87">
            <v>4</v>
          </cell>
          <cell r="H87">
            <v>3</v>
          </cell>
          <cell r="I87">
            <v>2</v>
          </cell>
          <cell r="J87">
            <v>3</v>
          </cell>
          <cell r="K87" t="str">
            <v>SPECIALIST</v>
          </cell>
          <cell r="L87" t="str">
            <v>SOME</v>
          </cell>
        </row>
        <row r="88">
          <cell r="A88">
            <v>32</v>
          </cell>
          <cell r="B88">
            <v>1</v>
          </cell>
          <cell r="C88">
            <v>65</v>
          </cell>
          <cell r="D88">
            <v>174</v>
          </cell>
          <cell r="E88">
            <v>1</v>
          </cell>
          <cell r="F88">
            <v>1</v>
          </cell>
          <cell r="G88">
            <v>3</v>
          </cell>
          <cell r="H88">
            <v>2</v>
          </cell>
          <cell r="I88">
            <v>2</v>
          </cell>
          <cell r="J88">
            <v>2</v>
          </cell>
          <cell r="K88" t="str">
            <v>SPECIALIST</v>
          </cell>
          <cell r="L88" t="str">
            <v>SOME</v>
          </cell>
        </row>
        <row r="89">
          <cell r="A89">
            <v>23</v>
          </cell>
          <cell r="B89">
            <v>1</v>
          </cell>
          <cell r="C89">
            <v>81</v>
          </cell>
          <cell r="D89">
            <v>162</v>
          </cell>
          <cell r="E89">
            <v>2</v>
          </cell>
          <cell r="F89">
            <v>2</v>
          </cell>
          <cell r="G89">
            <v>3</v>
          </cell>
          <cell r="H89">
            <v>4</v>
          </cell>
          <cell r="I89">
            <v>3</v>
          </cell>
          <cell r="J89">
            <v>3</v>
          </cell>
          <cell r="K89" t="str">
            <v>SPECIALIST</v>
          </cell>
          <cell r="L89" t="str">
            <v>SOME</v>
          </cell>
        </row>
        <row r="90">
          <cell r="A90">
            <v>28</v>
          </cell>
          <cell r="B90">
            <v>2</v>
          </cell>
          <cell r="C90">
            <v>58</v>
          </cell>
          <cell r="D90">
            <v>162</v>
          </cell>
          <cell r="E90">
            <v>1</v>
          </cell>
          <cell r="F90">
            <v>2</v>
          </cell>
          <cell r="G90">
            <v>3</v>
          </cell>
          <cell r="H90">
            <v>3</v>
          </cell>
          <cell r="I90">
            <v>3</v>
          </cell>
          <cell r="J90">
            <v>1</v>
          </cell>
          <cell r="K90" t="str">
            <v>non-specia</v>
          </cell>
          <cell r="L90" t="str">
            <v>SOME</v>
          </cell>
        </row>
        <row r="91">
          <cell r="A91">
            <v>29</v>
          </cell>
          <cell r="B91">
            <v>2</v>
          </cell>
          <cell r="C91">
            <v>60</v>
          </cell>
          <cell r="D91">
            <v>162</v>
          </cell>
          <cell r="E91">
            <v>2</v>
          </cell>
          <cell r="F91">
            <v>1</v>
          </cell>
          <cell r="G91">
            <v>2</v>
          </cell>
          <cell r="H91">
            <v>3</v>
          </cell>
          <cell r="I91">
            <v>2</v>
          </cell>
          <cell r="J91">
            <v>2</v>
          </cell>
          <cell r="K91" t="str">
            <v>SPECIALIST</v>
          </cell>
          <cell r="L91" t="str">
            <v>SOME</v>
          </cell>
        </row>
        <row r="92">
          <cell r="A92">
            <v>24</v>
          </cell>
          <cell r="B92">
            <v>2</v>
          </cell>
          <cell r="C92">
            <v>52</v>
          </cell>
          <cell r="D92">
            <v>168</v>
          </cell>
          <cell r="E92">
            <v>2</v>
          </cell>
          <cell r="F92">
            <v>4</v>
          </cell>
          <cell r="G92">
            <v>1</v>
          </cell>
          <cell r="H92">
            <v>2</v>
          </cell>
          <cell r="I92">
            <v>2</v>
          </cell>
          <cell r="J92">
            <v>2</v>
          </cell>
          <cell r="K92" t="str">
            <v>non-specia</v>
          </cell>
          <cell r="L92" t="str">
            <v>none</v>
          </cell>
        </row>
        <row r="93">
          <cell r="A93">
            <v>22</v>
          </cell>
          <cell r="B93">
            <v>1</v>
          </cell>
          <cell r="C93">
            <v>44</v>
          </cell>
          <cell r="D93">
            <v>172</v>
          </cell>
          <cell r="E93">
            <v>2</v>
          </cell>
          <cell r="F93">
            <v>2</v>
          </cell>
          <cell r="G93">
            <v>3</v>
          </cell>
          <cell r="H93">
            <v>4</v>
          </cell>
          <cell r="I93">
            <v>2</v>
          </cell>
          <cell r="J93">
            <v>2</v>
          </cell>
          <cell r="K93" t="str">
            <v>SPECIALIST</v>
          </cell>
          <cell r="L93" t="str">
            <v>SOME</v>
          </cell>
        </row>
        <row r="94">
          <cell r="A94">
            <v>40</v>
          </cell>
          <cell r="B94">
            <v>1</v>
          </cell>
          <cell r="C94">
            <v>55</v>
          </cell>
          <cell r="D94">
            <v>178</v>
          </cell>
          <cell r="E94">
            <v>1</v>
          </cell>
          <cell r="F94">
            <v>4</v>
          </cell>
          <cell r="G94">
            <v>4</v>
          </cell>
          <cell r="H94">
            <v>3</v>
          </cell>
          <cell r="I94">
            <v>4</v>
          </cell>
          <cell r="J94">
            <v>4</v>
          </cell>
          <cell r="K94" t="str">
            <v>non-specia</v>
          </cell>
          <cell r="L94" t="str">
            <v>SOME</v>
          </cell>
        </row>
        <row r="95">
          <cell r="A95">
            <v>28</v>
          </cell>
          <cell r="B95">
            <v>1</v>
          </cell>
          <cell r="C95">
            <v>55</v>
          </cell>
          <cell r="D95">
            <v>166</v>
          </cell>
          <cell r="E95">
            <v>1</v>
          </cell>
          <cell r="F95">
            <v>3</v>
          </cell>
          <cell r="G95">
            <v>5</v>
          </cell>
          <cell r="H95">
            <v>5</v>
          </cell>
          <cell r="I95">
            <v>2</v>
          </cell>
          <cell r="J95">
            <v>3</v>
          </cell>
          <cell r="K95" t="str">
            <v>SPECIALIST</v>
          </cell>
          <cell r="L95" t="str">
            <v>SOME</v>
          </cell>
        </row>
        <row r="96">
          <cell r="A96">
            <v>29</v>
          </cell>
          <cell r="B96">
            <v>1</v>
          </cell>
          <cell r="C96">
            <v>67</v>
          </cell>
          <cell r="D96">
            <v>166</v>
          </cell>
          <cell r="E96">
            <v>1</v>
          </cell>
          <cell r="F96">
            <v>1</v>
          </cell>
          <cell r="G96">
            <v>3</v>
          </cell>
          <cell r="H96">
            <v>3</v>
          </cell>
          <cell r="I96">
            <v>2</v>
          </cell>
          <cell r="J96">
            <v>3</v>
          </cell>
          <cell r="K96" t="str">
            <v>SPECIALIST</v>
          </cell>
          <cell r="L96" t="str">
            <v>SOME</v>
          </cell>
        </row>
        <row r="97">
          <cell r="A97">
            <v>37</v>
          </cell>
          <cell r="B97">
            <v>1</v>
          </cell>
          <cell r="K97" t="str">
            <v>non-specia</v>
          </cell>
          <cell r="L97" t="str">
            <v>none</v>
          </cell>
        </row>
        <row r="98">
          <cell r="A98">
            <v>25</v>
          </cell>
          <cell r="B98">
            <v>1</v>
          </cell>
          <cell r="K98" t="str">
            <v>non-specia</v>
          </cell>
          <cell r="L98" t="str">
            <v>none</v>
          </cell>
        </row>
        <row r="99">
          <cell r="A99">
            <v>32</v>
          </cell>
          <cell r="B99">
            <v>2</v>
          </cell>
          <cell r="K99" t="str">
            <v>non-specia</v>
          </cell>
          <cell r="L99" t="str">
            <v>none</v>
          </cell>
        </row>
        <row r="100">
          <cell r="A100">
            <v>19</v>
          </cell>
          <cell r="B100">
            <v>1</v>
          </cell>
          <cell r="C100">
            <v>53</v>
          </cell>
          <cell r="D100">
            <v>179</v>
          </cell>
          <cell r="E100">
            <v>1</v>
          </cell>
          <cell r="F100">
            <v>5</v>
          </cell>
          <cell r="G100">
            <v>4</v>
          </cell>
          <cell r="H100">
            <v>5</v>
          </cell>
          <cell r="I100">
            <v>1</v>
          </cell>
          <cell r="J100">
            <v>4</v>
          </cell>
          <cell r="K100" t="str">
            <v>SPECIALIST</v>
          </cell>
          <cell r="L100" t="str">
            <v>SOME</v>
          </cell>
        </row>
        <row r="101">
          <cell r="A101">
            <v>26</v>
          </cell>
          <cell r="B101">
            <v>1</v>
          </cell>
          <cell r="C101">
            <v>46</v>
          </cell>
          <cell r="D101">
            <v>164</v>
          </cell>
          <cell r="E101">
            <v>2</v>
          </cell>
          <cell r="F101">
            <v>2</v>
          </cell>
          <cell r="G101">
            <v>3</v>
          </cell>
          <cell r="H101">
            <v>4</v>
          </cell>
          <cell r="I101">
            <v>2</v>
          </cell>
          <cell r="J101">
            <v>3</v>
          </cell>
          <cell r="K101" t="str">
            <v>SPECIALIST</v>
          </cell>
          <cell r="L101" t="str">
            <v>SOME</v>
          </cell>
        </row>
        <row r="102">
          <cell r="A102">
            <v>24</v>
          </cell>
          <cell r="B102">
            <v>2</v>
          </cell>
          <cell r="K102" t="str">
            <v>non-specia</v>
          </cell>
          <cell r="L102" t="str">
            <v>none</v>
          </cell>
        </row>
        <row r="103">
          <cell r="A103">
            <v>31</v>
          </cell>
          <cell r="B103">
            <v>2</v>
          </cell>
          <cell r="C103">
            <v>65</v>
          </cell>
          <cell r="D103">
            <v>174</v>
          </cell>
          <cell r="E103">
            <v>1</v>
          </cell>
          <cell r="F103">
            <v>2</v>
          </cell>
          <cell r="G103">
            <v>3</v>
          </cell>
          <cell r="H103">
            <v>3</v>
          </cell>
          <cell r="I103">
            <v>2</v>
          </cell>
          <cell r="J103">
            <v>4</v>
          </cell>
          <cell r="K103" t="str">
            <v>non-specia</v>
          </cell>
          <cell r="L103" t="str">
            <v>SOME</v>
          </cell>
        </row>
        <row r="104">
          <cell r="A104">
            <v>24</v>
          </cell>
          <cell r="B104">
            <v>2</v>
          </cell>
          <cell r="K104" t="str">
            <v>non-specia</v>
          </cell>
          <cell r="L104" t="str">
            <v>none</v>
          </cell>
        </row>
        <row r="105">
          <cell r="A105">
            <v>29</v>
          </cell>
          <cell r="B105">
            <v>2</v>
          </cell>
          <cell r="C105">
            <v>58</v>
          </cell>
          <cell r="D105">
            <v>168</v>
          </cell>
          <cell r="E105">
            <v>2</v>
          </cell>
          <cell r="F105">
            <v>1</v>
          </cell>
          <cell r="G105">
            <v>1</v>
          </cell>
          <cell r="H105">
            <v>2</v>
          </cell>
          <cell r="I105">
            <v>2</v>
          </cell>
          <cell r="J105">
            <v>2</v>
          </cell>
          <cell r="K105" t="str">
            <v>SPECIALIST</v>
          </cell>
          <cell r="L105" t="str">
            <v>SOME</v>
          </cell>
        </row>
        <row r="106">
          <cell r="A106">
            <v>26</v>
          </cell>
          <cell r="B106">
            <v>2</v>
          </cell>
          <cell r="C106">
            <v>46</v>
          </cell>
          <cell r="D106">
            <v>156</v>
          </cell>
          <cell r="E106">
            <v>2</v>
          </cell>
          <cell r="F106">
            <v>2</v>
          </cell>
          <cell r="G106">
            <v>3</v>
          </cell>
          <cell r="H106">
            <v>4</v>
          </cell>
          <cell r="I106">
            <v>2</v>
          </cell>
          <cell r="J106">
            <v>3</v>
          </cell>
          <cell r="K106" t="str">
            <v>SPECIALIST</v>
          </cell>
          <cell r="L106" t="str">
            <v>SOME</v>
          </cell>
        </row>
        <row r="107">
          <cell r="A107">
            <v>26</v>
          </cell>
          <cell r="B107">
            <v>2</v>
          </cell>
          <cell r="C107">
            <v>66</v>
          </cell>
          <cell r="D107">
            <v>174</v>
          </cell>
          <cell r="E107">
            <v>2</v>
          </cell>
          <cell r="F107">
            <v>3</v>
          </cell>
          <cell r="G107">
            <v>4</v>
          </cell>
          <cell r="H107">
            <v>5</v>
          </cell>
          <cell r="I107">
            <v>1</v>
          </cell>
          <cell r="J107">
            <v>2</v>
          </cell>
          <cell r="K107" t="str">
            <v>SPECIALIST</v>
          </cell>
          <cell r="L107" t="str">
            <v>SOME</v>
          </cell>
        </row>
        <row r="108">
          <cell r="A108">
            <v>24</v>
          </cell>
          <cell r="B108">
            <v>1</v>
          </cell>
          <cell r="K108" t="str">
            <v>non-specia</v>
          </cell>
          <cell r="L108" t="str">
            <v>none</v>
          </cell>
        </row>
        <row r="109">
          <cell r="A109">
            <v>32</v>
          </cell>
          <cell r="B109">
            <v>2</v>
          </cell>
          <cell r="C109">
            <v>38</v>
          </cell>
          <cell r="D109">
            <v>160</v>
          </cell>
          <cell r="E109">
            <v>1</v>
          </cell>
          <cell r="F109">
            <v>1</v>
          </cell>
          <cell r="G109">
            <v>3</v>
          </cell>
          <cell r="H109">
            <v>3</v>
          </cell>
          <cell r="I109">
            <v>1</v>
          </cell>
          <cell r="J109">
            <v>2</v>
          </cell>
          <cell r="K109" t="str">
            <v>non-specia</v>
          </cell>
          <cell r="L109" t="str">
            <v>SOME</v>
          </cell>
        </row>
        <row r="110">
          <cell r="A110">
            <v>28</v>
          </cell>
          <cell r="B110">
            <v>2</v>
          </cell>
          <cell r="E110">
            <v>1</v>
          </cell>
          <cell r="K110" t="str">
            <v>non-specia</v>
          </cell>
          <cell r="L110" t="str">
            <v>none</v>
          </cell>
        </row>
        <row r="111">
          <cell r="A111">
            <v>19</v>
          </cell>
          <cell r="B111">
            <v>2</v>
          </cell>
          <cell r="C111">
            <v>56</v>
          </cell>
          <cell r="D111">
            <v>170</v>
          </cell>
          <cell r="E111">
            <v>1</v>
          </cell>
          <cell r="F111">
            <v>1</v>
          </cell>
          <cell r="G111">
            <v>3</v>
          </cell>
          <cell r="H111">
            <v>3</v>
          </cell>
          <cell r="I111">
            <v>2</v>
          </cell>
          <cell r="J111">
            <v>2</v>
          </cell>
          <cell r="K111" t="str">
            <v>non-specia</v>
          </cell>
          <cell r="L111" t="str">
            <v>SOME</v>
          </cell>
        </row>
        <row r="112">
          <cell r="A112">
            <v>23</v>
          </cell>
          <cell r="B112">
            <v>1</v>
          </cell>
          <cell r="C112">
            <v>61</v>
          </cell>
          <cell r="D112">
            <v>176</v>
          </cell>
          <cell r="E112">
            <v>2</v>
          </cell>
          <cell r="F112">
            <v>3</v>
          </cell>
          <cell r="G112">
            <v>4</v>
          </cell>
          <cell r="H112">
            <v>4</v>
          </cell>
          <cell r="I112">
            <v>2</v>
          </cell>
          <cell r="J112">
            <v>2</v>
          </cell>
          <cell r="K112" t="str">
            <v>SPECIALIST</v>
          </cell>
          <cell r="L112" t="str">
            <v>SOME</v>
          </cell>
        </row>
        <row r="113">
          <cell r="A113">
            <v>27</v>
          </cell>
          <cell r="B113">
            <v>1</v>
          </cell>
          <cell r="C113">
            <v>42</v>
          </cell>
          <cell r="D113">
            <v>156</v>
          </cell>
          <cell r="E113">
            <v>1</v>
          </cell>
          <cell r="F113">
            <v>1</v>
          </cell>
          <cell r="G113">
            <v>3</v>
          </cell>
          <cell r="H113">
            <v>3</v>
          </cell>
          <cell r="I113">
            <v>2</v>
          </cell>
          <cell r="J113">
            <v>2</v>
          </cell>
          <cell r="K113" t="str">
            <v>SPECIALIST</v>
          </cell>
          <cell r="L113" t="str">
            <v>SOME</v>
          </cell>
        </row>
        <row r="114">
          <cell r="A114">
            <v>36</v>
          </cell>
          <cell r="B114">
            <v>2</v>
          </cell>
          <cell r="C114">
            <v>43</v>
          </cell>
          <cell r="D114">
            <v>158</v>
          </cell>
          <cell r="E114">
            <v>1</v>
          </cell>
          <cell r="F114">
            <v>4</v>
          </cell>
          <cell r="G114">
            <v>5</v>
          </cell>
          <cell r="H114">
            <v>3</v>
          </cell>
          <cell r="I114">
            <v>2</v>
          </cell>
          <cell r="J114">
            <v>3</v>
          </cell>
          <cell r="K114" t="str">
            <v>SPECIALIST</v>
          </cell>
          <cell r="L114" t="str">
            <v>none</v>
          </cell>
        </row>
        <row r="115">
          <cell r="A115">
            <v>24</v>
          </cell>
          <cell r="B115">
            <v>1</v>
          </cell>
          <cell r="C115">
            <v>49</v>
          </cell>
          <cell r="D115">
            <v>162</v>
          </cell>
          <cell r="E115">
            <v>2</v>
          </cell>
          <cell r="F115">
            <v>2</v>
          </cell>
          <cell r="G115">
            <v>5</v>
          </cell>
          <cell r="H115">
            <v>4</v>
          </cell>
          <cell r="I115">
            <v>2</v>
          </cell>
          <cell r="J115">
            <v>3</v>
          </cell>
          <cell r="K115" t="str">
            <v>non-specia</v>
          </cell>
          <cell r="L115" t="str">
            <v>SOME</v>
          </cell>
        </row>
        <row r="116">
          <cell r="A116">
            <v>27</v>
          </cell>
          <cell r="B116">
            <v>2</v>
          </cell>
          <cell r="C116">
            <v>55</v>
          </cell>
          <cell r="D116">
            <v>160</v>
          </cell>
          <cell r="E116">
            <v>1</v>
          </cell>
          <cell r="G116">
            <v>1</v>
          </cell>
          <cell r="H116">
            <v>1</v>
          </cell>
          <cell r="I116">
            <v>1</v>
          </cell>
          <cell r="J116">
            <v>1</v>
          </cell>
          <cell r="K116" t="str">
            <v>non-specia</v>
          </cell>
          <cell r="L116" t="str">
            <v>SOME</v>
          </cell>
        </row>
        <row r="117">
          <cell r="A117">
            <v>30</v>
          </cell>
          <cell r="B117">
            <v>2</v>
          </cell>
          <cell r="C117">
            <v>41</v>
          </cell>
          <cell r="D117">
            <v>158</v>
          </cell>
          <cell r="E117">
            <v>2</v>
          </cell>
          <cell r="F117">
            <v>3</v>
          </cell>
          <cell r="G117">
            <v>3</v>
          </cell>
          <cell r="H117">
            <v>3</v>
          </cell>
          <cell r="I117">
            <v>2</v>
          </cell>
          <cell r="J117">
            <v>4</v>
          </cell>
          <cell r="K117" t="str">
            <v>SPECIALIST</v>
          </cell>
          <cell r="L117" t="str">
            <v>SOME</v>
          </cell>
        </row>
        <row r="118">
          <cell r="A118">
            <v>26</v>
          </cell>
          <cell r="B118">
            <v>2</v>
          </cell>
          <cell r="C118">
            <v>61</v>
          </cell>
          <cell r="D118">
            <v>172</v>
          </cell>
          <cell r="E118">
            <v>1</v>
          </cell>
          <cell r="F118">
            <v>1</v>
          </cell>
          <cell r="G118">
            <v>4</v>
          </cell>
          <cell r="H118">
            <v>3</v>
          </cell>
          <cell r="I118">
            <v>2</v>
          </cell>
          <cell r="J118">
            <v>3</v>
          </cell>
          <cell r="K118" t="str">
            <v>SPECIALIST</v>
          </cell>
          <cell r="L118" t="str">
            <v>SOME</v>
          </cell>
        </row>
        <row r="119">
          <cell r="A119">
            <v>24</v>
          </cell>
          <cell r="B119">
            <v>2</v>
          </cell>
          <cell r="C119">
            <v>56</v>
          </cell>
          <cell r="D119">
            <v>168</v>
          </cell>
          <cell r="E119">
            <v>1</v>
          </cell>
          <cell r="F119">
            <v>1</v>
          </cell>
          <cell r="G119">
            <v>3</v>
          </cell>
          <cell r="H119">
            <v>5</v>
          </cell>
          <cell r="I119">
            <v>2</v>
          </cell>
          <cell r="J119">
            <v>4</v>
          </cell>
          <cell r="K119" t="str">
            <v>non-specia</v>
          </cell>
          <cell r="L119" t="str">
            <v>SOME</v>
          </cell>
        </row>
        <row r="120">
          <cell r="A120">
            <v>26</v>
          </cell>
          <cell r="B120">
            <v>1</v>
          </cell>
          <cell r="C120">
            <v>62</v>
          </cell>
          <cell r="D120">
            <v>170</v>
          </cell>
          <cell r="E120">
            <v>2</v>
          </cell>
          <cell r="F120">
            <v>4</v>
          </cell>
          <cell r="G120">
            <v>3</v>
          </cell>
          <cell r="H120">
            <v>1</v>
          </cell>
          <cell r="I120">
            <v>3</v>
          </cell>
          <cell r="J120">
            <v>2</v>
          </cell>
          <cell r="K120" t="str">
            <v>non-specia</v>
          </cell>
          <cell r="L120" t="str">
            <v>none</v>
          </cell>
        </row>
        <row r="121">
          <cell r="A121">
            <v>33</v>
          </cell>
          <cell r="B121">
            <v>2</v>
          </cell>
          <cell r="C121">
            <v>61</v>
          </cell>
          <cell r="D121">
            <v>176</v>
          </cell>
          <cell r="E121">
            <v>1</v>
          </cell>
          <cell r="F121">
            <v>2</v>
          </cell>
          <cell r="G121">
            <v>3</v>
          </cell>
          <cell r="H121">
            <v>4</v>
          </cell>
          <cell r="I121">
            <v>2</v>
          </cell>
          <cell r="J121">
            <v>2</v>
          </cell>
          <cell r="K121" t="str">
            <v>SPECIALIST</v>
          </cell>
          <cell r="L121" t="str">
            <v>none</v>
          </cell>
        </row>
        <row r="122">
          <cell r="A122">
            <v>29</v>
          </cell>
          <cell r="B122">
            <v>1</v>
          </cell>
          <cell r="C122">
            <v>49</v>
          </cell>
          <cell r="D122">
            <v>158</v>
          </cell>
          <cell r="E122">
            <v>2</v>
          </cell>
          <cell r="F122">
            <v>1</v>
          </cell>
          <cell r="G122">
            <v>3</v>
          </cell>
          <cell r="H122">
            <v>3</v>
          </cell>
          <cell r="I122">
            <v>1</v>
          </cell>
          <cell r="J122">
            <v>2</v>
          </cell>
          <cell r="K122" t="str">
            <v>SPECIALIST</v>
          </cell>
          <cell r="L122" t="str">
            <v>SOME</v>
          </cell>
        </row>
        <row r="123">
          <cell r="A123">
            <v>25</v>
          </cell>
          <cell r="B123">
            <v>2</v>
          </cell>
          <cell r="C123">
            <v>34</v>
          </cell>
          <cell r="D123">
            <v>152</v>
          </cell>
          <cell r="E123">
            <v>2</v>
          </cell>
          <cell r="F123">
            <v>4</v>
          </cell>
          <cell r="G123">
            <v>1</v>
          </cell>
          <cell r="H123">
            <v>2</v>
          </cell>
          <cell r="I123">
            <v>3</v>
          </cell>
          <cell r="J123">
            <v>5</v>
          </cell>
          <cell r="K123" t="str">
            <v>non-specia</v>
          </cell>
          <cell r="L123" t="str">
            <v>SOME</v>
          </cell>
        </row>
        <row r="124">
          <cell r="A124">
            <v>28</v>
          </cell>
          <cell r="B124">
            <v>2</v>
          </cell>
          <cell r="C124">
            <v>50</v>
          </cell>
          <cell r="D124">
            <v>160</v>
          </cell>
          <cell r="E124">
            <v>2</v>
          </cell>
          <cell r="F124">
            <v>1</v>
          </cell>
          <cell r="G124">
            <v>3</v>
          </cell>
          <cell r="H124">
            <v>3</v>
          </cell>
          <cell r="I124">
            <v>2</v>
          </cell>
          <cell r="J124">
            <v>2</v>
          </cell>
          <cell r="K124" t="str">
            <v>non-specia</v>
          </cell>
          <cell r="L124" t="str">
            <v>SOME</v>
          </cell>
        </row>
        <row r="125">
          <cell r="A125">
            <v>26</v>
          </cell>
          <cell r="B125">
            <v>2</v>
          </cell>
          <cell r="C125">
            <v>50</v>
          </cell>
          <cell r="D125">
            <v>158</v>
          </cell>
          <cell r="E125">
            <v>1</v>
          </cell>
          <cell r="F125">
            <v>1</v>
          </cell>
          <cell r="G125">
            <v>3</v>
          </cell>
          <cell r="H125">
            <v>3</v>
          </cell>
          <cell r="I125">
            <v>1</v>
          </cell>
          <cell r="J125">
            <v>2</v>
          </cell>
          <cell r="K125" t="str">
            <v>SPECIALIST</v>
          </cell>
          <cell r="L125" t="str">
            <v>SOME</v>
          </cell>
        </row>
        <row r="126">
          <cell r="A126">
            <v>27</v>
          </cell>
          <cell r="B126">
            <v>2</v>
          </cell>
          <cell r="C126">
            <v>55</v>
          </cell>
          <cell r="D126">
            <v>176</v>
          </cell>
          <cell r="E126">
            <v>1</v>
          </cell>
          <cell r="F126">
            <v>1</v>
          </cell>
          <cell r="G126">
            <v>3</v>
          </cell>
          <cell r="H126">
            <v>4</v>
          </cell>
          <cell r="I126">
            <v>2</v>
          </cell>
          <cell r="J126">
            <v>1</v>
          </cell>
          <cell r="K126" t="str">
            <v>non-specia</v>
          </cell>
          <cell r="L126" t="str">
            <v>SOME</v>
          </cell>
        </row>
        <row r="127">
          <cell r="A127">
            <v>28</v>
          </cell>
          <cell r="B127">
            <v>1</v>
          </cell>
          <cell r="C127">
            <v>40</v>
          </cell>
          <cell r="D127">
            <v>156</v>
          </cell>
          <cell r="E127">
            <v>2</v>
          </cell>
          <cell r="F127">
            <v>3</v>
          </cell>
          <cell r="G127">
            <v>3</v>
          </cell>
          <cell r="H127">
            <v>3</v>
          </cell>
          <cell r="I127">
            <v>2</v>
          </cell>
          <cell r="J127">
            <v>4</v>
          </cell>
          <cell r="K127" t="str">
            <v>SPECIALIST</v>
          </cell>
          <cell r="L127" t="str">
            <v>SOME</v>
          </cell>
        </row>
        <row r="128">
          <cell r="A128">
            <v>31</v>
          </cell>
          <cell r="B128">
            <v>2</v>
          </cell>
          <cell r="C128">
            <v>60</v>
          </cell>
          <cell r="D128">
            <v>166</v>
          </cell>
          <cell r="E128">
            <v>1</v>
          </cell>
          <cell r="F128">
            <v>1</v>
          </cell>
          <cell r="G128">
            <v>1</v>
          </cell>
          <cell r="H128">
            <v>1</v>
          </cell>
          <cell r="I128">
            <v>3</v>
          </cell>
          <cell r="J128">
            <v>2</v>
          </cell>
          <cell r="K128" t="str">
            <v>non-specia</v>
          </cell>
          <cell r="L128" t="str">
            <v>SOME</v>
          </cell>
        </row>
        <row r="129">
          <cell r="A129">
            <v>28</v>
          </cell>
          <cell r="B129">
            <v>2</v>
          </cell>
          <cell r="C129">
            <v>55</v>
          </cell>
          <cell r="D129">
            <v>166</v>
          </cell>
          <cell r="E129">
            <v>2</v>
          </cell>
          <cell r="G129">
            <v>1</v>
          </cell>
          <cell r="H129">
            <v>1</v>
          </cell>
          <cell r="I129">
            <v>1</v>
          </cell>
          <cell r="J129">
            <v>1</v>
          </cell>
          <cell r="K129" t="str">
            <v>SPECIALIST</v>
          </cell>
          <cell r="L129" t="str">
            <v>none</v>
          </cell>
        </row>
        <row r="130">
          <cell r="A130">
            <v>23</v>
          </cell>
          <cell r="B130">
            <v>1</v>
          </cell>
          <cell r="C130">
            <v>51</v>
          </cell>
          <cell r="D130">
            <v>158</v>
          </cell>
          <cell r="E130">
            <v>1</v>
          </cell>
          <cell r="F130">
            <v>1</v>
          </cell>
          <cell r="G130">
            <v>3</v>
          </cell>
          <cell r="H130">
            <v>3</v>
          </cell>
          <cell r="I130">
            <v>1</v>
          </cell>
          <cell r="J130">
            <v>1</v>
          </cell>
          <cell r="K130" t="str">
            <v>non-specia</v>
          </cell>
          <cell r="L130" t="str">
            <v>SOME</v>
          </cell>
        </row>
        <row r="131">
          <cell r="A131">
            <v>23</v>
          </cell>
          <cell r="B131">
            <v>2</v>
          </cell>
          <cell r="C131">
            <v>39</v>
          </cell>
          <cell r="D131">
            <v>152</v>
          </cell>
          <cell r="E131">
            <v>2</v>
          </cell>
          <cell r="F131">
            <v>2</v>
          </cell>
          <cell r="G131">
            <v>3</v>
          </cell>
          <cell r="H131">
            <v>3</v>
          </cell>
          <cell r="I131">
            <v>1</v>
          </cell>
          <cell r="J131">
            <v>2</v>
          </cell>
          <cell r="K131" t="str">
            <v>non-specia</v>
          </cell>
          <cell r="L131" t="str">
            <v>SOME</v>
          </cell>
        </row>
        <row r="132">
          <cell r="A132">
            <v>26</v>
          </cell>
          <cell r="B132">
            <v>2</v>
          </cell>
          <cell r="C132">
            <v>59</v>
          </cell>
          <cell r="D132">
            <v>174</v>
          </cell>
          <cell r="E132">
            <v>1</v>
          </cell>
          <cell r="F132">
            <v>1</v>
          </cell>
          <cell r="G132">
            <v>1</v>
          </cell>
          <cell r="H132">
            <v>1</v>
          </cell>
          <cell r="I132">
            <v>1</v>
          </cell>
          <cell r="J132">
            <v>2</v>
          </cell>
          <cell r="K132" t="str">
            <v>SPECIALIST</v>
          </cell>
          <cell r="L132" t="str">
            <v>SOME</v>
          </cell>
        </row>
        <row r="133">
          <cell r="A133">
            <v>29</v>
          </cell>
          <cell r="B133">
            <v>1</v>
          </cell>
          <cell r="C133">
            <v>72</v>
          </cell>
          <cell r="D133">
            <v>188</v>
          </cell>
          <cell r="E133">
            <v>2</v>
          </cell>
          <cell r="F133">
            <v>1</v>
          </cell>
          <cell r="G133">
            <v>3</v>
          </cell>
          <cell r="H133">
            <v>4</v>
          </cell>
          <cell r="I133">
            <v>2</v>
          </cell>
          <cell r="J133">
            <v>2</v>
          </cell>
          <cell r="K133" t="str">
            <v>non-specia</v>
          </cell>
          <cell r="L133" t="str">
            <v>SOME</v>
          </cell>
        </row>
        <row r="134">
          <cell r="A134">
            <v>31</v>
          </cell>
          <cell r="B134">
            <v>1</v>
          </cell>
          <cell r="C134">
            <v>49</v>
          </cell>
          <cell r="D134">
            <v>158</v>
          </cell>
          <cell r="E134">
            <v>1</v>
          </cell>
          <cell r="F134">
            <v>1</v>
          </cell>
          <cell r="G134">
            <v>2</v>
          </cell>
          <cell r="H134">
            <v>2</v>
          </cell>
          <cell r="I134">
            <v>2</v>
          </cell>
          <cell r="J134">
            <v>1</v>
          </cell>
          <cell r="K134" t="str">
            <v>SPECIALIST</v>
          </cell>
          <cell r="L134" t="str">
            <v>SOME</v>
          </cell>
        </row>
        <row r="135">
          <cell r="A135">
            <v>23</v>
          </cell>
          <cell r="B135">
            <v>2</v>
          </cell>
          <cell r="C135">
            <v>56</v>
          </cell>
          <cell r="D135">
            <v>164</v>
          </cell>
          <cell r="E135">
            <v>2</v>
          </cell>
          <cell r="F135">
            <v>2</v>
          </cell>
          <cell r="G135">
            <v>3</v>
          </cell>
          <cell r="H135">
            <v>4</v>
          </cell>
          <cell r="I135">
            <v>3</v>
          </cell>
          <cell r="J135">
            <v>3</v>
          </cell>
          <cell r="K135" t="str">
            <v>SPECIALIST</v>
          </cell>
          <cell r="L135" t="str">
            <v>SOME</v>
          </cell>
        </row>
        <row r="136">
          <cell r="A136">
            <v>31</v>
          </cell>
          <cell r="B136">
            <v>2</v>
          </cell>
          <cell r="C136">
            <v>67</v>
          </cell>
          <cell r="D136">
            <v>184</v>
          </cell>
          <cell r="E136">
            <v>1</v>
          </cell>
          <cell r="F136">
            <v>4</v>
          </cell>
          <cell r="G136">
            <v>3</v>
          </cell>
          <cell r="H136">
            <v>4</v>
          </cell>
          <cell r="I136">
            <v>2</v>
          </cell>
          <cell r="J136">
            <v>3</v>
          </cell>
          <cell r="K136" t="str">
            <v>SPECIALIST</v>
          </cell>
          <cell r="L136" t="str">
            <v>SOME</v>
          </cell>
        </row>
        <row r="137">
          <cell r="A137">
            <v>25</v>
          </cell>
          <cell r="B137">
            <v>1</v>
          </cell>
          <cell r="C137">
            <v>51</v>
          </cell>
          <cell r="D137">
            <v>162</v>
          </cell>
          <cell r="E137">
            <v>1</v>
          </cell>
          <cell r="F137">
            <v>1</v>
          </cell>
          <cell r="G137">
            <v>3</v>
          </cell>
          <cell r="H137">
            <v>3</v>
          </cell>
          <cell r="I137">
            <v>2</v>
          </cell>
          <cell r="J137">
            <v>2</v>
          </cell>
          <cell r="K137" t="str">
            <v>SPECIALIST</v>
          </cell>
          <cell r="L137" t="str">
            <v>SOME</v>
          </cell>
        </row>
        <row r="138">
          <cell r="A138">
            <v>21</v>
          </cell>
          <cell r="B138">
            <v>2</v>
          </cell>
          <cell r="C138">
            <v>55</v>
          </cell>
          <cell r="D138">
            <v>170</v>
          </cell>
          <cell r="E138">
            <v>1</v>
          </cell>
          <cell r="F138">
            <v>1</v>
          </cell>
          <cell r="G138">
            <v>3</v>
          </cell>
          <cell r="H138">
            <v>3</v>
          </cell>
          <cell r="I138">
            <v>1</v>
          </cell>
          <cell r="J138">
            <v>1</v>
          </cell>
          <cell r="K138" t="str">
            <v>non-specia</v>
          </cell>
          <cell r="L138" t="str">
            <v>none</v>
          </cell>
        </row>
        <row r="139">
          <cell r="A139">
            <v>29</v>
          </cell>
          <cell r="B139">
            <v>1</v>
          </cell>
          <cell r="C139">
            <v>52</v>
          </cell>
          <cell r="D139">
            <v>156</v>
          </cell>
          <cell r="E139">
            <v>1</v>
          </cell>
          <cell r="F139">
            <v>1</v>
          </cell>
          <cell r="G139">
            <v>2</v>
          </cell>
          <cell r="H139">
            <v>2</v>
          </cell>
          <cell r="I139">
            <v>1</v>
          </cell>
          <cell r="J139">
            <v>1</v>
          </cell>
          <cell r="K139" t="str">
            <v>non-specia</v>
          </cell>
          <cell r="L139" t="str">
            <v>SOME</v>
          </cell>
        </row>
        <row r="140">
          <cell r="A140">
            <v>26</v>
          </cell>
          <cell r="B140">
            <v>2</v>
          </cell>
          <cell r="C140">
            <v>51</v>
          </cell>
          <cell r="D140">
            <v>156</v>
          </cell>
          <cell r="E140">
            <v>1</v>
          </cell>
          <cell r="F140">
            <v>2</v>
          </cell>
          <cell r="G140">
            <v>3</v>
          </cell>
          <cell r="H140">
            <v>4</v>
          </cell>
          <cell r="I140">
            <v>2</v>
          </cell>
          <cell r="J140">
            <v>2</v>
          </cell>
          <cell r="K140" t="str">
            <v>non-specia</v>
          </cell>
          <cell r="L140" t="str">
            <v>SOME</v>
          </cell>
        </row>
        <row r="141">
          <cell r="A141">
            <v>27</v>
          </cell>
          <cell r="B141">
            <v>2</v>
          </cell>
          <cell r="C141">
            <v>48</v>
          </cell>
          <cell r="D141">
            <v>162</v>
          </cell>
          <cell r="E141">
            <v>2</v>
          </cell>
          <cell r="F141">
            <v>1</v>
          </cell>
          <cell r="G141">
            <v>2</v>
          </cell>
          <cell r="H141">
            <v>3</v>
          </cell>
          <cell r="I141">
            <v>1</v>
          </cell>
          <cell r="J141">
            <v>1</v>
          </cell>
          <cell r="K141" t="str">
            <v>SPECIALIST</v>
          </cell>
          <cell r="L141" t="str">
            <v>SOME</v>
          </cell>
        </row>
        <row r="142">
          <cell r="A142">
            <v>29</v>
          </cell>
          <cell r="B142">
            <v>2</v>
          </cell>
          <cell r="C142">
            <v>54</v>
          </cell>
          <cell r="D142">
            <v>166</v>
          </cell>
          <cell r="E142">
            <v>1</v>
          </cell>
          <cell r="F142">
            <v>1</v>
          </cell>
          <cell r="G142">
            <v>3</v>
          </cell>
          <cell r="H142">
            <v>3</v>
          </cell>
          <cell r="I142">
            <v>2</v>
          </cell>
          <cell r="J142">
            <v>1</v>
          </cell>
          <cell r="K142" t="str">
            <v>non-specia</v>
          </cell>
          <cell r="L142" t="str">
            <v>SOME</v>
          </cell>
        </row>
        <row r="143">
          <cell r="A143">
            <v>23</v>
          </cell>
          <cell r="B143">
            <v>1</v>
          </cell>
          <cell r="C143">
            <v>46</v>
          </cell>
          <cell r="D143">
            <v>152</v>
          </cell>
          <cell r="E143">
            <v>1</v>
          </cell>
          <cell r="F143">
            <v>1</v>
          </cell>
          <cell r="G143">
            <v>3</v>
          </cell>
          <cell r="H143">
            <v>2</v>
          </cell>
          <cell r="I143">
            <v>2</v>
          </cell>
          <cell r="J143">
            <v>3</v>
          </cell>
          <cell r="K143" t="str">
            <v>SPECIALIST</v>
          </cell>
          <cell r="L143" t="str">
            <v>SOME</v>
          </cell>
        </row>
        <row r="144">
          <cell r="A144">
            <v>36</v>
          </cell>
          <cell r="B144">
            <v>2</v>
          </cell>
          <cell r="C144">
            <v>51</v>
          </cell>
          <cell r="D144">
            <v>168</v>
          </cell>
          <cell r="E144">
            <v>2</v>
          </cell>
          <cell r="F144">
            <v>1</v>
          </cell>
          <cell r="G144">
            <v>3</v>
          </cell>
          <cell r="H144">
            <v>4</v>
          </cell>
          <cell r="I144">
            <v>3</v>
          </cell>
          <cell r="J144">
            <v>2</v>
          </cell>
          <cell r="K144" t="str">
            <v>SPECIALIST</v>
          </cell>
          <cell r="L144" t="str">
            <v>SOME</v>
          </cell>
        </row>
        <row r="145">
          <cell r="A145">
            <v>22</v>
          </cell>
          <cell r="B145">
            <v>2</v>
          </cell>
          <cell r="C145">
            <v>50</v>
          </cell>
          <cell r="D145">
            <v>164</v>
          </cell>
          <cell r="E145">
            <v>2</v>
          </cell>
          <cell r="F145">
            <v>5</v>
          </cell>
          <cell r="G145">
            <v>5</v>
          </cell>
          <cell r="H145">
            <v>5</v>
          </cell>
          <cell r="I145">
            <v>5</v>
          </cell>
          <cell r="J145">
            <v>2</v>
          </cell>
          <cell r="K145" t="str">
            <v>SPECIALIST</v>
          </cell>
          <cell r="L145" t="str">
            <v>none</v>
          </cell>
        </row>
        <row r="146">
          <cell r="A146">
            <v>32</v>
          </cell>
          <cell r="B146">
            <v>2</v>
          </cell>
          <cell r="C146">
            <v>57</v>
          </cell>
          <cell r="D146">
            <v>170</v>
          </cell>
          <cell r="E146">
            <v>1</v>
          </cell>
          <cell r="F146">
            <v>2</v>
          </cell>
          <cell r="G146">
            <v>4</v>
          </cell>
          <cell r="H146">
            <v>3</v>
          </cell>
          <cell r="I146">
            <v>2</v>
          </cell>
          <cell r="J146">
            <v>3</v>
          </cell>
          <cell r="K146" t="str">
            <v>SPECIALIST</v>
          </cell>
          <cell r="L146" t="str">
            <v>SOME</v>
          </cell>
        </row>
        <row r="147">
          <cell r="A147">
            <v>28</v>
          </cell>
          <cell r="B147">
            <v>1</v>
          </cell>
          <cell r="C147">
            <v>47</v>
          </cell>
          <cell r="D147">
            <v>158</v>
          </cell>
          <cell r="E147">
            <v>1</v>
          </cell>
          <cell r="F147">
            <v>2</v>
          </cell>
          <cell r="G147">
            <v>3</v>
          </cell>
          <cell r="H147">
            <v>3</v>
          </cell>
          <cell r="I147">
            <v>2</v>
          </cell>
          <cell r="J147">
            <v>2</v>
          </cell>
          <cell r="K147" t="str">
            <v>non-specia</v>
          </cell>
          <cell r="L147" t="str">
            <v>SOME</v>
          </cell>
        </row>
        <row r="148">
          <cell r="B148">
            <v>2</v>
          </cell>
          <cell r="K148" t="str">
            <v>non-specia</v>
          </cell>
          <cell r="L148" t="str">
            <v>none</v>
          </cell>
        </row>
        <row r="149">
          <cell r="A149">
            <v>23</v>
          </cell>
          <cell r="C149">
            <v>64</v>
          </cell>
          <cell r="D149">
            <v>176</v>
          </cell>
          <cell r="E149">
            <v>1</v>
          </cell>
          <cell r="F149">
            <v>3</v>
          </cell>
          <cell r="G149">
            <v>4</v>
          </cell>
          <cell r="H149">
            <v>3</v>
          </cell>
          <cell r="I149">
            <v>3</v>
          </cell>
          <cell r="J149">
            <v>4</v>
          </cell>
          <cell r="K149" t="str">
            <v>non-specia</v>
          </cell>
          <cell r="L149" t="str">
            <v>SOME</v>
          </cell>
        </row>
        <row r="150">
          <cell r="A150">
            <v>25</v>
          </cell>
          <cell r="B150">
            <v>1</v>
          </cell>
          <cell r="C150">
            <v>62</v>
          </cell>
          <cell r="D150">
            <v>168</v>
          </cell>
          <cell r="E150">
            <v>1</v>
          </cell>
          <cell r="G150">
            <v>3</v>
          </cell>
          <cell r="H150">
            <v>3</v>
          </cell>
          <cell r="I150">
            <v>2</v>
          </cell>
          <cell r="J150">
            <v>2</v>
          </cell>
          <cell r="K150" t="str">
            <v>SPECIALIST</v>
          </cell>
          <cell r="L150" t="str">
            <v>none</v>
          </cell>
        </row>
        <row r="151">
          <cell r="A151">
            <v>22</v>
          </cell>
          <cell r="B151">
            <v>1</v>
          </cell>
          <cell r="C151">
            <v>58</v>
          </cell>
          <cell r="D151">
            <v>174</v>
          </cell>
          <cell r="E151">
            <v>1</v>
          </cell>
          <cell r="F151">
            <v>2</v>
          </cell>
          <cell r="G151">
            <v>3</v>
          </cell>
          <cell r="H151">
            <v>3</v>
          </cell>
          <cell r="I151">
            <v>2</v>
          </cell>
          <cell r="J151">
            <v>2</v>
          </cell>
          <cell r="K151" t="str">
            <v>SPECIALIST</v>
          </cell>
          <cell r="L151" t="str">
            <v>SOME</v>
          </cell>
        </row>
        <row r="152">
          <cell r="A152">
            <v>30</v>
          </cell>
          <cell r="B152">
            <v>1</v>
          </cell>
          <cell r="C152">
            <v>65</v>
          </cell>
          <cell r="D152">
            <v>172</v>
          </cell>
          <cell r="E152">
            <v>1</v>
          </cell>
          <cell r="F152">
            <v>1</v>
          </cell>
          <cell r="G152">
            <v>3</v>
          </cell>
          <cell r="H152">
            <v>4</v>
          </cell>
          <cell r="I152">
            <v>2</v>
          </cell>
          <cell r="J152">
            <v>1</v>
          </cell>
          <cell r="K152" t="str">
            <v>SPECIALIST</v>
          </cell>
          <cell r="L152" t="str">
            <v>SOME</v>
          </cell>
        </row>
        <row r="153">
          <cell r="A153">
            <v>17</v>
          </cell>
          <cell r="B153">
            <v>1</v>
          </cell>
          <cell r="C153">
            <v>38</v>
          </cell>
          <cell r="E153">
            <v>1</v>
          </cell>
          <cell r="F153">
            <v>1</v>
          </cell>
          <cell r="G153">
            <v>2</v>
          </cell>
          <cell r="H153">
            <v>3</v>
          </cell>
          <cell r="I153">
            <v>1</v>
          </cell>
          <cell r="J153">
            <v>2</v>
          </cell>
          <cell r="K153" t="str">
            <v>non-specia</v>
          </cell>
          <cell r="L153" t="str">
            <v>SOME</v>
          </cell>
        </row>
        <row r="154">
          <cell r="A154">
            <v>25</v>
          </cell>
          <cell r="B154">
            <v>2</v>
          </cell>
          <cell r="C154">
            <v>51</v>
          </cell>
          <cell r="D154">
            <v>168</v>
          </cell>
          <cell r="E154">
            <v>2</v>
          </cell>
          <cell r="F154">
            <v>1</v>
          </cell>
          <cell r="G154">
            <v>3</v>
          </cell>
          <cell r="H154">
            <v>3</v>
          </cell>
          <cell r="I154">
            <v>2</v>
          </cell>
          <cell r="J154">
            <v>3</v>
          </cell>
          <cell r="K154" t="str">
            <v>SPECIALIST</v>
          </cell>
          <cell r="L154" t="str">
            <v>SOME</v>
          </cell>
        </row>
        <row r="155">
          <cell r="A155">
            <v>26</v>
          </cell>
          <cell r="B155">
            <v>2</v>
          </cell>
          <cell r="C155">
            <v>69</v>
          </cell>
          <cell r="D155">
            <v>178</v>
          </cell>
          <cell r="E155">
            <v>2</v>
          </cell>
          <cell r="F155">
            <v>2</v>
          </cell>
          <cell r="G155">
            <v>4</v>
          </cell>
          <cell r="H155">
            <v>3</v>
          </cell>
          <cell r="I155">
            <v>3</v>
          </cell>
          <cell r="J155">
            <v>2</v>
          </cell>
          <cell r="K155" t="str">
            <v>SPECIALIST</v>
          </cell>
          <cell r="L155" t="str">
            <v>SOME</v>
          </cell>
        </row>
        <row r="156">
          <cell r="A156">
            <v>27</v>
          </cell>
          <cell r="B156">
            <v>2</v>
          </cell>
          <cell r="C156">
            <v>53</v>
          </cell>
          <cell r="D156">
            <v>166</v>
          </cell>
          <cell r="E156">
            <v>2</v>
          </cell>
          <cell r="F156">
            <v>4</v>
          </cell>
          <cell r="G156">
            <v>3</v>
          </cell>
          <cell r="H156">
            <v>3</v>
          </cell>
          <cell r="I156">
            <v>1</v>
          </cell>
          <cell r="J156">
            <v>4</v>
          </cell>
          <cell r="K156" t="str">
            <v>SPECIALIST</v>
          </cell>
          <cell r="L156" t="str">
            <v>SOME</v>
          </cell>
        </row>
        <row r="157">
          <cell r="A157">
            <v>29</v>
          </cell>
          <cell r="B157">
            <v>1</v>
          </cell>
          <cell r="C157">
            <v>67</v>
          </cell>
          <cell r="D157">
            <v>174</v>
          </cell>
          <cell r="E157">
            <v>1</v>
          </cell>
          <cell r="F157">
            <v>2</v>
          </cell>
          <cell r="G157">
            <v>3</v>
          </cell>
          <cell r="H157">
            <v>4</v>
          </cell>
          <cell r="I157">
            <v>2</v>
          </cell>
          <cell r="J157">
            <v>3</v>
          </cell>
          <cell r="K157" t="str">
            <v>SPECIALIST</v>
          </cell>
          <cell r="L157" t="str">
            <v>none</v>
          </cell>
        </row>
        <row r="158">
          <cell r="A158">
            <v>25</v>
          </cell>
          <cell r="B158">
            <v>1</v>
          </cell>
          <cell r="C158">
            <v>71</v>
          </cell>
          <cell r="D158">
            <v>168</v>
          </cell>
          <cell r="E158">
            <v>2</v>
          </cell>
          <cell r="F158">
            <v>1</v>
          </cell>
          <cell r="G158">
            <v>1</v>
          </cell>
          <cell r="H158">
            <v>2</v>
          </cell>
          <cell r="I158">
            <v>2</v>
          </cell>
          <cell r="J158">
            <v>2</v>
          </cell>
          <cell r="K158" t="str">
            <v>non-specia</v>
          </cell>
          <cell r="L158" t="str">
            <v>SOME</v>
          </cell>
        </row>
        <row r="159">
          <cell r="A159">
            <v>33</v>
          </cell>
          <cell r="B159">
            <v>1</v>
          </cell>
          <cell r="C159">
            <v>43</v>
          </cell>
          <cell r="D159">
            <v>156</v>
          </cell>
          <cell r="E159">
            <v>2</v>
          </cell>
          <cell r="F159">
            <v>4</v>
          </cell>
          <cell r="G159">
            <v>3</v>
          </cell>
          <cell r="H159">
            <v>1</v>
          </cell>
          <cell r="I159">
            <v>2</v>
          </cell>
          <cell r="J159">
            <v>3</v>
          </cell>
          <cell r="K159" t="str">
            <v>non-specia</v>
          </cell>
          <cell r="L159" t="str">
            <v>none</v>
          </cell>
        </row>
        <row r="160">
          <cell r="A160">
            <v>45</v>
          </cell>
          <cell r="B160">
            <v>2</v>
          </cell>
          <cell r="C160">
            <v>69</v>
          </cell>
          <cell r="D160">
            <v>178</v>
          </cell>
          <cell r="E160">
            <v>1</v>
          </cell>
          <cell r="F160">
            <v>2</v>
          </cell>
          <cell r="G160">
            <v>3</v>
          </cell>
          <cell r="H160">
            <v>2</v>
          </cell>
          <cell r="I160">
            <v>2</v>
          </cell>
          <cell r="J160">
            <v>3</v>
          </cell>
          <cell r="K160" t="str">
            <v>non-specia</v>
          </cell>
          <cell r="L160" t="str">
            <v>none</v>
          </cell>
        </row>
        <row r="161">
          <cell r="A161">
            <v>24</v>
          </cell>
          <cell r="B161">
            <v>1</v>
          </cell>
          <cell r="C161">
            <v>49</v>
          </cell>
          <cell r="D161">
            <v>168</v>
          </cell>
          <cell r="E161">
            <v>2</v>
          </cell>
          <cell r="F161">
            <v>5</v>
          </cell>
          <cell r="G161">
            <v>5</v>
          </cell>
          <cell r="H161">
            <v>5</v>
          </cell>
          <cell r="I161">
            <v>3</v>
          </cell>
          <cell r="J161">
            <v>5</v>
          </cell>
          <cell r="K161" t="str">
            <v>non-specia</v>
          </cell>
          <cell r="L161" t="str">
            <v>SOME</v>
          </cell>
        </row>
        <row r="162">
          <cell r="A162">
            <v>22</v>
          </cell>
          <cell r="B162">
            <v>2</v>
          </cell>
          <cell r="C162">
            <v>51</v>
          </cell>
          <cell r="D162">
            <v>158</v>
          </cell>
          <cell r="E162">
            <v>1</v>
          </cell>
          <cell r="F162">
            <v>1</v>
          </cell>
          <cell r="G162">
            <v>3</v>
          </cell>
          <cell r="H162">
            <v>3</v>
          </cell>
          <cell r="I162">
            <v>1</v>
          </cell>
          <cell r="J162">
            <v>1</v>
          </cell>
          <cell r="K162" t="str">
            <v>SPECIALIST</v>
          </cell>
          <cell r="L162" t="str">
            <v>SOME</v>
          </cell>
        </row>
        <row r="163">
          <cell r="A163">
            <v>29</v>
          </cell>
          <cell r="B163">
            <v>2</v>
          </cell>
          <cell r="K163" t="str">
            <v>non-specia</v>
          </cell>
          <cell r="L163" t="str">
            <v>none</v>
          </cell>
        </row>
        <row r="164">
          <cell r="A164">
            <v>22</v>
          </cell>
          <cell r="B164">
            <v>2</v>
          </cell>
          <cell r="C164">
            <v>44</v>
          </cell>
          <cell r="D164">
            <v>158</v>
          </cell>
          <cell r="E164">
            <v>2</v>
          </cell>
          <cell r="F164">
            <v>5</v>
          </cell>
          <cell r="G164">
            <v>4</v>
          </cell>
          <cell r="H164">
            <v>3</v>
          </cell>
          <cell r="I164">
            <v>4</v>
          </cell>
          <cell r="J164">
            <v>4</v>
          </cell>
          <cell r="K164" t="str">
            <v>non-specia</v>
          </cell>
          <cell r="L164" t="str">
            <v>SOME</v>
          </cell>
        </row>
        <row r="165">
          <cell r="A165">
            <v>20</v>
          </cell>
          <cell r="B165">
            <v>2</v>
          </cell>
          <cell r="C165">
            <v>56</v>
          </cell>
          <cell r="D165">
            <v>164</v>
          </cell>
          <cell r="E165">
            <v>2</v>
          </cell>
          <cell r="F165">
            <v>2</v>
          </cell>
          <cell r="G165">
            <v>5</v>
          </cell>
          <cell r="H165">
            <v>3</v>
          </cell>
          <cell r="I165">
            <v>5</v>
          </cell>
          <cell r="J165">
            <v>3</v>
          </cell>
          <cell r="K165" t="str">
            <v>non-specia</v>
          </cell>
          <cell r="L165" t="str">
            <v>SOME</v>
          </cell>
        </row>
        <row r="166">
          <cell r="A166">
            <v>27</v>
          </cell>
          <cell r="B166">
            <v>2</v>
          </cell>
          <cell r="D166">
            <v>168</v>
          </cell>
          <cell r="E166">
            <v>1</v>
          </cell>
          <cell r="G166">
            <v>3</v>
          </cell>
          <cell r="H166">
            <v>2</v>
          </cell>
          <cell r="I166">
            <v>1</v>
          </cell>
          <cell r="J166">
            <v>2</v>
          </cell>
          <cell r="K166" t="str">
            <v>SPECIALIST</v>
          </cell>
          <cell r="L166" t="str">
            <v>none</v>
          </cell>
        </row>
        <row r="167">
          <cell r="A167">
            <v>37</v>
          </cell>
          <cell r="B167">
            <v>2</v>
          </cell>
          <cell r="K167" t="str">
            <v>non-specia</v>
          </cell>
          <cell r="L167" t="str">
            <v>none</v>
          </cell>
        </row>
        <row r="168">
          <cell r="A168">
            <v>27</v>
          </cell>
          <cell r="B168">
            <v>2</v>
          </cell>
          <cell r="C168">
            <v>58</v>
          </cell>
          <cell r="D168">
            <v>172</v>
          </cell>
          <cell r="E168">
            <v>2</v>
          </cell>
          <cell r="F168">
            <v>1</v>
          </cell>
          <cell r="G168">
            <v>3</v>
          </cell>
          <cell r="H168">
            <v>3</v>
          </cell>
          <cell r="I168">
            <v>1</v>
          </cell>
          <cell r="J168">
            <v>2</v>
          </cell>
          <cell r="K168" t="str">
            <v>non-specia</v>
          </cell>
          <cell r="L168" t="str">
            <v>SOME</v>
          </cell>
        </row>
        <row r="169">
          <cell r="A169">
            <v>24</v>
          </cell>
          <cell r="B169">
            <v>1</v>
          </cell>
          <cell r="C169">
            <v>50</v>
          </cell>
          <cell r="D169">
            <v>174</v>
          </cell>
          <cell r="E169">
            <v>1</v>
          </cell>
          <cell r="F169">
            <v>4</v>
          </cell>
          <cell r="G169">
            <v>4</v>
          </cell>
          <cell r="H169">
            <v>4</v>
          </cell>
          <cell r="I169">
            <v>2</v>
          </cell>
          <cell r="J169">
            <v>4</v>
          </cell>
          <cell r="K169" t="str">
            <v>non-specia</v>
          </cell>
          <cell r="L169" t="str">
            <v>SOME</v>
          </cell>
        </row>
        <row r="170">
          <cell r="A170">
            <v>24</v>
          </cell>
          <cell r="B170">
            <v>1</v>
          </cell>
          <cell r="K170" t="str">
            <v>non-specia</v>
          </cell>
          <cell r="L170" t="str">
            <v>none</v>
          </cell>
        </row>
        <row r="171">
          <cell r="A171">
            <v>21</v>
          </cell>
          <cell r="B171">
            <v>2</v>
          </cell>
          <cell r="C171">
            <v>47</v>
          </cell>
          <cell r="D171">
            <v>162</v>
          </cell>
          <cell r="E171">
            <v>2</v>
          </cell>
          <cell r="F171">
            <v>2</v>
          </cell>
          <cell r="G171">
            <v>2</v>
          </cell>
          <cell r="H171">
            <v>2</v>
          </cell>
          <cell r="I171">
            <v>3</v>
          </cell>
          <cell r="J171">
            <v>3</v>
          </cell>
          <cell r="K171" t="str">
            <v>SPECIALIST</v>
          </cell>
          <cell r="L171" t="str">
            <v>SOME</v>
          </cell>
        </row>
        <row r="172">
          <cell r="A172">
            <v>26</v>
          </cell>
          <cell r="B172">
            <v>1</v>
          </cell>
          <cell r="C172">
            <v>54</v>
          </cell>
          <cell r="D172">
            <v>160</v>
          </cell>
          <cell r="E172">
            <v>1</v>
          </cell>
          <cell r="F172">
            <v>2</v>
          </cell>
          <cell r="G172">
            <v>3</v>
          </cell>
          <cell r="H172">
            <v>2</v>
          </cell>
          <cell r="I172">
            <v>3</v>
          </cell>
          <cell r="J172">
            <v>2</v>
          </cell>
          <cell r="K172" t="str">
            <v>SPECIALIST</v>
          </cell>
          <cell r="L172" t="str">
            <v>SOME</v>
          </cell>
        </row>
        <row r="173">
          <cell r="A173">
            <v>29</v>
          </cell>
          <cell r="B173">
            <v>2</v>
          </cell>
          <cell r="C173">
            <v>46</v>
          </cell>
          <cell r="D173">
            <v>164</v>
          </cell>
          <cell r="E173">
            <v>2</v>
          </cell>
          <cell r="F173">
            <v>2</v>
          </cell>
          <cell r="G173">
            <v>3</v>
          </cell>
          <cell r="H173">
            <v>3</v>
          </cell>
          <cell r="I173">
            <v>2</v>
          </cell>
          <cell r="J173">
            <v>2</v>
          </cell>
          <cell r="K173" t="str">
            <v>SPECIALIST</v>
          </cell>
          <cell r="L173" t="str">
            <v>SOME</v>
          </cell>
        </row>
        <row r="174">
          <cell r="A174">
            <v>21</v>
          </cell>
          <cell r="B174">
            <v>2</v>
          </cell>
          <cell r="C174">
            <v>51</v>
          </cell>
          <cell r="D174">
            <v>170</v>
          </cell>
          <cell r="E174">
            <v>2</v>
          </cell>
          <cell r="F174">
            <v>3</v>
          </cell>
          <cell r="G174">
            <v>3</v>
          </cell>
          <cell r="H174">
            <v>3</v>
          </cell>
          <cell r="I174">
            <v>2</v>
          </cell>
          <cell r="J174">
            <v>2</v>
          </cell>
          <cell r="K174" t="str">
            <v>SPECIALIST</v>
          </cell>
          <cell r="L174" t="str">
            <v>none</v>
          </cell>
        </row>
        <row r="175">
          <cell r="A175">
            <v>28</v>
          </cell>
          <cell r="B175">
            <v>1</v>
          </cell>
          <cell r="C175">
            <v>60</v>
          </cell>
          <cell r="D175">
            <v>172</v>
          </cell>
          <cell r="E175">
            <v>1</v>
          </cell>
          <cell r="F175">
            <v>2</v>
          </cell>
          <cell r="G175">
            <v>3</v>
          </cell>
          <cell r="H175">
            <v>4</v>
          </cell>
          <cell r="I175">
            <v>2</v>
          </cell>
          <cell r="J175">
            <v>4</v>
          </cell>
          <cell r="K175" t="str">
            <v>SPECIALIST</v>
          </cell>
          <cell r="L175" t="str">
            <v>SOME</v>
          </cell>
        </row>
        <row r="176">
          <cell r="A176">
            <v>27</v>
          </cell>
          <cell r="B176">
            <v>1</v>
          </cell>
          <cell r="C176">
            <v>57</v>
          </cell>
          <cell r="D176">
            <v>168</v>
          </cell>
          <cell r="E176">
            <v>1</v>
          </cell>
          <cell r="F176">
            <v>1</v>
          </cell>
          <cell r="G176">
            <v>4</v>
          </cell>
          <cell r="H176">
            <v>2</v>
          </cell>
          <cell r="I176">
            <v>2</v>
          </cell>
          <cell r="J176">
            <v>3</v>
          </cell>
          <cell r="K176" t="str">
            <v>non-specia</v>
          </cell>
          <cell r="L176" t="str">
            <v>SOME</v>
          </cell>
        </row>
        <row r="177">
          <cell r="A177">
            <v>19</v>
          </cell>
          <cell r="B177">
            <v>1</v>
          </cell>
          <cell r="C177">
            <v>41</v>
          </cell>
          <cell r="D177">
            <v>156</v>
          </cell>
          <cell r="E177">
            <v>2</v>
          </cell>
          <cell r="F177">
            <v>4</v>
          </cell>
          <cell r="G177">
            <v>4</v>
          </cell>
          <cell r="H177">
            <v>5</v>
          </cell>
          <cell r="I177">
            <v>1</v>
          </cell>
          <cell r="J177">
            <v>5</v>
          </cell>
          <cell r="K177" t="str">
            <v>SPECIALIST</v>
          </cell>
          <cell r="L177" t="str">
            <v>SOME</v>
          </cell>
        </row>
        <row r="178">
          <cell r="A178">
            <v>25</v>
          </cell>
          <cell r="B178">
            <v>2</v>
          </cell>
          <cell r="C178">
            <v>49</v>
          </cell>
          <cell r="D178">
            <v>164</v>
          </cell>
          <cell r="E178">
            <v>2</v>
          </cell>
          <cell r="F178">
            <v>1</v>
          </cell>
          <cell r="G178">
            <v>3</v>
          </cell>
          <cell r="H178">
            <v>4</v>
          </cell>
          <cell r="I178">
            <v>3</v>
          </cell>
          <cell r="J178">
            <v>2</v>
          </cell>
          <cell r="K178" t="str">
            <v>SPECIALIST</v>
          </cell>
          <cell r="L178" t="str">
            <v>SOME</v>
          </cell>
        </row>
        <row r="179">
          <cell r="A179">
            <v>22</v>
          </cell>
          <cell r="B179">
            <v>1</v>
          </cell>
          <cell r="C179">
            <v>51</v>
          </cell>
          <cell r="D179">
            <v>160</v>
          </cell>
          <cell r="E179">
            <v>1</v>
          </cell>
          <cell r="F179">
            <v>2</v>
          </cell>
          <cell r="G179">
            <v>3</v>
          </cell>
          <cell r="H179">
            <v>4</v>
          </cell>
          <cell r="I179">
            <v>3</v>
          </cell>
          <cell r="J179">
            <v>3</v>
          </cell>
          <cell r="K179" t="str">
            <v>SPECIALIST</v>
          </cell>
          <cell r="L179" t="str">
            <v>SOME</v>
          </cell>
        </row>
        <row r="180">
          <cell r="A180">
            <v>29</v>
          </cell>
          <cell r="B180">
            <v>2</v>
          </cell>
          <cell r="C180">
            <v>60</v>
          </cell>
          <cell r="D180">
            <v>170</v>
          </cell>
          <cell r="E180">
            <v>1</v>
          </cell>
          <cell r="F180">
            <v>1</v>
          </cell>
          <cell r="G180">
            <v>3</v>
          </cell>
          <cell r="H180">
            <v>3</v>
          </cell>
          <cell r="I180">
            <v>1</v>
          </cell>
          <cell r="J180">
            <v>2</v>
          </cell>
          <cell r="K180" t="str">
            <v>SPECIALIST</v>
          </cell>
          <cell r="L180" t="str">
            <v>SOME</v>
          </cell>
        </row>
        <row r="181">
          <cell r="A181">
            <v>33</v>
          </cell>
          <cell r="B181">
            <v>1</v>
          </cell>
          <cell r="C181">
            <v>50</v>
          </cell>
          <cell r="D181">
            <v>162</v>
          </cell>
          <cell r="E181">
            <v>1</v>
          </cell>
          <cell r="F181">
            <v>3</v>
          </cell>
          <cell r="G181">
            <v>4</v>
          </cell>
          <cell r="H181">
            <v>4</v>
          </cell>
          <cell r="I181">
            <v>2</v>
          </cell>
          <cell r="J181">
            <v>4</v>
          </cell>
          <cell r="K181" t="str">
            <v>non-specia</v>
          </cell>
          <cell r="L181" t="str">
            <v>SOME</v>
          </cell>
        </row>
        <row r="182">
          <cell r="A182">
            <v>25</v>
          </cell>
          <cell r="B182">
            <v>2</v>
          </cell>
          <cell r="K182" t="str">
            <v>non-specia</v>
          </cell>
          <cell r="L182" t="str">
            <v>none</v>
          </cell>
        </row>
        <row r="183">
          <cell r="A183">
            <v>28</v>
          </cell>
          <cell r="B183">
            <v>2</v>
          </cell>
          <cell r="C183">
            <v>48</v>
          </cell>
          <cell r="D183">
            <v>152</v>
          </cell>
          <cell r="E183">
            <v>1</v>
          </cell>
          <cell r="F183">
            <v>1</v>
          </cell>
          <cell r="G183">
            <v>3</v>
          </cell>
          <cell r="H183">
            <v>1</v>
          </cell>
          <cell r="I183">
            <v>1</v>
          </cell>
          <cell r="J183">
            <v>1</v>
          </cell>
          <cell r="K183" t="str">
            <v>non-specia</v>
          </cell>
          <cell r="L183" t="str">
            <v>SOME</v>
          </cell>
        </row>
        <row r="184">
          <cell r="A184">
            <v>25</v>
          </cell>
          <cell r="B184">
            <v>2</v>
          </cell>
          <cell r="K184" t="str">
            <v>non-specia</v>
          </cell>
          <cell r="L184" t="str">
            <v>none</v>
          </cell>
        </row>
        <row r="185">
          <cell r="A185">
            <v>29</v>
          </cell>
          <cell r="B185">
            <v>1</v>
          </cell>
          <cell r="C185">
            <v>60</v>
          </cell>
          <cell r="D185">
            <v>176</v>
          </cell>
          <cell r="E185">
            <v>1</v>
          </cell>
          <cell r="F185">
            <v>1</v>
          </cell>
          <cell r="G185">
            <v>3</v>
          </cell>
          <cell r="H185">
            <v>2</v>
          </cell>
          <cell r="I185">
            <v>1</v>
          </cell>
          <cell r="J185">
            <v>2</v>
          </cell>
          <cell r="K185" t="str">
            <v>SPECIALIST</v>
          </cell>
          <cell r="L185" t="str">
            <v>SOME</v>
          </cell>
        </row>
        <row r="186">
          <cell r="A186">
            <v>23</v>
          </cell>
          <cell r="B186">
            <v>1</v>
          </cell>
          <cell r="C186">
            <v>61</v>
          </cell>
          <cell r="D186">
            <v>167</v>
          </cell>
          <cell r="E186">
            <v>1</v>
          </cell>
          <cell r="F186">
            <v>2</v>
          </cell>
          <cell r="G186">
            <v>3</v>
          </cell>
          <cell r="H186">
            <v>3</v>
          </cell>
          <cell r="I186">
            <v>2</v>
          </cell>
          <cell r="J186">
            <v>1</v>
          </cell>
          <cell r="K186" t="str">
            <v>SPECIALIST</v>
          </cell>
          <cell r="L186" t="str">
            <v>SOME</v>
          </cell>
        </row>
        <row r="187">
          <cell r="A187">
            <v>23</v>
          </cell>
          <cell r="B187">
            <v>2</v>
          </cell>
          <cell r="C187">
            <v>61</v>
          </cell>
          <cell r="D187">
            <v>174</v>
          </cell>
          <cell r="E187">
            <v>1</v>
          </cell>
          <cell r="F187">
            <v>1</v>
          </cell>
          <cell r="G187">
            <v>3</v>
          </cell>
          <cell r="H187">
            <v>3</v>
          </cell>
          <cell r="I187">
            <v>2</v>
          </cell>
          <cell r="J187">
            <v>1</v>
          </cell>
          <cell r="K187" t="str">
            <v>SPECIALIST</v>
          </cell>
          <cell r="L187" t="str">
            <v>SOME</v>
          </cell>
        </row>
        <row r="188">
          <cell r="A188">
            <v>25</v>
          </cell>
          <cell r="B188">
            <v>1</v>
          </cell>
          <cell r="C188">
            <v>46</v>
          </cell>
          <cell r="D188">
            <v>158</v>
          </cell>
          <cell r="E188">
            <v>1</v>
          </cell>
          <cell r="F188">
            <v>1</v>
          </cell>
          <cell r="G188">
            <v>2</v>
          </cell>
          <cell r="H188">
            <v>2</v>
          </cell>
          <cell r="I188">
            <v>3</v>
          </cell>
          <cell r="J188">
            <v>2</v>
          </cell>
          <cell r="K188" t="str">
            <v>non-specia</v>
          </cell>
          <cell r="L188" t="str">
            <v>SOME</v>
          </cell>
        </row>
        <row r="189">
          <cell r="A189">
            <v>31</v>
          </cell>
          <cell r="B189">
            <v>2</v>
          </cell>
          <cell r="K189" t="str">
            <v>non-specia</v>
          </cell>
          <cell r="L189" t="str">
            <v>none</v>
          </cell>
        </row>
        <row r="190">
          <cell r="A190">
            <v>25</v>
          </cell>
          <cell r="B190">
            <v>2</v>
          </cell>
          <cell r="C190">
            <v>58</v>
          </cell>
          <cell r="D190">
            <v>172</v>
          </cell>
          <cell r="E190">
            <v>1</v>
          </cell>
          <cell r="F190">
            <v>1</v>
          </cell>
          <cell r="G190">
            <v>1</v>
          </cell>
          <cell r="H190">
            <v>1</v>
          </cell>
          <cell r="I190">
            <v>2</v>
          </cell>
          <cell r="J190">
            <v>1</v>
          </cell>
          <cell r="K190" t="str">
            <v>SPECIALIST</v>
          </cell>
          <cell r="L190" t="str">
            <v>SOME</v>
          </cell>
        </row>
        <row r="191">
          <cell r="A191">
            <v>25</v>
          </cell>
          <cell r="B191">
            <v>1</v>
          </cell>
          <cell r="C191">
            <v>56</v>
          </cell>
          <cell r="D191">
            <v>168</v>
          </cell>
          <cell r="E191">
            <v>1</v>
          </cell>
          <cell r="F191">
            <v>1</v>
          </cell>
          <cell r="G191">
            <v>2</v>
          </cell>
          <cell r="H191">
            <v>2</v>
          </cell>
          <cell r="I191">
            <v>2</v>
          </cell>
          <cell r="J191">
            <v>1</v>
          </cell>
          <cell r="K191" t="str">
            <v>SPECIALIST</v>
          </cell>
          <cell r="L191" t="str">
            <v>SOME</v>
          </cell>
        </row>
        <row r="192">
          <cell r="A192">
            <v>23</v>
          </cell>
          <cell r="B192">
            <v>1</v>
          </cell>
          <cell r="K192" t="str">
            <v>non-specia</v>
          </cell>
          <cell r="L192" t="str">
            <v>none</v>
          </cell>
        </row>
        <row r="193">
          <cell r="A193">
            <v>23</v>
          </cell>
          <cell r="B193">
            <v>1</v>
          </cell>
          <cell r="C193">
            <v>51</v>
          </cell>
          <cell r="D193">
            <v>158</v>
          </cell>
          <cell r="E193">
            <v>1</v>
          </cell>
          <cell r="F193">
            <v>2</v>
          </cell>
          <cell r="G193">
            <v>3</v>
          </cell>
          <cell r="H193">
            <v>3</v>
          </cell>
          <cell r="I193">
            <v>2</v>
          </cell>
          <cell r="J193">
            <v>2</v>
          </cell>
          <cell r="K193" t="str">
            <v>non-specia</v>
          </cell>
          <cell r="L193" t="str">
            <v>SOME</v>
          </cell>
        </row>
        <row r="194">
          <cell r="A194">
            <v>26</v>
          </cell>
          <cell r="B194">
            <v>2</v>
          </cell>
          <cell r="K194" t="str">
            <v>non-specia</v>
          </cell>
          <cell r="L194" t="str">
            <v>none</v>
          </cell>
        </row>
        <row r="195">
          <cell r="A195">
            <v>32</v>
          </cell>
          <cell r="B195">
            <v>1</v>
          </cell>
          <cell r="K195" t="str">
            <v>non-specia</v>
          </cell>
          <cell r="L195" t="str">
            <v>none</v>
          </cell>
        </row>
        <row r="196">
          <cell r="A196">
            <v>19</v>
          </cell>
          <cell r="B196">
            <v>2</v>
          </cell>
          <cell r="C196">
            <v>51</v>
          </cell>
          <cell r="D196">
            <v>168</v>
          </cell>
          <cell r="E196">
            <v>2</v>
          </cell>
          <cell r="F196">
            <v>1</v>
          </cell>
          <cell r="G196">
            <v>3</v>
          </cell>
          <cell r="H196">
            <v>3</v>
          </cell>
          <cell r="I196">
            <v>2</v>
          </cell>
          <cell r="J196">
            <v>2</v>
          </cell>
          <cell r="K196" t="str">
            <v>SPECIALIST</v>
          </cell>
          <cell r="L196" t="str">
            <v>SOME</v>
          </cell>
        </row>
        <row r="197">
          <cell r="A197">
            <v>30</v>
          </cell>
          <cell r="B197">
            <v>2</v>
          </cell>
          <cell r="C197">
            <v>61</v>
          </cell>
          <cell r="D197">
            <v>170</v>
          </cell>
          <cell r="E197">
            <v>1</v>
          </cell>
          <cell r="F197">
            <v>1</v>
          </cell>
          <cell r="G197">
            <v>3</v>
          </cell>
          <cell r="H197">
            <v>3</v>
          </cell>
          <cell r="I197">
            <v>2</v>
          </cell>
          <cell r="J197">
            <v>2</v>
          </cell>
          <cell r="K197" t="str">
            <v>non-specia</v>
          </cell>
          <cell r="L197" t="str">
            <v>SOME</v>
          </cell>
        </row>
        <row r="198">
          <cell r="A198">
            <v>27</v>
          </cell>
          <cell r="B198">
            <v>1</v>
          </cell>
          <cell r="C198">
            <v>62</v>
          </cell>
          <cell r="D198">
            <v>170</v>
          </cell>
          <cell r="E198">
            <v>1</v>
          </cell>
          <cell r="G198">
            <v>3</v>
          </cell>
          <cell r="H198">
            <v>2</v>
          </cell>
          <cell r="I198">
            <v>2</v>
          </cell>
          <cell r="J198">
            <v>1</v>
          </cell>
          <cell r="K198" t="str">
            <v>SPECIALIST</v>
          </cell>
          <cell r="L198" t="str">
            <v>SOME</v>
          </cell>
        </row>
        <row r="199">
          <cell r="A199">
            <v>28</v>
          </cell>
          <cell r="B199">
            <v>1</v>
          </cell>
          <cell r="K199" t="str">
            <v>non-specia</v>
          </cell>
          <cell r="L199" t="str">
            <v>none</v>
          </cell>
        </row>
        <row r="200">
          <cell r="A200">
            <v>25</v>
          </cell>
          <cell r="B200">
            <v>1</v>
          </cell>
          <cell r="K200" t="str">
            <v>non-specia</v>
          </cell>
          <cell r="L200" t="str">
            <v>none</v>
          </cell>
        </row>
        <row r="201">
          <cell r="A201">
            <v>26</v>
          </cell>
          <cell r="B201">
            <v>1</v>
          </cell>
          <cell r="K201" t="str">
            <v>non-specia</v>
          </cell>
          <cell r="L201" t="str">
            <v>none</v>
          </cell>
        </row>
        <row r="202">
          <cell r="A202">
            <v>29</v>
          </cell>
          <cell r="B202">
            <v>1</v>
          </cell>
          <cell r="K202" t="str">
            <v>non-specia</v>
          </cell>
          <cell r="L202" t="str">
            <v>none</v>
          </cell>
        </row>
        <row r="203">
          <cell r="A203">
            <v>23</v>
          </cell>
          <cell r="B203">
            <v>1</v>
          </cell>
          <cell r="D203">
            <v>166</v>
          </cell>
          <cell r="E203">
            <v>1</v>
          </cell>
          <cell r="F203">
            <v>1</v>
          </cell>
          <cell r="G203">
            <v>2</v>
          </cell>
          <cell r="H203">
            <v>2</v>
          </cell>
          <cell r="I203">
            <v>2</v>
          </cell>
          <cell r="J203">
            <v>1</v>
          </cell>
          <cell r="K203" t="str">
            <v>SPECIALIST</v>
          </cell>
          <cell r="L203" t="str">
            <v>SOME</v>
          </cell>
        </row>
        <row r="204">
          <cell r="A204">
            <v>27</v>
          </cell>
          <cell r="B204">
            <v>1</v>
          </cell>
          <cell r="C204">
            <v>61</v>
          </cell>
          <cell r="D204">
            <v>174</v>
          </cell>
          <cell r="E204">
            <v>1</v>
          </cell>
          <cell r="F204">
            <v>1</v>
          </cell>
          <cell r="G204">
            <v>3</v>
          </cell>
          <cell r="H204">
            <v>1</v>
          </cell>
          <cell r="I204">
            <v>1</v>
          </cell>
          <cell r="J204">
            <v>1</v>
          </cell>
          <cell r="K204" t="str">
            <v>SPECIALIST</v>
          </cell>
          <cell r="L204" t="str">
            <v>SOME</v>
          </cell>
        </row>
        <row r="205">
          <cell r="A205">
            <v>20</v>
          </cell>
          <cell r="B205">
            <v>1</v>
          </cell>
          <cell r="C205">
            <v>48</v>
          </cell>
          <cell r="D205">
            <v>166</v>
          </cell>
          <cell r="E205">
            <v>2</v>
          </cell>
          <cell r="F205">
            <v>1</v>
          </cell>
          <cell r="G205">
            <v>2</v>
          </cell>
          <cell r="H205">
            <v>3</v>
          </cell>
          <cell r="I205">
            <v>2</v>
          </cell>
          <cell r="J205">
            <v>3</v>
          </cell>
          <cell r="K205" t="str">
            <v>SPECIALIST</v>
          </cell>
          <cell r="L205" t="str">
            <v>none</v>
          </cell>
        </row>
        <row r="206">
          <cell r="A206">
            <v>23</v>
          </cell>
          <cell r="B206">
            <v>1</v>
          </cell>
          <cell r="K206" t="str">
            <v>non-specia</v>
          </cell>
          <cell r="L206" t="str">
            <v>none</v>
          </cell>
        </row>
        <row r="207">
          <cell r="A207">
            <v>32</v>
          </cell>
          <cell r="B207">
            <v>2</v>
          </cell>
          <cell r="K207" t="str">
            <v>non-specia</v>
          </cell>
          <cell r="L207" t="str">
            <v>none</v>
          </cell>
        </row>
        <row r="208">
          <cell r="A208">
            <v>24</v>
          </cell>
          <cell r="B208">
            <v>1</v>
          </cell>
          <cell r="C208">
            <v>56</v>
          </cell>
          <cell r="D208">
            <v>168</v>
          </cell>
          <cell r="E208">
            <v>1</v>
          </cell>
          <cell r="F208">
            <v>2</v>
          </cell>
          <cell r="G208">
            <v>4</v>
          </cell>
          <cell r="H208">
            <v>4</v>
          </cell>
          <cell r="I208">
            <v>2</v>
          </cell>
          <cell r="J208">
            <v>3</v>
          </cell>
          <cell r="K208" t="str">
            <v>SPECIALIST</v>
          </cell>
          <cell r="L208" t="str">
            <v>SOME</v>
          </cell>
        </row>
        <row r="209">
          <cell r="A209">
            <v>21</v>
          </cell>
          <cell r="B209">
            <v>1</v>
          </cell>
          <cell r="C209">
            <v>61</v>
          </cell>
          <cell r="D209">
            <v>170</v>
          </cell>
          <cell r="E209">
            <v>1</v>
          </cell>
          <cell r="F209">
            <v>1</v>
          </cell>
          <cell r="G209">
            <v>2</v>
          </cell>
          <cell r="H209">
            <v>2</v>
          </cell>
          <cell r="I209">
            <v>2</v>
          </cell>
          <cell r="J209">
            <v>2</v>
          </cell>
          <cell r="K209" t="str">
            <v>SPECIALIST</v>
          </cell>
          <cell r="L209" t="str">
            <v>SOME</v>
          </cell>
        </row>
        <row r="210">
          <cell r="A210">
            <v>21</v>
          </cell>
          <cell r="B210">
            <v>1</v>
          </cell>
          <cell r="C210">
            <v>48</v>
          </cell>
          <cell r="D210">
            <v>172</v>
          </cell>
          <cell r="E210">
            <v>2</v>
          </cell>
          <cell r="F210">
            <v>2</v>
          </cell>
          <cell r="G210">
            <v>3</v>
          </cell>
          <cell r="H210">
            <v>4</v>
          </cell>
          <cell r="I210">
            <v>2</v>
          </cell>
          <cell r="J210">
            <v>2</v>
          </cell>
          <cell r="K210" t="str">
            <v>SPECIALIST</v>
          </cell>
          <cell r="L210" t="str">
            <v>none</v>
          </cell>
        </row>
        <row r="211">
          <cell r="A211">
            <v>24</v>
          </cell>
          <cell r="B211">
            <v>1</v>
          </cell>
          <cell r="K211" t="str">
            <v>non-specia</v>
          </cell>
          <cell r="L211" t="str">
            <v>none</v>
          </cell>
        </row>
        <row r="212">
          <cell r="A212">
            <v>22</v>
          </cell>
          <cell r="B212">
            <v>1</v>
          </cell>
          <cell r="C212">
            <v>65</v>
          </cell>
          <cell r="D212">
            <v>164</v>
          </cell>
          <cell r="E212">
            <v>1</v>
          </cell>
          <cell r="F212">
            <v>1</v>
          </cell>
          <cell r="G212">
            <v>3</v>
          </cell>
          <cell r="H212">
            <v>1</v>
          </cell>
          <cell r="I212">
            <v>1</v>
          </cell>
          <cell r="J212">
            <v>2</v>
          </cell>
          <cell r="K212" t="str">
            <v>SPECIALIST</v>
          </cell>
          <cell r="L212" t="str">
            <v>SOME</v>
          </cell>
        </row>
        <row r="213">
          <cell r="A213">
            <v>24</v>
          </cell>
          <cell r="B213">
            <v>2</v>
          </cell>
          <cell r="C213">
            <v>62</v>
          </cell>
          <cell r="D213">
            <v>176</v>
          </cell>
          <cell r="E213">
            <v>2</v>
          </cell>
          <cell r="F213">
            <v>1</v>
          </cell>
          <cell r="G213">
            <v>3</v>
          </cell>
          <cell r="H213">
            <v>3</v>
          </cell>
          <cell r="I213">
            <v>2</v>
          </cell>
          <cell r="J213">
            <v>3</v>
          </cell>
          <cell r="K213" t="str">
            <v>SPECIALIST</v>
          </cell>
          <cell r="L213" t="str">
            <v>SOME</v>
          </cell>
        </row>
        <row r="214">
          <cell r="A214">
            <v>24</v>
          </cell>
          <cell r="B214">
            <v>1</v>
          </cell>
          <cell r="C214">
            <v>54</v>
          </cell>
          <cell r="D214">
            <v>172</v>
          </cell>
          <cell r="E214">
            <v>2</v>
          </cell>
          <cell r="F214">
            <v>3</v>
          </cell>
          <cell r="G214">
            <v>3</v>
          </cell>
          <cell r="H214">
            <v>5</v>
          </cell>
          <cell r="I214">
            <v>3</v>
          </cell>
          <cell r="J214">
            <v>3</v>
          </cell>
          <cell r="K214" t="str">
            <v>SPECIALIST</v>
          </cell>
          <cell r="L214" t="str">
            <v>SOME</v>
          </cell>
        </row>
        <row r="215">
          <cell r="A215">
            <v>25</v>
          </cell>
          <cell r="B215">
            <v>1</v>
          </cell>
          <cell r="K215" t="str">
            <v>non-specia</v>
          </cell>
          <cell r="L215" t="str">
            <v>none</v>
          </cell>
        </row>
        <row r="216">
          <cell r="A216">
            <v>20</v>
          </cell>
          <cell r="B216">
            <v>1</v>
          </cell>
          <cell r="C216">
            <v>62</v>
          </cell>
          <cell r="D216">
            <v>174</v>
          </cell>
          <cell r="E216">
            <v>1</v>
          </cell>
          <cell r="F216">
            <v>1</v>
          </cell>
          <cell r="G216">
            <v>5</v>
          </cell>
          <cell r="H216">
            <v>3</v>
          </cell>
          <cell r="I216">
            <v>3</v>
          </cell>
          <cell r="J216">
            <v>2</v>
          </cell>
          <cell r="K216" t="str">
            <v>SPECIALIST</v>
          </cell>
          <cell r="L216" t="str">
            <v>none</v>
          </cell>
        </row>
        <row r="217">
          <cell r="A217">
            <v>27</v>
          </cell>
          <cell r="B217">
            <v>1</v>
          </cell>
          <cell r="C217">
            <v>37</v>
          </cell>
          <cell r="D217">
            <v>158</v>
          </cell>
          <cell r="E217">
            <v>2</v>
          </cell>
          <cell r="F217">
            <v>5</v>
          </cell>
          <cell r="G217">
            <v>3</v>
          </cell>
          <cell r="H217">
            <v>2</v>
          </cell>
          <cell r="I217">
            <v>2</v>
          </cell>
          <cell r="J217">
            <v>5</v>
          </cell>
          <cell r="K217" t="str">
            <v>SPECIALIST</v>
          </cell>
          <cell r="L217" t="str">
            <v>SOME</v>
          </cell>
        </row>
        <row r="218">
          <cell r="A218">
            <v>29</v>
          </cell>
          <cell r="B218">
            <v>2</v>
          </cell>
          <cell r="K218" t="str">
            <v>non-specia</v>
          </cell>
          <cell r="L218" t="str">
            <v>none</v>
          </cell>
        </row>
        <row r="219">
          <cell r="A219">
            <v>23</v>
          </cell>
          <cell r="B219">
            <v>2</v>
          </cell>
          <cell r="C219">
            <v>74</v>
          </cell>
          <cell r="D219">
            <v>178</v>
          </cell>
          <cell r="E219">
            <v>1</v>
          </cell>
          <cell r="F219">
            <v>3</v>
          </cell>
          <cell r="G219">
            <v>3</v>
          </cell>
          <cell r="H219">
            <v>3</v>
          </cell>
          <cell r="I219">
            <v>2</v>
          </cell>
          <cell r="J219">
            <v>2</v>
          </cell>
          <cell r="K219" t="str">
            <v>non-specia</v>
          </cell>
          <cell r="L219" t="str">
            <v>SOME</v>
          </cell>
        </row>
        <row r="220">
          <cell r="A220">
            <v>26</v>
          </cell>
          <cell r="B220">
            <v>1</v>
          </cell>
          <cell r="C220">
            <v>52</v>
          </cell>
          <cell r="D220">
            <v>158</v>
          </cell>
          <cell r="E220">
            <v>1</v>
          </cell>
          <cell r="F220">
            <v>1</v>
          </cell>
          <cell r="G220">
            <v>3</v>
          </cell>
          <cell r="H220">
            <v>3</v>
          </cell>
          <cell r="I220">
            <v>2</v>
          </cell>
          <cell r="J220">
            <v>2</v>
          </cell>
          <cell r="K220" t="str">
            <v>SPECIALIST</v>
          </cell>
          <cell r="L220" t="str">
            <v>SOME</v>
          </cell>
        </row>
        <row r="221">
          <cell r="A221">
            <v>27</v>
          </cell>
          <cell r="B221">
            <v>2</v>
          </cell>
          <cell r="C221">
            <v>62</v>
          </cell>
          <cell r="D221">
            <v>180</v>
          </cell>
          <cell r="E221">
            <v>1</v>
          </cell>
          <cell r="F221">
            <v>1</v>
          </cell>
          <cell r="G221">
            <v>3</v>
          </cell>
          <cell r="H221">
            <v>3</v>
          </cell>
          <cell r="I221">
            <v>2</v>
          </cell>
          <cell r="J221">
            <v>2</v>
          </cell>
          <cell r="K221" t="str">
            <v>SPECIALIST</v>
          </cell>
          <cell r="L221" t="str">
            <v>SOME</v>
          </cell>
        </row>
        <row r="222">
          <cell r="A222">
            <v>26</v>
          </cell>
          <cell r="B222">
            <v>1</v>
          </cell>
          <cell r="C222">
            <v>39</v>
          </cell>
          <cell r="D222">
            <v>154</v>
          </cell>
          <cell r="E222">
            <v>2</v>
          </cell>
          <cell r="F222">
            <v>4</v>
          </cell>
          <cell r="G222">
            <v>3</v>
          </cell>
          <cell r="H222">
            <v>1</v>
          </cell>
          <cell r="I222">
            <v>2</v>
          </cell>
          <cell r="J222">
            <v>2</v>
          </cell>
          <cell r="K222" t="str">
            <v>SPECIALIST</v>
          </cell>
          <cell r="L222" t="str">
            <v>SOME</v>
          </cell>
        </row>
        <row r="223">
          <cell r="A223">
            <v>29</v>
          </cell>
          <cell r="B223">
            <v>2</v>
          </cell>
          <cell r="C223">
            <v>45</v>
          </cell>
          <cell r="D223">
            <v>156</v>
          </cell>
          <cell r="E223">
            <v>2</v>
          </cell>
          <cell r="F223">
            <v>4</v>
          </cell>
          <cell r="G223">
            <v>5</v>
          </cell>
          <cell r="H223">
            <v>4</v>
          </cell>
          <cell r="I223">
            <v>3</v>
          </cell>
          <cell r="J223">
            <v>3</v>
          </cell>
          <cell r="K223" t="str">
            <v>non-specia</v>
          </cell>
          <cell r="L223" t="str">
            <v>none</v>
          </cell>
        </row>
        <row r="224">
          <cell r="A224">
            <v>20</v>
          </cell>
          <cell r="B224">
            <v>2</v>
          </cell>
          <cell r="C224">
            <v>61</v>
          </cell>
          <cell r="D224">
            <v>170</v>
          </cell>
          <cell r="E224">
            <v>1</v>
          </cell>
          <cell r="F224">
            <v>2</v>
          </cell>
          <cell r="G224">
            <v>3</v>
          </cell>
          <cell r="H224">
            <v>3</v>
          </cell>
          <cell r="I224">
            <v>1</v>
          </cell>
          <cell r="J224">
            <v>2</v>
          </cell>
          <cell r="K224" t="str">
            <v>SPECIALIST</v>
          </cell>
          <cell r="L224" t="str">
            <v>SOME</v>
          </cell>
        </row>
        <row r="225">
          <cell r="A225">
            <v>25</v>
          </cell>
          <cell r="B225">
            <v>1</v>
          </cell>
          <cell r="K225" t="str">
            <v>non-specia</v>
          </cell>
          <cell r="L225" t="str">
            <v>none</v>
          </cell>
        </row>
        <row r="226">
          <cell r="A226">
            <v>20</v>
          </cell>
          <cell r="B226">
            <v>1</v>
          </cell>
          <cell r="K226" t="str">
            <v>non-specia</v>
          </cell>
          <cell r="L226" t="str">
            <v>none</v>
          </cell>
        </row>
        <row r="227">
          <cell r="A227">
            <v>25</v>
          </cell>
          <cell r="B227">
            <v>1</v>
          </cell>
          <cell r="C227">
            <v>71</v>
          </cell>
          <cell r="D227">
            <v>174</v>
          </cell>
          <cell r="E227">
            <v>1</v>
          </cell>
          <cell r="F227">
            <v>1</v>
          </cell>
          <cell r="G227">
            <v>1</v>
          </cell>
          <cell r="H227">
            <v>2</v>
          </cell>
          <cell r="I227">
            <v>2</v>
          </cell>
          <cell r="J227">
            <v>1</v>
          </cell>
          <cell r="K227" t="str">
            <v>non-specia</v>
          </cell>
          <cell r="L227" t="str">
            <v>none</v>
          </cell>
        </row>
        <row r="228">
          <cell r="A228">
            <v>20</v>
          </cell>
          <cell r="B228">
            <v>1</v>
          </cell>
          <cell r="C228">
            <v>51</v>
          </cell>
          <cell r="D228">
            <v>169</v>
          </cell>
          <cell r="E228">
            <v>1</v>
          </cell>
          <cell r="F228">
            <v>2</v>
          </cell>
          <cell r="G228">
            <v>3</v>
          </cell>
          <cell r="H228">
            <v>3</v>
          </cell>
          <cell r="I228">
            <v>2</v>
          </cell>
          <cell r="J228">
            <v>3</v>
          </cell>
          <cell r="K228" t="str">
            <v>SPECIALIST</v>
          </cell>
          <cell r="L228" t="str">
            <v>SOME</v>
          </cell>
        </row>
        <row r="229">
          <cell r="A229">
            <v>29</v>
          </cell>
          <cell r="B229">
            <v>1</v>
          </cell>
          <cell r="C229">
            <v>44</v>
          </cell>
          <cell r="D229">
            <v>154</v>
          </cell>
          <cell r="E229">
            <v>1</v>
          </cell>
          <cell r="F229">
            <v>1</v>
          </cell>
          <cell r="G229">
            <v>3</v>
          </cell>
          <cell r="H229">
            <v>3</v>
          </cell>
          <cell r="I229">
            <v>3</v>
          </cell>
          <cell r="J229">
            <v>3</v>
          </cell>
          <cell r="K229" t="str">
            <v>SPECIALIST</v>
          </cell>
          <cell r="L229" t="str">
            <v>SOME</v>
          </cell>
        </row>
        <row r="230">
          <cell r="A230">
            <v>28</v>
          </cell>
          <cell r="B230">
            <v>2</v>
          </cell>
          <cell r="E230">
            <v>1</v>
          </cell>
          <cell r="K230" t="str">
            <v>non-specia</v>
          </cell>
          <cell r="L230" t="str">
            <v>none</v>
          </cell>
        </row>
        <row r="231">
          <cell r="A231">
            <v>35</v>
          </cell>
          <cell r="B231">
            <v>1</v>
          </cell>
          <cell r="C231">
            <v>62</v>
          </cell>
          <cell r="D231">
            <v>170</v>
          </cell>
          <cell r="E231">
            <v>2</v>
          </cell>
          <cell r="F231">
            <v>2</v>
          </cell>
          <cell r="G231">
            <v>3</v>
          </cell>
          <cell r="H231">
            <v>4</v>
          </cell>
          <cell r="I231">
            <v>2</v>
          </cell>
          <cell r="J231">
            <v>3</v>
          </cell>
          <cell r="K231" t="str">
            <v>SPECIALIST</v>
          </cell>
          <cell r="L231" t="str">
            <v>none</v>
          </cell>
        </row>
        <row r="232">
          <cell r="A232">
            <v>23</v>
          </cell>
          <cell r="B232">
            <v>1</v>
          </cell>
          <cell r="C232">
            <v>62</v>
          </cell>
          <cell r="D232">
            <v>174</v>
          </cell>
          <cell r="E232">
            <v>1</v>
          </cell>
          <cell r="F232">
            <v>1</v>
          </cell>
          <cell r="G232">
            <v>4</v>
          </cell>
          <cell r="H232">
            <v>4</v>
          </cell>
          <cell r="I232">
            <v>2</v>
          </cell>
          <cell r="J232">
            <v>2</v>
          </cell>
          <cell r="K232" t="str">
            <v>non-specia</v>
          </cell>
          <cell r="L232" t="str">
            <v>SOME</v>
          </cell>
        </row>
        <row r="233">
          <cell r="A233">
            <v>21</v>
          </cell>
          <cell r="B233">
            <v>1</v>
          </cell>
          <cell r="C233">
            <v>42</v>
          </cell>
          <cell r="D233">
            <v>152</v>
          </cell>
          <cell r="E233">
            <v>2</v>
          </cell>
          <cell r="F233">
            <v>2</v>
          </cell>
          <cell r="G233">
            <v>1</v>
          </cell>
          <cell r="H233">
            <v>1</v>
          </cell>
          <cell r="I233">
            <v>4</v>
          </cell>
          <cell r="J233">
            <v>2</v>
          </cell>
          <cell r="K233" t="str">
            <v>SPECIALIST</v>
          </cell>
          <cell r="L233" t="str">
            <v>SOME</v>
          </cell>
        </row>
        <row r="234">
          <cell r="A234">
            <v>26</v>
          </cell>
          <cell r="B234">
            <v>2</v>
          </cell>
          <cell r="C234">
            <v>50</v>
          </cell>
          <cell r="D234">
            <v>158</v>
          </cell>
          <cell r="E234">
            <v>2</v>
          </cell>
          <cell r="F234">
            <v>2</v>
          </cell>
          <cell r="G234">
            <v>4</v>
          </cell>
          <cell r="H234">
            <v>4</v>
          </cell>
          <cell r="I234">
            <v>1</v>
          </cell>
          <cell r="J234">
            <v>2</v>
          </cell>
          <cell r="K234" t="str">
            <v>non-specia</v>
          </cell>
          <cell r="L234" t="str">
            <v>none</v>
          </cell>
        </row>
        <row r="235">
          <cell r="A235">
            <v>25</v>
          </cell>
          <cell r="B235">
            <v>2</v>
          </cell>
          <cell r="C235">
            <v>57</v>
          </cell>
          <cell r="D235">
            <v>180</v>
          </cell>
          <cell r="E235">
            <v>1</v>
          </cell>
          <cell r="F235">
            <v>1</v>
          </cell>
          <cell r="G235">
            <v>3</v>
          </cell>
          <cell r="H235">
            <v>4</v>
          </cell>
          <cell r="I235">
            <v>4</v>
          </cell>
          <cell r="J235">
            <v>3</v>
          </cell>
          <cell r="K235" t="str">
            <v>non-specia</v>
          </cell>
          <cell r="L235" t="str">
            <v>SOME</v>
          </cell>
        </row>
        <row r="236">
          <cell r="A236">
            <v>25</v>
          </cell>
          <cell r="B236">
            <v>1</v>
          </cell>
          <cell r="C236">
            <v>51</v>
          </cell>
          <cell r="D236">
            <v>170</v>
          </cell>
          <cell r="E236">
            <v>0</v>
          </cell>
          <cell r="F236">
            <v>4</v>
          </cell>
          <cell r="G236">
            <v>4</v>
          </cell>
          <cell r="H236">
            <v>4</v>
          </cell>
          <cell r="I236">
            <v>3</v>
          </cell>
          <cell r="J236">
            <v>3</v>
          </cell>
          <cell r="K236" t="str">
            <v>SPECIALIST</v>
          </cell>
          <cell r="L236" t="str">
            <v>SOME</v>
          </cell>
        </row>
        <row r="237">
          <cell r="A237">
            <v>32</v>
          </cell>
          <cell r="B237">
            <v>1</v>
          </cell>
          <cell r="C237">
            <v>40</v>
          </cell>
          <cell r="D237">
            <v>158</v>
          </cell>
          <cell r="E237">
            <v>2</v>
          </cell>
          <cell r="F237">
            <v>4</v>
          </cell>
          <cell r="G237">
            <v>5</v>
          </cell>
          <cell r="H237">
            <v>3</v>
          </cell>
          <cell r="I237">
            <v>3</v>
          </cell>
          <cell r="J237">
            <v>2</v>
          </cell>
          <cell r="K237" t="str">
            <v>SPECIALIST</v>
          </cell>
          <cell r="L237" t="str">
            <v>none</v>
          </cell>
        </row>
        <row r="238">
          <cell r="A238">
            <v>21</v>
          </cell>
          <cell r="B238">
            <v>2</v>
          </cell>
          <cell r="E238">
            <v>1</v>
          </cell>
          <cell r="K238" t="str">
            <v>non-specia</v>
          </cell>
          <cell r="L238" t="str">
            <v>none</v>
          </cell>
        </row>
        <row r="239">
          <cell r="A239">
            <v>26</v>
          </cell>
          <cell r="B239">
            <v>2</v>
          </cell>
          <cell r="C239">
            <v>53</v>
          </cell>
          <cell r="D239">
            <v>158</v>
          </cell>
          <cell r="E239">
            <v>1</v>
          </cell>
          <cell r="F239">
            <v>1</v>
          </cell>
          <cell r="G239">
            <v>1</v>
          </cell>
          <cell r="H239">
            <v>1</v>
          </cell>
          <cell r="I239">
            <v>3</v>
          </cell>
          <cell r="J239">
            <v>2</v>
          </cell>
          <cell r="K239" t="str">
            <v>SPECIALIST</v>
          </cell>
          <cell r="L239" t="str">
            <v>SOME</v>
          </cell>
        </row>
        <row r="240">
          <cell r="A240">
            <v>24</v>
          </cell>
          <cell r="B240">
            <v>2</v>
          </cell>
          <cell r="C240">
            <v>58</v>
          </cell>
          <cell r="D240">
            <v>174</v>
          </cell>
          <cell r="E240">
            <v>1</v>
          </cell>
          <cell r="F240">
            <v>1</v>
          </cell>
          <cell r="G240">
            <v>2</v>
          </cell>
          <cell r="H240">
            <v>3</v>
          </cell>
          <cell r="I240">
            <v>1</v>
          </cell>
          <cell r="J240">
            <v>1</v>
          </cell>
          <cell r="K240" t="str">
            <v>SPECIALIST</v>
          </cell>
          <cell r="L240" t="str">
            <v>SOME</v>
          </cell>
        </row>
        <row r="241">
          <cell r="A241">
            <v>32</v>
          </cell>
          <cell r="B241">
            <v>2</v>
          </cell>
          <cell r="C241">
            <v>62</v>
          </cell>
          <cell r="D241">
            <v>172</v>
          </cell>
          <cell r="E241">
            <v>2</v>
          </cell>
          <cell r="F241">
            <v>5</v>
          </cell>
          <cell r="G241">
            <v>3</v>
          </cell>
          <cell r="H241">
            <v>4</v>
          </cell>
          <cell r="I241">
            <v>4</v>
          </cell>
          <cell r="J241">
            <v>5</v>
          </cell>
          <cell r="K241" t="str">
            <v>non-specia</v>
          </cell>
          <cell r="L241" t="str">
            <v>SOME</v>
          </cell>
        </row>
        <row r="242">
          <cell r="A242">
            <v>22</v>
          </cell>
          <cell r="B242">
            <v>1</v>
          </cell>
          <cell r="C242">
            <v>40</v>
          </cell>
          <cell r="D242">
            <v>150</v>
          </cell>
          <cell r="E242">
            <v>2</v>
          </cell>
          <cell r="F242">
            <v>3</v>
          </cell>
          <cell r="G242">
            <v>3</v>
          </cell>
          <cell r="H242">
            <v>3</v>
          </cell>
          <cell r="I242">
            <v>2</v>
          </cell>
          <cell r="J242">
            <v>2</v>
          </cell>
          <cell r="K242" t="str">
            <v>SPECIALIST</v>
          </cell>
          <cell r="L242" t="str">
            <v>SOME</v>
          </cell>
        </row>
        <row r="243">
          <cell r="A243">
            <v>27</v>
          </cell>
          <cell r="B243">
            <v>2</v>
          </cell>
          <cell r="C243">
            <v>67</v>
          </cell>
          <cell r="D243">
            <v>182</v>
          </cell>
          <cell r="E243">
            <v>1</v>
          </cell>
          <cell r="F243">
            <v>1</v>
          </cell>
          <cell r="G243">
            <v>2</v>
          </cell>
          <cell r="H243">
            <v>3</v>
          </cell>
          <cell r="I243">
            <v>1</v>
          </cell>
          <cell r="J243">
            <v>1</v>
          </cell>
          <cell r="K243" t="str">
            <v>SPECIALIST</v>
          </cell>
          <cell r="L243" t="str">
            <v>SOME</v>
          </cell>
        </row>
        <row r="244">
          <cell r="A244">
            <v>30</v>
          </cell>
          <cell r="B244">
            <v>1</v>
          </cell>
          <cell r="C244">
            <v>60</v>
          </cell>
          <cell r="D244">
            <v>170</v>
          </cell>
          <cell r="E244">
            <v>1</v>
          </cell>
          <cell r="F244">
            <v>1</v>
          </cell>
          <cell r="G244">
            <v>1</v>
          </cell>
          <cell r="H244">
            <v>2</v>
          </cell>
          <cell r="I244">
            <v>1</v>
          </cell>
          <cell r="J244">
            <v>1</v>
          </cell>
          <cell r="K244" t="str">
            <v>non-specia</v>
          </cell>
          <cell r="L244" t="str">
            <v>SOME</v>
          </cell>
        </row>
        <row r="245">
          <cell r="A245">
            <v>19</v>
          </cell>
          <cell r="B245">
            <v>1</v>
          </cell>
          <cell r="C245">
            <v>70</v>
          </cell>
          <cell r="D245">
            <v>174</v>
          </cell>
          <cell r="E245">
            <v>2</v>
          </cell>
          <cell r="F245">
            <v>1</v>
          </cell>
          <cell r="G245">
            <v>3</v>
          </cell>
          <cell r="H245">
            <v>3</v>
          </cell>
          <cell r="I245">
            <v>3</v>
          </cell>
          <cell r="J245">
            <v>2</v>
          </cell>
          <cell r="K245" t="str">
            <v>SPECIALIST</v>
          </cell>
          <cell r="L245" t="str">
            <v>SOME</v>
          </cell>
        </row>
        <row r="246">
          <cell r="A246">
            <v>25</v>
          </cell>
          <cell r="B246">
            <v>1</v>
          </cell>
          <cell r="C246">
            <v>72</v>
          </cell>
          <cell r="D246">
            <v>188</v>
          </cell>
          <cell r="E246">
            <v>1</v>
          </cell>
          <cell r="F246">
            <v>1</v>
          </cell>
          <cell r="G246">
            <v>3</v>
          </cell>
          <cell r="H246">
            <v>3</v>
          </cell>
          <cell r="I246">
            <v>2</v>
          </cell>
          <cell r="J246">
            <v>3</v>
          </cell>
          <cell r="K246" t="str">
            <v>SPECIALIST</v>
          </cell>
          <cell r="L246" t="str">
            <v>none</v>
          </cell>
        </row>
        <row r="247">
          <cell r="A247">
            <v>27</v>
          </cell>
          <cell r="B247">
            <v>1</v>
          </cell>
          <cell r="C247">
            <v>56</v>
          </cell>
          <cell r="D247">
            <v>170</v>
          </cell>
          <cell r="E247">
            <v>1</v>
          </cell>
          <cell r="F247">
            <v>1</v>
          </cell>
          <cell r="G247">
            <v>3</v>
          </cell>
          <cell r="H247">
            <v>2</v>
          </cell>
          <cell r="I247">
            <v>2</v>
          </cell>
          <cell r="J247">
            <v>2</v>
          </cell>
          <cell r="K247" t="str">
            <v>SPECIALIST</v>
          </cell>
          <cell r="L247" t="str">
            <v>SOME</v>
          </cell>
        </row>
        <row r="248">
          <cell r="A248">
            <v>20</v>
          </cell>
          <cell r="B248">
            <v>1</v>
          </cell>
          <cell r="C248">
            <v>53</v>
          </cell>
          <cell r="D248">
            <v>168</v>
          </cell>
          <cell r="E248">
            <v>1</v>
          </cell>
          <cell r="F248">
            <v>1</v>
          </cell>
          <cell r="G248">
            <v>1</v>
          </cell>
          <cell r="H248">
            <v>1</v>
          </cell>
          <cell r="I248">
            <v>2</v>
          </cell>
          <cell r="J248">
            <v>2</v>
          </cell>
          <cell r="K248" t="str">
            <v>non-specia</v>
          </cell>
          <cell r="L248" t="str">
            <v>SOME</v>
          </cell>
        </row>
        <row r="249">
          <cell r="A249">
            <v>24</v>
          </cell>
          <cell r="B249">
            <v>2</v>
          </cell>
          <cell r="C249">
            <v>38</v>
          </cell>
          <cell r="D249">
            <v>152</v>
          </cell>
          <cell r="E249">
            <v>2</v>
          </cell>
          <cell r="F249">
            <v>2</v>
          </cell>
          <cell r="G249">
            <v>3</v>
          </cell>
          <cell r="H249">
            <v>3</v>
          </cell>
          <cell r="I249">
            <v>4</v>
          </cell>
          <cell r="J249">
            <v>2</v>
          </cell>
          <cell r="K249" t="str">
            <v>SPECIALIST</v>
          </cell>
          <cell r="L249" t="str">
            <v>SOME</v>
          </cell>
        </row>
        <row r="250">
          <cell r="A250">
            <v>35</v>
          </cell>
          <cell r="B250">
            <v>2</v>
          </cell>
          <cell r="C250">
            <v>54</v>
          </cell>
          <cell r="D250">
            <v>170</v>
          </cell>
          <cell r="E250">
            <v>1</v>
          </cell>
          <cell r="F250">
            <v>3</v>
          </cell>
          <cell r="G250">
            <v>3</v>
          </cell>
          <cell r="H250">
            <v>4</v>
          </cell>
          <cell r="I250">
            <v>2</v>
          </cell>
          <cell r="J250">
            <v>2</v>
          </cell>
          <cell r="K250" t="str">
            <v>SPECIALIST</v>
          </cell>
          <cell r="L250" t="str">
            <v>SOME</v>
          </cell>
        </row>
        <row r="251">
          <cell r="A251">
            <v>27</v>
          </cell>
          <cell r="B251">
            <v>1</v>
          </cell>
          <cell r="K251" t="str">
            <v>non-specia</v>
          </cell>
          <cell r="L251" t="str">
            <v>none</v>
          </cell>
        </row>
        <row r="252">
          <cell r="A252">
            <v>25</v>
          </cell>
          <cell r="B252">
            <v>1</v>
          </cell>
          <cell r="C252">
            <v>64</v>
          </cell>
          <cell r="D252">
            <v>174</v>
          </cell>
          <cell r="E252">
            <v>1</v>
          </cell>
          <cell r="F252">
            <v>2</v>
          </cell>
          <cell r="G252">
            <v>3</v>
          </cell>
          <cell r="H252">
            <v>3</v>
          </cell>
          <cell r="I252">
            <v>2</v>
          </cell>
          <cell r="J252">
            <v>2</v>
          </cell>
          <cell r="K252" t="str">
            <v>SPECIALIST</v>
          </cell>
          <cell r="L252" t="str">
            <v>none</v>
          </cell>
        </row>
        <row r="253">
          <cell r="A253">
            <v>21</v>
          </cell>
          <cell r="B253">
            <v>1</v>
          </cell>
          <cell r="C253">
            <v>50</v>
          </cell>
          <cell r="D253">
            <v>156</v>
          </cell>
          <cell r="E253">
            <v>1</v>
          </cell>
          <cell r="F253">
            <v>2</v>
          </cell>
          <cell r="G253">
            <v>3</v>
          </cell>
          <cell r="H253">
            <v>3</v>
          </cell>
          <cell r="I253">
            <v>1</v>
          </cell>
          <cell r="J253">
            <v>2</v>
          </cell>
          <cell r="K253" t="str">
            <v>SPECIALIST</v>
          </cell>
          <cell r="L253" t="str">
            <v>SOME</v>
          </cell>
        </row>
        <row r="254">
          <cell r="A254">
            <v>30</v>
          </cell>
          <cell r="B254">
            <v>2</v>
          </cell>
          <cell r="C254">
            <v>73</v>
          </cell>
          <cell r="D254">
            <v>178</v>
          </cell>
          <cell r="E254">
            <v>1</v>
          </cell>
          <cell r="F254">
            <v>2</v>
          </cell>
          <cell r="G254">
            <v>2</v>
          </cell>
          <cell r="H254">
            <v>4</v>
          </cell>
          <cell r="I254">
            <v>1</v>
          </cell>
          <cell r="J254">
            <v>2</v>
          </cell>
          <cell r="K254" t="str">
            <v>SPECIALIST</v>
          </cell>
          <cell r="L254" t="str">
            <v>SOME</v>
          </cell>
        </row>
        <row r="255">
          <cell r="A255">
            <v>18</v>
          </cell>
          <cell r="B255">
            <v>1</v>
          </cell>
          <cell r="C255">
            <v>52</v>
          </cell>
          <cell r="D255">
            <v>166</v>
          </cell>
          <cell r="E255">
            <v>1</v>
          </cell>
          <cell r="F255">
            <v>5</v>
          </cell>
          <cell r="G255">
            <v>3</v>
          </cell>
          <cell r="H255">
            <v>2</v>
          </cell>
          <cell r="I255">
            <v>2</v>
          </cell>
          <cell r="J255">
            <v>2</v>
          </cell>
          <cell r="K255" t="str">
            <v>non-specia</v>
          </cell>
          <cell r="L255" t="str">
            <v>SOME</v>
          </cell>
        </row>
        <row r="256">
          <cell r="A256">
            <v>25</v>
          </cell>
          <cell r="B256">
            <v>2</v>
          </cell>
          <cell r="K256" t="str">
            <v>non-specia</v>
          </cell>
          <cell r="L256" t="str">
            <v>none</v>
          </cell>
        </row>
        <row r="257">
          <cell r="A257">
            <v>21</v>
          </cell>
          <cell r="B257">
            <v>2</v>
          </cell>
          <cell r="C257">
            <v>62</v>
          </cell>
          <cell r="D257">
            <v>180</v>
          </cell>
          <cell r="E257">
            <v>1</v>
          </cell>
          <cell r="F257">
            <v>1</v>
          </cell>
          <cell r="G257">
            <v>3</v>
          </cell>
          <cell r="H257">
            <v>2</v>
          </cell>
          <cell r="I257">
            <v>2</v>
          </cell>
          <cell r="J257">
            <v>1</v>
          </cell>
          <cell r="K257" t="str">
            <v>SPECIALIST</v>
          </cell>
          <cell r="L257" t="str">
            <v>none</v>
          </cell>
        </row>
        <row r="258">
          <cell r="A258">
            <v>24</v>
          </cell>
          <cell r="B258">
            <v>1</v>
          </cell>
          <cell r="C258">
            <v>59</v>
          </cell>
          <cell r="D258">
            <v>170</v>
          </cell>
          <cell r="E258">
            <v>2</v>
          </cell>
          <cell r="F258">
            <v>4</v>
          </cell>
          <cell r="G258">
            <v>2</v>
          </cell>
          <cell r="H258">
            <v>2</v>
          </cell>
          <cell r="I258">
            <v>2</v>
          </cell>
          <cell r="J258">
            <v>3</v>
          </cell>
          <cell r="K258" t="str">
            <v>SPECIALIST</v>
          </cell>
          <cell r="L258" t="str">
            <v>SOME</v>
          </cell>
        </row>
        <row r="259">
          <cell r="A259">
            <v>20</v>
          </cell>
          <cell r="B259">
            <v>2</v>
          </cell>
          <cell r="C259">
            <v>35</v>
          </cell>
          <cell r="D259">
            <v>160</v>
          </cell>
          <cell r="E259">
            <v>1</v>
          </cell>
          <cell r="F259">
            <v>2</v>
          </cell>
          <cell r="G259">
            <v>3</v>
          </cell>
          <cell r="H259">
            <v>3</v>
          </cell>
          <cell r="I259">
            <v>2</v>
          </cell>
          <cell r="J259">
            <v>1</v>
          </cell>
          <cell r="K259" t="str">
            <v>SPECIALIST</v>
          </cell>
          <cell r="L259" t="str">
            <v>SOME</v>
          </cell>
        </row>
        <row r="260">
          <cell r="A260">
            <v>26</v>
          </cell>
          <cell r="B260">
            <v>2</v>
          </cell>
          <cell r="K260" t="str">
            <v>non-specia</v>
          </cell>
          <cell r="L260" t="str">
            <v>none</v>
          </cell>
        </row>
        <row r="261">
          <cell r="A261">
            <v>26</v>
          </cell>
          <cell r="B261">
            <v>2</v>
          </cell>
          <cell r="C261">
            <v>52</v>
          </cell>
          <cell r="D261">
            <v>168</v>
          </cell>
          <cell r="E261">
            <v>1</v>
          </cell>
          <cell r="F261">
            <v>3</v>
          </cell>
          <cell r="G261">
            <v>3</v>
          </cell>
          <cell r="H261">
            <v>2</v>
          </cell>
          <cell r="I261">
            <v>2</v>
          </cell>
          <cell r="J261">
            <v>3</v>
          </cell>
          <cell r="K261" t="str">
            <v>SPECIALIST</v>
          </cell>
          <cell r="L261" t="str">
            <v>SOME</v>
          </cell>
        </row>
        <row r="262">
          <cell r="A262">
            <v>23</v>
          </cell>
          <cell r="B262">
            <v>1</v>
          </cell>
          <cell r="K262" t="str">
            <v>non-specia</v>
          </cell>
          <cell r="L262" t="str">
            <v>none</v>
          </cell>
        </row>
        <row r="263">
          <cell r="A263">
            <v>31</v>
          </cell>
          <cell r="B263">
            <v>2</v>
          </cell>
          <cell r="C263">
            <v>60</v>
          </cell>
          <cell r="D263">
            <v>179</v>
          </cell>
          <cell r="E263">
            <v>2</v>
          </cell>
          <cell r="F263">
            <v>2</v>
          </cell>
          <cell r="G263">
            <v>4</v>
          </cell>
          <cell r="H263">
            <v>5</v>
          </cell>
          <cell r="I263">
            <v>2</v>
          </cell>
          <cell r="J263">
            <v>3</v>
          </cell>
          <cell r="K263" t="str">
            <v>SPECIALIST</v>
          </cell>
          <cell r="L263" t="str">
            <v>SOME</v>
          </cell>
        </row>
        <row r="264">
          <cell r="A264">
            <v>23</v>
          </cell>
          <cell r="B264">
            <v>1</v>
          </cell>
          <cell r="K264" t="str">
            <v>non-specia</v>
          </cell>
          <cell r="L264" t="str">
            <v>none</v>
          </cell>
        </row>
        <row r="265">
          <cell r="A265">
            <v>16</v>
          </cell>
          <cell r="B265">
            <v>1</v>
          </cell>
          <cell r="C265">
            <v>53</v>
          </cell>
          <cell r="D265">
            <v>168</v>
          </cell>
          <cell r="E265">
            <v>2</v>
          </cell>
          <cell r="F265">
            <v>4</v>
          </cell>
          <cell r="G265">
            <v>4</v>
          </cell>
          <cell r="H265">
            <v>3</v>
          </cell>
          <cell r="I265">
            <v>2</v>
          </cell>
          <cell r="J265">
            <v>2</v>
          </cell>
          <cell r="K265" t="str">
            <v>non-specia</v>
          </cell>
          <cell r="L265" t="str">
            <v>SOME</v>
          </cell>
        </row>
        <row r="266">
          <cell r="A266">
            <v>26</v>
          </cell>
          <cell r="B266">
            <v>2</v>
          </cell>
          <cell r="K266" t="str">
            <v>non-specia</v>
          </cell>
          <cell r="L266" t="str">
            <v>none</v>
          </cell>
        </row>
        <row r="267">
          <cell r="A267">
            <v>34</v>
          </cell>
          <cell r="B267">
            <v>2</v>
          </cell>
          <cell r="C267">
            <v>55</v>
          </cell>
          <cell r="D267">
            <v>160</v>
          </cell>
          <cell r="E267">
            <v>2</v>
          </cell>
          <cell r="F267">
            <v>2</v>
          </cell>
          <cell r="G267">
            <v>3</v>
          </cell>
          <cell r="H267">
            <v>4</v>
          </cell>
          <cell r="I267">
            <v>2</v>
          </cell>
          <cell r="J267">
            <v>2</v>
          </cell>
          <cell r="K267" t="str">
            <v>SPECIALIST</v>
          </cell>
          <cell r="L267" t="str">
            <v>SOME</v>
          </cell>
        </row>
        <row r="268">
          <cell r="A268">
            <v>19</v>
          </cell>
          <cell r="B268">
            <v>2</v>
          </cell>
          <cell r="K268" t="str">
            <v>non-specia</v>
          </cell>
          <cell r="L268" t="str">
            <v>none</v>
          </cell>
        </row>
        <row r="269">
          <cell r="A269">
            <v>23</v>
          </cell>
          <cell r="B269">
            <v>1</v>
          </cell>
          <cell r="C269">
            <v>51</v>
          </cell>
          <cell r="D269">
            <v>164</v>
          </cell>
          <cell r="E269">
            <v>1</v>
          </cell>
          <cell r="G269">
            <v>1</v>
          </cell>
          <cell r="H269">
            <v>1</v>
          </cell>
          <cell r="I269">
            <v>1</v>
          </cell>
          <cell r="J269">
            <v>1</v>
          </cell>
          <cell r="K269" t="str">
            <v>non-specia</v>
          </cell>
          <cell r="L269" t="str">
            <v>SOME</v>
          </cell>
        </row>
        <row r="270">
          <cell r="A270">
            <v>25</v>
          </cell>
          <cell r="B270">
            <v>1</v>
          </cell>
          <cell r="K270" t="str">
            <v>non-specia</v>
          </cell>
          <cell r="L270" t="str">
            <v>none</v>
          </cell>
        </row>
        <row r="271">
          <cell r="A271">
            <v>23</v>
          </cell>
          <cell r="B271">
            <v>1</v>
          </cell>
          <cell r="C271">
            <v>43</v>
          </cell>
          <cell r="D271">
            <v>156</v>
          </cell>
          <cell r="E271">
            <v>2</v>
          </cell>
          <cell r="F271">
            <v>2</v>
          </cell>
          <cell r="G271">
            <v>3</v>
          </cell>
          <cell r="H271">
            <v>2</v>
          </cell>
          <cell r="I271">
            <v>3</v>
          </cell>
          <cell r="J271">
            <v>2</v>
          </cell>
          <cell r="K271" t="str">
            <v>non-specia</v>
          </cell>
          <cell r="L271" t="str">
            <v>SOME</v>
          </cell>
        </row>
        <row r="272">
          <cell r="A272">
            <v>24</v>
          </cell>
          <cell r="B272">
            <v>2</v>
          </cell>
          <cell r="C272">
            <v>56</v>
          </cell>
          <cell r="D272">
            <v>158</v>
          </cell>
          <cell r="E272">
            <v>1</v>
          </cell>
          <cell r="F272">
            <v>2</v>
          </cell>
          <cell r="G272">
            <v>4</v>
          </cell>
          <cell r="H272">
            <v>3</v>
          </cell>
          <cell r="I272">
            <v>4</v>
          </cell>
          <cell r="J272">
            <v>3</v>
          </cell>
          <cell r="K272" t="str">
            <v>non-specia</v>
          </cell>
          <cell r="L272" t="str">
            <v>SOME</v>
          </cell>
        </row>
        <row r="273">
          <cell r="A273">
            <v>24</v>
          </cell>
          <cell r="B273">
            <v>2</v>
          </cell>
          <cell r="C273">
            <v>46</v>
          </cell>
          <cell r="D273">
            <v>160</v>
          </cell>
          <cell r="E273">
            <v>2</v>
          </cell>
          <cell r="F273">
            <v>4</v>
          </cell>
          <cell r="G273">
            <v>4</v>
          </cell>
          <cell r="H273">
            <v>4</v>
          </cell>
          <cell r="I273">
            <v>3</v>
          </cell>
          <cell r="J273">
            <v>3</v>
          </cell>
          <cell r="K273" t="str">
            <v>non-specia</v>
          </cell>
          <cell r="L273" t="str">
            <v>none</v>
          </cell>
        </row>
        <row r="274">
          <cell r="A274">
            <v>25</v>
          </cell>
          <cell r="B274">
            <v>2</v>
          </cell>
          <cell r="C274">
            <v>56</v>
          </cell>
          <cell r="D274">
            <v>164</v>
          </cell>
          <cell r="E274">
            <v>1</v>
          </cell>
          <cell r="F274">
            <v>1</v>
          </cell>
          <cell r="G274">
            <v>2</v>
          </cell>
          <cell r="H274">
            <v>2</v>
          </cell>
          <cell r="I274">
            <v>2</v>
          </cell>
          <cell r="J274">
            <v>1</v>
          </cell>
          <cell r="K274" t="str">
            <v>SPECIALIST</v>
          </cell>
          <cell r="L274" t="str">
            <v>SOME</v>
          </cell>
        </row>
        <row r="275">
          <cell r="A275">
            <v>27</v>
          </cell>
          <cell r="B275">
            <v>2</v>
          </cell>
          <cell r="K275" t="str">
            <v>non-specia</v>
          </cell>
          <cell r="L275" t="str">
            <v>none</v>
          </cell>
        </row>
        <row r="276">
          <cell r="A276">
            <v>21</v>
          </cell>
          <cell r="B276">
            <v>2</v>
          </cell>
          <cell r="C276">
            <v>57</v>
          </cell>
          <cell r="D276">
            <v>168</v>
          </cell>
          <cell r="E276">
            <v>2</v>
          </cell>
          <cell r="F276">
            <v>1</v>
          </cell>
          <cell r="G276">
            <v>3</v>
          </cell>
          <cell r="H276">
            <v>3</v>
          </cell>
          <cell r="I276">
            <v>2</v>
          </cell>
          <cell r="J276">
            <v>1</v>
          </cell>
          <cell r="K276" t="str">
            <v>SPECIALIST</v>
          </cell>
          <cell r="L276" t="str">
            <v>none</v>
          </cell>
        </row>
        <row r="277">
          <cell r="A277">
            <v>22</v>
          </cell>
          <cell r="B277">
            <v>1</v>
          </cell>
          <cell r="C277">
            <v>41</v>
          </cell>
          <cell r="D277">
            <v>152</v>
          </cell>
          <cell r="E277">
            <v>2</v>
          </cell>
          <cell r="F277">
            <v>4</v>
          </cell>
          <cell r="G277">
            <v>3</v>
          </cell>
          <cell r="H277">
            <v>4</v>
          </cell>
          <cell r="I277">
            <v>3</v>
          </cell>
          <cell r="J277">
            <v>2</v>
          </cell>
          <cell r="K277" t="str">
            <v>non-specia</v>
          </cell>
          <cell r="L277" t="str">
            <v>none</v>
          </cell>
        </row>
        <row r="278">
          <cell r="A278">
            <v>31</v>
          </cell>
          <cell r="B278">
            <v>2</v>
          </cell>
          <cell r="C278">
            <v>64</v>
          </cell>
          <cell r="D278">
            <v>174</v>
          </cell>
          <cell r="E278">
            <v>1</v>
          </cell>
          <cell r="F278">
            <v>1</v>
          </cell>
          <cell r="G278">
            <v>1</v>
          </cell>
          <cell r="H278">
            <v>1</v>
          </cell>
          <cell r="I278">
            <v>1</v>
          </cell>
          <cell r="J278">
            <v>1</v>
          </cell>
          <cell r="K278" t="str">
            <v>non-specia</v>
          </cell>
          <cell r="L278" t="str">
            <v>SOME</v>
          </cell>
        </row>
        <row r="279">
          <cell r="A279">
            <v>23</v>
          </cell>
          <cell r="B279">
            <v>1</v>
          </cell>
          <cell r="C279">
            <v>46</v>
          </cell>
          <cell r="D279">
            <v>160</v>
          </cell>
          <cell r="E279">
            <v>1</v>
          </cell>
          <cell r="F279">
            <v>2</v>
          </cell>
          <cell r="G279">
            <v>3</v>
          </cell>
          <cell r="H279">
            <v>4</v>
          </cell>
          <cell r="I279">
            <v>1</v>
          </cell>
          <cell r="J279">
            <v>3</v>
          </cell>
          <cell r="K279" t="str">
            <v>non-specia</v>
          </cell>
          <cell r="L279" t="str">
            <v>SOME</v>
          </cell>
        </row>
        <row r="280">
          <cell r="A280">
            <v>26</v>
          </cell>
          <cell r="B280">
            <v>1</v>
          </cell>
          <cell r="C280">
            <v>46</v>
          </cell>
          <cell r="D280">
            <v>156</v>
          </cell>
          <cell r="E280">
            <v>1</v>
          </cell>
          <cell r="F280">
            <v>2</v>
          </cell>
          <cell r="G280">
            <v>3</v>
          </cell>
          <cell r="H280">
            <v>3</v>
          </cell>
          <cell r="I280">
            <v>2</v>
          </cell>
          <cell r="J280">
            <v>2</v>
          </cell>
          <cell r="K280" t="str">
            <v>non-specia</v>
          </cell>
          <cell r="L280" t="str">
            <v>SOME</v>
          </cell>
        </row>
        <row r="281">
          <cell r="A281">
            <v>25</v>
          </cell>
          <cell r="B281">
            <v>2</v>
          </cell>
          <cell r="D281">
            <v>166</v>
          </cell>
          <cell r="E281">
            <v>2</v>
          </cell>
          <cell r="F281">
            <v>2</v>
          </cell>
          <cell r="G281">
            <v>2</v>
          </cell>
          <cell r="H281">
            <v>5</v>
          </cell>
          <cell r="I281">
            <v>2</v>
          </cell>
          <cell r="J281">
            <v>2</v>
          </cell>
          <cell r="K281" t="str">
            <v>SPECIALIST</v>
          </cell>
          <cell r="L281" t="str">
            <v>SOME</v>
          </cell>
        </row>
        <row r="282">
          <cell r="A282">
            <v>24</v>
          </cell>
          <cell r="B282">
            <v>1</v>
          </cell>
          <cell r="C282">
            <v>42</v>
          </cell>
          <cell r="E282">
            <v>2</v>
          </cell>
          <cell r="F282">
            <v>2</v>
          </cell>
          <cell r="G282">
            <v>3</v>
          </cell>
          <cell r="H282">
            <v>3</v>
          </cell>
          <cell r="I282">
            <v>2</v>
          </cell>
          <cell r="J282">
            <v>3</v>
          </cell>
          <cell r="K282" t="str">
            <v>SPECIALIST</v>
          </cell>
          <cell r="L282" t="str">
            <v>none</v>
          </cell>
        </row>
        <row r="283">
          <cell r="A283">
            <v>29</v>
          </cell>
          <cell r="B283">
            <v>2</v>
          </cell>
          <cell r="C283">
            <v>57</v>
          </cell>
          <cell r="D283">
            <v>166</v>
          </cell>
          <cell r="E283">
            <v>1</v>
          </cell>
          <cell r="F283">
            <v>2</v>
          </cell>
          <cell r="G283">
            <v>3</v>
          </cell>
          <cell r="H283">
            <v>4</v>
          </cell>
          <cell r="I283">
            <v>2</v>
          </cell>
          <cell r="J283">
            <v>2</v>
          </cell>
          <cell r="K283" t="str">
            <v>non-specia</v>
          </cell>
          <cell r="L283" t="str">
            <v>SOME</v>
          </cell>
        </row>
        <row r="284">
          <cell r="A284">
            <v>24</v>
          </cell>
          <cell r="B284">
            <v>2</v>
          </cell>
          <cell r="K284" t="str">
            <v>non-specia</v>
          </cell>
          <cell r="L284" t="str">
            <v>none</v>
          </cell>
        </row>
        <row r="285">
          <cell r="A285">
            <v>32</v>
          </cell>
          <cell r="B285">
            <v>2</v>
          </cell>
          <cell r="C285">
            <v>58</v>
          </cell>
          <cell r="D285">
            <v>170</v>
          </cell>
          <cell r="E285">
            <v>1</v>
          </cell>
          <cell r="F285">
            <v>1</v>
          </cell>
          <cell r="G285">
            <v>2</v>
          </cell>
          <cell r="H285">
            <v>2</v>
          </cell>
          <cell r="I285">
            <v>2</v>
          </cell>
          <cell r="J285">
            <v>1</v>
          </cell>
          <cell r="K285" t="str">
            <v>SPECIALIST</v>
          </cell>
          <cell r="L285" t="str">
            <v>none</v>
          </cell>
        </row>
        <row r="286">
          <cell r="A286">
            <v>26</v>
          </cell>
          <cell r="B286">
            <v>1</v>
          </cell>
          <cell r="C286">
            <v>49</v>
          </cell>
          <cell r="D286">
            <v>170</v>
          </cell>
          <cell r="E286">
            <v>1</v>
          </cell>
          <cell r="F286">
            <v>2</v>
          </cell>
          <cell r="G286">
            <v>3</v>
          </cell>
          <cell r="H286">
            <v>2</v>
          </cell>
          <cell r="I286">
            <v>2</v>
          </cell>
          <cell r="J286">
            <v>3</v>
          </cell>
          <cell r="K286" t="str">
            <v>SPECIALIST</v>
          </cell>
          <cell r="L286" t="str">
            <v>SOME</v>
          </cell>
        </row>
        <row r="287">
          <cell r="A287">
            <v>27</v>
          </cell>
          <cell r="B287">
            <v>1</v>
          </cell>
          <cell r="C287">
            <v>49</v>
          </cell>
          <cell r="D287">
            <v>158</v>
          </cell>
          <cell r="E287">
            <v>2</v>
          </cell>
          <cell r="F287">
            <v>2</v>
          </cell>
          <cell r="G287">
            <v>3</v>
          </cell>
          <cell r="H287">
            <v>4</v>
          </cell>
          <cell r="I287">
            <v>3</v>
          </cell>
          <cell r="J287">
            <v>3</v>
          </cell>
          <cell r="K287" t="str">
            <v>SPECIALIST</v>
          </cell>
          <cell r="L287" t="str">
            <v>SOME</v>
          </cell>
        </row>
        <row r="288">
          <cell r="A288">
            <v>22</v>
          </cell>
          <cell r="B288">
            <v>2</v>
          </cell>
          <cell r="C288">
            <v>40</v>
          </cell>
          <cell r="D288">
            <v>162</v>
          </cell>
          <cell r="E288">
            <v>1</v>
          </cell>
          <cell r="F288">
            <v>2</v>
          </cell>
          <cell r="G288">
            <v>3</v>
          </cell>
          <cell r="H288">
            <v>2</v>
          </cell>
          <cell r="I288">
            <v>5</v>
          </cell>
          <cell r="J288">
            <v>4</v>
          </cell>
          <cell r="K288" t="str">
            <v>non-specia</v>
          </cell>
          <cell r="L288" t="str">
            <v>none</v>
          </cell>
        </row>
        <row r="289">
          <cell r="A289">
            <v>24</v>
          </cell>
          <cell r="B289">
            <v>1</v>
          </cell>
          <cell r="C289">
            <v>60</v>
          </cell>
          <cell r="D289">
            <v>154</v>
          </cell>
          <cell r="E289">
            <v>2</v>
          </cell>
          <cell r="G289">
            <v>2</v>
          </cell>
          <cell r="H289">
            <v>1</v>
          </cell>
          <cell r="I289">
            <v>1</v>
          </cell>
          <cell r="J289">
            <v>2</v>
          </cell>
          <cell r="K289" t="str">
            <v>SPECIALIST</v>
          </cell>
          <cell r="L289" t="str">
            <v>none</v>
          </cell>
        </row>
        <row r="290">
          <cell r="A290">
            <v>19</v>
          </cell>
          <cell r="B290">
            <v>2</v>
          </cell>
          <cell r="E290">
            <v>1</v>
          </cell>
          <cell r="F290">
            <v>1</v>
          </cell>
          <cell r="G290">
            <v>1</v>
          </cell>
          <cell r="H290">
            <v>1</v>
          </cell>
          <cell r="I290">
            <v>1</v>
          </cell>
          <cell r="J290">
            <v>1</v>
          </cell>
          <cell r="K290" t="str">
            <v>non-specia</v>
          </cell>
          <cell r="L290" t="str">
            <v>SOME</v>
          </cell>
        </row>
        <row r="291">
          <cell r="A291">
            <v>22</v>
          </cell>
          <cell r="B291">
            <v>1</v>
          </cell>
          <cell r="C291">
            <v>40</v>
          </cell>
          <cell r="D291">
            <v>163</v>
          </cell>
          <cell r="E291">
            <v>2</v>
          </cell>
          <cell r="F291">
            <v>2</v>
          </cell>
          <cell r="G291">
            <v>2</v>
          </cell>
          <cell r="H291">
            <v>2</v>
          </cell>
          <cell r="I291">
            <v>2</v>
          </cell>
          <cell r="J291">
            <v>2</v>
          </cell>
          <cell r="K291" t="str">
            <v>non-specia</v>
          </cell>
          <cell r="L291" t="str">
            <v>SOME</v>
          </cell>
        </row>
        <row r="292">
          <cell r="A292">
            <v>32</v>
          </cell>
          <cell r="B292">
            <v>1</v>
          </cell>
          <cell r="C292">
            <v>56</v>
          </cell>
          <cell r="D292">
            <v>160</v>
          </cell>
          <cell r="E292">
            <v>1</v>
          </cell>
          <cell r="F292">
            <v>2</v>
          </cell>
          <cell r="G292">
            <v>3</v>
          </cell>
          <cell r="H292">
            <v>3</v>
          </cell>
          <cell r="I292">
            <v>4</v>
          </cell>
          <cell r="J292">
            <v>3</v>
          </cell>
          <cell r="K292" t="str">
            <v>SPECIALIST</v>
          </cell>
          <cell r="L292" t="str">
            <v>SOME</v>
          </cell>
        </row>
        <row r="293">
          <cell r="A293">
            <v>22</v>
          </cell>
          <cell r="B293">
            <v>2</v>
          </cell>
          <cell r="C293">
            <v>63</v>
          </cell>
          <cell r="D293">
            <v>166</v>
          </cell>
          <cell r="E293">
            <v>1</v>
          </cell>
          <cell r="F293">
            <v>1</v>
          </cell>
          <cell r="G293">
            <v>3</v>
          </cell>
          <cell r="H293">
            <v>3</v>
          </cell>
          <cell r="I293">
            <v>2</v>
          </cell>
          <cell r="J293">
            <v>1</v>
          </cell>
          <cell r="K293" t="str">
            <v>SPECIALIST</v>
          </cell>
          <cell r="L293" t="str">
            <v>SOME</v>
          </cell>
        </row>
        <row r="294">
          <cell r="A294">
            <v>25</v>
          </cell>
          <cell r="B294">
            <v>1</v>
          </cell>
          <cell r="K294" t="str">
            <v>non-specia</v>
          </cell>
          <cell r="L294" t="str">
            <v>none</v>
          </cell>
        </row>
        <row r="295">
          <cell r="A295">
            <v>28</v>
          </cell>
          <cell r="B295">
            <v>1</v>
          </cell>
          <cell r="C295">
            <v>59</v>
          </cell>
          <cell r="D295">
            <v>172</v>
          </cell>
          <cell r="E295">
            <v>2</v>
          </cell>
          <cell r="F295">
            <v>1</v>
          </cell>
          <cell r="G295">
            <v>3</v>
          </cell>
          <cell r="I295">
            <v>2</v>
          </cell>
          <cell r="J295">
            <v>2</v>
          </cell>
          <cell r="K295" t="str">
            <v>non-specia</v>
          </cell>
          <cell r="L295" t="str">
            <v>SOME</v>
          </cell>
        </row>
        <row r="296">
          <cell r="A296">
            <v>23</v>
          </cell>
          <cell r="B296">
            <v>2</v>
          </cell>
          <cell r="C296">
            <v>56</v>
          </cell>
          <cell r="D296">
            <v>168</v>
          </cell>
          <cell r="E296">
            <v>1</v>
          </cell>
          <cell r="F296">
            <v>1</v>
          </cell>
          <cell r="G296">
            <v>3</v>
          </cell>
          <cell r="H296">
            <v>2</v>
          </cell>
          <cell r="I296">
            <v>2</v>
          </cell>
          <cell r="J296">
            <v>2</v>
          </cell>
          <cell r="K296" t="str">
            <v>SPECIALIST</v>
          </cell>
          <cell r="L296" t="str">
            <v>SOME</v>
          </cell>
        </row>
        <row r="297">
          <cell r="A297">
            <v>21</v>
          </cell>
          <cell r="B297">
            <v>1</v>
          </cell>
          <cell r="C297">
            <v>42</v>
          </cell>
          <cell r="D297">
            <v>152</v>
          </cell>
          <cell r="E297">
            <v>2</v>
          </cell>
          <cell r="F297">
            <v>4</v>
          </cell>
          <cell r="G297">
            <v>4</v>
          </cell>
          <cell r="H297">
            <v>5</v>
          </cell>
          <cell r="I297">
            <v>3</v>
          </cell>
          <cell r="J297">
            <v>3</v>
          </cell>
          <cell r="K297" t="str">
            <v>non-specia</v>
          </cell>
          <cell r="L297" t="str">
            <v>SOME</v>
          </cell>
        </row>
        <row r="298">
          <cell r="A298">
            <v>21</v>
          </cell>
          <cell r="B298">
            <v>2</v>
          </cell>
          <cell r="C298">
            <v>69</v>
          </cell>
          <cell r="D298">
            <v>184</v>
          </cell>
          <cell r="E298">
            <v>2</v>
          </cell>
          <cell r="F298">
            <v>1</v>
          </cell>
          <cell r="G298">
            <v>3</v>
          </cell>
          <cell r="H298">
            <v>3</v>
          </cell>
          <cell r="I298">
            <v>2</v>
          </cell>
          <cell r="J298">
            <v>2</v>
          </cell>
          <cell r="K298" t="str">
            <v>SPECIALIST</v>
          </cell>
          <cell r="L298" t="str">
            <v>SOME</v>
          </cell>
        </row>
        <row r="299">
          <cell r="A299">
            <v>30</v>
          </cell>
          <cell r="B299">
            <v>1</v>
          </cell>
          <cell r="C299">
            <v>62</v>
          </cell>
          <cell r="D299">
            <v>160</v>
          </cell>
          <cell r="E299">
            <v>1</v>
          </cell>
          <cell r="F299">
            <v>1</v>
          </cell>
          <cell r="G299">
            <v>3</v>
          </cell>
          <cell r="H299">
            <v>3</v>
          </cell>
          <cell r="I299">
            <v>2</v>
          </cell>
          <cell r="J299">
            <v>1</v>
          </cell>
          <cell r="K299" t="str">
            <v>non-specia</v>
          </cell>
          <cell r="L299" t="str">
            <v>SOME</v>
          </cell>
        </row>
        <row r="300">
          <cell r="A300">
            <v>22</v>
          </cell>
          <cell r="B300">
            <v>1</v>
          </cell>
          <cell r="C300">
            <v>64</v>
          </cell>
          <cell r="D300">
            <v>170</v>
          </cell>
          <cell r="E300">
            <v>2</v>
          </cell>
          <cell r="F300">
            <v>1</v>
          </cell>
          <cell r="G300">
            <v>3</v>
          </cell>
          <cell r="H300">
            <v>5</v>
          </cell>
          <cell r="I300">
            <v>2</v>
          </cell>
          <cell r="J300">
            <v>2</v>
          </cell>
          <cell r="K300" t="str">
            <v>SPECIALIST</v>
          </cell>
          <cell r="L300" t="str">
            <v>SOME</v>
          </cell>
        </row>
        <row r="301">
          <cell r="A301">
            <v>27</v>
          </cell>
          <cell r="B301">
            <v>1</v>
          </cell>
          <cell r="C301">
            <v>47</v>
          </cell>
          <cell r="D301">
            <v>158</v>
          </cell>
          <cell r="E301">
            <v>1</v>
          </cell>
          <cell r="G301">
            <v>2</v>
          </cell>
          <cell r="H301">
            <v>2</v>
          </cell>
          <cell r="I301">
            <v>4</v>
          </cell>
          <cell r="J301">
            <v>2</v>
          </cell>
          <cell r="K301" t="str">
            <v>SPECIALIST</v>
          </cell>
          <cell r="L301" t="str">
            <v>SOME</v>
          </cell>
        </row>
        <row r="302">
          <cell r="A302">
            <v>17</v>
          </cell>
          <cell r="B302">
            <v>2</v>
          </cell>
          <cell r="K302" t="str">
            <v>non-specia</v>
          </cell>
          <cell r="L302" t="str">
            <v>none</v>
          </cell>
        </row>
        <row r="303">
          <cell r="A303">
            <v>20</v>
          </cell>
          <cell r="B303">
            <v>2</v>
          </cell>
          <cell r="C303">
            <v>62</v>
          </cell>
          <cell r="D303">
            <v>162</v>
          </cell>
          <cell r="E303">
            <v>2</v>
          </cell>
          <cell r="F303">
            <v>2</v>
          </cell>
          <cell r="G303">
            <v>3</v>
          </cell>
          <cell r="H303">
            <v>3</v>
          </cell>
          <cell r="I303">
            <v>3</v>
          </cell>
          <cell r="J303">
            <v>2</v>
          </cell>
          <cell r="K303" t="str">
            <v>SPECIALIST</v>
          </cell>
          <cell r="L303" t="str">
            <v>SOME</v>
          </cell>
        </row>
        <row r="304">
          <cell r="A304">
            <v>29</v>
          </cell>
          <cell r="B304">
            <v>2</v>
          </cell>
          <cell r="K304" t="str">
            <v>non-specia</v>
          </cell>
          <cell r="L304" t="str">
            <v>none</v>
          </cell>
        </row>
        <row r="305">
          <cell r="A305">
            <v>26</v>
          </cell>
          <cell r="B305">
            <v>1</v>
          </cell>
          <cell r="K305" t="str">
            <v>non-specia</v>
          </cell>
          <cell r="L305" t="str">
            <v>none</v>
          </cell>
        </row>
        <row r="306">
          <cell r="A306">
            <v>35</v>
          </cell>
          <cell r="B306">
            <v>1</v>
          </cell>
          <cell r="C306">
            <v>51</v>
          </cell>
          <cell r="D306">
            <v>158</v>
          </cell>
          <cell r="F306">
            <v>1</v>
          </cell>
          <cell r="G306">
            <v>1</v>
          </cell>
          <cell r="H306">
            <v>2</v>
          </cell>
          <cell r="J306">
            <v>2</v>
          </cell>
          <cell r="K306" t="str">
            <v>SPECIALIST</v>
          </cell>
          <cell r="L306" t="str">
            <v>none</v>
          </cell>
        </row>
        <row r="307">
          <cell r="A307">
            <v>20</v>
          </cell>
          <cell r="B307">
            <v>2</v>
          </cell>
          <cell r="C307">
            <v>64</v>
          </cell>
          <cell r="D307">
            <v>182</v>
          </cell>
          <cell r="E307">
            <v>1</v>
          </cell>
          <cell r="F307">
            <v>1</v>
          </cell>
          <cell r="G307">
            <v>2</v>
          </cell>
          <cell r="H307">
            <v>3</v>
          </cell>
          <cell r="I307">
            <v>1</v>
          </cell>
          <cell r="J307">
            <v>1</v>
          </cell>
          <cell r="K307" t="str">
            <v>SPECIALIST</v>
          </cell>
          <cell r="L307" t="str">
            <v>SOME</v>
          </cell>
        </row>
        <row r="308">
          <cell r="A308">
            <v>25</v>
          </cell>
          <cell r="B308">
            <v>1</v>
          </cell>
          <cell r="C308">
            <v>54</v>
          </cell>
          <cell r="D308">
            <v>162</v>
          </cell>
          <cell r="E308">
            <v>2</v>
          </cell>
          <cell r="F308">
            <v>1</v>
          </cell>
          <cell r="G308">
            <v>3</v>
          </cell>
          <cell r="H308">
            <v>2</v>
          </cell>
          <cell r="I308">
            <v>2</v>
          </cell>
          <cell r="J308">
            <v>1</v>
          </cell>
          <cell r="K308" t="str">
            <v>SPECIALIST</v>
          </cell>
          <cell r="L308" t="str">
            <v>none</v>
          </cell>
        </row>
        <row r="309">
          <cell r="A309">
            <v>28</v>
          </cell>
          <cell r="B309">
            <v>1</v>
          </cell>
          <cell r="K309" t="str">
            <v>non-specia</v>
          </cell>
          <cell r="L309" t="str">
            <v>none</v>
          </cell>
        </row>
        <row r="310">
          <cell r="A310">
            <v>30</v>
          </cell>
          <cell r="B310">
            <v>1</v>
          </cell>
          <cell r="C310">
            <v>60</v>
          </cell>
          <cell r="D310">
            <v>162</v>
          </cell>
          <cell r="E310">
            <v>2</v>
          </cell>
          <cell r="F310">
            <v>1</v>
          </cell>
          <cell r="G310">
            <v>5</v>
          </cell>
          <cell r="H310">
            <v>3</v>
          </cell>
          <cell r="I310">
            <v>2</v>
          </cell>
          <cell r="J310">
            <v>2</v>
          </cell>
          <cell r="K310" t="str">
            <v>non-specia</v>
          </cell>
          <cell r="L310" t="str">
            <v>SOME</v>
          </cell>
        </row>
        <row r="311">
          <cell r="A311">
            <v>21</v>
          </cell>
          <cell r="B311">
            <v>2</v>
          </cell>
          <cell r="C311">
            <v>52</v>
          </cell>
          <cell r="D311">
            <v>154</v>
          </cell>
          <cell r="E311">
            <v>2</v>
          </cell>
          <cell r="F311">
            <v>2</v>
          </cell>
          <cell r="G311">
            <v>3</v>
          </cell>
          <cell r="H311">
            <v>4</v>
          </cell>
          <cell r="I311">
            <v>1</v>
          </cell>
          <cell r="J311">
            <v>2</v>
          </cell>
          <cell r="K311" t="str">
            <v>SPECIALIST</v>
          </cell>
          <cell r="L311" t="str">
            <v>SOME</v>
          </cell>
        </row>
        <row r="312">
          <cell r="A312">
            <v>22</v>
          </cell>
          <cell r="B312">
            <v>2</v>
          </cell>
          <cell r="C312">
            <v>51</v>
          </cell>
          <cell r="D312">
            <v>158</v>
          </cell>
          <cell r="E312">
            <v>2</v>
          </cell>
          <cell r="F312">
            <v>2</v>
          </cell>
          <cell r="G312">
            <v>2</v>
          </cell>
          <cell r="H312">
            <v>1</v>
          </cell>
          <cell r="I312">
            <v>2</v>
          </cell>
          <cell r="J312">
            <v>3</v>
          </cell>
          <cell r="K312" t="str">
            <v>SPECIALIST</v>
          </cell>
          <cell r="L312" t="str">
            <v>SOME</v>
          </cell>
        </row>
        <row r="313">
          <cell r="A313">
            <v>29</v>
          </cell>
          <cell r="B313">
            <v>2</v>
          </cell>
          <cell r="C313">
            <v>62</v>
          </cell>
          <cell r="D313">
            <v>180</v>
          </cell>
          <cell r="E313">
            <v>1</v>
          </cell>
          <cell r="F313">
            <v>1</v>
          </cell>
          <cell r="G313">
            <v>3</v>
          </cell>
          <cell r="H313">
            <v>3</v>
          </cell>
          <cell r="I313">
            <v>1</v>
          </cell>
          <cell r="J313">
            <v>2</v>
          </cell>
          <cell r="K313" t="str">
            <v>SPECIALIST</v>
          </cell>
          <cell r="L313" t="str">
            <v>SOME</v>
          </cell>
        </row>
        <row r="314">
          <cell r="A314">
            <v>36</v>
          </cell>
          <cell r="B314">
            <v>1</v>
          </cell>
          <cell r="K314" t="str">
            <v>non-specia</v>
          </cell>
          <cell r="L314" t="str">
            <v>none</v>
          </cell>
        </row>
        <row r="315">
          <cell r="A315">
            <v>26</v>
          </cell>
          <cell r="B315">
            <v>1</v>
          </cell>
          <cell r="C315">
            <v>54</v>
          </cell>
          <cell r="D315">
            <v>160</v>
          </cell>
          <cell r="E315">
            <v>1</v>
          </cell>
          <cell r="F315">
            <v>1</v>
          </cell>
          <cell r="G315">
            <v>3</v>
          </cell>
          <cell r="H315">
            <v>3</v>
          </cell>
          <cell r="I315">
            <v>2</v>
          </cell>
          <cell r="J315">
            <v>1</v>
          </cell>
          <cell r="K315" t="str">
            <v>SPECIALIST</v>
          </cell>
          <cell r="L315" t="str">
            <v>SOME</v>
          </cell>
        </row>
        <row r="316">
          <cell r="A316">
            <v>19</v>
          </cell>
          <cell r="B316">
            <v>2</v>
          </cell>
          <cell r="C316">
            <v>52</v>
          </cell>
          <cell r="D316">
            <v>164</v>
          </cell>
          <cell r="E316">
            <v>1</v>
          </cell>
          <cell r="F316">
            <v>1</v>
          </cell>
          <cell r="G316">
            <v>3</v>
          </cell>
          <cell r="H316">
            <v>3</v>
          </cell>
          <cell r="I316">
            <v>2</v>
          </cell>
          <cell r="J316">
            <v>1</v>
          </cell>
          <cell r="K316" t="str">
            <v>SPECIALIST</v>
          </cell>
          <cell r="L316" t="str">
            <v>SOME</v>
          </cell>
        </row>
        <row r="317">
          <cell r="A317">
            <v>20</v>
          </cell>
          <cell r="B317">
            <v>1</v>
          </cell>
          <cell r="C317">
            <v>62</v>
          </cell>
          <cell r="D317">
            <v>166</v>
          </cell>
          <cell r="E317">
            <v>1</v>
          </cell>
          <cell r="F317">
            <v>1</v>
          </cell>
          <cell r="G317">
            <v>2</v>
          </cell>
          <cell r="H317">
            <v>2</v>
          </cell>
          <cell r="I317">
            <v>1</v>
          </cell>
          <cell r="J317">
            <v>1</v>
          </cell>
          <cell r="K317" t="str">
            <v>SPECIALIST</v>
          </cell>
          <cell r="L317" t="str">
            <v>SOME</v>
          </cell>
        </row>
        <row r="318">
          <cell r="A318">
            <v>27</v>
          </cell>
          <cell r="B318">
            <v>1</v>
          </cell>
          <cell r="C318">
            <v>50</v>
          </cell>
          <cell r="D318">
            <v>158</v>
          </cell>
          <cell r="E318">
            <v>1</v>
          </cell>
          <cell r="F318">
            <v>1</v>
          </cell>
          <cell r="G318">
            <v>3</v>
          </cell>
          <cell r="H318">
            <v>2</v>
          </cell>
          <cell r="I318">
            <v>4</v>
          </cell>
          <cell r="J318">
            <v>1</v>
          </cell>
          <cell r="K318" t="str">
            <v>SPECIALIST</v>
          </cell>
          <cell r="L318" t="str">
            <v>SOME</v>
          </cell>
        </row>
        <row r="319">
          <cell r="A319">
            <v>23</v>
          </cell>
          <cell r="B319">
            <v>2</v>
          </cell>
          <cell r="C319">
            <v>65</v>
          </cell>
          <cell r="D319">
            <v>174</v>
          </cell>
          <cell r="E319">
            <v>2</v>
          </cell>
          <cell r="F319">
            <v>1</v>
          </cell>
          <cell r="G319">
            <v>3</v>
          </cell>
          <cell r="H319">
            <v>3</v>
          </cell>
          <cell r="I319">
            <v>2</v>
          </cell>
          <cell r="J319">
            <v>1</v>
          </cell>
          <cell r="K319" t="str">
            <v>SPECIALIST</v>
          </cell>
          <cell r="L319" t="str">
            <v>SOME</v>
          </cell>
        </row>
        <row r="320">
          <cell r="A320">
            <v>20</v>
          </cell>
          <cell r="B320">
            <v>1</v>
          </cell>
          <cell r="C320">
            <v>50</v>
          </cell>
          <cell r="D320">
            <v>154</v>
          </cell>
          <cell r="E320">
            <v>2</v>
          </cell>
          <cell r="F320">
            <v>2</v>
          </cell>
          <cell r="G320">
            <v>3</v>
          </cell>
          <cell r="H320">
            <v>3</v>
          </cell>
          <cell r="I320">
            <v>2</v>
          </cell>
          <cell r="J320">
            <v>3</v>
          </cell>
          <cell r="K320" t="str">
            <v>non-specia</v>
          </cell>
          <cell r="L320" t="str">
            <v>SOME</v>
          </cell>
        </row>
        <row r="321">
          <cell r="A321">
            <v>22</v>
          </cell>
          <cell r="B321">
            <v>2</v>
          </cell>
          <cell r="C321">
            <v>60</v>
          </cell>
          <cell r="D321">
            <v>172</v>
          </cell>
          <cell r="E321">
            <v>1</v>
          </cell>
          <cell r="F321">
            <v>1</v>
          </cell>
          <cell r="G321">
            <v>2</v>
          </cell>
          <cell r="H321">
            <v>2</v>
          </cell>
          <cell r="I321">
            <v>2</v>
          </cell>
          <cell r="J321">
            <v>2</v>
          </cell>
          <cell r="K321" t="str">
            <v>non-specia</v>
          </cell>
          <cell r="L321" t="str">
            <v>SOME</v>
          </cell>
        </row>
        <row r="322">
          <cell r="A322">
            <v>27</v>
          </cell>
          <cell r="B322">
            <v>1</v>
          </cell>
          <cell r="K322" t="str">
            <v>non-specia</v>
          </cell>
          <cell r="L322" t="str">
            <v>none</v>
          </cell>
        </row>
        <row r="323">
          <cell r="A323">
            <v>26</v>
          </cell>
          <cell r="B323">
            <v>1</v>
          </cell>
          <cell r="C323">
            <v>57</v>
          </cell>
          <cell r="D323">
            <v>162</v>
          </cell>
          <cell r="E323">
            <v>1</v>
          </cell>
          <cell r="F323">
            <v>2</v>
          </cell>
          <cell r="G323">
            <v>3</v>
          </cell>
          <cell r="H323">
            <v>4</v>
          </cell>
          <cell r="I323">
            <v>2</v>
          </cell>
          <cell r="J323">
            <v>3</v>
          </cell>
          <cell r="K323" t="str">
            <v>non-specia</v>
          </cell>
          <cell r="L323" t="str">
            <v>SOME</v>
          </cell>
        </row>
        <row r="324">
          <cell r="A324">
            <v>28</v>
          </cell>
          <cell r="B324">
            <v>2</v>
          </cell>
          <cell r="C324">
            <v>68</v>
          </cell>
          <cell r="D324">
            <v>174</v>
          </cell>
          <cell r="E324">
            <v>1</v>
          </cell>
          <cell r="F324">
            <v>1</v>
          </cell>
          <cell r="G324">
            <v>3</v>
          </cell>
          <cell r="H324">
            <v>2</v>
          </cell>
          <cell r="I324">
            <v>2</v>
          </cell>
          <cell r="J324">
            <v>2</v>
          </cell>
          <cell r="K324" t="str">
            <v>non-specia</v>
          </cell>
          <cell r="L324" t="str">
            <v>SOME</v>
          </cell>
        </row>
        <row r="325">
          <cell r="A325">
            <v>27</v>
          </cell>
          <cell r="B325">
            <v>1</v>
          </cell>
          <cell r="C325">
            <v>60</v>
          </cell>
          <cell r="D325">
            <v>168</v>
          </cell>
          <cell r="E325">
            <v>1</v>
          </cell>
          <cell r="F325">
            <v>1</v>
          </cell>
          <cell r="G325">
            <v>3</v>
          </cell>
          <cell r="H325">
            <v>3</v>
          </cell>
          <cell r="I325">
            <v>1</v>
          </cell>
          <cell r="J325">
            <v>1</v>
          </cell>
          <cell r="K325" t="str">
            <v>non-specia</v>
          </cell>
          <cell r="L325" t="str">
            <v>SOME</v>
          </cell>
        </row>
        <row r="326">
          <cell r="A326">
            <v>24</v>
          </cell>
          <cell r="B326">
            <v>1</v>
          </cell>
          <cell r="C326">
            <v>52</v>
          </cell>
          <cell r="D326">
            <v>162</v>
          </cell>
          <cell r="E326">
            <v>1</v>
          </cell>
          <cell r="F326">
            <v>2</v>
          </cell>
          <cell r="G326">
            <v>3</v>
          </cell>
          <cell r="H326">
            <v>3</v>
          </cell>
          <cell r="I326">
            <v>3</v>
          </cell>
          <cell r="J326">
            <v>2</v>
          </cell>
          <cell r="K326" t="str">
            <v>SPECIALIST</v>
          </cell>
          <cell r="L326" t="str">
            <v>SOME</v>
          </cell>
        </row>
        <row r="327">
          <cell r="A327">
            <v>20</v>
          </cell>
          <cell r="B327">
            <v>2</v>
          </cell>
          <cell r="K327" t="str">
            <v>non-specia</v>
          </cell>
          <cell r="L327" t="str">
            <v>none</v>
          </cell>
        </row>
        <row r="328">
          <cell r="A328">
            <v>26</v>
          </cell>
          <cell r="C328">
            <v>52</v>
          </cell>
          <cell r="D328">
            <v>164</v>
          </cell>
          <cell r="E328">
            <v>1</v>
          </cell>
          <cell r="F328">
            <v>1</v>
          </cell>
          <cell r="G328">
            <v>2</v>
          </cell>
          <cell r="H328">
            <v>3</v>
          </cell>
          <cell r="I328">
            <v>1</v>
          </cell>
          <cell r="J328">
            <v>1</v>
          </cell>
          <cell r="K328" t="str">
            <v>SPECIALIST</v>
          </cell>
          <cell r="L328" t="str">
            <v>SOME</v>
          </cell>
        </row>
        <row r="329">
          <cell r="A329">
            <v>23</v>
          </cell>
          <cell r="B329">
            <v>2</v>
          </cell>
          <cell r="K329" t="str">
            <v>non-specia</v>
          </cell>
          <cell r="L329" t="str">
            <v>none</v>
          </cell>
        </row>
        <row r="330">
          <cell r="A330">
            <v>25</v>
          </cell>
          <cell r="B330">
            <v>2</v>
          </cell>
          <cell r="C330">
            <v>49</v>
          </cell>
          <cell r="D330">
            <v>168</v>
          </cell>
          <cell r="E330">
            <v>2</v>
          </cell>
          <cell r="F330">
            <v>4</v>
          </cell>
          <cell r="G330">
            <v>4</v>
          </cell>
          <cell r="H330">
            <v>4</v>
          </cell>
          <cell r="I330">
            <v>2</v>
          </cell>
          <cell r="J330">
            <v>2</v>
          </cell>
          <cell r="K330" t="str">
            <v>SPECIALIST</v>
          </cell>
          <cell r="L330" t="str">
            <v>SOME</v>
          </cell>
        </row>
        <row r="331">
          <cell r="A331">
            <v>23</v>
          </cell>
          <cell r="B331">
            <v>1</v>
          </cell>
          <cell r="C331">
            <v>47</v>
          </cell>
          <cell r="D331">
            <v>160</v>
          </cell>
          <cell r="E331">
            <v>2</v>
          </cell>
          <cell r="F331">
            <v>2</v>
          </cell>
          <cell r="G331">
            <v>3</v>
          </cell>
          <cell r="H331">
            <v>3</v>
          </cell>
          <cell r="I331">
            <v>2</v>
          </cell>
          <cell r="J331">
            <v>4</v>
          </cell>
          <cell r="K331" t="str">
            <v>SPECIALIST</v>
          </cell>
          <cell r="L331" t="str">
            <v>SOME</v>
          </cell>
        </row>
        <row r="332">
          <cell r="A332">
            <v>17</v>
          </cell>
          <cell r="B332">
            <v>1</v>
          </cell>
          <cell r="K332" t="str">
            <v>non-specia</v>
          </cell>
          <cell r="L332" t="str">
            <v>none</v>
          </cell>
        </row>
        <row r="333">
          <cell r="A333">
            <v>28</v>
          </cell>
          <cell r="B333">
            <v>1</v>
          </cell>
          <cell r="C333">
            <v>51</v>
          </cell>
          <cell r="D333">
            <v>158</v>
          </cell>
          <cell r="E333">
            <v>2</v>
          </cell>
          <cell r="F333">
            <v>2</v>
          </cell>
          <cell r="G333">
            <v>1</v>
          </cell>
          <cell r="H333">
            <v>2</v>
          </cell>
          <cell r="I333">
            <v>2</v>
          </cell>
          <cell r="J333">
            <v>2</v>
          </cell>
          <cell r="K333" t="str">
            <v>non-specia</v>
          </cell>
          <cell r="L333" t="str">
            <v>none</v>
          </cell>
        </row>
        <row r="334">
          <cell r="A334">
            <v>26</v>
          </cell>
          <cell r="B334">
            <v>1</v>
          </cell>
          <cell r="C334">
            <v>67</v>
          </cell>
          <cell r="D334">
            <v>174</v>
          </cell>
          <cell r="E334">
            <v>1</v>
          </cell>
          <cell r="F334">
            <v>1</v>
          </cell>
          <cell r="G334">
            <v>3</v>
          </cell>
          <cell r="H334">
            <v>3</v>
          </cell>
          <cell r="I334">
            <v>1</v>
          </cell>
          <cell r="J334">
            <v>1</v>
          </cell>
          <cell r="K334" t="str">
            <v>SPECIALIST</v>
          </cell>
          <cell r="L334" t="str">
            <v>SOME</v>
          </cell>
        </row>
        <row r="335">
          <cell r="A335">
            <v>29</v>
          </cell>
          <cell r="B335">
            <v>1</v>
          </cell>
          <cell r="C335">
            <v>67</v>
          </cell>
          <cell r="D335">
            <v>170</v>
          </cell>
          <cell r="E335">
            <v>1</v>
          </cell>
          <cell r="F335">
            <v>1</v>
          </cell>
          <cell r="G335">
            <v>5</v>
          </cell>
          <cell r="H335">
            <v>3</v>
          </cell>
          <cell r="I335">
            <v>2</v>
          </cell>
          <cell r="J335">
            <v>2</v>
          </cell>
          <cell r="K335" t="str">
            <v>non-specia</v>
          </cell>
          <cell r="L335" t="str">
            <v>SOME</v>
          </cell>
        </row>
        <row r="336">
          <cell r="A336">
            <v>24</v>
          </cell>
          <cell r="B336">
            <v>1</v>
          </cell>
          <cell r="C336">
            <v>49</v>
          </cell>
          <cell r="D336">
            <v>160</v>
          </cell>
          <cell r="E336">
            <v>1</v>
          </cell>
          <cell r="F336">
            <v>1</v>
          </cell>
          <cell r="G336">
            <v>3</v>
          </cell>
          <cell r="H336">
            <v>2</v>
          </cell>
          <cell r="I336">
            <v>2</v>
          </cell>
          <cell r="J336">
            <v>2</v>
          </cell>
          <cell r="K336" t="str">
            <v>non-specia</v>
          </cell>
          <cell r="L336" t="str">
            <v>SOME</v>
          </cell>
        </row>
        <row r="337">
          <cell r="A337">
            <v>26</v>
          </cell>
          <cell r="B337">
            <v>1</v>
          </cell>
          <cell r="K337" t="str">
            <v>non-specia</v>
          </cell>
          <cell r="L337" t="str">
            <v>none</v>
          </cell>
        </row>
        <row r="338">
          <cell r="A338">
            <v>28</v>
          </cell>
          <cell r="B338">
            <v>2</v>
          </cell>
          <cell r="C338">
            <v>65</v>
          </cell>
          <cell r="D338">
            <v>172</v>
          </cell>
          <cell r="E338">
            <v>1</v>
          </cell>
          <cell r="F338">
            <v>1</v>
          </cell>
          <cell r="G338">
            <v>2</v>
          </cell>
          <cell r="H338">
            <v>3</v>
          </cell>
          <cell r="I338">
            <v>1</v>
          </cell>
          <cell r="J338">
            <v>1</v>
          </cell>
          <cell r="K338" t="str">
            <v>SPECIALIST</v>
          </cell>
          <cell r="L338" t="str">
            <v>SOME</v>
          </cell>
        </row>
        <row r="339">
          <cell r="A339">
            <v>19</v>
          </cell>
          <cell r="B339">
            <v>1</v>
          </cell>
          <cell r="C339">
            <v>50</v>
          </cell>
          <cell r="D339">
            <v>156</v>
          </cell>
          <cell r="E339">
            <v>1</v>
          </cell>
          <cell r="F339">
            <v>1</v>
          </cell>
          <cell r="G339">
            <v>3</v>
          </cell>
          <cell r="H339">
            <v>4</v>
          </cell>
          <cell r="I339">
            <v>2</v>
          </cell>
          <cell r="J339">
            <v>2</v>
          </cell>
          <cell r="K339" t="str">
            <v>SPECIALIST</v>
          </cell>
          <cell r="L339" t="str">
            <v>SOME</v>
          </cell>
        </row>
        <row r="340">
          <cell r="A340">
            <v>24</v>
          </cell>
          <cell r="B340">
            <v>2</v>
          </cell>
          <cell r="C340">
            <v>51</v>
          </cell>
          <cell r="D340">
            <v>154</v>
          </cell>
          <cell r="E340">
            <v>1</v>
          </cell>
          <cell r="F340">
            <v>2</v>
          </cell>
          <cell r="G340">
            <v>3</v>
          </cell>
          <cell r="H340">
            <v>2</v>
          </cell>
          <cell r="I340">
            <v>4</v>
          </cell>
          <cell r="J340">
            <v>4</v>
          </cell>
          <cell r="K340" t="str">
            <v>SPECIALIST</v>
          </cell>
          <cell r="L340" t="str">
            <v>SOME</v>
          </cell>
        </row>
        <row r="341">
          <cell r="A341">
            <v>26</v>
          </cell>
          <cell r="B341">
            <v>2</v>
          </cell>
          <cell r="C341">
            <v>64</v>
          </cell>
          <cell r="D341">
            <v>174</v>
          </cell>
          <cell r="E341">
            <v>1</v>
          </cell>
          <cell r="F341">
            <v>1</v>
          </cell>
          <cell r="G341">
            <v>3</v>
          </cell>
          <cell r="H341">
            <v>3</v>
          </cell>
          <cell r="I341">
            <v>1</v>
          </cell>
          <cell r="J341">
            <v>2</v>
          </cell>
          <cell r="K341" t="str">
            <v>non-specia</v>
          </cell>
          <cell r="L341" t="str">
            <v>SOME</v>
          </cell>
        </row>
        <row r="342">
          <cell r="A342">
            <v>23</v>
          </cell>
          <cell r="B342">
            <v>1</v>
          </cell>
          <cell r="C342">
            <v>45</v>
          </cell>
          <cell r="D342">
            <v>162</v>
          </cell>
          <cell r="E342">
            <v>1</v>
          </cell>
          <cell r="F342">
            <v>2</v>
          </cell>
          <cell r="G342">
            <v>3</v>
          </cell>
          <cell r="H342">
            <v>4</v>
          </cell>
          <cell r="I342">
            <v>2</v>
          </cell>
          <cell r="J342">
            <v>3</v>
          </cell>
          <cell r="K342" t="str">
            <v>non-specia</v>
          </cell>
          <cell r="L342" t="str">
            <v>SOME</v>
          </cell>
        </row>
        <row r="343">
          <cell r="A343">
            <v>25</v>
          </cell>
          <cell r="B343">
            <v>2</v>
          </cell>
          <cell r="C343">
            <v>59</v>
          </cell>
          <cell r="D343">
            <v>176</v>
          </cell>
          <cell r="E343">
            <v>1</v>
          </cell>
          <cell r="F343">
            <v>1</v>
          </cell>
          <cell r="G343">
            <v>1</v>
          </cell>
          <cell r="H343">
            <v>2</v>
          </cell>
          <cell r="I343">
            <v>2</v>
          </cell>
          <cell r="J343">
            <v>2</v>
          </cell>
          <cell r="K343" t="str">
            <v>non-specia</v>
          </cell>
          <cell r="L343" t="str">
            <v>none</v>
          </cell>
        </row>
        <row r="344">
          <cell r="A344">
            <v>23</v>
          </cell>
          <cell r="B344">
            <v>1</v>
          </cell>
          <cell r="C344">
            <v>33</v>
          </cell>
          <cell r="D344">
            <v>145</v>
          </cell>
          <cell r="E344">
            <v>2</v>
          </cell>
          <cell r="F344">
            <v>4</v>
          </cell>
          <cell r="G344">
            <v>1</v>
          </cell>
          <cell r="H344">
            <v>3</v>
          </cell>
          <cell r="I344">
            <v>1</v>
          </cell>
          <cell r="J344">
            <v>2</v>
          </cell>
          <cell r="K344" t="str">
            <v>SPECIALIST</v>
          </cell>
          <cell r="L344" t="str">
            <v>SOME</v>
          </cell>
        </row>
        <row r="345">
          <cell r="A345">
            <v>27</v>
          </cell>
          <cell r="B345">
            <v>2</v>
          </cell>
          <cell r="C345">
            <v>52</v>
          </cell>
          <cell r="D345">
            <v>164</v>
          </cell>
          <cell r="E345">
            <v>2</v>
          </cell>
          <cell r="F345">
            <v>1</v>
          </cell>
          <cell r="G345">
            <v>1</v>
          </cell>
          <cell r="H345">
            <v>1</v>
          </cell>
          <cell r="I345">
            <v>1</v>
          </cell>
          <cell r="J345">
            <v>2</v>
          </cell>
          <cell r="K345" t="str">
            <v>non-specia</v>
          </cell>
          <cell r="L345" t="str">
            <v>SOME</v>
          </cell>
        </row>
        <row r="346">
          <cell r="A346">
            <v>21</v>
          </cell>
          <cell r="B346">
            <v>1</v>
          </cell>
          <cell r="K346" t="str">
            <v>non-specia</v>
          </cell>
          <cell r="L346" t="str">
            <v>none</v>
          </cell>
        </row>
        <row r="347">
          <cell r="A347">
            <v>28</v>
          </cell>
          <cell r="B347">
            <v>1</v>
          </cell>
          <cell r="C347">
            <v>58</v>
          </cell>
          <cell r="D347">
            <v>170</v>
          </cell>
          <cell r="E347">
            <v>1</v>
          </cell>
          <cell r="F347">
            <v>1</v>
          </cell>
          <cell r="G347">
            <v>3</v>
          </cell>
          <cell r="H347">
            <v>4</v>
          </cell>
          <cell r="I347">
            <v>2</v>
          </cell>
          <cell r="J347">
            <v>2</v>
          </cell>
          <cell r="K347" t="str">
            <v>non-specia</v>
          </cell>
          <cell r="L347" t="str">
            <v>SOME</v>
          </cell>
        </row>
        <row r="348">
          <cell r="A348">
            <v>22</v>
          </cell>
          <cell r="B348">
            <v>1</v>
          </cell>
          <cell r="C348">
            <v>62</v>
          </cell>
          <cell r="D348">
            <v>186</v>
          </cell>
          <cell r="E348">
            <v>1</v>
          </cell>
          <cell r="F348">
            <v>2</v>
          </cell>
          <cell r="G348">
            <v>5</v>
          </cell>
          <cell r="H348">
            <v>4</v>
          </cell>
          <cell r="I348">
            <v>2</v>
          </cell>
          <cell r="J348">
            <v>2</v>
          </cell>
          <cell r="K348" t="str">
            <v>non-specia</v>
          </cell>
          <cell r="L348" t="str">
            <v>SOME</v>
          </cell>
        </row>
        <row r="349">
          <cell r="A349">
            <v>28</v>
          </cell>
          <cell r="B349">
            <v>1</v>
          </cell>
          <cell r="C349">
            <v>60</v>
          </cell>
          <cell r="D349">
            <v>172</v>
          </cell>
          <cell r="E349">
            <v>1</v>
          </cell>
          <cell r="F349">
            <v>1</v>
          </cell>
          <cell r="G349">
            <v>3</v>
          </cell>
          <cell r="H349">
            <v>3</v>
          </cell>
          <cell r="I349">
            <v>3</v>
          </cell>
          <cell r="J349">
            <v>2</v>
          </cell>
          <cell r="K349" t="str">
            <v>non-specia</v>
          </cell>
          <cell r="L349" t="str">
            <v>SOME</v>
          </cell>
        </row>
        <row r="350">
          <cell r="A350">
            <v>20</v>
          </cell>
          <cell r="B350">
            <v>1</v>
          </cell>
          <cell r="K350" t="str">
            <v>non-specia</v>
          </cell>
          <cell r="L350" t="str">
            <v>none</v>
          </cell>
        </row>
        <row r="351">
          <cell r="A351">
            <v>25</v>
          </cell>
          <cell r="B351">
            <v>1</v>
          </cell>
          <cell r="C351">
            <v>53</v>
          </cell>
          <cell r="D351">
            <v>154</v>
          </cell>
          <cell r="E351">
            <v>2</v>
          </cell>
          <cell r="F351">
            <v>1</v>
          </cell>
          <cell r="G351">
            <v>3</v>
          </cell>
          <cell r="H351">
            <v>4</v>
          </cell>
          <cell r="I351">
            <v>2</v>
          </cell>
          <cell r="J351">
            <v>2</v>
          </cell>
          <cell r="K351" t="str">
            <v>SPECIALIST</v>
          </cell>
          <cell r="L351" t="str">
            <v>SOME</v>
          </cell>
        </row>
        <row r="352">
          <cell r="A352">
            <v>24</v>
          </cell>
          <cell r="B352">
            <v>2</v>
          </cell>
          <cell r="C352">
            <v>59</v>
          </cell>
          <cell r="D352">
            <v>174</v>
          </cell>
          <cell r="E352">
            <v>2</v>
          </cell>
          <cell r="F352">
            <v>2</v>
          </cell>
          <cell r="G352">
            <v>3</v>
          </cell>
          <cell r="H352">
            <v>3</v>
          </cell>
          <cell r="I352">
            <v>2</v>
          </cell>
          <cell r="J352">
            <v>2</v>
          </cell>
          <cell r="K352" t="str">
            <v>SPECIALIST</v>
          </cell>
          <cell r="L352" t="str">
            <v>SOME</v>
          </cell>
        </row>
        <row r="353">
          <cell r="A353">
            <v>36</v>
          </cell>
          <cell r="B353">
            <v>1</v>
          </cell>
          <cell r="C353">
            <v>56</v>
          </cell>
          <cell r="D353">
            <v>168</v>
          </cell>
          <cell r="E353">
            <v>1</v>
          </cell>
          <cell r="F353">
            <v>3</v>
          </cell>
          <cell r="G353">
            <v>3</v>
          </cell>
          <cell r="H353">
            <v>2</v>
          </cell>
          <cell r="I353">
            <v>2</v>
          </cell>
          <cell r="J353">
            <v>3</v>
          </cell>
          <cell r="K353" t="str">
            <v>SPECIALIST</v>
          </cell>
          <cell r="L353" t="str">
            <v>none</v>
          </cell>
        </row>
        <row r="354">
          <cell r="A354">
            <v>27</v>
          </cell>
          <cell r="B354">
            <v>2</v>
          </cell>
          <cell r="K354" t="str">
            <v>non-specia</v>
          </cell>
          <cell r="L354" t="str">
            <v>none</v>
          </cell>
        </row>
        <row r="355">
          <cell r="A355">
            <v>35</v>
          </cell>
          <cell r="B355">
            <v>1</v>
          </cell>
          <cell r="C355">
            <v>45</v>
          </cell>
          <cell r="D355">
            <v>158</v>
          </cell>
          <cell r="E355">
            <v>1</v>
          </cell>
          <cell r="F355">
            <v>4</v>
          </cell>
          <cell r="G355">
            <v>4</v>
          </cell>
          <cell r="H355">
            <v>3</v>
          </cell>
          <cell r="I355">
            <v>4</v>
          </cell>
          <cell r="J355">
            <v>4</v>
          </cell>
          <cell r="K355" t="str">
            <v>SPECIALIST</v>
          </cell>
          <cell r="L355" t="str">
            <v>SOME</v>
          </cell>
        </row>
        <row r="356">
          <cell r="A356">
            <v>20</v>
          </cell>
          <cell r="B356">
            <v>2</v>
          </cell>
          <cell r="C356">
            <v>47</v>
          </cell>
          <cell r="D356">
            <v>154</v>
          </cell>
          <cell r="E356">
            <v>1</v>
          </cell>
          <cell r="F356">
            <v>1</v>
          </cell>
          <cell r="G356">
            <v>3</v>
          </cell>
          <cell r="H356">
            <v>3</v>
          </cell>
          <cell r="I356">
            <v>2</v>
          </cell>
          <cell r="J356">
            <v>2</v>
          </cell>
          <cell r="K356" t="str">
            <v>SPECIALIST</v>
          </cell>
          <cell r="L356" t="str">
            <v>SOME</v>
          </cell>
        </row>
        <row r="357">
          <cell r="A357">
            <v>19</v>
          </cell>
          <cell r="B357">
            <v>2</v>
          </cell>
          <cell r="C357">
            <v>52</v>
          </cell>
          <cell r="D357">
            <v>158</v>
          </cell>
          <cell r="E357">
            <v>2</v>
          </cell>
          <cell r="F357">
            <v>1</v>
          </cell>
          <cell r="G357">
            <v>3</v>
          </cell>
          <cell r="H357">
            <v>3</v>
          </cell>
          <cell r="I357">
            <v>2</v>
          </cell>
          <cell r="J357">
            <v>1</v>
          </cell>
          <cell r="K357" t="str">
            <v>SPECIALIST</v>
          </cell>
          <cell r="L357" t="str">
            <v>SOME</v>
          </cell>
        </row>
        <row r="358">
          <cell r="A358">
            <v>20</v>
          </cell>
          <cell r="B358">
            <v>2</v>
          </cell>
          <cell r="C358">
            <v>50</v>
          </cell>
          <cell r="D358">
            <v>164</v>
          </cell>
          <cell r="E358">
            <v>2</v>
          </cell>
          <cell r="F358">
            <v>1</v>
          </cell>
          <cell r="G358">
            <v>3</v>
          </cell>
          <cell r="H358">
            <v>1</v>
          </cell>
          <cell r="I358">
            <v>2</v>
          </cell>
          <cell r="J358">
            <v>1</v>
          </cell>
          <cell r="K358" t="str">
            <v>SPECIALIST</v>
          </cell>
          <cell r="L358" t="str">
            <v>SOME</v>
          </cell>
        </row>
        <row r="359">
          <cell r="A359">
            <v>31</v>
          </cell>
          <cell r="B359">
            <v>2</v>
          </cell>
          <cell r="K359" t="str">
            <v>non-specia</v>
          </cell>
          <cell r="L359" t="str">
            <v>none</v>
          </cell>
        </row>
        <row r="360">
          <cell r="A360">
            <v>27</v>
          </cell>
          <cell r="B360">
            <v>1</v>
          </cell>
          <cell r="E360">
            <v>1</v>
          </cell>
          <cell r="K360" t="str">
            <v>non-specia</v>
          </cell>
          <cell r="L360" t="str">
            <v>none</v>
          </cell>
        </row>
        <row r="361">
          <cell r="A361">
            <v>26</v>
          </cell>
          <cell r="B361">
            <v>1</v>
          </cell>
          <cell r="K361" t="str">
            <v>non-specia</v>
          </cell>
          <cell r="L361" t="str">
            <v>none</v>
          </cell>
        </row>
        <row r="362">
          <cell r="A362">
            <v>22</v>
          </cell>
          <cell r="B362">
            <v>1</v>
          </cell>
          <cell r="C362">
            <v>46</v>
          </cell>
          <cell r="D362">
            <v>174</v>
          </cell>
          <cell r="E362">
            <v>2</v>
          </cell>
          <cell r="F362">
            <v>5</v>
          </cell>
          <cell r="G362">
            <v>4</v>
          </cell>
          <cell r="H362">
            <v>4</v>
          </cell>
          <cell r="I362">
            <v>2</v>
          </cell>
          <cell r="J362">
            <v>5</v>
          </cell>
          <cell r="K362" t="str">
            <v>SPECIALIST</v>
          </cell>
          <cell r="L362" t="str">
            <v>SOME</v>
          </cell>
        </row>
        <row r="363">
          <cell r="A363">
            <v>34</v>
          </cell>
          <cell r="B363">
            <v>1</v>
          </cell>
          <cell r="C363">
            <v>50</v>
          </cell>
          <cell r="D363">
            <v>162</v>
          </cell>
          <cell r="E363">
            <v>2</v>
          </cell>
          <cell r="F363">
            <v>4</v>
          </cell>
          <cell r="G363">
            <v>3</v>
          </cell>
          <cell r="H363">
            <v>4</v>
          </cell>
          <cell r="I363">
            <v>2</v>
          </cell>
          <cell r="J363">
            <v>5</v>
          </cell>
          <cell r="K363" t="str">
            <v>non-specia</v>
          </cell>
          <cell r="L363" t="str">
            <v>SOME</v>
          </cell>
        </row>
        <row r="364">
          <cell r="A364">
            <v>32</v>
          </cell>
          <cell r="B364">
            <v>2</v>
          </cell>
          <cell r="C364">
            <v>54</v>
          </cell>
          <cell r="D364">
            <v>168</v>
          </cell>
          <cell r="E364">
            <v>1</v>
          </cell>
          <cell r="F364">
            <v>2</v>
          </cell>
          <cell r="G364">
            <v>3</v>
          </cell>
          <cell r="H364">
            <v>4</v>
          </cell>
          <cell r="I364">
            <v>1</v>
          </cell>
          <cell r="J364">
            <v>2</v>
          </cell>
          <cell r="K364" t="str">
            <v>non-specia</v>
          </cell>
          <cell r="L364" t="str">
            <v>SOME</v>
          </cell>
        </row>
        <row r="365">
          <cell r="A365">
            <v>23</v>
          </cell>
          <cell r="B365">
            <v>1</v>
          </cell>
          <cell r="C365">
            <v>59</v>
          </cell>
          <cell r="D365">
            <v>162</v>
          </cell>
          <cell r="E365">
            <v>1</v>
          </cell>
          <cell r="G365">
            <v>2</v>
          </cell>
          <cell r="H365">
            <v>2</v>
          </cell>
          <cell r="I365">
            <v>1</v>
          </cell>
          <cell r="J365">
            <v>1</v>
          </cell>
          <cell r="K365" t="str">
            <v>SPECIALIST</v>
          </cell>
          <cell r="L365" t="str">
            <v>SOME</v>
          </cell>
        </row>
        <row r="366">
          <cell r="A366">
            <v>24</v>
          </cell>
          <cell r="B366">
            <v>1</v>
          </cell>
          <cell r="C366">
            <v>45</v>
          </cell>
          <cell r="D366">
            <v>154</v>
          </cell>
          <cell r="E366">
            <v>1</v>
          </cell>
          <cell r="F366">
            <v>2</v>
          </cell>
          <cell r="G366">
            <v>3</v>
          </cell>
          <cell r="H366">
            <v>3</v>
          </cell>
          <cell r="I366">
            <v>2</v>
          </cell>
          <cell r="J366">
            <v>2</v>
          </cell>
          <cell r="K366" t="str">
            <v>non-specia</v>
          </cell>
          <cell r="L366" t="str">
            <v>SOME</v>
          </cell>
        </row>
        <row r="367">
          <cell r="A367">
            <v>57</v>
          </cell>
          <cell r="B367">
            <v>2</v>
          </cell>
          <cell r="C367">
            <v>57</v>
          </cell>
          <cell r="D367">
            <v>172</v>
          </cell>
          <cell r="E367">
            <v>2</v>
          </cell>
          <cell r="F367">
            <v>2</v>
          </cell>
          <cell r="G367">
            <v>3</v>
          </cell>
          <cell r="H367">
            <v>4</v>
          </cell>
          <cell r="I367">
            <v>3</v>
          </cell>
          <cell r="J367">
            <v>3</v>
          </cell>
          <cell r="K367" t="str">
            <v>SPECIALIST</v>
          </cell>
          <cell r="L367" t="str">
            <v>SOME</v>
          </cell>
        </row>
        <row r="368">
          <cell r="A368">
            <v>23</v>
          </cell>
          <cell r="B368">
            <v>1</v>
          </cell>
          <cell r="C368">
            <v>56</v>
          </cell>
          <cell r="D368">
            <v>164</v>
          </cell>
          <cell r="E368">
            <v>1</v>
          </cell>
          <cell r="F368">
            <v>1</v>
          </cell>
          <cell r="G368">
            <v>2</v>
          </cell>
          <cell r="H368">
            <v>4</v>
          </cell>
          <cell r="I368">
            <v>2</v>
          </cell>
          <cell r="J368">
            <v>1</v>
          </cell>
          <cell r="K368" t="str">
            <v>SPECIALIST</v>
          </cell>
          <cell r="L368" t="str">
            <v>SOME</v>
          </cell>
        </row>
        <row r="369">
          <cell r="A369">
            <v>22</v>
          </cell>
          <cell r="B369">
            <v>2</v>
          </cell>
          <cell r="C369">
            <v>53</v>
          </cell>
          <cell r="D369">
            <v>166</v>
          </cell>
          <cell r="E369">
            <v>2</v>
          </cell>
          <cell r="F369">
            <v>1</v>
          </cell>
          <cell r="G369">
            <v>3</v>
          </cell>
          <cell r="H369">
            <v>3</v>
          </cell>
          <cell r="I369">
            <v>1</v>
          </cell>
          <cell r="J369">
            <v>2</v>
          </cell>
          <cell r="K369" t="str">
            <v>SPECIALIST</v>
          </cell>
          <cell r="L369" t="str">
            <v>SOME</v>
          </cell>
        </row>
        <row r="370">
          <cell r="A370">
            <v>23</v>
          </cell>
          <cell r="B370">
            <v>2</v>
          </cell>
          <cell r="C370">
            <v>34</v>
          </cell>
          <cell r="D370">
            <v>156</v>
          </cell>
          <cell r="E370">
            <v>2</v>
          </cell>
          <cell r="F370">
            <v>4</v>
          </cell>
          <cell r="G370">
            <v>4</v>
          </cell>
          <cell r="H370">
            <v>3</v>
          </cell>
          <cell r="I370">
            <v>2</v>
          </cell>
          <cell r="J370">
            <v>2</v>
          </cell>
          <cell r="K370" t="str">
            <v>non-specia</v>
          </cell>
          <cell r="L370" t="str">
            <v>SOME</v>
          </cell>
        </row>
        <row r="371">
          <cell r="A371">
            <v>25</v>
          </cell>
          <cell r="B371">
            <v>2</v>
          </cell>
          <cell r="C371">
            <v>60</v>
          </cell>
          <cell r="D371">
            <v>172</v>
          </cell>
          <cell r="E371">
            <v>1</v>
          </cell>
          <cell r="F371">
            <v>1</v>
          </cell>
          <cell r="G371">
            <v>3</v>
          </cell>
          <cell r="H371">
            <v>4</v>
          </cell>
          <cell r="I371">
            <v>2</v>
          </cell>
          <cell r="J371">
            <v>1</v>
          </cell>
          <cell r="K371" t="str">
            <v>SPECIALIST</v>
          </cell>
          <cell r="L371" t="str">
            <v>SOME</v>
          </cell>
        </row>
        <row r="372">
          <cell r="A372">
            <v>18</v>
          </cell>
          <cell r="B372">
            <v>1</v>
          </cell>
          <cell r="C372">
            <v>52</v>
          </cell>
          <cell r="D372">
            <v>166</v>
          </cell>
          <cell r="E372">
            <v>2</v>
          </cell>
          <cell r="F372">
            <v>1</v>
          </cell>
          <cell r="G372">
            <v>5</v>
          </cell>
          <cell r="H372">
            <v>1</v>
          </cell>
          <cell r="I372">
            <v>2</v>
          </cell>
          <cell r="J372">
            <v>3</v>
          </cell>
          <cell r="K372" t="str">
            <v>non-specia</v>
          </cell>
          <cell r="L372" t="str">
            <v>SOME</v>
          </cell>
        </row>
        <row r="373">
          <cell r="A373">
            <v>20</v>
          </cell>
          <cell r="B373">
            <v>2</v>
          </cell>
          <cell r="E373">
            <v>2</v>
          </cell>
          <cell r="F373">
            <v>2</v>
          </cell>
          <cell r="G373">
            <v>5</v>
          </cell>
          <cell r="H373">
            <v>4</v>
          </cell>
          <cell r="I373">
            <v>2</v>
          </cell>
          <cell r="J373">
            <v>4</v>
          </cell>
          <cell r="K373" t="str">
            <v>SPECIALIST</v>
          </cell>
          <cell r="L373" t="str">
            <v>SOME</v>
          </cell>
        </row>
        <row r="374">
          <cell r="A374">
            <v>20</v>
          </cell>
          <cell r="B374">
            <v>1</v>
          </cell>
          <cell r="C374">
            <v>51</v>
          </cell>
          <cell r="D374">
            <v>158</v>
          </cell>
          <cell r="E374">
            <v>1</v>
          </cell>
          <cell r="F374">
            <v>2</v>
          </cell>
          <cell r="G374">
            <v>5</v>
          </cell>
          <cell r="H374">
            <v>3</v>
          </cell>
          <cell r="I374">
            <v>1</v>
          </cell>
          <cell r="J374">
            <v>2</v>
          </cell>
          <cell r="K374" t="str">
            <v>SPECIALIST</v>
          </cell>
          <cell r="L374" t="str">
            <v>SOME</v>
          </cell>
        </row>
        <row r="375">
          <cell r="A375">
            <v>19</v>
          </cell>
          <cell r="B375">
            <v>1</v>
          </cell>
          <cell r="C375">
            <v>51</v>
          </cell>
          <cell r="D375">
            <v>170</v>
          </cell>
          <cell r="E375">
            <v>2</v>
          </cell>
          <cell r="F375">
            <v>2</v>
          </cell>
          <cell r="G375">
            <v>3</v>
          </cell>
          <cell r="H375">
            <v>4</v>
          </cell>
          <cell r="I375">
            <v>2</v>
          </cell>
          <cell r="J375">
            <v>2</v>
          </cell>
          <cell r="K375" t="str">
            <v>SPECIALIST</v>
          </cell>
          <cell r="L375" t="str">
            <v>SOME</v>
          </cell>
        </row>
        <row r="376">
          <cell r="A376">
            <v>21</v>
          </cell>
          <cell r="B376">
            <v>1</v>
          </cell>
          <cell r="C376">
            <v>57</v>
          </cell>
          <cell r="D376">
            <v>162</v>
          </cell>
          <cell r="E376">
            <v>1</v>
          </cell>
          <cell r="F376">
            <v>1</v>
          </cell>
          <cell r="G376">
            <v>5</v>
          </cell>
          <cell r="H376">
            <v>3</v>
          </cell>
          <cell r="I376">
            <v>2</v>
          </cell>
          <cell r="J376">
            <v>4</v>
          </cell>
          <cell r="K376" t="str">
            <v>SPECIALIST</v>
          </cell>
          <cell r="L376" t="str">
            <v>SOME</v>
          </cell>
        </row>
        <row r="377">
          <cell r="A377">
            <v>21</v>
          </cell>
          <cell r="B377">
            <v>2</v>
          </cell>
          <cell r="C377">
            <v>49</v>
          </cell>
          <cell r="D377">
            <v>160</v>
          </cell>
          <cell r="E377">
            <v>2</v>
          </cell>
          <cell r="F377">
            <v>2</v>
          </cell>
          <cell r="G377">
            <v>3</v>
          </cell>
          <cell r="H377">
            <v>4</v>
          </cell>
          <cell r="I377">
            <v>1</v>
          </cell>
          <cell r="J377">
            <v>3</v>
          </cell>
          <cell r="K377" t="str">
            <v>SPECIALIST</v>
          </cell>
          <cell r="L377" t="str">
            <v>SOME</v>
          </cell>
        </row>
        <row r="378">
          <cell r="A378">
            <v>14</v>
          </cell>
          <cell r="B378">
            <v>2</v>
          </cell>
          <cell r="C378">
            <v>26</v>
          </cell>
          <cell r="D378">
            <v>154</v>
          </cell>
          <cell r="E378">
            <v>2</v>
          </cell>
          <cell r="F378">
            <v>4</v>
          </cell>
          <cell r="G378">
            <v>3</v>
          </cell>
          <cell r="H378">
            <v>2</v>
          </cell>
          <cell r="I378">
            <v>3</v>
          </cell>
          <cell r="J378">
            <v>3</v>
          </cell>
          <cell r="K378" t="str">
            <v>SPECIALIST</v>
          </cell>
          <cell r="L378" t="str">
            <v>none</v>
          </cell>
        </row>
        <row r="379">
          <cell r="A379">
            <v>27</v>
          </cell>
          <cell r="B379">
            <v>1</v>
          </cell>
          <cell r="C379">
            <v>50</v>
          </cell>
          <cell r="D379">
            <v>158</v>
          </cell>
          <cell r="E379">
            <v>2</v>
          </cell>
          <cell r="F379">
            <v>3</v>
          </cell>
          <cell r="G379">
            <v>4</v>
          </cell>
          <cell r="H379">
            <v>5</v>
          </cell>
          <cell r="I379">
            <v>2</v>
          </cell>
          <cell r="J379">
            <v>5</v>
          </cell>
          <cell r="K379" t="str">
            <v>SPECIALIST</v>
          </cell>
          <cell r="L379" t="str">
            <v>SOME</v>
          </cell>
        </row>
        <row r="380">
          <cell r="A380">
            <v>23</v>
          </cell>
          <cell r="B380">
            <v>2</v>
          </cell>
          <cell r="C380">
            <v>42</v>
          </cell>
          <cell r="D380">
            <v>166</v>
          </cell>
          <cell r="E380">
            <v>2</v>
          </cell>
          <cell r="F380">
            <v>5</v>
          </cell>
          <cell r="G380">
            <v>4</v>
          </cell>
          <cell r="H380">
            <v>3</v>
          </cell>
          <cell r="I380">
            <v>2</v>
          </cell>
          <cell r="J380">
            <v>3</v>
          </cell>
          <cell r="K380" t="str">
            <v>non-specia</v>
          </cell>
          <cell r="L380" t="str">
            <v>none</v>
          </cell>
        </row>
        <row r="381">
          <cell r="A381">
            <v>25</v>
          </cell>
          <cell r="B381">
            <v>1</v>
          </cell>
          <cell r="C381">
            <v>47</v>
          </cell>
          <cell r="D381">
            <v>164</v>
          </cell>
          <cell r="E381">
            <v>2</v>
          </cell>
          <cell r="F381">
            <v>2</v>
          </cell>
          <cell r="G381">
            <v>4</v>
          </cell>
          <cell r="H381">
            <v>4</v>
          </cell>
          <cell r="I381">
            <v>2</v>
          </cell>
          <cell r="J381">
            <v>2</v>
          </cell>
          <cell r="K381" t="str">
            <v>non-specia</v>
          </cell>
          <cell r="L381" t="str">
            <v>SOME</v>
          </cell>
        </row>
        <row r="382">
          <cell r="A382">
            <v>31</v>
          </cell>
          <cell r="B382">
            <v>1</v>
          </cell>
          <cell r="E382">
            <v>1</v>
          </cell>
          <cell r="K382" t="str">
            <v>non-specia</v>
          </cell>
          <cell r="L382" t="str">
            <v>none</v>
          </cell>
        </row>
        <row r="383">
          <cell r="A383">
            <v>32</v>
          </cell>
          <cell r="B383">
            <v>1</v>
          </cell>
          <cell r="K383" t="str">
            <v>non-specia</v>
          </cell>
          <cell r="L383" t="str">
            <v>none</v>
          </cell>
        </row>
        <row r="384">
          <cell r="A384">
            <v>31</v>
          </cell>
          <cell r="B384">
            <v>1</v>
          </cell>
          <cell r="K384" t="str">
            <v>non-specia</v>
          </cell>
          <cell r="L384" t="str">
            <v>none</v>
          </cell>
        </row>
        <row r="385">
          <cell r="A385">
            <v>27</v>
          </cell>
          <cell r="B385">
            <v>2</v>
          </cell>
          <cell r="C385">
            <v>46</v>
          </cell>
          <cell r="D385">
            <v>154</v>
          </cell>
          <cell r="E385">
            <v>2</v>
          </cell>
          <cell r="F385">
            <v>4</v>
          </cell>
          <cell r="G385">
            <v>3</v>
          </cell>
          <cell r="H385">
            <v>2</v>
          </cell>
          <cell r="I385">
            <v>2</v>
          </cell>
          <cell r="J385">
            <v>3</v>
          </cell>
          <cell r="K385" t="str">
            <v>SPECIALIST</v>
          </cell>
          <cell r="L385" t="str">
            <v>none</v>
          </cell>
        </row>
        <row r="386">
          <cell r="A386">
            <v>28</v>
          </cell>
          <cell r="B386">
            <v>2</v>
          </cell>
          <cell r="K386" t="str">
            <v>non-specia</v>
          </cell>
          <cell r="L386" t="str">
            <v>none</v>
          </cell>
        </row>
        <row r="387">
          <cell r="A387">
            <v>26</v>
          </cell>
          <cell r="B387">
            <v>1</v>
          </cell>
          <cell r="C387">
            <v>50</v>
          </cell>
          <cell r="D387">
            <v>168</v>
          </cell>
          <cell r="E387">
            <v>2</v>
          </cell>
          <cell r="F387">
            <v>2</v>
          </cell>
          <cell r="G387">
            <v>3</v>
          </cell>
          <cell r="H387">
            <v>4</v>
          </cell>
          <cell r="I387">
            <v>2</v>
          </cell>
          <cell r="J387">
            <v>3</v>
          </cell>
          <cell r="K387" t="str">
            <v>SPECIALIST</v>
          </cell>
          <cell r="L387" t="str">
            <v>SOME</v>
          </cell>
        </row>
        <row r="388">
          <cell r="A388">
            <v>37</v>
          </cell>
          <cell r="B388">
            <v>2</v>
          </cell>
          <cell r="K388" t="str">
            <v>non-specia</v>
          </cell>
          <cell r="L388" t="str">
            <v>none</v>
          </cell>
        </row>
        <row r="389">
          <cell r="A389">
            <v>25</v>
          </cell>
          <cell r="B389">
            <v>1</v>
          </cell>
          <cell r="K389" t="str">
            <v>non-specia</v>
          </cell>
          <cell r="L389" t="str">
            <v>none</v>
          </cell>
        </row>
        <row r="390">
          <cell r="A390">
            <v>19</v>
          </cell>
          <cell r="B390">
            <v>1</v>
          </cell>
          <cell r="K390" t="str">
            <v>non-specia</v>
          </cell>
          <cell r="L390" t="str">
            <v>none</v>
          </cell>
        </row>
        <row r="391">
          <cell r="A391">
            <v>28</v>
          </cell>
          <cell r="B391">
            <v>2</v>
          </cell>
          <cell r="K391" t="str">
            <v>non-specia</v>
          </cell>
          <cell r="L391" t="str">
            <v>none</v>
          </cell>
        </row>
        <row r="392">
          <cell r="A392">
            <v>21</v>
          </cell>
          <cell r="B392">
            <v>1</v>
          </cell>
          <cell r="C392">
            <v>62</v>
          </cell>
          <cell r="D392">
            <v>168</v>
          </cell>
          <cell r="E392">
            <v>1</v>
          </cell>
          <cell r="F392">
            <v>1</v>
          </cell>
          <cell r="G392">
            <v>3</v>
          </cell>
          <cell r="H392">
            <v>2</v>
          </cell>
          <cell r="I392">
            <v>2</v>
          </cell>
          <cell r="J392">
            <v>2</v>
          </cell>
          <cell r="K392" t="str">
            <v>SPECIALIST</v>
          </cell>
          <cell r="L392" t="str">
            <v>SOME</v>
          </cell>
        </row>
        <row r="393">
          <cell r="A393">
            <v>17</v>
          </cell>
          <cell r="B393">
            <v>1</v>
          </cell>
          <cell r="C393">
            <v>53</v>
          </cell>
          <cell r="D393">
            <v>172</v>
          </cell>
          <cell r="E393">
            <v>2</v>
          </cell>
          <cell r="F393">
            <v>1</v>
          </cell>
          <cell r="G393">
            <v>2</v>
          </cell>
          <cell r="H393">
            <v>2</v>
          </cell>
          <cell r="I393">
            <v>1</v>
          </cell>
          <cell r="J393">
            <v>1</v>
          </cell>
          <cell r="K393" t="str">
            <v>SPECIALIST</v>
          </cell>
          <cell r="L393" t="str">
            <v>SOME</v>
          </cell>
        </row>
        <row r="394">
          <cell r="A394">
            <v>21</v>
          </cell>
          <cell r="B394">
            <v>1</v>
          </cell>
          <cell r="C394">
            <v>41</v>
          </cell>
          <cell r="D394">
            <v>154</v>
          </cell>
          <cell r="E394">
            <v>2</v>
          </cell>
          <cell r="F394">
            <v>4</v>
          </cell>
          <cell r="G394">
            <v>4</v>
          </cell>
          <cell r="H394">
            <v>4</v>
          </cell>
          <cell r="I394">
            <v>2</v>
          </cell>
          <cell r="J394">
            <v>3</v>
          </cell>
          <cell r="K394" t="str">
            <v>non-specia</v>
          </cell>
          <cell r="L394" t="str">
            <v>SOME</v>
          </cell>
        </row>
        <row r="395">
          <cell r="A395">
            <v>24</v>
          </cell>
          <cell r="B395">
            <v>2</v>
          </cell>
          <cell r="C395">
            <v>56</v>
          </cell>
          <cell r="D395">
            <v>155</v>
          </cell>
          <cell r="E395">
            <v>1</v>
          </cell>
          <cell r="F395">
            <v>2</v>
          </cell>
          <cell r="G395">
            <v>3</v>
          </cell>
          <cell r="H395">
            <v>1</v>
          </cell>
          <cell r="I395">
            <v>2</v>
          </cell>
          <cell r="J395">
            <v>3</v>
          </cell>
          <cell r="K395" t="str">
            <v>non-specia</v>
          </cell>
          <cell r="L395" t="str">
            <v>SOME</v>
          </cell>
        </row>
        <row r="396">
          <cell r="A396">
            <v>23</v>
          </cell>
          <cell r="B396">
            <v>2</v>
          </cell>
          <cell r="C396">
            <v>50</v>
          </cell>
          <cell r="D396">
            <v>170</v>
          </cell>
          <cell r="E396">
            <v>1</v>
          </cell>
          <cell r="F396">
            <v>2</v>
          </cell>
          <cell r="G396">
            <v>3</v>
          </cell>
          <cell r="H396">
            <v>4</v>
          </cell>
          <cell r="I396">
            <v>2</v>
          </cell>
          <cell r="J396">
            <v>2</v>
          </cell>
          <cell r="K396" t="str">
            <v>SPECIALIST</v>
          </cell>
          <cell r="L396" t="str">
            <v>SOME</v>
          </cell>
        </row>
        <row r="397">
          <cell r="A397">
            <v>20</v>
          </cell>
          <cell r="B397">
            <v>1</v>
          </cell>
          <cell r="C397">
            <v>57</v>
          </cell>
          <cell r="D397">
            <v>162</v>
          </cell>
          <cell r="E397">
            <v>1</v>
          </cell>
          <cell r="F397">
            <v>1</v>
          </cell>
          <cell r="G397">
            <v>3</v>
          </cell>
          <cell r="H397">
            <v>4</v>
          </cell>
          <cell r="I397">
            <v>2</v>
          </cell>
          <cell r="J397">
            <v>2</v>
          </cell>
          <cell r="K397" t="str">
            <v>SPECIALIST</v>
          </cell>
          <cell r="L397" t="str">
            <v>SOME</v>
          </cell>
        </row>
        <row r="398">
          <cell r="A398">
            <v>20</v>
          </cell>
          <cell r="B398">
            <v>1</v>
          </cell>
          <cell r="C398">
            <v>46</v>
          </cell>
          <cell r="D398">
            <v>168</v>
          </cell>
          <cell r="E398">
            <v>2</v>
          </cell>
          <cell r="F398">
            <v>4</v>
          </cell>
          <cell r="G398">
            <v>4</v>
          </cell>
          <cell r="H398">
            <v>4</v>
          </cell>
          <cell r="I398">
            <v>4</v>
          </cell>
          <cell r="J398">
            <v>2</v>
          </cell>
          <cell r="K398" t="str">
            <v>SPECIALIST</v>
          </cell>
          <cell r="L398" t="str">
            <v>SOME</v>
          </cell>
        </row>
        <row r="399">
          <cell r="A399">
            <v>27</v>
          </cell>
          <cell r="B399">
            <v>2</v>
          </cell>
          <cell r="K399" t="str">
            <v>non-specia</v>
          </cell>
          <cell r="L399" t="str">
            <v>none</v>
          </cell>
        </row>
        <row r="400">
          <cell r="A400">
            <v>27</v>
          </cell>
          <cell r="B400">
            <v>2</v>
          </cell>
          <cell r="C400">
            <v>51</v>
          </cell>
          <cell r="D400">
            <v>164</v>
          </cell>
          <cell r="E400">
            <v>1</v>
          </cell>
          <cell r="F400">
            <v>2</v>
          </cell>
          <cell r="G400">
            <v>3</v>
          </cell>
          <cell r="H400">
            <v>3</v>
          </cell>
          <cell r="I400">
            <v>2</v>
          </cell>
          <cell r="J400">
            <v>2</v>
          </cell>
          <cell r="K400" t="str">
            <v>SPECIALIST</v>
          </cell>
          <cell r="L400" t="str">
            <v>SOME</v>
          </cell>
        </row>
        <row r="401">
          <cell r="A401">
            <v>26</v>
          </cell>
          <cell r="B401">
            <v>1</v>
          </cell>
          <cell r="K401" t="str">
            <v>non-specia</v>
          </cell>
          <cell r="L401" t="str">
            <v>none</v>
          </cell>
        </row>
        <row r="402">
          <cell r="A402">
            <v>23</v>
          </cell>
          <cell r="B402">
            <v>1</v>
          </cell>
          <cell r="C402">
            <v>40</v>
          </cell>
          <cell r="D402">
            <v>148</v>
          </cell>
          <cell r="E402">
            <v>2</v>
          </cell>
          <cell r="F402">
            <v>2</v>
          </cell>
          <cell r="G402">
            <v>4</v>
          </cell>
          <cell r="H402">
            <v>3</v>
          </cell>
          <cell r="I402">
            <v>1</v>
          </cell>
          <cell r="J402">
            <v>2</v>
          </cell>
          <cell r="K402" t="str">
            <v>non-specia</v>
          </cell>
          <cell r="L402" t="str">
            <v>SOME</v>
          </cell>
        </row>
        <row r="403">
          <cell r="A403">
            <v>32</v>
          </cell>
          <cell r="B403">
            <v>2</v>
          </cell>
          <cell r="E403">
            <v>1</v>
          </cell>
          <cell r="K403" t="str">
            <v>non-specia</v>
          </cell>
          <cell r="L403" t="str">
            <v>none</v>
          </cell>
        </row>
        <row r="404">
          <cell r="A404">
            <v>27</v>
          </cell>
          <cell r="B404">
            <v>1</v>
          </cell>
          <cell r="K404" t="str">
            <v>non-specia</v>
          </cell>
          <cell r="L404" t="str">
            <v>none</v>
          </cell>
        </row>
        <row r="405">
          <cell r="A405">
            <v>25</v>
          </cell>
          <cell r="B405">
            <v>1</v>
          </cell>
          <cell r="E405">
            <v>1</v>
          </cell>
          <cell r="K405" t="str">
            <v>non-specia</v>
          </cell>
          <cell r="L405" t="str">
            <v>none</v>
          </cell>
        </row>
        <row r="406">
          <cell r="A406">
            <v>25</v>
          </cell>
          <cell r="B406">
            <v>2</v>
          </cell>
          <cell r="C406">
            <v>47</v>
          </cell>
          <cell r="D406">
            <v>162</v>
          </cell>
          <cell r="E406">
            <v>2</v>
          </cell>
          <cell r="F406">
            <v>1</v>
          </cell>
          <cell r="G406">
            <v>3</v>
          </cell>
          <cell r="H406">
            <v>3</v>
          </cell>
          <cell r="I406">
            <v>1</v>
          </cell>
          <cell r="J406">
            <v>1</v>
          </cell>
          <cell r="K406" t="str">
            <v>non-specia</v>
          </cell>
          <cell r="L406" t="str">
            <v>SOME</v>
          </cell>
        </row>
        <row r="407">
          <cell r="A407">
            <v>52</v>
          </cell>
          <cell r="B407">
            <v>1</v>
          </cell>
          <cell r="C407">
            <v>46</v>
          </cell>
          <cell r="D407">
            <v>154</v>
          </cell>
          <cell r="E407">
            <v>2</v>
          </cell>
          <cell r="F407">
            <v>4</v>
          </cell>
          <cell r="G407">
            <v>4</v>
          </cell>
          <cell r="H407">
            <v>1</v>
          </cell>
          <cell r="I407">
            <v>4</v>
          </cell>
          <cell r="J407">
            <v>4</v>
          </cell>
          <cell r="K407" t="str">
            <v>SPECIALIST</v>
          </cell>
          <cell r="L407" t="str">
            <v>none</v>
          </cell>
        </row>
        <row r="408">
          <cell r="A408">
            <v>25</v>
          </cell>
          <cell r="B408">
            <v>2</v>
          </cell>
          <cell r="C408">
            <v>52</v>
          </cell>
          <cell r="D408">
            <v>160</v>
          </cell>
          <cell r="E408">
            <v>1</v>
          </cell>
          <cell r="F408">
            <v>1</v>
          </cell>
          <cell r="G408">
            <v>3</v>
          </cell>
          <cell r="H408">
            <v>3</v>
          </cell>
          <cell r="I408">
            <v>3</v>
          </cell>
          <cell r="J408">
            <v>1</v>
          </cell>
          <cell r="K408" t="str">
            <v>SPECIALIST</v>
          </cell>
          <cell r="L408" t="str">
            <v>SOME</v>
          </cell>
        </row>
        <row r="409">
          <cell r="A409">
            <v>21</v>
          </cell>
          <cell r="B409">
            <v>2</v>
          </cell>
          <cell r="D409">
            <v>162</v>
          </cell>
          <cell r="E409">
            <v>1</v>
          </cell>
          <cell r="G409">
            <v>1</v>
          </cell>
          <cell r="H409">
            <v>1</v>
          </cell>
          <cell r="I409">
            <v>3</v>
          </cell>
          <cell r="J409">
            <v>1</v>
          </cell>
          <cell r="K409" t="str">
            <v>SPECIALIST</v>
          </cell>
          <cell r="L409" t="str">
            <v>SOME</v>
          </cell>
        </row>
        <row r="410">
          <cell r="A410">
            <v>31</v>
          </cell>
          <cell r="B410">
            <v>2</v>
          </cell>
          <cell r="C410">
            <v>60</v>
          </cell>
          <cell r="D410">
            <v>168</v>
          </cell>
          <cell r="E410">
            <v>1</v>
          </cell>
          <cell r="F410">
            <v>2</v>
          </cell>
          <cell r="G410">
            <v>3</v>
          </cell>
          <cell r="H410">
            <v>3</v>
          </cell>
          <cell r="I410">
            <v>2</v>
          </cell>
          <cell r="J410">
            <v>3</v>
          </cell>
          <cell r="K410" t="str">
            <v>non-specia</v>
          </cell>
          <cell r="L410" t="str">
            <v>SOME</v>
          </cell>
        </row>
        <row r="411">
          <cell r="A411">
            <v>20</v>
          </cell>
          <cell r="B411">
            <v>1</v>
          </cell>
          <cell r="C411">
            <v>59</v>
          </cell>
          <cell r="D411">
            <v>166</v>
          </cell>
          <cell r="E411">
            <v>1</v>
          </cell>
          <cell r="F411">
            <v>1</v>
          </cell>
          <cell r="G411">
            <v>3</v>
          </cell>
          <cell r="H411">
            <v>2</v>
          </cell>
          <cell r="I411">
            <v>1</v>
          </cell>
          <cell r="J411">
            <v>2</v>
          </cell>
          <cell r="K411" t="str">
            <v>non-specia</v>
          </cell>
          <cell r="L411" t="str">
            <v>SOME</v>
          </cell>
        </row>
        <row r="412">
          <cell r="A412">
            <v>26</v>
          </cell>
          <cell r="B412">
            <v>2</v>
          </cell>
          <cell r="C412">
            <v>57</v>
          </cell>
          <cell r="D412">
            <v>170</v>
          </cell>
          <cell r="E412">
            <v>1</v>
          </cell>
          <cell r="F412">
            <v>1</v>
          </cell>
          <cell r="G412">
            <v>2</v>
          </cell>
          <cell r="H412">
            <v>4</v>
          </cell>
          <cell r="I412">
            <v>2</v>
          </cell>
          <cell r="J412">
            <v>2</v>
          </cell>
          <cell r="K412" t="str">
            <v>non-specia</v>
          </cell>
          <cell r="L412" t="str">
            <v>SOME</v>
          </cell>
        </row>
        <row r="413">
          <cell r="A413">
            <v>23</v>
          </cell>
          <cell r="B413">
            <v>2</v>
          </cell>
          <cell r="C413">
            <v>53</v>
          </cell>
          <cell r="D413">
            <v>164</v>
          </cell>
          <cell r="E413">
            <v>1</v>
          </cell>
          <cell r="F413">
            <v>2</v>
          </cell>
          <cell r="G413">
            <v>3</v>
          </cell>
          <cell r="H413">
            <v>3</v>
          </cell>
          <cell r="I413">
            <v>3</v>
          </cell>
          <cell r="J413">
            <v>3</v>
          </cell>
          <cell r="K413" t="str">
            <v>SPECIALIST</v>
          </cell>
          <cell r="L413" t="str">
            <v>SOME</v>
          </cell>
        </row>
        <row r="414">
          <cell r="A414">
            <v>19</v>
          </cell>
          <cell r="B414">
            <v>2</v>
          </cell>
          <cell r="C414">
            <v>58</v>
          </cell>
          <cell r="D414">
            <v>180</v>
          </cell>
          <cell r="E414">
            <v>2</v>
          </cell>
          <cell r="F414">
            <v>1</v>
          </cell>
          <cell r="G414">
            <v>4</v>
          </cell>
          <cell r="H414">
            <v>3</v>
          </cell>
          <cell r="I414">
            <v>5</v>
          </cell>
          <cell r="J414">
            <v>1</v>
          </cell>
          <cell r="K414" t="str">
            <v>SPECIALIST</v>
          </cell>
          <cell r="L414" t="str">
            <v>none</v>
          </cell>
        </row>
        <row r="415">
          <cell r="A415">
            <v>26</v>
          </cell>
          <cell r="B415">
            <v>1</v>
          </cell>
          <cell r="C415">
            <v>55</v>
          </cell>
          <cell r="D415">
            <v>164</v>
          </cell>
          <cell r="E415">
            <v>1</v>
          </cell>
          <cell r="F415">
            <v>5</v>
          </cell>
          <cell r="G415">
            <v>3</v>
          </cell>
          <cell r="H415">
            <v>3</v>
          </cell>
          <cell r="I415">
            <v>2</v>
          </cell>
          <cell r="J415">
            <v>2</v>
          </cell>
          <cell r="K415" t="str">
            <v>non-specia</v>
          </cell>
          <cell r="L415" t="str">
            <v>SOME</v>
          </cell>
        </row>
        <row r="416">
          <cell r="A416">
            <v>26</v>
          </cell>
          <cell r="B416">
            <v>2</v>
          </cell>
          <cell r="K416" t="str">
            <v>non-specia</v>
          </cell>
          <cell r="L416" t="str">
            <v>none</v>
          </cell>
        </row>
        <row r="417">
          <cell r="A417">
            <v>24</v>
          </cell>
          <cell r="B417">
            <v>1</v>
          </cell>
          <cell r="C417">
            <v>53</v>
          </cell>
          <cell r="D417">
            <v>166</v>
          </cell>
          <cell r="E417">
            <v>2</v>
          </cell>
          <cell r="F417">
            <v>1</v>
          </cell>
          <cell r="G417">
            <v>3</v>
          </cell>
          <cell r="H417">
            <v>3</v>
          </cell>
          <cell r="I417">
            <v>3</v>
          </cell>
          <cell r="J417">
            <v>2</v>
          </cell>
          <cell r="K417" t="str">
            <v>SPECIALIST</v>
          </cell>
          <cell r="L417" t="str">
            <v>SOME</v>
          </cell>
        </row>
        <row r="418">
          <cell r="A418">
            <v>23</v>
          </cell>
          <cell r="B418">
            <v>2</v>
          </cell>
          <cell r="C418">
            <v>45</v>
          </cell>
          <cell r="D418">
            <v>154</v>
          </cell>
          <cell r="E418">
            <v>1</v>
          </cell>
          <cell r="F418">
            <v>5</v>
          </cell>
          <cell r="G418">
            <v>4</v>
          </cell>
          <cell r="H418">
            <v>4</v>
          </cell>
          <cell r="I418">
            <v>3</v>
          </cell>
          <cell r="J418">
            <v>3</v>
          </cell>
          <cell r="K418" t="str">
            <v>non-specia</v>
          </cell>
          <cell r="L418" t="str">
            <v>SOME</v>
          </cell>
        </row>
        <row r="419">
          <cell r="A419">
            <v>30</v>
          </cell>
          <cell r="B419">
            <v>2</v>
          </cell>
          <cell r="C419">
            <v>49</v>
          </cell>
          <cell r="D419">
            <v>162</v>
          </cell>
          <cell r="E419">
            <v>2</v>
          </cell>
          <cell r="F419">
            <v>4</v>
          </cell>
          <cell r="G419">
            <v>3</v>
          </cell>
          <cell r="H419">
            <v>3</v>
          </cell>
          <cell r="I419">
            <v>1</v>
          </cell>
          <cell r="J419">
            <v>2</v>
          </cell>
          <cell r="K419" t="str">
            <v>SPECIALIST</v>
          </cell>
          <cell r="L419" t="str">
            <v>SOME</v>
          </cell>
        </row>
        <row r="420">
          <cell r="A420">
            <v>24</v>
          </cell>
          <cell r="B420">
            <v>2</v>
          </cell>
          <cell r="C420">
            <v>52</v>
          </cell>
          <cell r="D420">
            <v>158</v>
          </cell>
          <cell r="E420">
            <v>1</v>
          </cell>
          <cell r="F420">
            <v>1</v>
          </cell>
          <cell r="G420">
            <v>3</v>
          </cell>
          <cell r="H420">
            <v>3</v>
          </cell>
          <cell r="I420">
            <v>3</v>
          </cell>
          <cell r="J420">
            <v>1</v>
          </cell>
          <cell r="K420" t="str">
            <v>SPECIALIST</v>
          </cell>
          <cell r="L420" t="str">
            <v>SOME</v>
          </cell>
        </row>
        <row r="421">
          <cell r="A421">
            <v>19</v>
          </cell>
          <cell r="B421">
            <v>2</v>
          </cell>
          <cell r="C421">
            <v>43</v>
          </cell>
          <cell r="D421">
            <v>156</v>
          </cell>
          <cell r="E421">
            <v>2</v>
          </cell>
          <cell r="F421">
            <v>3</v>
          </cell>
          <cell r="G421">
            <v>3</v>
          </cell>
          <cell r="H421">
            <v>4</v>
          </cell>
          <cell r="I421">
            <v>2</v>
          </cell>
          <cell r="J421">
            <v>3</v>
          </cell>
          <cell r="K421" t="str">
            <v>non-specia</v>
          </cell>
          <cell r="L421" t="str">
            <v>SOME</v>
          </cell>
        </row>
        <row r="422">
          <cell r="A422">
            <v>31</v>
          </cell>
          <cell r="B422">
            <v>2</v>
          </cell>
          <cell r="C422">
            <v>37</v>
          </cell>
          <cell r="D422">
            <v>154</v>
          </cell>
          <cell r="E422">
            <v>1</v>
          </cell>
          <cell r="F422">
            <v>2</v>
          </cell>
          <cell r="G422">
            <v>3</v>
          </cell>
          <cell r="H422">
            <v>3</v>
          </cell>
          <cell r="I422">
            <v>3</v>
          </cell>
          <cell r="J422">
            <v>3</v>
          </cell>
          <cell r="K422" t="str">
            <v>non-specia</v>
          </cell>
          <cell r="L422" t="str">
            <v>SOME</v>
          </cell>
        </row>
        <row r="423">
          <cell r="A423">
            <v>27</v>
          </cell>
          <cell r="B423">
            <v>2</v>
          </cell>
          <cell r="C423">
            <v>54</v>
          </cell>
          <cell r="D423">
            <v>158</v>
          </cell>
          <cell r="E423">
            <v>2</v>
          </cell>
          <cell r="F423">
            <v>2</v>
          </cell>
          <cell r="G423">
            <v>5</v>
          </cell>
          <cell r="H423">
            <v>3</v>
          </cell>
          <cell r="I423">
            <v>2</v>
          </cell>
          <cell r="J423">
            <v>1</v>
          </cell>
          <cell r="K423" t="str">
            <v>SPECIALIST</v>
          </cell>
          <cell r="L423" t="str">
            <v>SOME</v>
          </cell>
        </row>
        <row r="424">
          <cell r="A424">
            <v>16</v>
          </cell>
          <cell r="B424">
            <v>1</v>
          </cell>
          <cell r="C424">
            <v>30</v>
          </cell>
          <cell r="D424">
            <v>146</v>
          </cell>
          <cell r="E424">
            <v>2</v>
          </cell>
          <cell r="F424">
            <v>2</v>
          </cell>
          <cell r="G424">
            <v>2</v>
          </cell>
          <cell r="H424">
            <v>4</v>
          </cell>
          <cell r="I424">
            <v>2</v>
          </cell>
          <cell r="J424">
            <v>2</v>
          </cell>
          <cell r="K424" t="str">
            <v>SPECIALIST</v>
          </cell>
          <cell r="L424" t="str">
            <v>SOME</v>
          </cell>
        </row>
        <row r="425">
          <cell r="A425">
            <v>21</v>
          </cell>
          <cell r="B425">
            <v>2</v>
          </cell>
          <cell r="C425">
            <v>57</v>
          </cell>
          <cell r="D425">
            <v>178</v>
          </cell>
          <cell r="E425">
            <v>2</v>
          </cell>
          <cell r="F425">
            <v>4</v>
          </cell>
          <cell r="G425">
            <v>4</v>
          </cell>
          <cell r="H425">
            <v>4</v>
          </cell>
          <cell r="I425">
            <v>4</v>
          </cell>
          <cell r="J425">
            <v>2</v>
          </cell>
          <cell r="K425" t="str">
            <v>non-specia</v>
          </cell>
          <cell r="L425" t="str">
            <v>SOME</v>
          </cell>
        </row>
        <row r="426">
          <cell r="A426">
            <v>25</v>
          </cell>
          <cell r="B426">
            <v>1</v>
          </cell>
          <cell r="C426">
            <v>62</v>
          </cell>
          <cell r="D426">
            <v>180</v>
          </cell>
          <cell r="E426">
            <v>2</v>
          </cell>
          <cell r="F426">
            <v>2</v>
          </cell>
          <cell r="G426">
            <v>4</v>
          </cell>
          <cell r="H426">
            <v>4</v>
          </cell>
          <cell r="I426">
            <v>2</v>
          </cell>
          <cell r="J426">
            <v>3</v>
          </cell>
          <cell r="K426" t="str">
            <v>SPECIALIST</v>
          </cell>
          <cell r="L426" t="str">
            <v>SOME</v>
          </cell>
        </row>
        <row r="427">
          <cell r="A427">
            <v>22</v>
          </cell>
          <cell r="B427">
            <v>1</v>
          </cell>
          <cell r="C427">
            <v>53</v>
          </cell>
          <cell r="D427">
            <v>160</v>
          </cell>
          <cell r="E427">
            <v>1</v>
          </cell>
          <cell r="F427">
            <v>1</v>
          </cell>
          <cell r="G427">
            <v>3</v>
          </cell>
          <cell r="H427">
            <v>3</v>
          </cell>
          <cell r="I427">
            <v>1</v>
          </cell>
          <cell r="J427">
            <v>1</v>
          </cell>
          <cell r="K427" t="str">
            <v>SPECIALIST</v>
          </cell>
          <cell r="L427" t="str">
            <v>SOME</v>
          </cell>
        </row>
        <row r="428">
          <cell r="A428">
            <v>23</v>
          </cell>
          <cell r="B428">
            <v>2</v>
          </cell>
          <cell r="C428">
            <v>56</v>
          </cell>
          <cell r="D428">
            <v>174</v>
          </cell>
          <cell r="E428">
            <v>2</v>
          </cell>
          <cell r="F428">
            <v>2</v>
          </cell>
          <cell r="G428">
            <v>3</v>
          </cell>
          <cell r="H428">
            <v>3</v>
          </cell>
          <cell r="I428">
            <v>2</v>
          </cell>
          <cell r="J428">
            <v>2</v>
          </cell>
          <cell r="K428" t="str">
            <v>SPECIALIST</v>
          </cell>
          <cell r="L428" t="str">
            <v>SOME</v>
          </cell>
        </row>
        <row r="429">
          <cell r="A429">
            <v>20</v>
          </cell>
          <cell r="B429">
            <v>1</v>
          </cell>
          <cell r="C429">
            <v>45</v>
          </cell>
          <cell r="D429">
            <v>162</v>
          </cell>
          <cell r="E429">
            <v>2</v>
          </cell>
          <cell r="F429">
            <v>1</v>
          </cell>
          <cell r="G429">
            <v>3</v>
          </cell>
          <cell r="H429">
            <v>3</v>
          </cell>
          <cell r="I429">
            <v>2</v>
          </cell>
          <cell r="J429">
            <v>2</v>
          </cell>
          <cell r="K429" t="str">
            <v>SPECIALIST</v>
          </cell>
          <cell r="L429" t="str">
            <v>SOME</v>
          </cell>
        </row>
        <row r="430">
          <cell r="A430">
            <v>34</v>
          </cell>
          <cell r="B430">
            <v>1</v>
          </cell>
          <cell r="C430">
            <v>56</v>
          </cell>
          <cell r="D430">
            <v>170</v>
          </cell>
          <cell r="E430">
            <v>1</v>
          </cell>
          <cell r="F430">
            <v>1</v>
          </cell>
          <cell r="G430">
            <v>3</v>
          </cell>
          <cell r="H430">
            <v>3</v>
          </cell>
          <cell r="I430">
            <v>2</v>
          </cell>
          <cell r="J430">
            <v>2</v>
          </cell>
          <cell r="K430" t="str">
            <v>SPECIALIST</v>
          </cell>
          <cell r="L430" t="str">
            <v>SOME</v>
          </cell>
        </row>
        <row r="431">
          <cell r="A431">
            <v>25</v>
          </cell>
          <cell r="B431">
            <v>1</v>
          </cell>
          <cell r="K431" t="str">
            <v>non-specia</v>
          </cell>
          <cell r="L431" t="str">
            <v>none</v>
          </cell>
        </row>
        <row r="432">
          <cell r="A432">
            <v>31</v>
          </cell>
          <cell r="B432">
            <v>1</v>
          </cell>
          <cell r="C432">
            <v>59</v>
          </cell>
          <cell r="D432">
            <v>170</v>
          </cell>
          <cell r="E432">
            <v>2</v>
          </cell>
          <cell r="F432">
            <v>4</v>
          </cell>
          <cell r="G432">
            <v>4</v>
          </cell>
          <cell r="H432">
            <v>5</v>
          </cell>
          <cell r="I432">
            <v>3</v>
          </cell>
          <cell r="J432">
            <v>2</v>
          </cell>
          <cell r="K432" t="str">
            <v>SPECIALIST</v>
          </cell>
          <cell r="L432" t="str">
            <v>none</v>
          </cell>
        </row>
        <row r="433">
          <cell r="A433">
            <v>24</v>
          </cell>
          <cell r="B433">
            <v>2</v>
          </cell>
          <cell r="C433">
            <v>50</v>
          </cell>
          <cell r="D433">
            <v>158</v>
          </cell>
          <cell r="E433">
            <v>1</v>
          </cell>
          <cell r="F433">
            <v>1</v>
          </cell>
          <cell r="G433">
            <v>2</v>
          </cell>
          <cell r="H433">
            <v>2</v>
          </cell>
          <cell r="I433">
            <v>1</v>
          </cell>
          <cell r="J433">
            <v>1</v>
          </cell>
          <cell r="K433" t="str">
            <v>SPECIALIST</v>
          </cell>
          <cell r="L433" t="str">
            <v>SOME</v>
          </cell>
        </row>
        <row r="434">
          <cell r="A434">
            <v>24</v>
          </cell>
          <cell r="B434">
            <v>2</v>
          </cell>
          <cell r="C434">
            <v>64</v>
          </cell>
          <cell r="D434">
            <v>174</v>
          </cell>
          <cell r="E434">
            <v>1</v>
          </cell>
          <cell r="F434">
            <v>1</v>
          </cell>
          <cell r="G434">
            <v>3</v>
          </cell>
          <cell r="H434">
            <v>2</v>
          </cell>
          <cell r="I434">
            <v>2</v>
          </cell>
          <cell r="J434">
            <v>2</v>
          </cell>
          <cell r="K434" t="str">
            <v>SPECIALIST</v>
          </cell>
          <cell r="L434" t="str">
            <v>SOME</v>
          </cell>
        </row>
        <row r="435">
          <cell r="A435">
            <v>24</v>
          </cell>
          <cell r="B435">
            <v>1</v>
          </cell>
          <cell r="C435">
            <v>54</v>
          </cell>
          <cell r="D435">
            <v>174</v>
          </cell>
          <cell r="E435">
            <v>2</v>
          </cell>
          <cell r="F435">
            <v>2</v>
          </cell>
          <cell r="G435">
            <v>3</v>
          </cell>
          <cell r="H435">
            <v>4</v>
          </cell>
          <cell r="I435">
            <v>1</v>
          </cell>
          <cell r="J435">
            <v>2</v>
          </cell>
          <cell r="K435" t="str">
            <v>non-specia</v>
          </cell>
          <cell r="L435" t="str">
            <v>SOME</v>
          </cell>
        </row>
        <row r="436">
          <cell r="A436">
            <v>31</v>
          </cell>
          <cell r="B436">
            <v>1</v>
          </cell>
          <cell r="C436">
            <v>46</v>
          </cell>
          <cell r="D436">
            <v>164</v>
          </cell>
          <cell r="E436">
            <v>2</v>
          </cell>
          <cell r="F436">
            <v>4</v>
          </cell>
          <cell r="G436">
            <v>5</v>
          </cell>
          <cell r="H436">
            <v>4</v>
          </cell>
          <cell r="I436">
            <v>4</v>
          </cell>
          <cell r="J436">
            <v>2</v>
          </cell>
          <cell r="K436" t="str">
            <v>non-specia</v>
          </cell>
          <cell r="L436" t="str">
            <v>SOME</v>
          </cell>
        </row>
        <row r="437">
          <cell r="A437">
            <v>25</v>
          </cell>
          <cell r="B437">
            <v>2</v>
          </cell>
          <cell r="K437" t="str">
            <v>non-specia</v>
          </cell>
          <cell r="L437" t="str">
            <v>none</v>
          </cell>
        </row>
        <row r="438">
          <cell r="A438">
            <v>27</v>
          </cell>
          <cell r="B438">
            <v>1</v>
          </cell>
          <cell r="C438">
            <v>63</v>
          </cell>
          <cell r="D438">
            <v>162</v>
          </cell>
          <cell r="E438">
            <v>1</v>
          </cell>
          <cell r="F438">
            <v>1</v>
          </cell>
          <cell r="G438">
            <v>2</v>
          </cell>
          <cell r="H438">
            <v>2</v>
          </cell>
          <cell r="I438">
            <v>1</v>
          </cell>
          <cell r="J438">
            <v>1</v>
          </cell>
          <cell r="K438" t="str">
            <v>SPECIALIST</v>
          </cell>
          <cell r="L438" t="str">
            <v>SOME</v>
          </cell>
        </row>
        <row r="439">
          <cell r="A439">
            <v>26</v>
          </cell>
          <cell r="B439">
            <v>1</v>
          </cell>
          <cell r="K439" t="str">
            <v>non-specia</v>
          </cell>
          <cell r="L439" t="str">
            <v>none</v>
          </cell>
        </row>
        <row r="440">
          <cell r="A440">
            <v>18</v>
          </cell>
          <cell r="B440">
            <v>1</v>
          </cell>
          <cell r="C440">
            <v>51</v>
          </cell>
          <cell r="D440">
            <v>158</v>
          </cell>
          <cell r="E440">
            <v>1</v>
          </cell>
          <cell r="F440">
            <v>1</v>
          </cell>
          <cell r="G440">
            <v>1</v>
          </cell>
          <cell r="H440">
            <v>2</v>
          </cell>
          <cell r="I440">
            <v>1</v>
          </cell>
          <cell r="J440">
            <v>1</v>
          </cell>
          <cell r="K440" t="str">
            <v>non-specia</v>
          </cell>
          <cell r="L440" t="str">
            <v>SOME</v>
          </cell>
        </row>
        <row r="441">
          <cell r="A441">
            <v>27</v>
          </cell>
          <cell r="B441">
            <v>1</v>
          </cell>
          <cell r="K441" t="str">
            <v>non-specia</v>
          </cell>
          <cell r="L441" t="str">
            <v>none</v>
          </cell>
        </row>
        <row r="442">
          <cell r="A442">
            <v>29</v>
          </cell>
          <cell r="B442">
            <v>1</v>
          </cell>
          <cell r="C442">
            <v>51</v>
          </cell>
          <cell r="D442">
            <v>168</v>
          </cell>
          <cell r="E442">
            <v>1</v>
          </cell>
          <cell r="F442">
            <v>2</v>
          </cell>
          <cell r="G442">
            <v>3</v>
          </cell>
          <cell r="H442">
            <v>4</v>
          </cell>
          <cell r="I442">
            <v>2</v>
          </cell>
          <cell r="J442">
            <v>1</v>
          </cell>
          <cell r="K442" t="str">
            <v>SPECIALIST</v>
          </cell>
          <cell r="L442" t="str">
            <v>SOME</v>
          </cell>
        </row>
        <row r="443">
          <cell r="A443">
            <v>25</v>
          </cell>
          <cell r="B443">
            <v>1</v>
          </cell>
          <cell r="C443">
            <v>48</v>
          </cell>
          <cell r="D443">
            <v>156</v>
          </cell>
          <cell r="E443">
            <v>2</v>
          </cell>
          <cell r="F443">
            <v>5</v>
          </cell>
          <cell r="G443">
            <v>4</v>
          </cell>
          <cell r="H443">
            <v>4</v>
          </cell>
          <cell r="I443">
            <v>2</v>
          </cell>
          <cell r="J443">
            <v>5</v>
          </cell>
          <cell r="K443" t="str">
            <v>SPECIALIST</v>
          </cell>
          <cell r="L443" t="str">
            <v>SOME</v>
          </cell>
        </row>
        <row r="444">
          <cell r="A444">
            <v>22</v>
          </cell>
          <cell r="B444">
            <v>2</v>
          </cell>
          <cell r="C444">
            <v>60</v>
          </cell>
          <cell r="D444">
            <v>162</v>
          </cell>
          <cell r="E444">
            <v>1</v>
          </cell>
          <cell r="F444">
            <v>1</v>
          </cell>
          <cell r="G444">
            <v>3</v>
          </cell>
          <cell r="H444">
            <v>2</v>
          </cell>
          <cell r="I444">
            <v>2</v>
          </cell>
          <cell r="J444">
            <v>2</v>
          </cell>
          <cell r="K444" t="str">
            <v>SPECIALIST</v>
          </cell>
          <cell r="L444" t="str">
            <v>SOME</v>
          </cell>
        </row>
        <row r="445">
          <cell r="A445">
            <v>19</v>
          </cell>
          <cell r="B445">
            <v>1</v>
          </cell>
          <cell r="C445">
            <v>49</v>
          </cell>
          <cell r="D445">
            <v>176</v>
          </cell>
          <cell r="E445">
            <v>1</v>
          </cell>
          <cell r="F445">
            <v>1</v>
          </cell>
          <cell r="G445">
            <v>3</v>
          </cell>
          <cell r="H445">
            <v>4</v>
          </cell>
          <cell r="I445">
            <v>2</v>
          </cell>
          <cell r="J445">
            <v>1</v>
          </cell>
          <cell r="K445" t="str">
            <v>SPECIALIST</v>
          </cell>
          <cell r="L445" t="str">
            <v>SOME</v>
          </cell>
        </row>
        <row r="446">
          <cell r="A446">
            <v>23</v>
          </cell>
          <cell r="B446">
            <v>2</v>
          </cell>
          <cell r="C446">
            <v>51</v>
          </cell>
          <cell r="D446">
            <v>158</v>
          </cell>
          <cell r="E446">
            <v>2</v>
          </cell>
          <cell r="F446">
            <v>1</v>
          </cell>
          <cell r="G446">
            <v>3</v>
          </cell>
          <cell r="H446">
            <v>3</v>
          </cell>
          <cell r="I446">
            <v>2</v>
          </cell>
          <cell r="J446">
            <v>2</v>
          </cell>
          <cell r="K446" t="str">
            <v>non-specia</v>
          </cell>
          <cell r="L446" t="str">
            <v>SOME</v>
          </cell>
        </row>
        <row r="447">
          <cell r="A447">
            <v>20</v>
          </cell>
          <cell r="B447">
            <v>2</v>
          </cell>
          <cell r="K447" t="str">
            <v>non-specia</v>
          </cell>
          <cell r="L447" t="str">
            <v>none</v>
          </cell>
        </row>
        <row r="448">
          <cell r="A448">
            <v>23</v>
          </cell>
          <cell r="B448">
            <v>1</v>
          </cell>
          <cell r="K448" t="str">
            <v>non-specia</v>
          </cell>
          <cell r="L448" t="str">
            <v>none</v>
          </cell>
        </row>
        <row r="449">
          <cell r="A449">
            <v>20</v>
          </cell>
          <cell r="B449">
            <v>2</v>
          </cell>
          <cell r="C449">
            <v>46</v>
          </cell>
          <cell r="D449">
            <v>160</v>
          </cell>
          <cell r="E449">
            <v>1</v>
          </cell>
          <cell r="F449">
            <v>2</v>
          </cell>
          <cell r="G449">
            <v>3</v>
          </cell>
          <cell r="H449">
            <v>3</v>
          </cell>
          <cell r="I449">
            <v>1</v>
          </cell>
          <cell r="J449">
            <v>1</v>
          </cell>
          <cell r="K449" t="str">
            <v>SPECIALIST</v>
          </cell>
          <cell r="L449" t="str">
            <v>none</v>
          </cell>
        </row>
        <row r="450">
          <cell r="A450">
            <v>20</v>
          </cell>
          <cell r="B450">
            <v>2</v>
          </cell>
          <cell r="E450">
            <v>1</v>
          </cell>
          <cell r="K450" t="str">
            <v>non-specia</v>
          </cell>
          <cell r="L450" t="str">
            <v>none</v>
          </cell>
        </row>
        <row r="451">
          <cell r="A451">
            <v>22</v>
          </cell>
          <cell r="B451">
            <v>1</v>
          </cell>
          <cell r="C451">
            <v>50</v>
          </cell>
          <cell r="D451">
            <v>158</v>
          </cell>
          <cell r="E451">
            <v>1</v>
          </cell>
          <cell r="F451">
            <v>1</v>
          </cell>
          <cell r="G451">
            <v>3</v>
          </cell>
          <cell r="H451">
            <v>2</v>
          </cell>
          <cell r="I451">
            <v>2</v>
          </cell>
          <cell r="J451">
            <v>1</v>
          </cell>
          <cell r="K451" t="str">
            <v>non-specia</v>
          </cell>
          <cell r="L451" t="str">
            <v>SOME</v>
          </cell>
        </row>
        <row r="452">
          <cell r="A452">
            <v>28</v>
          </cell>
          <cell r="B452">
            <v>2</v>
          </cell>
          <cell r="C452">
            <v>62</v>
          </cell>
          <cell r="D452">
            <v>174</v>
          </cell>
          <cell r="E452">
            <v>1</v>
          </cell>
          <cell r="F452">
            <v>1</v>
          </cell>
          <cell r="G452">
            <v>3</v>
          </cell>
          <cell r="H452">
            <v>3</v>
          </cell>
          <cell r="I452">
            <v>3</v>
          </cell>
          <cell r="J452">
            <v>2</v>
          </cell>
          <cell r="K452" t="str">
            <v>non-specia</v>
          </cell>
          <cell r="L452" t="str">
            <v>SOME</v>
          </cell>
        </row>
        <row r="453">
          <cell r="A453">
            <v>20</v>
          </cell>
          <cell r="B453">
            <v>1</v>
          </cell>
          <cell r="K453" t="str">
            <v>non-specia</v>
          </cell>
          <cell r="L453" t="str">
            <v>none</v>
          </cell>
        </row>
        <row r="454">
          <cell r="A454">
            <v>24</v>
          </cell>
          <cell r="B454">
            <v>1</v>
          </cell>
          <cell r="C454">
            <v>60</v>
          </cell>
          <cell r="D454">
            <v>176</v>
          </cell>
          <cell r="E454">
            <v>2</v>
          </cell>
          <cell r="F454">
            <v>4</v>
          </cell>
          <cell r="G454">
            <v>3</v>
          </cell>
          <cell r="H454">
            <v>3</v>
          </cell>
          <cell r="I454">
            <v>3</v>
          </cell>
          <cell r="J454">
            <v>3</v>
          </cell>
          <cell r="K454" t="str">
            <v>non-specia</v>
          </cell>
          <cell r="L454" t="str">
            <v>SOME</v>
          </cell>
        </row>
        <row r="455">
          <cell r="A455">
            <v>22</v>
          </cell>
          <cell r="B455">
            <v>1</v>
          </cell>
          <cell r="C455">
            <v>47</v>
          </cell>
          <cell r="D455">
            <v>162</v>
          </cell>
          <cell r="E455">
            <v>1</v>
          </cell>
          <cell r="F455">
            <v>1</v>
          </cell>
          <cell r="G455">
            <v>3</v>
          </cell>
          <cell r="H455">
            <v>3</v>
          </cell>
          <cell r="I455">
            <v>2</v>
          </cell>
          <cell r="J455">
            <v>2</v>
          </cell>
          <cell r="K455" t="str">
            <v>non-specia</v>
          </cell>
          <cell r="L455" t="str">
            <v>SOME</v>
          </cell>
        </row>
        <row r="456">
          <cell r="A456">
            <v>22</v>
          </cell>
          <cell r="B456">
            <v>2</v>
          </cell>
          <cell r="C456">
            <v>71</v>
          </cell>
          <cell r="D456">
            <v>168</v>
          </cell>
          <cell r="E456">
            <v>2</v>
          </cell>
          <cell r="F456">
            <v>1</v>
          </cell>
          <cell r="G456">
            <v>2</v>
          </cell>
          <cell r="H456">
            <v>2</v>
          </cell>
          <cell r="I456">
            <v>2</v>
          </cell>
          <cell r="J456">
            <v>2</v>
          </cell>
          <cell r="K456" t="str">
            <v>SPECIALIST</v>
          </cell>
          <cell r="L456" t="str">
            <v>none</v>
          </cell>
        </row>
        <row r="457">
          <cell r="A457">
            <v>21</v>
          </cell>
          <cell r="B457">
            <v>2</v>
          </cell>
          <cell r="C457">
            <v>54</v>
          </cell>
          <cell r="D457">
            <v>160</v>
          </cell>
          <cell r="E457">
            <v>1</v>
          </cell>
          <cell r="F457">
            <v>1</v>
          </cell>
          <cell r="G457">
            <v>3</v>
          </cell>
          <cell r="H457">
            <v>3</v>
          </cell>
          <cell r="I457">
            <v>2</v>
          </cell>
          <cell r="J457">
            <v>1</v>
          </cell>
          <cell r="K457" t="str">
            <v>SPECIALIST</v>
          </cell>
          <cell r="L457" t="str">
            <v>SOME</v>
          </cell>
        </row>
        <row r="458">
          <cell r="A458">
            <v>19</v>
          </cell>
          <cell r="B458">
            <v>2</v>
          </cell>
          <cell r="C458">
            <v>42</v>
          </cell>
          <cell r="D458">
            <v>156</v>
          </cell>
          <cell r="E458">
            <v>1</v>
          </cell>
          <cell r="F458">
            <v>2</v>
          </cell>
          <cell r="G458">
            <v>2</v>
          </cell>
          <cell r="H458">
            <v>2</v>
          </cell>
          <cell r="I458">
            <v>1</v>
          </cell>
          <cell r="J458">
            <v>1</v>
          </cell>
          <cell r="K458" t="str">
            <v>SPECIALIST</v>
          </cell>
          <cell r="L458" t="str">
            <v>SOME</v>
          </cell>
        </row>
        <row r="459">
          <cell r="A459">
            <v>20</v>
          </cell>
          <cell r="B459">
            <v>2</v>
          </cell>
          <cell r="C459">
            <v>34</v>
          </cell>
          <cell r="D459">
            <v>156</v>
          </cell>
          <cell r="E459">
            <v>2</v>
          </cell>
          <cell r="F459">
            <v>2</v>
          </cell>
          <cell r="G459">
            <v>4</v>
          </cell>
          <cell r="H459">
            <v>4</v>
          </cell>
          <cell r="I459">
            <v>4</v>
          </cell>
          <cell r="J459">
            <v>4</v>
          </cell>
          <cell r="K459" t="str">
            <v>SPECIALIST</v>
          </cell>
          <cell r="L459" t="str">
            <v>SOME</v>
          </cell>
        </row>
        <row r="460">
          <cell r="A460">
            <v>18</v>
          </cell>
          <cell r="B460">
            <v>2</v>
          </cell>
          <cell r="C460">
            <v>54</v>
          </cell>
          <cell r="D460">
            <v>175</v>
          </cell>
          <cell r="E460">
            <v>2</v>
          </cell>
          <cell r="F460">
            <v>1</v>
          </cell>
          <cell r="G460">
            <v>2</v>
          </cell>
          <cell r="H460">
            <v>2</v>
          </cell>
          <cell r="I460">
            <v>2</v>
          </cell>
          <cell r="J460">
            <v>1</v>
          </cell>
          <cell r="K460" t="str">
            <v>SPECIALIST</v>
          </cell>
          <cell r="L460" t="str">
            <v>SOME</v>
          </cell>
        </row>
        <row r="461">
          <cell r="A461">
            <v>27</v>
          </cell>
          <cell r="B461">
            <v>1</v>
          </cell>
          <cell r="C461">
            <v>50</v>
          </cell>
          <cell r="D461">
            <v>158</v>
          </cell>
          <cell r="E461">
            <v>1</v>
          </cell>
          <cell r="F461">
            <v>2</v>
          </cell>
          <cell r="G461">
            <v>2</v>
          </cell>
          <cell r="H461">
            <v>2</v>
          </cell>
          <cell r="I461">
            <v>1</v>
          </cell>
          <cell r="J461">
            <v>1</v>
          </cell>
          <cell r="K461" t="str">
            <v>SPECIALIST</v>
          </cell>
          <cell r="L461" t="str">
            <v>SOME</v>
          </cell>
        </row>
        <row r="462">
          <cell r="A462">
            <v>21</v>
          </cell>
          <cell r="B462">
            <v>2</v>
          </cell>
          <cell r="C462">
            <v>48</v>
          </cell>
          <cell r="D462">
            <v>156</v>
          </cell>
          <cell r="E462">
            <v>1</v>
          </cell>
          <cell r="F462">
            <v>1</v>
          </cell>
          <cell r="G462">
            <v>4</v>
          </cell>
          <cell r="H462">
            <v>3</v>
          </cell>
          <cell r="I462">
            <v>4</v>
          </cell>
          <cell r="J462">
            <v>3</v>
          </cell>
          <cell r="K462" t="str">
            <v>SPECIALIST</v>
          </cell>
          <cell r="L462" t="str">
            <v>SOME</v>
          </cell>
        </row>
        <row r="463">
          <cell r="A463">
            <v>21</v>
          </cell>
          <cell r="B463">
            <v>1</v>
          </cell>
          <cell r="C463">
            <v>54</v>
          </cell>
          <cell r="D463">
            <v>166</v>
          </cell>
          <cell r="E463">
            <v>1</v>
          </cell>
          <cell r="F463">
            <v>1</v>
          </cell>
          <cell r="G463">
            <v>3</v>
          </cell>
          <cell r="H463">
            <v>1</v>
          </cell>
          <cell r="I463">
            <v>1</v>
          </cell>
          <cell r="J463">
            <v>2</v>
          </cell>
          <cell r="K463" t="str">
            <v>SPECIALIST</v>
          </cell>
          <cell r="L463" t="str">
            <v>SOME</v>
          </cell>
        </row>
        <row r="464">
          <cell r="A464">
            <v>23</v>
          </cell>
          <cell r="B464">
            <v>1</v>
          </cell>
          <cell r="C464">
            <v>47</v>
          </cell>
          <cell r="D464">
            <v>166</v>
          </cell>
          <cell r="E464">
            <v>2</v>
          </cell>
          <cell r="F464">
            <v>2</v>
          </cell>
          <cell r="G464">
            <v>3</v>
          </cell>
          <cell r="H464">
            <v>4</v>
          </cell>
          <cell r="I464">
            <v>1</v>
          </cell>
          <cell r="J464">
            <v>2</v>
          </cell>
          <cell r="K464" t="str">
            <v>non-specia</v>
          </cell>
          <cell r="L464" t="str">
            <v>none</v>
          </cell>
        </row>
        <row r="465">
          <cell r="A465">
            <v>21</v>
          </cell>
          <cell r="B465">
            <v>1</v>
          </cell>
          <cell r="C465">
            <v>54</v>
          </cell>
          <cell r="D465">
            <v>172</v>
          </cell>
          <cell r="E465">
            <v>1</v>
          </cell>
          <cell r="F465">
            <v>1</v>
          </cell>
          <cell r="G465">
            <v>3</v>
          </cell>
          <cell r="H465">
            <v>3</v>
          </cell>
          <cell r="I465">
            <v>2</v>
          </cell>
          <cell r="J465">
            <v>2</v>
          </cell>
          <cell r="K465" t="str">
            <v>SPECIALIST</v>
          </cell>
          <cell r="L465" t="str">
            <v>SOME</v>
          </cell>
        </row>
        <row r="466">
          <cell r="A466">
            <v>24</v>
          </cell>
          <cell r="B466">
            <v>1</v>
          </cell>
          <cell r="K466" t="str">
            <v>non-specia</v>
          </cell>
          <cell r="L466" t="str">
            <v>none</v>
          </cell>
        </row>
        <row r="467">
          <cell r="A467">
            <v>19</v>
          </cell>
          <cell r="B467">
            <v>1</v>
          </cell>
          <cell r="C467">
            <v>57</v>
          </cell>
          <cell r="D467">
            <v>168</v>
          </cell>
          <cell r="E467">
            <v>1</v>
          </cell>
          <cell r="F467">
            <v>1</v>
          </cell>
          <cell r="G467">
            <v>3</v>
          </cell>
          <cell r="H467">
            <v>3</v>
          </cell>
          <cell r="I467">
            <v>2</v>
          </cell>
          <cell r="J467">
            <v>2</v>
          </cell>
          <cell r="K467" t="str">
            <v>SPECIALIST</v>
          </cell>
          <cell r="L467" t="str">
            <v>SOME</v>
          </cell>
        </row>
        <row r="468">
          <cell r="A468">
            <v>20</v>
          </cell>
          <cell r="B468">
            <v>1</v>
          </cell>
          <cell r="C468">
            <v>55</v>
          </cell>
          <cell r="E468">
            <v>2</v>
          </cell>
          <cell r="F468">
            <v>2</v>
          </cell>
          <cell r="G468">
            <v>3</v>
          </cell>
          <cell r="H468">
            <v>4</v>
          </cell>
          <cell r="I468">
            <v>2</v>
          </cell>
          <cell r="J468">
            <v>3</v>
          </cell>
          <cell r="K468" t="str">
            <v>SPECIALIST</v>
          </cell>
          <cell r="L468" t="str">
            <v>SOME</v>
          </cell>
        </row>
        <row r="469">
          <cell r="A469">
            <v>23</v>
          </cell>
          <cell r="B469">
            <v>1</v>
          </cell>
          <cell r="C469">
            <v>52</v>
          </cell>
          <cell r="D469">
            <v>164</v>
          </cell>
          <cell r="E469">
            <v>2</v>
          </cell>
          <cell r="F469">
            <v>1</v>
          </cell>
          <cell r="G469">
            <v>2</v>
          </cell>
          <cell r="H469">
            <v>3</v>
          </cell>
          <cell r="I469">
            <v>2</v>
          </cell>
          <cell r="J469">
            <v>2</v>
          </cell>
          <cell r="K469" t="str">
            <v>SPECIALIST</v>
          </cell>
          <cell r="L469" t="str">
            <v>SOME</v>
          </cell>
        </row>
        <row r="470">
          <cell r="A470">
            <v>19</v>
          </cell>
          <cell r="B470">
            <v>1</v>
          </cell>
          <cell r="C470">
            <v>35</v>
          </cell>
          <cell r="D470">
            <v>158</v>
          </cell>
          <cell r="E470">
            <v>2</v>
          </cell>
          <cell r="F470">
            <v>5</v>
          </cell>
          <cell r="G470">
            <v>5</v>
          </cell>
          <cell r="H470">
            <v>4</v>
          </cell>
          <cell r="I470">
            <v>1</v>
          </cell>
          <cell r="J470">
            <v>5</v>
          </cell>
          <cell r="K470" t="str">
            <v>SPECIALIST</v>
          </cell>
          <cell r="L470" t="str">
            <v>none</v>
          </cell>
        </row>
        <row r="471">
          <cell r="A471">
            <v>24</v>
          </cell>
          <cell r="B471">
            <v>1</v>
          </cell>
          <cell r="C471">
            <v>55</v>
          </cell>
          <cell r="D471">
            <v>163</v>
          </cell>
          <cell r="E471">
            <v>1</v>
          </cell>
          <cell r="F471">
            <v>1</v>
          </cell>
          <cell r="G471">
            <v>1</v>
          </cell>
          <cell r="H471">
            <v>2</v>
          </cell>
          <cell r="I471">
            <v>3</v>
          </cell>
          <cell r="J471">
            <v>2</v>
          </cell>
          <cell r="K471" t="str">
            <v>SPECIALIST</v>
          </cell>
          <cell r="L471" t="str">
            <v>SOME</v>
          </cell>
        </row>
        <row r="472">
          <cell r="A472">
            <v>24</v>
          </cell>
          <cell r="B472">
            <v>2</v>
          </cell>
          <cell r="C472">
            <v>48</v>
          </cell>
          <cell r="D472">
            <v>164</v>
          </cell>
          <cell r="E472">
            <v>2</v>
          </cell>
          <cell r="F472">
            <v>4</v>
          </cell>
          <cell r="G472">
            <v>4</v>
          </cell>
          <cell r="H472">
            <v>4</v>
          </cell>
          <cell r="I472">
            <v>2</v>
          </cell>
          <cell r="J472">
            <v>3</v>
          </cell>
          <cell r="K472" t="str">
            <v>SPECIALIST</v>
          </cell>
          <cell r="L472" t="str">
            <v>SOME</v>
          </cell>
        </row>
        <row r="473">
          <cell r="A473">
            <v>23</v>
          </cell>
          <cell r="B473">
            <v>1</v>
          </cell>
          <cell r="C473">
            <v>49</v>
          </cell>
          <cell r="D473">
            <v>160</v>
          </cell>
          <cell r="E473">
            <v>2</v>
          </cell>
          <cell r="F473">
            <v>1</v>
          </cell>
          <cell r="G473">
            <v>3</v>
          </cell>
          <cell r="H473">
            <v>5</v>
          </cell>
          <cell r="I473">
            <v>3</v>
          </cell>
          <cell r="J473">
            <v>3</v>
          </cell>
          <cell r="K473" t="str">
            <v>SPECIALIST</v>
          </cell>
          <cell r="L473" t="str">
            <v>SOME</v>
          </cell>
        </row>
        <row r="474">
          <cell r="A474">
            <v>19</v>
          </cell>
          <cell r="B474">
            <v>1</v>
          </cell>
          <cell r="C474">
            <v>95</v>
          </cell>
          <cell r="D474">
            <v>160</v>
          </cell>
          <cell r="E474">
            <v>1</v>
          </cell>
          <cell r="F474">
            <v>2</v>
          </cell>
          <cell r="G474">
            <v>3</v>
          </cell>
          <cell r="H474">
            <v>2</v>
          </cell>
          <cell r="I474">
            <v>4</v>
          </cell>
          <cell r="J474">
            <v>2</v>
          </cell>
          <cell r="K474" t="str">
            <v>non-specia</v>
          </cell>
          <cell r="L474" t="str">
            <v>SOME</v>
          </cell>
        </row>
        <row r="475">
          <cell r="A475">
            <v>20</v>
          </cell>
          <cell r="B475">
            <v>1</v>
          </cell>
          <cell r="C475">
            <v>51</v>
          </cell>
          <cell r="D475">
            <v>168</v>
          </cell>
          <cell r="E475">
            <v>1</v>
          </cell>
          <cell r="F475">
            <v>1</v>
          </cell>
          <cell r="G475">
            <v>1</v>
          </cell>
          <cell r="H475">
            <v>3</v>
          </cell>
          <cell r="I475">
            <v>1</v>
          </cell>
          <cell r="J475">
            <v>1</v>
          </cell>
          <cell r="K475" t="str">
            <v>SPECIALIST</v>
          </cell>
          <cell r="L475" t="str">
            <v>none</v>
          </cell>
        </row>
        <row r="476">
          <cell r="A476">
            <v>22</v>
          </cell>
          <cell r="C476">
            <v>53</v>
          </cell>
          <cell r="D476">
            <v>170</v>
          </cell>
          <cell r="E476">
            <v>1</v>
          </cell>
          <cell r="F476">
            <v>4</v>
          </cell>
          <cell r="G476">
            <v>1</v>
          </cell>
          <cell r="H476">
            <v>1</v>
          </cell>
          <cell r="I476">
            <v>1</v>
          </cell>
          <cell r="J476">
            <v>1</v>
          </cell>
          <cell r="K476" t="str">
            <v>SPECIALIST</v>
          </cell>
          <cell r="L476" t="str">
            <v>SOME</v>
          </cell>
        </row>
        <row r="477">
          <cell r="A477">
            <v>22</v>
          </cell>
          <cell r="B477">
            <v>1</v>
          </cell>
          <cell r="E477">
            <v>2</v>
          </cell>
          <cell r="F477">
            <v>1</v>
          </cell>
          <cell r="G477">
            <v>3</v>
          </cell>
          <cell r="H477">
            <v>2</v>
          </cell>
          <cell r="I477">
            <v>1</v>
          </cell>
          <cell r="J477">
            <v>1</v>
          </cell>
          <cell r="K477" t="str">
            <v>SPECIALIST</v>
          </cell>
          <cell r="L477" t="str">
            <v>SOME</v>
          </cell>
        </row>
        <row r="478">
          <cell r="A478">
            <v>24</v>
          </cell>
          <cell r="B478">
            <v>1</v>
          </cell>
          <cell r="C478">
            <v>60</v>
          </cell>
          <cell r="D478">
            <v>162</v>
          </cell>
          <cell r="E478">
            <v>1</v>
          </cell>
          <cell r="F478">
            <v>1</v>
          </cell>
          <cell r="G478">
            <v>3</v>
          </cell>
          <cell r="H478">
            <v>2</v>
          </cell>
          <cell r="I478">
            <v>3</v>
          </cell>
          <cell r="J478">
            <v>1</v>
          </cell>
          <cell r="K478" t="str">
            <v>non-specia</v>
          </cell>
          <cell r="L478" t="str">
            <v>SOME</v>
          </cell>
        </row>
        <row r="479">
          <cell r="A479">
            <v>23</v>
          </cell>
          <cell r="B479">
            <v>2</v>
          </cell>
          <cell r="C479">
            <v>63</v>
          </cell>
          <cell r="D479">
            <v>172</v>
          </cell>
          <cell r="E479">
            <v>1</v>
          </cell>
          <cell r="F479">
            <v>1</v>
          </cell>
          <cell r="G479">
            <v>3</v>
          </cell>
          <cell r="H479">
            <v>2</v>
          </cell>
          <cell r="I479">
            <v>1</v>
          </cell>
          <cell r="J479">
            <v>2</v>
          </cell>
          <cell r="K479" t="str">
            <v>SPECIALIST</v>
          </cell>
          <cell r="L479" t="str">
            <v>SOME</v>
          </cell>
        </row>
        <row r="480">
          <cell r="A480">
            <v>24</v>
          </cell>
          <cell r="B480">
            <v>1</v>
          </cell>
          <cell r="C480">
            <v>58</v>
          </cell>
          <cell r="D480">
            <v>166</v>
          </cell>
          <cell r="E480">
            <v>2</v>
          </cell>
          <cell r="F480">
            <v>2</v>
          </cell>
          <cell r="G480">
            <v>3</v>
          </cell>
          <cell r="H480">
            <v>3</v>
          </cell>
          <cell r="I480">
            <v>2</v>
          </cell>
          <cell r="J480">
            <v>2</v>
          </cell>
          <cell r="K480" t="str">
            <v>SPECIALIST</v>
          </cell>
          <cell r="L480" t="str">
            <v>SOME</v>
          </cell>
        </row>
        <row r="481">
          <cell r="A481">
            <v>23</v>
          </cell>
          <cell r="B481">
            <v>2</v>
          </cell>
          <cell r="C481">
            <v>51</v>
          </cell>
          <cell r="D481">
            <v>164</v>
          </cell>
          <cell r="E481">
            <v>2</v>
          </cell>
          <cell r="F481">
            <v>3</v>
          </cell>
          <cell r="G481">
            <v>3</v>
          </cell>
          <cell r="H481">
            <v>3</v>
          </cell>
          <cell r="I481">
            <v>2</v>
          </cell>
          <cell r="J481">
            <v>2</v>
          </cell>
          <cell r="K481" t="str">
            <v>SPECIALIST</v>
          </cell>
          <cell r="L481" t="str">
            <v>SOME</v>
          </cell>
        </row>
        <row r="482">
          <cell r="A482">
            <v>28</v>
          </cell>
          <cell r="B482">
            <v>2</v>
          </cell>
          <cell r="C482">
            <v>65</v>
          </cell>
          <cell r="D482">
            <v>168</v>
          </cell>
          <cell r="E482">
            <v>1</v>
          </cell>
          <cell r="G482">
            <v>3</v>
          </cell>
          <cell r="H482">
            <v>2</v>
          </cell>
          <cell r="I482">
            <v>1</v>
          </cell>
          <cell r="J482">
            <v>1</v>
          </cell>
          <cell r="K482" t="str">
            <v>non-specia</v>
          </cell>
          <cell r="L482" t="str">
            <v>SOME</v>
          </cell>
        </row>
        <row r="483">
          <cell r="A483">
            <v>20</v>
          </cell>
          <cell r="B483">
            <v>1</v>
          </cell>
          <cell r="C483">
            <v>61</v>
          </cell>
          <cell r="D483">
            <v>176</v>
          </cell>
          <cell r="E483">
            <v>2</v>
          </cell>
          <cell r="F483">
            <v>1</v>
          </cell>
          <cell r="G483">
            <v>3</v>
          </cell>
          <cell r="H483">
            <v>3</v>
          </cell>
          <cell r="I483">
            <v>2</v>
          </cell>
          <cell r="J483">
            <v>3</v>
          </cell>
          <cell r="K483" t="str">
            <v>non-specia</v>
          </cell>
          <cell r="L483" t="str">
            <v>SOME</v>
          </cell>
        </row>
        <row r="484">
          <cell r="A484">
            <v>22</v>
          </cell>
          <cell r="B484">
            <v>1</v>
          </cell>
          <cell r="K484" t="str">
            <v>non-specia</v>
          </cell>
          <cell r="L484" t="str">
            <v>none</v>
          </cell>
        </row>
        <row r="485">
          <cell r="A485">
            <v>20</v>
          </cell>
          <cell r="B485">
            <v>2</v>
          </cell>
          <cell r="C485">
            <v>67</v>
          </cell>
          <cell r="D485">
            <v>162</v>
          </cell>
          <cell r="E485">
            <v>1</v>
          </cell>
          <cell r="F485">
            <v>1</v>
          </cell>
          <cell r="G485">
            <v>2</v>
          </cell>
          <cell r="H485">
            <v>2</v>
          </cell>
          <cell r="I485">
            <v>1</v>
          </cell>
          <cell r="J485">
            <v>1</v>
          </cell>
          <cell r="K485" t="str">
            <v>SPECIALIST</v>
          </cell>
          <cell r="L485" t="str">
            <v>none</v>
          </cell>
        </row>
        <row r="486">
          <cell r="A486">
            <v>28</v>
          </cell>
          <cell r="B486">
            <v>1</v>
          </cell>
          <cell r="C486">
            <v>62</v>
          </cell>
          <cell r="D486">
            <v>172</v>
          </cell>
          <cell r="E486">
            <v>1</v>
          </cell>
          <cell r="F486">
            <v>1</v>
          </cell>
          <cell r="G486">
            <v>3</v>
          </cell>
          <cell r="H486">
            <v>2</v>
          </cell>
          <cell r="I486">
            <v>3</v>
          </cell>
          <cell r="J486">
            <v>2</v>
          </cell>
          <cell r="K486" t="str">
            <v>SPECIALIST</v>
          </cell>
          <cell r="L486" t="str">
            <v>SOME</v>
          </cell>
        </row>
        <row r="487">
          <cell r="A487">
            <v>26</v>
          </cell>
          <cell r="B487">
            <v>1</v>
          </cell>
          <cell r="C487">
            <v>54</v>
          </cell>
          <cell r="D487">
            <v>156</v>
          </cell>
          <cell r="E487">
            <v>1</v>
          </cell>
          <cell r="G487">
            <v>3</v>
          </cell>
          <cell r="H487">
            <v>4</v>
          </cell>
          <cell r="I487">
            <v>2</v>
          </cell>
          <cell r="J487">
            <v>1</v>
          </cell>
          <cell r="K487" t="str">
            <v>SPECIALIST</v>
          </cell>
          <cell r="L487" t="str">
            <v>SOME</v>
          </cell>
        </row>
        <row r="488">
          <cell r="A488">
            <v>27</v>
          </cell>
          <cell r="B488">
            <v>2</v>
          </cell>
          <cell r="D488">
            <v>174</v>
          </cell>
          <cell r="E488">
            <v>1</v>
          </cell>
          <cell r="F488">
            <v>1</v>
          </cell>
          <cell r="G488">
            <v>3</v>
          </cell>
          <cell r="H488">
            <v>4</v>
          </cell>
          <cell r="I488">
            <v>4</v>
          </cell>
          <cell r="J488">
            <v>3</v>
          </cell>
          <cell r="K488" t="str">
            <v>SPECIALIST</v>
          </cell>
          <cell r="L488" t="str">
            <v>SOME</v>
          </cell>
        </row>
        <row r="489">
          <cell r="A489">
            <v>32</v>
          </cell>
          <cell r="B489">
            <v>1</v>
          </cell>
          <cell r="C489">
            <v>54</v>
          </cell>
          <cell r="D489">
            <v>170</v>
          </cell>
          <cell r="E489">
            <v>2</v>
          </cell>
          <cell r="F489">
            <v>1</v>
          </cell>
          <cell r="G489">
            <v>1</v>
          </cell>
          <cell r="H489">
            <v>1</v>
          </cell>
          <cell r="I489">
            <v>2</v>
          </cell>
          <cell r="J489">
            <v>2</v>
          </cell>
          <cell r="K489" t="str">
            <v>non-specia</v>
          </cell>
          <cell r="L489" t="str">
            <v>SOME</v>
          </cell>
        </row>
        <row r="490">
          <cell r="A490">
            <v>25</v>
          </cell>
          <cell r="B490">
            <v>1</v>
          </cell>
          <cell r="C490">
            <v>38</v>
          </cell>
          <cell r="D490">
            <v>156</v>
          </cell>
          <cell r="E490">
            <v>2</v>
          </cell>
          <cell r="F490">
            <v>2</v>
          </cell>
          <cell r="G490">
            <v>3</v>
          </cell>
          <cell r="H490">
            <v>3</v>
          </cell>
          <cell r="I490">
            <v>2</v>
          </cell>
          <cell r="J490">
            <v>3</v>
          </cell>
          <cell r="K490" t="str">
            <v>SPECIALIST</v>
          </cell>
          <cell r="L490" t="str">
            <v>SOME</v>
          </cell>
        </row>
        <row r="491">
          <cell r="A491">
            <v>24</v>
          </cell>
          <cell r="B491">
            <v>2</v>
          </cell>
          <cell r="C491">
            <v>53</v>
          </cell>
          <cell r="D491">
            <v>158</v>
          </cell>
          <cell r="E491">
            <v>2</v>
          </cell>
          <cell r="F491">
            <v>1</v>
          </cell>
          <cell r="G491">
            <v>2</v>
          </cell>
          <cell r="H491">
            <v>2</v>
          </cell>
          <cell r="I491">
            <v>3</v>
          </cell>
          <cell r="J491">
            <v>1</v>
          </cell>
          <cell r="K491" t="str">
            <v>SPECIALIST</v>
          </cell>
          <cell r="L491" t="str">
            <v>SOME</v>
          </cell>
        </row>
        <row r="492">
          <cell r="A492">
            <v>21</v>
          </cell>
          <cell r="B492">
            <v>2</v>
          </cell>
          <cell r="K492" t="str">
            <v>non-specia</v>
          </cell>
          <cell r="L492" t="str">
            <v>none</v>
          </cell>
        </row>
        <row r="493">
          <cell r="A493">
            <v>21</v>
          </cell>
          <cell r="B493">
            <v>1</v>
          </cell>
          <cell r="C493">
            <v>74</v>
          </cell>
          <cell r="D493">
            <v>176</v>
          </cell>
          <cell r="E493">
            <v>2</v>
          </cell>
          <cell r="F493">
            <v>2</v>
          </cell>
          <cell r="G493">
            <v>3</v>
          </cell>
          <cell r="H493">
            <v>2</v>
          </cell>
          <cell r="I493">
            <v>3</v>
          </cell>
          <cell r="J493">
            <v>2</v>
          </cell>
          <cell r="K493" t="str">
            <v>SPECIALIST</v>
          </cell>
          <cell r="L493" t="str">
            <v>SOME</v>
          </cell>
        </row>
        <row r="494">
          <cell r="A494">
            <v>35</v>
          </cell>
          <cell r="B494">
            <v>1</v>
          </cell>
          <cell r="C494">
            <v>52</v>
          </cell>
          <cell r="D494">
            <v>166</v>
          </cell>
          <cell r="E494">
            <v>1</v>
          </cell>
          <cell r="F494">
            <v>3</v>
          </cell>
          <cell r="G494">
            <v>3</v>
          </cell>
          <cell r="H494">
            <v>4</v>
          </cell>
          <cell r="I494">
            <v>3</v>
          </cell>
          <cell r="J494">
            <v>2</v>
          </cell>
          <cell r="K494" t="str">
            <v>SPECIALIST</v>
          </cell>
          <cell r="L494" t="str">
            <v>SOME</v>
          </cell>
        </row>
        <row r="495">
          <cell r="A495">
            <v>19</v>
          </cell>
          <cell r="B495">
            <v>1</v>
          </cell>
          <cell r="C495">
            <v>53</v>
          </cell>
          <cell r="D495">
            <v>162</v>
          </cell>
          <cell r="E495">
            <v>1</v>
          </cell>
          <cell r="F495">
            <v>1</v>
          </cell>
          <cell r="G495">
            <v>2</v>
          </cell>
          <cell r="H495">
            <v>3</v>
          </cell>
          <cell r="I495">
            <v>1</v>
          </cell>
          <cell r="J495">
            <v>1</v>
          </cell>
          <cell r="K495" t="str">
            <v>SPECIALIST</v>
          </cell>
          <cell r="L495" t="str">
            <v>SOME</v>
          </cell>
        </row>
        <row r="496">
          <cell r="A496">
            <v>21</v>
          </cell>
          <cell r="B496">
            <v>1</v>
          </cell>
          <cell r="C496">
            <v>46</v>
          </cell>
          <cell r="D496">
            <v>156</v>
          </cell>
          <cell r="E496">
            <v>2</v>
          </cell>
          <cell r="F496">
            <v>2</v>
          </cell>
          <cell r="G496">
            <v>3</v>
          </cell>
          <cell r="H496">
            <v>3</v>
          </cell>
          <cell r="I496">
            <v>1</v>
          </cell>
          <cell r="J496">
            <v>2</v>
          </cell>
          <cell r="K496" t="str">
            <v>SPECIALIST</v>
          </cell>
          <cell r="L496" t="str">
            <v>SOME</v>
          </cell>
        </row>
        <row r="497">
          <cell r="A497">
            <v>22</v>
          </cell>
          <cell r="B497">
            <v>2</v>
          </cell>
          <cell r="C497">
            <v>43</v>
          </cell>
          <cell r="D497">
            <v>166</v>
          </cell>
          <cell r="E497">
            <v>1</v>
          </cell>
          <cell r="F497">
            <v>1</v>
          </cell>
          <cell r="G497">
            <v>2</v>
          </cell>
          <cell r="H497">
            <v>2</v>
          </cell>
          <cell r="I497">
            <v>1</v>
          </cell>
          <cell r="J497">
            <v>1</v>
          </cell>
          <cell r="K497" t="str">
            <v>SPECIALIST</v>
          </cell>
          <cell r="L497" t="str">
            <v>SOME</v>
          </cell>
        </row>
        <row r="498">
          <cell r="A498">
            <v>25</v>
          </cell>
          <cell r="B498">
            <v>1</v>
          </cell>
          <cell r="K498" t="str">
            <v>non-specia</v>
          </cell>
          <cell r="L498" t="str">
            <v>none</v>
          </cell>
        </row>
        <row r="499">
          <cell r="A499">
            <v>56</v>
          </cell>
          <cell r="B499">
            <v>2</v>
          </cell>
          <cell r="C499">
            <v>45</v>
          </cell>
          <cell r="D499">
            <v>160</v>
          </cell>
          <cell r="E499">
            <v>2</v>
          </cell>
          <cell r="F499">
            <v>4</v>
          </cell>
          <cell r="G499">
            <v>5</v>
          </cell>
          <cell r="H499">
            <v>3</v>
          </cell>
          <cell r="I499">
            <v>4</v>
          </cell>
          <cell r="J499">
            <v>5</v>
          </cell>
          <cell r="K499" t="str">
            <v>non-specia</v>
          </cell>
          <cell r="L499" t="str">
            <v>SOME</v>
          </cell>
        </row>
        <row r="500">
          <cell r="A500">
            <v>23</v>
          </cell>
          <cell r="B500">
            <v>2</v>
          </cell>
          <cell r="C500">
            <v>53</v>
          </cell>
          <cell r="D500">
            <v>176</v>
          </cell>
          <cell r="E500">
            <v>2</v>
          </cell>
          <cell r="F500">
            <v>5</v>
          </cell>
          <cell r="G500">
            <v>5</v>
          </cell>
          <cell r="H500">
            <v>5</v>
          </cell>
          <cell r="I500">
            <v>3</v>
          </cell>
          <cell r="J500">
            <v>4</v>
          </cell>
          <cell r="K500" t="str">
            <v>non-specia</v>
          </cell>
          <cell r="L500" t="str">
            <v>SOME</v>
          </cell>
        </row>
        <row r="501">
          <cell r="A501">
            <v>17</v>
          </cell>
          <cell r="B501">
            <v>1</v>
          </cell>
          <cell r="K501" t="str">
            <v>non-specia</v>
          </cell>
          <cell r="L501" t="str">
            <v>none</v>
          </cell>
        </row>
        <row r="502">
          <cell r="A502">
            <v>24</v>
          </cell>
          <cell r="B502">
            <v>1</v>
          </cell>
          <cell r="C502">
            <v>67</v>
          </cell>
          <cell r="D502">
            <v>178</v>
          </cell>
          <cell r="E502">
            <v>1</v>
          </cell>
          <cell r="F502">
            <v>2</v>
          </cell>
          <cell r="G502">
            <v>3</v>
          </cell>
          <cell r="H502">
            <v>3</v>
          </cell>
          <cell r="I502">
            <v>3</v>
          </cell>
          <cell r="J502">
            <v>2</v>
          </cell>
          <cell r="K502" t="str">
            <v>SPECIALIST</v>
          </cell>
          <cell r="L502" t="str">
            <v>SOME</v>
          </cell>
        </row>
        <row r="503">
          <cell r="A503">
            <v>31</v>
          </cell>
          <cell r="B503">
            <v>1</v>
          </cell>
          <cell r="C503">
            <v>51</v>
          </cell>
          <cell r="D503">
            <v>166</v>
          </cell>
          <cell r="E503">
            <v>2</v>
          </cell>
          <cell r="F503">
            <v>1</v>
          </cell>
          <cell r="G503">
            <v>3</v>
          </cell>
          <cell r="H503">
            <v>3</v>
          </cell>
          <cell r="I503">
            <v>2</v>
          </cell>
          <cell r="J503">
            <v>3</v>
          </cell>
          <cell r="K503" t="str">
            <v>SPECIALIST</v>
          </cell>
          <cell r="L503" t="str">
            <v>none</v>
          </cell>
        </row>
        <row r="504">
          <cell r="A504">
            <v>24</v>
          </cell>
          <cell r="B504">
            <v>1</v>
          </cell>
          <cell r="C504">
            <v>60</v>
          </cell>
          <cell r="D504">
            <v>176</v>
          </cell>
          <cell r="E504">
            <v>1</v>
          </cell>
          <cell r="F504">
            <v>1</v>
          </cell>
          <cell r="G504">
            <v>3</v>
          </cell>
          <cell r="H504">
            <v>3</v>
          </cell>
          <cell r="I504">
            <v>2</v>
          </cell>
          <cell r="J504">
            <v>2</v>
          </cell>
          <cell r="K504" t="str">
            <v>non-specia</v>
          </cell>
          <cell r="L504" t="str">
            <v>SOME</v>
          </cell>
        </row>
        <row r="505">
          <cell r="A505">
            <v>24</v>
          </cell>
          <cell r="B505">
            <v>1</v>
          </cell>
          <cell r="C505">
            <v>56</v>
          </cell>
          <cell r="D505">
            <v>158</v>
          </cell>
          <cell r="E505">
            <v>1</v>
          </cell>
          <cell r="F505">
            <v>1</v>
          </cell>
          <cell r="G505">
            <v>3</v>
          </cell>
          <cell r="H505">
            <v>3</v>
          </cell>
          <cell r="I505">
            <v>1</v>
          </cell>
          <cell r="J505">
            <v>2</v>
          </cell>
          <cell r="K505" t="str">
            <v>non-specia</v>
          </cell>
          <cell r="L505" t="str">
            <v>SOME</v>
          </cell>
        </row>
        <row r="506">
          <cell r="A506">
            <v>21</v>
          </cell>
          <cell r="B506">
            <v>2</v>
          </cell>
          <cell r="C506">
            <v>34</v>
          </cell>
          <cell r="D506">
            <v>156</v>
          </cell>
          <cell r="E506">
            <v>2</v>
          </cell>
          <cell r="F506">
            <v>4</v>
          </cell>
          <cell r="G506">
            <v>2</v>
          </cell>
          <cell r="H506">
            <v>3</v>
          </cell>
          <cell r="I506">
            <v>2</v>
          </cell>
          <cell r="J506">
            <v>3</v>
          </cell>
          <cell r="K506" t="str">
            <v>non-specia</v>
          </cell>
          <cell r="L506" t="str">
            <v>SOME</v>
          </cell>
        </row>
        <row r="507">
          <cell r="A507">
            <v>29</v>
          </cell>
          <cell r="B507">
            <v>2</v>
          </cell>
          <cell r="C507">
            <v>59</v>
          </cell>
          <cell r="D507">
            <v>170</v>
          </cell>
          <cell r="E507">
            <v>1</v>
          </cell>
          <cell r="F507">
            <v>1</v>
          </cell>
          <cell r="G507">
            <v>3</v>
          </cell>
          <cell r="H507">
            <v>2</v>
          </cell>
          <cell r="I507">
            <v>2</v>
          </cell>
          <cell r="J507">
            <v>2</v>
          </cell>
          <cell r="K507" t="str">
            <v>non-specia</v>
          </cell>
          <cell r="L507" t="str">
            <v>SOME</v>
          </cell>
        </row>
        <row r="508">
          <cell r="A508">
            <v>27</v>
          </cell>
          <cell r="B508">
            <v>1</v>
          </cell>
          <cell r="C508">
            <v>47</v>
          </cell>
          <cell r="D508">
            <v>166</v>
          </cell>
          <cell r="E508">
            <v>2</v>
          </cell>
          <cell r="F508">
            <v>2</v>
          </cell>
          <cell r="G508">
            <v>3</v>
          </cell>
          <cell r="H508">
            <v>3</v>
          </cell>
          <cell r="I508">
            <v>3</v>
          </cell>
          <cell r="J508">
            <v>1</v>
          </cell>
          <cell r="K508" t="str">
            <v>SPECIALIST</v>
          </cell>
          <cell r="L508" t="str">
            <v>SOME</v>
          </cell>
        </row>
        <row r="509">
          <cell r="A509">
            <v>21</v>
          </cell>
          <cell r="B509">
            <v>1</v>
          </cell>
          <cell r="C509">
            <v>66</v>
          </cell>
          <cell r="D509">
            <v>162</v>
          </cell>
          <cell r="E509">
            <v>2</v>
          </cell>
          <cell r="F509">
            <v>4</v>
          </cell>
          <cell r="G509">
            <v>4</v>
          </cell>
          <cell r="H509">
            <v>4</v>
          </cell>
          <cell r="I509">
            <v>1</v>
          </cell>
          <cell r="J509">
            <v>2</v>
          </cell>
          <cell r="K509" t="str">
            <v>SPECIALIST</v>
          </cell>
          <cell r="L509" t="str">
            <v>SOME</v>
          </cell>
        </row>
        <row r="510">
          <cell r="A510">
            <v>27</v>
          </cell>
          <cell r="B510">
            <v>1</v>
          </cell>
          <cell r="C510">
            <v>54</v>
          </cell>
          <cell r="D510">
            <v>166</v>
          </cell>
          <cell r="E510">
            <v>1</v>
          </cell>
          <cell r="F510">
            <v>2</v>
          </cell>
          <cell r="G510">
            <v>3</v>
          </cell>
          <cell r="H510">
            <v>3</v>
          </cell>
          <cell r="I510">
            <v>2</v>
          </cell>
          <cell r="J510">
            <v>2</v>
          </cell>
          <cell r="K510" t="str">
            <v>SPECIALIST</v>
          </cell>
          <cell r="L510" t="str">
            <v>SOME</v>
          </cell>
        </row>
        <row r="511">
          <cell r="A511">
            <v>24</v>
          </cell>
          <cell r="B511">
            <v>2</v>
          </cell>
          <cell r="C511">
            <v>51</v>
          </cell>
          <cell r="D511">
            <v>170</v>
          </cell>
          <cell r="E511">
            <v>1</v>
          </cell>
          <cell r="F511">
            <v>1</v>
          </cell>
          <cell r="G511">
            <v>3</v>
          </cell>
          <cell r="H511">
            <v>4</v>
          </cell>
          <cell r="I511">
            <v>2</v>
          </cell>
          <cell r="J511">
            <v>2</v>
          </cell>
          <cell r="K511" t="str">
            <v>non-specia</v>
          </cell>
          <cell r="L511" t="str">
            <v>SOME</v>
          </cell>
        </row>
        <row r="512">
          <cell r="A512">
            <v>28</v>
          </cell>
          <cell r="B512">
            <v>1</v>
          </cell>
          <cell r="C512">
            <v>51</v>
          </cell>
          <cell r="D512">
            <v>154</v>
          </cell>
          <cell r="E512">
            <v>1</v>
          </cell>
          <cell r="G512">
            <v>2</v>
          </cell>
          <cell r="H512">
            <v>3</v>
          </cell>
          <cell r="I512">
            <v>1</v>
          </cell>
          <cell r="J512">
            <v>1</v>
          </cell>
          <cell r="K512" t="str">
            <v>non-specia</v>
          </cell>
          <cell r="L512" t="str">
            <v>none</v>
          </cell>
        </row>
        <row r="513">
          <cell r="A513">
            <v>21</v>
          </cell>
          <cell r="B513">
            <v>2</v>
          </cell>
          <cell r="K513" t="str">
            <v>non-specia</v>
          </cell>
          <cell r="L513" t="str">
            <v>none</v>
          </cell>
        </row>
        <row r="514">
          <cell r="A514">
            <v>35</v>
          </cell>
          <cell r="B514">
            <v>2</v>
          </cell>
          <cell r="C514">
            <v>46</v>
          </cell>
          <cell r="D514">
            <v>162</v>
          </cell>
          <cell r="E514">
            <v>1</v>
          </cell>
          <cell r="F514">
            <v>2</v>
          </cell>
          <cell r="G514">
            <v>3</v>
          </cell>
          <cell r="H514">
            <v>1</v>
          </cell>
          <cell r="I514">
            <v>2</v>
          </cell>
          <cell r="J514">
            <v>2</v>
          </cell>
          <cell r="K514" t="str">
            <v>SPECIALIST</v>
          </cell>
          <cell r="L514" t="str">
            <v>SOME</v>
          </cell>
        </row>
        <row r="515">
          <cell r="A515">
            <v>27</v>
          </cell>
          <cell r="B515">
            <v>2</v>
          </cell>
          <cell r="K515" t="str">
            <v>non-specia</v>
          </cell>
          <cell r="L515" t="str">
            <v>none</v>
          </cell>
        </row>
        <row r="516">
          <cell r="A516">
            <v>21</v>
          </cell>
          <cell r="B516">
            <v>2</v>
          </cell>
          <cell r="C516">
            <v>55</v>
          </cell>
          <cell r="D516">
            <v>168</v>
          </cell>
          <cell r="E516">
            <v>2</v>
          </cell>
          <cell r="F516">
            <v>2</v>
          </cell>
          <cell r="G516">
            <v>3</v>
          </cell>
          <cell r="H516">
            <v>3</v>
          </cell>
          <cell r="I516">
            <v>2</v>
          </cell>
          <cell r="J516">
            <v>1</v>
          </cell>
          <cell r="K516" t="str">
            <v>SPECIALIST</v>
          </cell>
          <cell r="L516" t="str">
            <v>SOME</v>
          </cell>
        </row>
        <row r="517">
          <cell r="A517">
            <v>21</v>
          </cell>
          <cell r="B517">
            <v>1</v>
          </cell>
          <cell r="C517">
            <v>57</v>
          </cell>
          <cell r="D517">
            <v>158</v>
          </cell>
          <cell r="E517">
            <v>1</v>
          </cell>
          <cell r="F517">
            <v>1</v>
          </cell>
          <cell r="G517">
            <v>2</v>
          </cell>
          <cell r="H517">
            <v>2</v>
          </cell>
          <cell r="I517">
            <v>2</v>
          </cell>
          <cell r="J517">
            <v>2</v>
          </cell>
          <cell r="K517" t="str">
            <v>SPECIALIST</v>
          </cell>
          <cell r="L517" t="str">
            <v>SOME</v>
          </cell>
        </row>
        <row r="518">
          <cell r="A518">
            <v>27</v>
          </cell>
          <cell r="B518">
            <v>2</v>
          </cell>
          <cell r="C518">
            <v>70</v>
          </cell>
          <cell r="D518">
            <v>170</v>
          </cell>
          <cell r="E518">
            <v>2</v>
          </cell>
          <cell r="F518">
            <v>4</v>
          </cell>
          <cell r="G518">
            <v>3</v>
          </cell>
          <cell r="H518">
            <v>3</v>
          </cell>
          <cell r="I518">
            <v>1</v>
          </cell>
          <cell r="J518">
            <v>2</v>
          </cell>
          <cell r="K518" t="str">
            <v>SPECIALIST</v>
          </cell>
          <cell r="L518" t="str">
            <v>none</v>
          </cell>
        </row>
        <row r="519">
          <cell r="A519">
            <v>25</v>
          </cell>
          <cell r="B519">
            <v>1</v>
          </cell>
          <cell r="C519">
            <v>57</v>
          </cell>
          <cell r="D519">
            <v>166</v>
          </cell>
          <cell r="E519">
            <v>1</v>
          </cell>
          <cell r="F519">
            <v>1</v>
          </cell>
          <cell r="G519">
            <v>2</v>
          </cell>
          <cell r="H519">
            <v>4</v>
          </cell>
          <cell r="I519">
            <v>2</v>
          </cell>
          <cell r="J519">
            <v>2</v>
          </cell>
          <cell r="K519" t="str">
            <v>SPECIALIST</v>
          </cell>
          <cell r="L519" t="str">
            <v>SOME</v>
          </cell>
        </row>
        <row r="520">
          <cell r="A520">
            <v>23</v>
          </cell>
          <cell r="B520">
            <v>1</v>
          </cell>
          <cell r="C520">
            <v>64</v>
          </cell>
          <cell r="D520">
            <v>182</v>
          </cell>
          <cell r="E520">
            <v>1</v>
          </cell>
          <cell r="F520">
            <v>1</v>
          </cell>
          <cell r="G520">
            <v>2</v>
          </cell>
          <cell r="H520">
            <v>3</v>
          </cell>
          <cell r="I520">
            <v>2</v>
          </cell>
          <cell r="J520">
            <v>1</v>
          </cell>
          <cell r="K520" t="str">
            <v>non-specia</v>
          </cell>
          <cell r="L520" t="str">
            <v>none</v>
          </cell>
        </row>
        <row r="521">
          <cell r="A521">
            <v>30</v>
          </cell>
          <cell r="B521">
            <v>1</v>
          </cell>
          <cell r="K521" t="str">
            <v>non-specia</v>
          </cell>
          <cell r="L521" t="str">
            <v>none</v>
          </cell>
        </row>
        <row r="522">
          <cell r="A522">
            <v>26</v>
          </cell>
          <cell r="B522">
            <v>1</v>
          </cell>
          <cell r="K522" t="str">
            <v>non-specia</v>
          </cell>
          <cell r="L522" t="str">
            <v>none</v>
          </cell>
        </row>
        <row r="523">
          <cell r="A523">
            <v>26</v>
          </cell>
          <cell r="B523">
            <v>2</v>
          </cell>
          <cell r="C523">
            <v>57</v>
          </cell>
          <cell r="D523">
            <v>170</v>
          </cell>
          <cell r="E523">
            <v>1</v>
          </cell>
          <cell r="F523">
            <v>1</v>
          </cell>
          <cell r="G523">
            <v>3</v>
          </cell>
          <cell r="H523">
            <v>2</v>
          </cell>
          <cell r="I523">
            <v>1</v>
          </cell>
          <cell r="J523">
            <v>1</v>
          </cell>
          <cell r="K523" t="str">
            <v>SPECIALIST</v>
          </cell>
          <cell r="L523" t="str">
            <v>SOME</v>
          </cell>
        </row>
        <row r="524">
          <cell r="A524">
            <v>20</v>
          </cell>
          <cell r="B524">
            <v>2</v>
          </cell>
          <cell r="C524">
            <v>51</v>
          </cell>
          <cell r="D524">
            <v>166</v>
          </cell>
          <cell r="E524">
            <v>2</v>
          </cell>
          <cell r="F524">
            <v>5</v>
          </cell>
          <cell r="G524">
            <v>5</v>
          </cell>
          <cell r="H524">
            <v>4</v>
          </cell>
          <cell r="I524">
            <v>2</v>
          </cell>
          <cell r="J524">
            <v>3</v>
          </cell>
          <cell r="K524" t="str">
            <v>non-specia</v>
          </cell>
          <cell r="L524" t="str">
            <v>SOME</v>
          </cell>
        </row>
        <row r="525">
          <cell r="A525">
            <v>24</v>
          </cell>
          <cell r="B525">
            <v>1</v>
          </cell>
          <cell r="C525">
            <v>53</v>
          </cell>
          <cell r="D525">
            <v>164</v>
          </cell>
          <cell r="E525">
            <v>1</v>
          </cell>
          <cell r="F525">
            <v>3</v>
          </cell>
          <cell r="G525">
            <v>3</v>
          </cell>
          <cell r="H525">
            <v>5</v>
          </cell>
          <cell r="I525">
            <v>2</v>
          </cell>
          <cell r="J525">
            <v>3</v>
          </cell>
          <cell r="K525" t="str">
            <v>SPECIALIST</v>
          </cell>
          <cell r="L525" t="str">
            <v>SOME</v>
          </cell>
        </row>
        <row r="526">
          <cell r="A526">
            <v>21</v>
          </cell>
          <cell r="B526">
            <v>2</v>
          </cell>
          <cell r="C526">
            <v>50</v>
          </cell>
          <cell r="D526">
            <v>160</v>
          </cell>
          <cell r="E526">
            <v>1</v>
          </cell>
          <cell r="F526">
            <v>1</v>
          </cell>
          <cell r="G526">
            <v>1</v>
          </cell>
          <cell r="H526">
            <v>2</v>
          </cell>
          <cell r="I526">
            <v>2</v>
          </cell>
          <cell r="J526">
            <v>2</v>
          </cell>
          <cell r="K526" t="str">
            <v>non-specia</v>
          </cell>
          <cell r="L526" t="str">
            <v>SOME</v>
          </cell>
        </row>
        <row r="527">
          <cell r="A527">
            <v>24</v>
          </cell>
          <cell r="B527">
            <v>2</v>
          </cell>
          <cell r="C527">
            <v>58</v>
          </cell>
          <cell r="D527">
            <v>178</v>
          </cell>
          <cell r="E527">
            <v>2</v>
          </cell>
          <cell r="F527">
            <v>2</v>
          </cell>
          <cell r="G527">
            <v>2</v>
          </cell>
          <cell r="H527">
            <v>4</v>
          </cell>
          <cell r="I527">
            <v>1</v>
          </cell>
          <cell r="J527">
            <v>2</v>
          </cell>
          <cell r="K527" t="str">
            <v>SPECIALIST</v>
          </cell>
          <cell r="L527" t="str">
            <v>SOME</v>
          </cell>
        </row>
        <row r="528">
          <cell r="A528">
            <v>35</v>
          </cell>
          <cell r="B528">
            <v>1</v>
          </cell>
          <cell r="C528">
            <v>59</v>
          </cell>
          <cell r="D528">
            <v>176</v>
          </cell>
          <cell r="E528">
            <v>1</v>
          </cell>
          <cell r="F528">
            <v>1</v>
          </cell>
          <cell r="G528">
            <v>3</v>
          </cell>
          <cell r="H528">
            <v>2</v>
          </cell>
          <cell r="I528">
            <v>2</v>
          </cell>
          <cell r="J528">
            <v>3</v>
          </cell>
          <cell r="K528" t="str">
            <v>non-specia</v>
          </cell>
          <cell r="L528" t="str">
            <v>SOME</v>
          </cell>
        </row>
        <row r="529">
          <cell r="A529">
            <v>29</v>
          </cell>
          <cell r="B529">
            <v>1</v>
          </cell>
          <cell r="K529" t="str">
            <v>non-specia</v>
          </cell>
          <cell r="L529" t="str">
            <v>none</v>
          </cell>
        </row>
        <row r="530">
          <cell r="A530">
            <v>25</v>
          </cell>
          <cell r="B530">
            <v>1</v>
          </cell>
          <cell r="C530">
            <v>56</v>
          </cell>
          <cell r="D530">
            <v>172</v>
          </cell>
          <cell r="E530">
            <v>1</v>
          </cell>
          <cell r="F530">
            <v>2</v>
          </cell>
          <cell r="G530">
            <v>3</v>
          </cell>
          <cell r="H530">
            <v>3</v>
          </cell>
          <cell r="I530">
            <v>1</v>
          </cell>
          <cell r="J530">
            <v>2</v>
          </cell>
          <cell r="K530" t="str">
            <v>SPECIALIST</v>
          </cell>
          <cell r="L530" t="str">
            <v>SOME</v>
          </cell>
        </row>
        <row r="531">
          <cell r="A531">
            <v>28</v>
          </cell>
          <cell r="B531">
            <v>2</v>
          </cell>
          <cell r="C531">
            <v>68</v>
          </cell>
          <cell r="D531">
            <v>172</v>
          </cell>
          <cell r="E531">
            <v>1</v>
          </cell>
          <cell r="F531">
            <v>1</v>
          </cell>
          <cell r="G531">
            <v>2</v>
          </cell>
          <cell r="H531">
            <v>3</v>
          </cell>
          <cell r="I531">
            <v>5</v>
          </cell>
          <cell r="J531">
            <v>2</v>
          </cell>
          <cell r="K531" t="str">
            <v>SPECIALIST</v>
          </cell>
          <cell r="L531" t="str">
            <v>none</v>
          </cell>
        </row>
        <row r="532">
          <cell r="A532">
            <v>25</v>
          </cell>
          <cell r="B532">
            <v>1</v>
          </cell>
          <cell r="C532">
            <v>48</v>
          </cell>
          <cell r="D532">
            <v>166</v>
          </cell>
          <cell r="E532">
            <v>1</v>
          </cell>
          <cell r="F532">
            <v>2</v>
          </cell>
          <cell r="G532">
            <v>2</v>
          </cell>
          <cell r="H532">
            <v>4</v>
          </cell>
          <cell r="I532">
            <v>2</v>
          </cell>
          <cell r="J532">
            <v>2</v>
          </cell>
          <cell r="K532" t="str">
            <v>SPECIALIST</v>
          </cell>
          <cell r="L532" t="str">
            <v>SOME</v>
          </cell>
        </row>
        <row r="533">
          <cell r="A533">
            <v>26</v>
          </cell>
          <cell r="B533">
            <v>1</v>
          </cell>
          <cell r="C533">
            <v>49</v>
          </cell>
          <cell r="D533">
            <v>162</v>
          </cell>
          <cell r="E533">
            <v>1</v>
          </cell>
          <cell r="F533">
            <v>4</v>
          </cell>
          <cell r="G533">
            <v>3</v>
          </cell>
          <cell r="H533">
            <v>3</v>
          </cell>
          <cell r="I533">
            <v>2</v>
          </cell>
          <cell r="J533">
            <v>2</v>
          </cell>
          <cell r="K533" t="str">
            <v>SPECIALIST</v>
          </cell>
          <cell r="L533" t="str">
            <v>SOME</v>
          </cell>
        </row>
        <row r="534">
          <cell r="A534">
            <v>37</v>
          </cell>
          <cell r="B534">
            <v>2</v>
          </cell>
          <cell r="C534">
            <v>49</v>
          </cell>
          <cell r="D534">
            <v>162</v>
          </cell>
          <cell r="E534">
            <v>2</v>
          </cell>
          <cell r="F534">
            <v>4</v>
          </cell>
          <cell r="G534">
            <v>3</v>
          </cell>
          <cell r="H534">
            <v>3</v>
          </cell>
          <cell r="I534">
            <v>2</v>
          </cell>
          <cell r="J534">
            <v>2</v>
          </cell>
          <cell r="K534" t="str">
            <v>non-specia</v>
          </cell>
          <cell r="L534" t="str">
            <v>SOME</v>
          </cell>
        </row>
        <row r="535">
          <cell r="A535">
            <v>24</v>
          </cell>
          <cell r="B535">
            <v>1</v>
          </cell>
          <cell r="C535">
            <v>47</v>
          </cell>
          <cell r="D535">
            <v>173</v>
          </cell>
          <cell r="E535">
            <v>2</v>
          </cell>
          <cell r="F535">
            <v>3</v>
          </cell>
          <cell r="G535">
            <v>4</v>
          </cell>
          <cell r="H535">
            <v>5</v>
          </cell>
          <cell r="I535">
            <v>2</v>
          </cell>
          <cell r="J535">
            <v>3</v>
          </cell>
          <cell r="K535" t="str">
            <v>non-specia</v>
          </cell>
          <cell r="L535" t="str">
            <v>none</v>
          </cell>
        </row>
        <row r="536">
          <cell r="A536">
            <v>21</v>
          </cell>
          <cell r="B536">
            <v>1</v>
          </cell>
          <cell r="C536">
            <v>44</v>
          </cell>
          <cell r="D536">
            <v>166</v>
          </cell>
          <cell r="E536">
            <v>2</v>
          </cell>
          <cell r="F536">
            <v>4</v>
          </cell>
          <cell r="G536">
            <v>5</v>
          </cell>
          <cell r="H536">
            <v>4</v>
          </cell>
          <cell r="I536">
            <v>1</v>
          </cell>
          <cell r="J536">
            <v>4</v>
          </cell>
          <cell r="K536" t="str">
            <v>SPECIALIST</v>
          </cell>
          <cell r="L536" t="str">
            <v>SOME</v>
          </cell>
        </row>
        <row r="537">
          <cell r="A537">
            <v>24</v>
          </cell>
          <cell r="B537">
            <v>2</v>
          </cell>
          <cell r="C537">
            <v>51</v>
          </cell>
          <cell r="D537">
            <v>158</v>
          </cell>
          <cell r="E537">
            <v>1</v>
          </cell>
          <cell r="F537">
            <v>1</v>
          </cell>
          <cell r="G537">
            <v>1</v>
          </cell>
          <cell r="H537">
            <v>2</v>
          </cell>
          <cell r="I537">
            <v>2</v>
          </cell>
          <cell r="J537">
            <v>1</v>
          </cell>
          <cell r="K537" t="str">
            <v>non-specia</v>
          </cell>
          <cell r="L537" t="str">
            <v>SOME</v>
          </cell>
        </row>
        <row r="538">
          <cell r="A538">
            <v>37</v>
          </cell>
          <cell r="B538">
            <v>2</v>
          </cell>
          <cell r="C538">
            <v>42</v>
          </cell>
          <cell r="D538">
            <v>154</v>
          </cell>
          <cell r="E538">
            <v>1</v>
          </cell>
          <cell r="F538">
            <v>4</v>
          </cell>
          <cell r="G538">
            <v>4</v>
          </cell>
          <cell r="H538">
            <v>4</v>
          </cell>
          <cell r="I538">
            <v>3</v>
          </cell>
          <cell r="J538">
            <v>3</v>
          </cell>
          <cell r="K538" t="str">
            <v>non-specia</v>
          </cell>
          <cell r="L538" t="str">
            <v>SOME</v>
          </cell>
        </row>
        <row r="539">
          <cell r="A539">
            <v>29</v>
          </cell>
          <cell r="B539">
            <v>2</v>
          </cell>
          <cell r="K539" t="str">
            <v>non-specia</v>
          </cell>
          <cell r="L539" t="str">
            <v>none</v>
          </cell>
        </row>
        <row r="540">
          <cell r="A540">
            <v>46</v>
          </cell>
          <cell r="B540">
            <v>1</v>
          </cell>
          <cell r="C540">
            <v>67</v>
          </cell>
          <cell r="D540">
            <v>160</v>
          </cell>
          <cell r="E540">
            <v>1</v>
          </cell>
          <cell r="F540">
            <v>4</v>
          </cell>
          <cell r="G540">
            <v>5</v>
          </cell>
          <cell r="H540">
            <v>4</v>
          </cell>
          <cell r="I540">
            <v>1</v>
          </cell>
          <cell r="J540">
            <v>3</v>
          </cell>
          <cell r="K540" t="str">
            <v>non-specia</v>
          </cell>
          <cell r="L540" t="str">
            <v>SOME</v>
          </cell>
        </row>
        <row r="541">
          <cell r="A541">
            <v>25</v>
          </cell>
          <cell r="B541">
            <v>2</v>
          </cell>
          <cell r="C541">
            <v>51</v>
          </cell>
          <cell r="D541">
            <v>160</v>
          </cell>
          <cell r="E541">
            <v>1</v>
          </cell>
          <cell r="K541" t="str">
            <v>SPECIALIST</v>
          </cell>
          <cell r="L541" t="str">
            <v>SOME</v>
          </cell>
        </row>
        <row r="542">
          <cell r="A542">
            <v>35</v>
          </cell>
          <cell r="B542">
            <v>2</v>
          </cell>
          <cell r="C542">
            <v>60</v>
          </cell>
          <cell r="D542">
            <v>164</v>
          </cell>
          <cell r="E542">
            <v>1</v>
          </cell>
          <cell r="F542">
            <v>1</v>
          </cell>
          <cell r="G542">
            <v>3</v>
          </cell>
          <cell r="H542">
            <v>2</v>
          </cell>
          <cell r="I542">
            <v>2</v>
          </cell>
          <cell r="J542">
            <v>1</v>
          </cell>
          <cell r="K542" t="str">
            <v>SPECIALIST</v>
          </cell>
          <cell r="L542" t="str">
            <v>SOME</v>
          </cell>
        </row>
        <row r="543">
          <cell r="A543">
            <v>21</v>
          </cell>
          <cell r="B543">
            <v>1</v>
          </cell>
          <cell r="C543">
            <v>62</v>
          </cell>
          <cell r="D543">
            <v>168</v>
          </cell>
          <cell r="E543">
            <v>1</v>
          </cell>
          <cell r="F543">
            <v>1</v>
          </cell>
          <cell r="G543">
            <v>3</v>
          </cell>
          <cell r="H543">
            <v>3</v>
          </cell>
          <cell r="I543">
            <v>1</v>
          </cell>
          <cell r="J543">
            <v>1</v>
          </cell>
          <cell r="K543" t="str">
            <v>non-specia</v>
          </cell>
          <cell r="L543" t="str">
            <v>SOME</v>
          </cell>
        </row>
        <row r="544">
          <cell r="A544">
            <v>32</v>
          </cell>
          <cell r="B544">
            <v>1</v>
          </cell>
          <cell r="C544">
            <v>56</v>
          </cell>
          <cell r="D544">
            <v>166</v>
          </cell>
          <cell r="E544">
            <v>2</v>
          </cell>
          <cell r="F544">
            <v>2</v>
          </cell>
          <cell r="G544">
            <v>3</v>
          </cell>
          <cell r="H544">
            <v>2</v>
          </cell>
          <cell r="I544">
            <v>4</v>
          </cell>
          <cell r="J544">
            <v>4</v>
          </cell>
          <cell r="K544" t="str">
            <v>non-specia</v>
          </cell>
          <cell r="L544" t="str">
            <v>SOME</v>
          </cell>
        </row>
        <row r="545">
          <cell r="A545">
            <v>25</v>
          </cell>
          <cell r="B545">
            <v>1</v>
          </cell>
          <cell r="C545">
            <v>58</v>
          </cell>
          <cell r="D545">
            <v>170</v>
          </cell>
          <cell r="E545">
            <v>2</v>
          </cell>
          <cell r="F545">
            <v>1</v>
          </cell>
          <cell r="G545">
            <v>3</v>
          </cell>
          <cell r="H545">
            <v>3</v>
          </cell>
          <cell r="I545">
            <v>2</v>
          </cell>
          <cell r="J545">
            <v>2</v>
          </cell>
          <cell r="K545" t="str">
            <v>SPECIALIST</v>
          </cell>
          <cell r="L545" t="str">
            <v>SOME</v>
          </cell>
        </row>
        <row r="546">
          <cell r="A546">
            <v>29</v>
          </cell>
          <cell r="B546">
            <v>1</v>
          </cell>
          <cell r="C546">
            <v>41</v>
          </cell>
          <cell r="D546">
            <v>158</v>
          </cell>
          <cell r="E546">
            <v>1</v>
          </cell>
          <cell r="F546">
            <v>2</v>
          </cell>
          <cell r="G546">
            <v>3</v>
          </cell>
          <cell r="H546">
            <v>3</v>
          </cell>
          <cell r="I546">
            <v>5</v>
          </cell>
          <cell r="J546">
            <v>3</v>
          </cell>
          <cell r="K546" t="str">
            <v>non-specia</v>
          </cell>
          <cell r="L546" t="str">
            <v>SOME</v>
          </cell>
        </row>
        <row r="547">
          <cell r="A547">
            <v>32</v>
          </cell>
          <cell r="B547">
            <v>2</v>
          </cell>
          <cell r="C547">
            <v>53</v>
          </cell>
          <cell r="D547">
            <v>160</v>
          </cell>
          <cell r="E547">
            <v>1</v>
          </cell>
          <cell r="F547">
            <v>1</v>
          </cell>
          <cell r="G547">
            <v>3</v>
          </cell>
          <cell r="H547">
            <v>2</v>
          </cell>
          <cell r="I547">
            <v>2</v>
          </cell>
          <cell r="J547">
            <v>2</v>
          </cell>
          <cell r="K547" t="str">
            <v>SPECIALIST</v>
          </cell>
          <cell r="L547" t="str">
            <v>SOME</v>
          </cell>
        </row>
        <row r="548">
          <cell r="A548">
            <v>23</v>
          </cell>
          <cell r="B548">
            <v>1</v>
          </cell>
          <cell r="C548">
            <v>55</v>
          </cell>
          <cell r="D548">
            <v>172</v>
          </cell>
          <cell r="E548">
            <v>1</v>
          </cell>
          <cell r="F548">
            <v>1</v>
          </cell>
          <cell r="G548">
            <v>3</v>
          </cell>
          <cell r="H548">
            <v>3</v>
          </cell>
          <cell r="I548">
            <v>2</v>
          </cell>
          <cell r="J548">
            <v>2</v>
          </cell>
          <cell r="K548" t="str">
            <v>SPECIALIST</v>
          </cell>
          <cell r="L548" t="str">
            <v>SOME</v>
          </cell>
        </row>
        <row r="549">
          <cell r="A549">
            <v>33</v>
          </cell>
          <cell r="B549">
            <v>2</v>
          </cell>
          <cell r="K549" t="str">
            <v>non-specia</v>
          </cell>
          <cell r="L549" t="str">
            <v>none</v>
          </cell>
        </row>
        <row r="550">
          <cell r="A550">
            <v>22</v>
          </cell>
          <cell r="B550">
            <v>1</v>
          </cell>
          <cell r="C550">
            <v>43</v>
          </cell>
          <cell r="D550">
            <v>166</v>
          </cell>
          <cell r="E550">
            <v>2</v>
          </cell>
          <cell r="F550">
            <v>1</v>
          </cell>
          <cell r="G550">
            <v>3</v>
          </cell>
          <cell r="H550">
            <v>2</v>
          </cell>
          <cell r="I550">
            <v>2</v>
          </cell>
          <cell r="J550">
            <v>2</v>
          </cell>
          <cell r="K550" t="str">
            <v>SPECIALIST</v>
          </cell>
          <cell r="L550" t="str">
            <v>SOME</v>
          </cell>
        </row>
        <row r="551">
          <cell r="A551">
            <v>23</v>
          </cell>
          <cell r="B551">
            <v>2</v>
          </cell>
          <cell r="C551">
            <v>59</v>
          </cell>
          <cell r="D551">
            <v>168</v>
          </cell>
          <cell r="E551">
            <v>1</v>
          </cell>
          <cell r="F551">
            <v>1</v>
          </cell>
          <cell r="G551">
            <v>2</v>
          </cell>
          <cell r="H551">
            <v>4</v>
          </cell>
          <cell r="I551">
            <v>1</v>
          </cell>
          <cell r="J551">
            <v>1</v>
          </cell>
          <cell r="K551" t="str">
            <v>non-specia</v>
          </cell>
          <cell r="L551" t="str">
            <v>SOME</v>
          </cell>
        </row>
        <row r="552">
          <cell r="A552">
            <v>38</v>
          </cell>
          <cell r="B552">
            <v>1</v>
          </cell>
          <cell r="C552">
            <v>71</v>
          </cell>
          <cell r="D552">
            <v>150</v>
          </cell>
          <cell r="E552">
            <v>1</v>
          </cell>
          <cell r="F552">
            <v>4</v>
          </cell>
          <cell r="G552">
            <v>1</v>
          </cell>
          <cell r="H552">
            <v>2</v>
          </cell>
          <cell r="I552">
            <v>3</v>
          </cell>
          <cell r="J552">
            <v>2</v>
          </cell>
          <cell r="K552" t="str">
            <v>non-specia</v>
          </cell>
          <cell r="L552" t="str">
            <v>SOME</v>
          </cell>
        </row>
        <row r="553">
          <cell r="A553">
            <v>25</v>
          </cell>
          <cell r="B553">
            <v>2</v>
          </cell>
          <cell r="C553">
            <v>53</v>
          </cell>
          <cell r="D553">
            <v>164</v>
          </cell>
          <cell r="E553">
            <v>1</v>
          </cell>
          <cell r="F553">
            <v>1</v>
          </cell>
          <cell r="G553">
            <v>1</v>
          </cell>
          <cell r="H553">
            <v>2</v>
          </cell>
          <cell r="I553">
            <v>2</v>
          </cell>
          <cell r="J553">
            <v>1</v>
          </cell>
          <cell r="K553" t="str">
            <v>non-specia</v>
          </cell>
          <cell r="L553" t="str">
            <v>SOME</v>
          </cell>
        </row>
        <row r="554">
          <cell r="A554">
            <v>37</v>
          </cell>
          <cell r="B554">
            <v>2</v>
          </cell>
          <cell r="C554">
            <v>62</v>
          </cell>
          <cell r="D554">
            <v>166</v>
          </cell>
          <cell r="E554">
            <v>1</v>
          </cell>
          <cell r="F554">
            <v>1</v>
          </cell>
          <cell r="G554">
            <v>3</v>
          </cell>
          <cell r="H554">
            <v>4</v>
          </cell>
          <cell r="I554">
            <v>2</v>
          </cell>
          <cell r="J554">
            <v>1</v>
          </cell>
          <cell r="K554" t="str">
            <v>SPECIALIST</v>
          </cell>
          <cell r="L554" t="str">
            <v>none</v>
          </cell>
        </row>
        <row r="555">
          <cell r="A555">
            <v>25</v>
          </cell>
          <cell r="B555">
            <v>1</v>
          </cell>
          <cell r="C555">
            <v>50</v>
          </cell>
          <cell r="D555">
            <v>156</v>
          </cell>
          <cell r="E555">
            <v>2</v>
          </cell>
          <cell r="F555">
            <v>1</v>
          </cell>
          <cell r="G555">
            <v>1</v>
          </cell>
          <cell r="H555">
            <v>1</v>
          </cell>
          <cell r="I555">
            <v>1</v>
          </cell>
          <cell r="J555">
            <v>2</v>
          </cell>
          <cell r="K555" t="str">
            <v>SPECIALIST</v>
          </cell>
          <cell r="L555" t="str">
            <v>none</v>
          </cell>
        </row>
        <row r="556">
          <cell r="A556">
            <v>24</v>
          </cell>
          <cell r="B556">
            <v>2</v>
          </cell>
          <cell r="C556">
            <v>46</v>
          </cell>
          <cell r="D556">
            <v>158</v>
          </cell>
          <cell r="E556">
            <v>1</v>
          </cell>
          <cell r="F556">
            <v>1</v>
          </cell>
          <cell r="G556">
            <v>2</v>
          </cell>
          <cell r="H556">
            <v>2</v>
          </cell>
          <cell r="I556">
            <v>2</v>
          </cell>
          <cell r="J556">
            <v>1</v>
          </cell>
          <cell r="K556" t="str">
            <v>non-specia</v>
          </cell>
          <cell r="L556" t="str">
            <v>SOME</v>
          </cell>
        </row>
        <row r="557">
          <cell r="A557">
            <v>26</v>
          </cell>
          <cell r="B557">
            <v>2</v>
          </cell>
          <cell r="C557">
            <v>54</v>
          </cell>
          <cell r="D557">
            <v>166</v>
          </cell>
          <cell r="E557">
            <v>1</v>
          </cell>
          <cell r="F557">
            <v>2</v>
          </cell>
          <cell r="G557">
            <v>3</v>
          </cell>
          <cell r="H557">
            <v>3</v>
          </cell>
          <cell r="I557">
            <v>2</v>
          </cell>
          <cell r="J557">
            <v>2</v>
          </cell>
          <cell r="K557" t="str">
            <v>SPECIALIST</v>
          </cell>
          <cell r="L557" t="str">
            <v>SOME</v>
          </cell>
        </row>
        <row r="558">
          <cell r="A558">
            <v>20</v>
          </cell>
          <cell r="B558">
            <v>1</v>
          </cell>
          <cell r="C558">
            <v>72</v>
          </cell>
          <cell r="D558">
            <v>184</v>
          </cell>
          <cell r="E558">
            <v>2</v>
          </cell>
          <cell r="F558">
            <v>1</v>
          </cell>
          <cell r="G558">
            <v>3</v>
          </cell>
          <cell r="H558">
            <v>4</v>
          </cell>
          <cell r="I558">
            <v>2</v>
          </cell>
          <cell r="J558">
            <v>2</v>
          </cell>
          <cell r="K558" t="str">
            <v>SPECIALIST</v>
          </cell>
          <cell r="L558" t="str">
            <v>SOME</v>
          </cell>
        </row>
        <row r="559">
          <cell r="A559">
            <v>27</v>
          </cell>
          <cell r="B559">
            <v>1</v>
          </cell>
          <cell r="C559">
            <v>61</v>
          </cell>
          <cell r="D559">
            <v>176</v>
          </cell>
          <cell r="E559">
            <v>1</v>
          </cell>
          <cell r="F559">
            <v>1</v>
          </cell>
          <cell r="G559">
            <v>3</v>
          </cell>
          <cell r="H559">
            <v>4</v>
          </cell>
          <cell r="I559">
            <v>2</v>
          </cell>
          <cell r="J559">
            <v>2</v>
          </cell>
          <cell r="K559" t="str">
            <v>SPECIALIST</v>
          </cell>
          <cell r="L559" t="str">
            <v>SOME</v>
          </cell>
        </row>
        <row r="560">
          <cell r="A560">
            <v>25</v>
          </cell>
          <cell r="B560">
            <v>1</v>
          </cell>
          <cell r="C560">
            <v>42</v>
          </cell>
          <cell r="D560">
            <v>156</v>
          </cell>
          <cell r="E560">
            <v>2</v>
          </cell>
          <cell r="F560">
            <v>4</v>
          </cell>
          <cell r="G560">
            <v>5</v>
          </cell>
          <cell r="H560">
            <v>4</v>
          </cell>
          <cell r="I560">
            <v>2</v>
          </cell>
          <cell r="J560">
            <v>4</v>
          </cell>
          <cell r="K560" t="str">
            <v>non-specia</v>
          </cell>
          <cell r="L560" t="str">
            <v>none</v>
          </cell>
        </row>
        <row r="561">
          <cell r="A561">
            <v>27</v>
          </cell>
          <cell r="B561">
            <v>2</v>
          </cell>
          <cell r="K561" t="str">
            <v>non-specia</v>
          </cell>
          <cell r="L561" t="str">
            <v>none</v>
          </cell>
        </row>
        <row r="562">
          <cell r="A562">
            <v>40</v>
          </cell>
          <cell r="B562">
            <v>2</v>
          </cell>
          <cell r="C562">
            <v>50</v>
          </cell>
          <cell r="D562">
            <v>172</v>
          </cell>
          <cell r="E562">
            <v>2</v>
          </cell>
          <cell r="F562">
            <v>1</v>
          </cell>
          <cell r="G562">
            <v>1</v>
          </cell>
          <cell r="H562">
            <v>2</v>
          </cell>
          <cell r="I562">
            <v>3</v>
          </cell>
          <cell r="J562">
            <v>1</v>
          </cell>
          <cell r="K562" t="str">
            <v>SPECIALIST</v>
          </cell>
          <cell r="L562" t="str">
            <v>none</v>
          </cell>
        </row>
        <row r="563">
          <cell r="A563">
            <v>17</v>
          </cell>
          <cell r="B563">
            <v>1</v>
          </cell>
          <cell r="C563">
            <v>62</v>
          </cell>
          <cell r="D563">
            <v>178</v>
          </cell>
          <cell r="E563">
            <v>1</v>
          </cell>
          <cell r="F563">
            <v>4</v>
          </cell>
          <cell r="G563">
            <v>3</v>
          </cell>
          <cell r="H563">
            <v>2</v>
          </cell>
          <cell r="I563">
            <v>4</v>
          </cell>
          <cell r="J563">
            <v>2</v>
          </cell>
          <cell r="K563" t="str">
            <v>non-specia</v>
          </cell>
          <cell r="L563" t="str">
            <v>SOME</v>
          </cell>
        </row>
        <row r="564">
          <cell r="A564">
            <v>25</v>
          </cell>
          <cell r="B564">
            <v>1</v>
          </cell>
          <cell r="C564">
            <v>56</v>
          </cell>
          <cell r="D564">
            <v>168</v>
          </cell>
          <cell r="E564">
            <v>1</v>
          </cell>
          <cell r="F564">
            <v>4</v>
          </cell>
          <cell r="G564">
            <v>3</v>
          </cell>
          <cell r="H564">
            <v>5</v>
          </cell>
          <cell r="I564">
            <v>2</v>
          </cell>
          <cell r="J564">
            <v>3</v>
          </cell>
          <cell r="K564" t="str">
            <v>SPECIALIST</v>
          </cell>
          <cell r="L564" t="str">
            <v>SOME</v>
          </cell>
        </row>
        <row r="565">
          <cell r="A565">
            <v>29</v>
          </cell>
          <cell r="B565">
            <v>1</v>
          </cell>
          <cell r="K565" t="str">
            <v>non-specia</v>
          </cell>
          <cell r="L565" t="str">
            <v>none</v>
          </cell>
        </row>
        <row r="566">
          <cell r="A566">
            <v>17</v>
          </cell>
          <cell r="B566">
            <v>1</v>
          </cell>
          <cell r="K566" t="str">
            <v>non-specia</v>
          </cell>
          <cell r="L566" t="str">
            <v>none</v>
          </cell>
        </row>
        <row r="567">
          <cell r="A567">
            <v>16</v>
          </cell>
          <cell r="B567">
            <v>1</v>
          </cell>
          <cell r="C567">
            <v>45</v>
          </cell>
          <cell r="D567">
            <v>168</v>
          </cell>
          <cell r="E567">
            <v>2</v>
          </cell>
          <cell r="F567">
            <v>2</v>
          </cell>
          <cell r="G567">
            <v>4</v>
          </cell>
          <cell r="H567">
            <v>2</v>
          </cell>
          <cell r="I567">
            <v>2</v>
          </cell>
          <cell r="J567">
            <v>3</v>
          </cell>
          <cell r="K567" t="str">
            <v>non-specia</v>
          </cell>
          <cell r="L567" t="str">
            <v>SOME</v>
          </cell>
        </row>
        <row r="568">
          <cell r="A568">
            <v>22</v>
          </cell>
          <cell r="B568">
            <v>1</v>
          </cell>
          <cell r="K568" t="str">
            <v>non-specia</v>
          </cell>
          <cell r="L568" t="str">
            <v>none</v>
          </cell>
        </row>
        <row r="569">
          <cell r="A569">
            <v>19</v>
          </cell>
          <cell r="B569">
            <v>2</v>
          </cell>
          <cell r="K569" t="str">
            <v>non-specia</v>
          </cell>
          <cell r="L569" t="str">
            <v>none</v>
          </cell>
        </row>
        <row r="570">
          <cell r="A570">
            <v>21</v>
          </cell>
          <cell r="B570">
            <v>1</v>
          </cell>
          <cell r="C570">
            <v>55</v>
          </cell>
          <cell r="D570">
            <v>162</v>
          </cell>
          <cell r="E570">
            <v>1</v>
          </cell>
          <cell r="F570">
            <v>1</v>
          </cell>
          <cell r="G570">
            <v>1</v>
          </cell>
          <cell r="H570">
            <v>2</v>
          </cell>
          <cell r="I570">
            <v>1</v>
          </cell>
          <cell r="J570">
            <v>2</v>
          </cell>
          <cell r="K570" t="str">
            <v>SPECIALIST</v>
          </cell>
          <cell r="L570" t="str">
            <v>SOME</v>
          </cell>
        </row>
        <row r="571">
          <cell r="A571">
            <v>20</v>
          </cell>
          <cell r="B571">
            <v>2</v>
          </cell>
          <cell r="C571">
            <v>46</v>
          </cell>
          <cell r="D571">
            <v>164</v>
          </cell>
          <cell r="E571">
            <v>1</v>
          </cell>
          <cell r="F571">
            <v>2</v>
          </cell>
          <cell r="G571">
            <v>3</v>
          </cell>
          <cell r="H571">
            <v>3</v>
          </cell>
          <cell r="I571">
            <v>2</v>
          </cell>
          <cell r="J571">
            <v>1</v>
          </cell>
          <cell r="K571" t="str">
            <v>SPECIALIST</v>
          </cell>
          <cell r="L571" t="str">
            <v>SOME</v>
          </cell>
        </row>
        <row r="572">
          <cell r="A572">
            <v>19</v>
          </cell>
          <cell r="B572">
            <v>2</v>
          </cell>
          <cell r="C572">
            <v>54</v>
          </cell>
          <cell r="D572">
            <v>170</v>
          </cell>
          <cell r="E572">
            <v>2</v>
          </cell>
          <cell r="F572">
            <v>1</v>
          </cell>
          <cell r="G572">
            <v>2</v>
          </cell>
          <cell r="H572">
            <v>3</v>
          </cell>
          <cell r="I572">
            <v>2</v>
          </cell>
          <cell r="J572">
            <v>3</v>
          </cell>
          <cell r="K572" t="str">
            <v>SPECIALIST</v>
          </cell>
          <cell r="L572" t="str">
            <v>SOME</v>
          </cell>
        </row>
        <row r="573">
          <cell r="A573">
            <v>36</v>
          </cell>
          <cell r="B573">
            <v>1</v>
          </cell>
          <cell r="K573" t="str">
            <v>non-specia</v>
          </cell>
          <cell r="L573" t="str">
            <v>none</v>
          </cell>
        </row>
        <row r="574">
          <cell r="A574">
            <v>23</v>
          </cell>
          <cell r="B574">
            <v>1</v>
          </cell>
          <cell r="C574">
            <v>60</v>
          </cell>
          <cell r="D574">
            <v>172</v>
          </cell>
          <cell r="E574">
            <v>1</v>
          </cell>
          <cell r="F574">
            <v>2</v>
          </cell>
          <cell r="G574">
            <v>3</v>
          </cell>
          <cell r="H574">
            <v>3</v>
          </cell>
          <cell r="I574">
            <v>1</v>
          </cell>
          <cell r="J574">
            <v>2</v>
          </cell>
          <cell r="K574" t="str">
            <v>SPECIALIST</v>
          </cell>
          <cell r="L574" t="str">
            <v>SOME</v>
          </cell>
        </row>
        <row r="575">
          <cell r="A575">
            <v>19</v>
          </cell>
          <cell r="B575">
            <v>1</v>
          </cell>
          <cell r="C575">
            <v>56</v>
          </cell>
          <cell r="D575">
            <v>166</v>
          </cell>
          <cell r="E575">
            <v>1</v>
          </cell>
          <cell r="F575">
            <v>1</v>
          </cell>
          <cell r="G575">
            <v>3</v>
          </cell>
          <cell r="H575">
            <v>2</v>
          </cell>
          <cell r="I575">
            <v>1</v>
          </cell>
          <cell r="J575">
            <v>1</v>
          </cell>
          <cell r="K575" t="str">
            <v>SPECIALIST</v>
          </cell>
          <cell r="L575" t="str">
            <v>SOME</v>
          </cell>
        </row>
        <row r="576">
          <cell r="A576">
            <v>25</v>
          </cell>
          <cell r="B576">
            <v>2</v>
          </cell>
          <cell r="C576">
            <v>48</v>
          </cell>
          <cell r="D576">
            <v>154</v>
          </cell>
          <cell r="E576">
            <v>1</v>
          </cell>
          <cell r="F576">
            <v>1</v>
          </cell>
          <cell r="G576">
            <v>1</v>
          </cell>
          <cell r="H576">
            <v>1</v>
          </cell>
          <cell r="I576">
            <v>2</v>
          </cell>
          <cell r="J576">
            <v>1</v>
          </cell>
          <cell r="K576" t="str">
            <v>SPECIALIST</v>
          </cell>
          <cell r="L576" t="str">
            <v>none</v>
          </cell>
        </row>
        <row r="577">
          <cell r="A577">
            <v>22</v>
          </cell>
          <cell r="B577">
            <v>2</v>
          </cell>
          <cell r="K577" t="str">
            <v>non-specia</v>
          </cell>
          <cell r="L577" t="str">
            <v>none</v>
          </cell>
        </row>
        <row r="578">
          <cell r="B578">
            <v>1</v>
          </cell>
          <cell r="K578" t="str">
            <v>non-specia</v>
          </cell>
          <cell r="L578" t="str">
            <v>none</v>
          </cell>
        </row>
        <row r="579">
          <cell r="A579">
            <v>32</v>
          </cell>
          <cell r="B579">
            <v>1</v>
          </cell>
          <cell r="C579">
            <v>49</v>
          </cell>
          <cell r="D579">
            <v>168</v>
          </cell>
          <cell r="E579">
            <v>1</v>
          </cell>
          <cell r="F579">
            <v>1</v>
          </cell>
          <cell r="G579">
            <v>2</v>
          </cell>
          <cell r="H579">
            <v>3</v>
          </cell>
          <cell r="I579">
            <v>2</v>
          </cell>
          <cell r="J579">
            <v>2</v>
          </cell>
          <cell r="K579" t="str">
            <v>non-specia</v>
          </cell>
          <cell r="L579" t="str">
            <v>SOME</v>
          </cell>
        </row>
        <row r="580">
          <cell r="A580">
            <v>23</v>
          </cell>
          <cell r="B580">
            <v>1</v>
          </cell>
          <cell r="C580">
            <v>51</v>
          </cell>
          <cell r="D580">
            <v>168</v>
          </cell>
          <cell r="E580">
            <v>1</v>
          </cell>
          <cell r="F580">
            <v>1</v>
          </cell>
          <cell r="G580">
            <v>3</v>
          </cell>
          <cell r="H580">
            <v>3</v>
          </cell>
          <cell r="I580">
            <v>2</v>
          </cell>
          <cell r="J580">
            <v>2</v>
          </cell>
          <cell r="K580" t="str">
            <v>SPECIALIST</v>
          </cell>
          <cell r="L580" t="str">
            <v>SOME</v>
          </cell>
        </row>
        <row r="581">
          <cell r="A581">
            <v>35</v>
          </cell>
          <cell r="B581">
            <v>1</v>
          </cell>
          <cell r="C581">
            <v>48</v>
          </cell>
          <cell r="D581">
            <v>172</v>
          </cell>
          <cell r="E581">
            <v>2</v>
          </cell>
          <cell r="F581">
            <v>4</v>
          </cell>
          <cell r="G581">
            <v>4</v>
          </cell>
          <cell r="H581">
            <v>4</v>
          </cell>
          <cell r="I581">
            <v>2</v>
          </cell>
          <cell r="J581">
            <v>3</v>
          </cell>
          <cell r="K581" t="str">
            <v>SPECIALIST</v>
          </cell>
          <cell r="L581" t="str">
            <v>SOME</v>
          </cell>
        </row>
        <row r="582">
          <cell r="A582">
            <v>22</v>
          </cell>
          <cell r="B582">
            <v>2</v>
          </cell>
          <cell r="C582">
            <v>54</v>
          </cell>
          <cell r="D582">
            <v>182</v>
          </cell>
          <cell r="E582">
            <v>1</v>
          </cell>
          <cell r="F582">
            <v>2</v>
          </cell>
          <cell r="G582">
            <v>3</v>
          </cell>
          <cell r="H582">
            <v>3</v>
          </cell>
          <cell r="I582">
            <v>2</v>
          </cell>
          <cell r="J582">
            <v>3</v>
          </cell>
          <cell r="K582" t="str">
            <v>SPECIALIST</v>
          </cell>
          <cell r="L582" t="str">
            <v>SOME</v>
          </cell>
        </row>
        <row r="583">
          <cell r="A583">
            <v>24</v>
          </cell>
          <cell r="B583">
            <v>1</v>
          </cell>
          <cell r="C583">
            <v>62</v>
          </cell>
          <cell r="D583">
            <v>170</v>
          </cell>
          <cell r="E583">
            <v>1</v>
          </cell>
          <cell r="F583">
            <v>1</v>
          </cell>
          <cell r="G583">
            <v>2</v>
          </cell>
          <cell r="H583">
            <v>2</v>
          </cell>
          <cell r="I583">
            <v>3</v>
          </cell>
          <cell r="J583">
            <v>1</v>
          </cell>
          <cell r="K583" t="str">
            <v>non-specia</v>
          </cell>
          <cell r="L583" t="str">
            <v>SOME</v>
          </cell>
        </row>
        <row r="584">
          <cell r="A584">
            <v>28</v>
          </cell>
          <cell r="B584">
            <v>1</v>
          </cell>
          <cell r="C584">
            <v>60</v>
          </cell>
          <cell r="D584">
            <v>176</v>
          </cell>
          <cell r="E584">
            <v>1</v>
          </cell>
          <cell r="F584">
            <v>2</v>
          </cell>
          <cell r="G584">
            <v>3</v>
          </cell>
          <cell r="H584">
            <v>3</v>
          </cell>
          <cell r="I584">
            <v>2</v>
          </cell>
          <cell r="J584">
            <v>1</v>
          </cell>
          <cell r="K584" t="str">
            <v>SPECIALIST</v>
          </cell>
          <cell r="L584" t="str">
            <v>SOME</v>
          </cell>
        </row>
        <row r="585">
          <cell r="A585">
            <v>24</v>
          </cell>
          <cell r="B585">
            <v>1</v>
          </cell>
          <cell r="C585">
            <v>50</v>
          </cell>
          <cell r="D585">
            <v>158</v>
          </cell>
          <cell r="E585">
            <v>1</v>
          </cell>
          <cell r="F585">
            <v>2</v>
          </cell>
          <cell r="G585">
            <v>3</v>
          </cell>
          <cell r="H585">
            <v>3</v>
          </cell>
          <cell r="I585">
            <v>5</v>
          </cell>
          <cell r="J585">
            <v>3</v>
          </cell>
          <cell r="K585" t="str">
            <v>SPECIALIST</v>
          </cell>
          <cell r="L585" t="str">
            <v>SOME</v>
          </cell>
        </row>
        <row r="586">
          <cell r="A586">
            <v>22</v>
          </cell>
          <cell r="B586">
            <v>2</v>
          </cell>
          <cell r="C586">
            <v>57</v>
          </cell>
          <cell r="D586">
            <v>170</v>
          </cell>
          <cell r="E586">
            <v>1</v>
          </cell>
          <cell r="F586">
            <v>1</v>
          </cell>
          <cell r="G586">
            <v>3</v>
          </cell>
          <cell r="H586">
            <v>2</v>
          </cell>
          <cell r="I586">
            <v>1</v>
          </cell>
          <cell r="J586">
            <v>1</v>
          </cell>
          <cell r="K586" t="str">
            <v>SPECIALIST</v>
          </cell>
          <cell r="L586" t="str">
            <v>SOME</v>
          </cell>
        </row>
        <row r="587">
          <cell r="A587">
            <v>26</v>
          </cell>
          <cell r="B587">
            <v>1</v>
          </cell>
          <cell r="K587" t="str">
            <v>non-specia</v>
          </cell>
          <cell r="L587" t="str">
            <v>none</v>
          </cell>
        </row>
        <row r="588">
          <cell r="A588">
            <v>26</v>
          </cell>
          <cell r="B588">
            <v>2</v>
          </cell>
          <cell r="C588">
            <v>50</v>
          </cell>
          <cell r="D588">
            <v>166</v>
          </cell>
          <cell r="E588">
            <v>2</v>
          </cell>
          <cell r="F588">
            <v>5</v>
          </cell>
          <cell r="G588">
            <v>5</v>
          </cell>
          <cell r="H588">
            <v>5</v>
          </cell>
          <cell r="I588">
            <v>2</v>
          </cell>
          <cell r="J588">
            <v>2</v>
          </cell>
          <cell r="K588" t="str">
            <v>non-specia</v>
          </cell>
          <cell r="L588" t="str">
            <v>SOME</v>
          </cell>
        </row>
        <row r="589">
          <cell r="A589">
            <v>27</v>
          </cell>
          <cell r="B589">
            <v>1</v>
          </cell>
          <cell r="C589">
            <v>62</v>
          </cell>
          <cell r="D589">
            <v>170</v>
          </cell>
          <cell r="E589">
            <v>2</v>
          </cell>
          <cell r="F589">
            <v>1</v>
          </cell>
          <cell r="G589">
            <v>3</v>
          </cell>
          <cell r="H589">
            <v>4</v>
          </cell>
          <cell r="J589">
            <v>2</v>
          </cell>
          <cell r="K589" t="str">
            <v>non-specia</v>
          </cell>
          <cell r="L589" t="str">
            <v>SOME</v>
          </cell>
        </row>
        <row r="590">
          <cell r="A590">
            <v>25</v>
          </cell>
          <cell r="B590">
            <v>1</v>
          </cell>
          <cell r="E590">
            <v>1</v>
          </cell>
          <cell r="F590">
            <v>1</v>
          </cell>
          <cell r="G590">
            <v>3</v>
          </cell>
          <cell r="H590">
            <v>3</v>
          </cell>
          <cell r="I590">
            <v>2</v>
          </cell>
          <cell r="J590">
            <v>2</v>
          </cell>
          <cell r="K590" t="str">
            <v>non-specia</v>
          </cell>
          <cell r="L590" t="str">
            <v>SOME</v>
          </cell>
        </row>
        <row r="591">
          <cell r="A591">
            <v>19</v>
          </cell>
          <cell r="B591">
            <v>1</v>
          </cell>
          <cell r="C591">
            <v>63</v>
          </cell>
          <cell r="D591">
            <v>170</v>
          </cell>
          <cell r="E591">
            <v>2</v>
          </cell>
          <cell r="F591">
            <v>1</v>
          </cell>
          <cell r="G591">
            <v>1</v>
          </cell>
          <cell r="H591">
            <v>1</v>
          </cell>
          <cell r="I591">
            <v>1</v>
          </cell>
          <cell r="J591">
            <v>1</v>
          </cell>
          <cell r="K591" t="str">
            <v>non-specia</v>
          </cell>
          <cell r="L591" t="str">
            <v>SOME</v>
          </cell>
        </row>
        <row r="592">
          <cell r="A592">
            <v>27</v>
          </cell>
          <cell r="B592">
            <v>1</v>
          </cell>
          <cell r="K592" t="str">
            <v>non-specia</v>
          </cell>
          <cell r="L592" t="str">
            <v>none</v>
          </cell>
        </row>
        <row r="593">
          <cell r="A593">
            <v>24</v>
          </cell>
          <cell r="B593">
            <v>1</v>
          </cell>
          <cell r="C593">
            <v>64</v>
          </cell>
          <cell r="D593">
            <v>172</v>
          </cell>
          <cell r="E593">
            <v>1</v>
          </cell>
          <cell r="F593">
            <v>1</v>
          </cell>
          <cell r="G593">
            <v>3</v>
          </cell>
          <cell r="H593">
            <v>1</v>
          </cell>
          <cell r="I593">
            <v>1</v>
          </cell>
          <cell r="J593">
            <v>1</v>
          </cell>
          <cell r="K593" t="str">
            <v>SPECIALIST</v>
          </cell>
          <cell r="L593" t="str">
            <v>SOME</v>
          </cell>
        </row>
        <row r="594">
          <cell r="A594">
            <v>22</v>
          </cell>
          <cell r="B594">
            <v>1</v>
          </cell>
          <cell r="C594">
            <v>49</v>
          </cell>
          <cell r="D594">
            <v>158</v>
          </cell>
          <cell r="E594">
            <v>1</v>
          </cell>
          <cell r="F594">
            <v>1</v>
          </cell>
          <cell r="G594">
            <v>3</v>
          </cell>
          <cell r="H594">
            <v>3</v>
          </cell>
          <cell r="I594">
            <v>2</v>
          </cell>
          <cell r="J594">
            <v>1</v>
          </cell>
          <cell r="K594" t="str">
            <v>SPECIALIST</v>
          </cell>
          <cell r="L594" t="str">
            <v>SOME</v>
          </cell>
        </row>
        <row r="595">
          <cell r="A595">
            <v>22</v>
          </cell>
          <cell r="B595">
            <v>2</v>
          </cell>
          <cell r="K595" t="str">
            <v>non-specia</v>
          </cell>
          <cell r="L595" t="str">
            <v>none</v>
          </cell>
        </row>
        <row r="596">
          <cell r="A596">
            <v>20</v>
          </cell>
          <cell r="B596">
            <v>1</v>
          </cell>
          <cell r="K596" t="str">
            <v>non-specia</v>
          </cell>
          <cell r="L596" t="str">
            <v>none</v>
          </cell>
        </row>
        <row r="597">
          <cell r="A597">
            <v>28</v>
          </cell>
          <cell r="B597">
            <v>1</v>
          </cell>
          <cell r="C597">
            <v>50</v>
          </cell>
          <cell r="D597">
            <v>174</v>
          </cell>
          <cell r="E597">
            <v>1</v>
          </cell>
          <cell r="F597">
            <v>5</v>
          </cell>
          <cell r="G597">
            <v>4</v>
          </cell>
          <cell r="H597">
            <v>5</v>
          </cell>
          <cell r="I597">
            <v>2</v>
          </cell>
          <cell r="J597">
            <v>3</v>
          </cell>
          <cell r="K597" t="str">
            <v>SPECIALIST</v>
          </cell>
          <cell r="L597" t="str">
            <v>SOME</v>
          </cell>
        </row>
        <row r="598">
          <cell r="A598">
            <v>19</v>
          </cell>
          <cell r="B598">
            <v>1</v>
          </cell>
          <cell r="C598">
            <v>54</v>
          </cell>
          <cell r="D598">
            <v>166</v>
          </cell>
          <cell r="E598">
            <v>2</v>
          </cell>
          <cell r="F598">
            <v>2</v>
          </cell>
          <cell r="G598">
            <v>2</v>
          </cell>
          <cell r="H598">
            <v>2</v>
          </cell>
          <cell r="I598">
            <v>2</v>
          </cell>
          <cell r="J598">
            <v>2</v>
          </cell>
          <cell r="K598" t="str">
            <v>SPECIALIST</v>
          </cell>
          <cell r="L598" t="str">
            <v>SOME</v>
          </cell>
        </row>
        <row r="599">
          <cell r="A599">
            <v>28</v>
          </cell>
          <cell r="B599">
            <v>2</v>
          </cell>
          <cell r="C599">
            <v>48</v>
          </cell>
          <cell r="D599">
            <v>166</v>
          </cell>
          <cell r="E599">
            <v>1</v>
          </cell>
          <cell r="F599">
            <v>4</v>
          </cell>
          <cell r="G599">
            <v>3</v>
          </cell>
          <cell r="H599">
            <v>3</v>
          </cell>
          <cell r="I599">
            <v>2</v>
          </cell>
          <cell r="J599">
            <v>3</v>
          </cell>
          <cell r="K599" t="str">
            <v>SPECIALIST</v>
          </cell>
          <cell r="L599" t="str">
            <v>SOME</v>
          </cell>
        </row>
        <row r="600">
          <cell r="A600">
            <v>17</v>
          </cell>
          <cell r="B600">
            <v>1</v>
          </cell>
          <cell r="K600" t="str">
            <v>non-specia</v>
          </cell>
          <cell r="L600" t="str">
            <v>none</v>
          </cell>
        </row>
        <row r="601">
          <cell r="A601">
            <v>20</v>
          </cell>
          <cell r="B601">
            <v>1</v>
          </cell>
          <cell r="C601">
            <v>50</v>
          </cell>
          <cell r="D601">
            <v>162</v>
          </cell>
          <cell r="E601">
            <v>1</v>
          </cell>
          <cell r="F601">
            <v>1</v>
          </cell>
          <cell r="G601">
            <v>3</v>
          </cell>
          <cell r="H601">
            <v>3</v>
          </cell>
          <cell r="I601">
            <v>1</v>
          </cell>
          <cell r="J601">
            <v>1</v>
          </cell>
          <cell r="K601" t="str">
            <v>SPECIALIST</v>
          </cell>
          <cell r="L601" t="str">
            <v>SOME</v>
          </cell>
        </row>
        <row r="602">
          <cell r="A602">
            <v>21</v>
          </cell>
          <cell r="B602">
            <v>1</v>
          </cell>
          <cell r="C602">
            <v>60</v>
          </cell>
          <cell r="D602">
            <v>176</v>
          </cell>
          <cell r="E602">
            <v>1</v>
          </cell>
          <cell r="F602">
            <v>1</v>
          </cell>
          <cell r="G602">
            <v>3</v>
          </cell>
          <cell r="H602">
            <v>1</v>
          </cell>
          <cell r="I602">
            <v>1</v>
          </cell>
          <cell r="J602">
            <v>2</v>
          </cell>
          <cell r="K602" t="str">
            <v>non-specia</v>
          </cell>
          <cell r="L602" t="str">
            <v>SOME</v>
          </cell>
        </row>
        <row r="603">
          <cell r="A603">
            <v>22</v>
          </cell>
          <cell r="B603">
            <v>1</v>
          </cell>
          <cell r="C603">
            <v>52</v>
          </cell>
          <cell r="D603">
            <v>162</v>
          </cell>
          <cell r="E603">
            <v>1</v>
          </cell>
          <cell r="F603">
            <v>1</v>
          </cell>
          <cell r="G603">
            <v>3</v>
          </cell>
          <cell r="H603">
            <v>1</v>
          </cell>
          <cell r="I603">
            <v>2</v>
          </cell>
          <cell r="J603">
            <v>1</v>
          </cell>
          <cell r="K603" t="str">
            <v>SPECIALIST</v>
          </cell>
          <cell r="L603" t="str">
            <v>SOME</v>
          </cell>
        </row>
        <row r="604">
          <cell r="A604">
            <v>24</v>
          </cell>
          <cell r="B604">
            <v>2</v>
          </cell>
          <cell r="C604">
            <v>50</v>
          </cell>
          <cell r="D604">
            <v>158</v>
          </cell>
          <cell r="E604">
            <v>1</v>
          </cell>
          <cell r="F604">
            <v>1</v>
          </cell>
          <cell r="G604">
            <v>3</v>
          </cell>
          <cell r="H604">
            <v>3</v>
          </cell>
          <cell r="I604">
            <v>1</v>
          </cell>
          <cell r="J604">
            <v>1</v>
          </cell>
          <cell r="K604" t="str">
            <v>SPECIALIST</v>
          </cell>
          <cell r="L604" t="str">
            <v>SOME</v>
          </cell>
        </row>
        <row r="605">
          <cell r="A605">
            <v>26</v>
          </cell>
          <cell r="B605">
            <v>2</v>
          </cell>
          <cell r="C605">
            <v>62</v>
          </cell>
          <cell r="D605">
            <v>156</v>
          </cell>
          <cell r="E605">
            <v>2</v>
          </cell>
          <cell r="F605">
            <v>4</v>
          </cell>
          <cell r="G605">
            <v>4</v>
          </cell>
          <cell r="H605">
            <v>3</v>
          </cell>
          <cell r="I605">
            <v>5</v>
          </cell>
          <cell r="J605">
            <v>4</v>
          </cell>
          <cell r="K605" t="str">
            <v>SPECIALIST</v>
          </cell>
          <cell r="L605" t="str">
            <v>none</v>
          </cell>
        </row>
        <row r="606">
          <cell r="A606">
            <v>25</v>
          </cell>
          <cell r="B606">
            <v>2</v>
          </cell>
          <cell r="C606">
            <v>53</v>
          </cell>
          <cell r="D606">
            <v>158</v>
          </cell>
          <cell r="E606">
            <v>1</v>
          </cell>
          <cell r="F606">
            <v>2</v>
          </cell>
          <cell r="G606">
            <v>4</v>
          </cell>
          <cell r="H606">
            <v>3</v>
          </cell>
          <cell r="I606">
            <v>3</v>
          </cell>
          <cell r="J606">
            <v>2</v>
          </cell>
          <cell r="K606" t="str">
            <v>non-specia</v>
          </cell>
          <cell r="L606" t="str">
            <v>SOME</v>
          </cell>
        </row>
        <row r="607">
          <cell r="A607">
            <v>31</v>
          </cell>
          <cell r="B607">
            <v>1</v>
          </cell>
          <cell r="E607">
            <v>1</v>
          </cell>
          <cell r="K607" t="str">
            <v>non-specia</v>
          </cell>
          <cell r="L607" t="str">
            <v>none</v>
          </cell>
        </row>
        <row r="608">
          <cell r="A608">
            <v>29</v>
          </cell>
          <cell r="B608">
            <v>1</v>
          </cell>
          <cell r="K608" t="str">
            <v>non-specia</v>
          </cell>
          <cell r="L608" t="str">
            <v>none</v>
          </cell>
        </row>
        <row r="609">
          <cell r="A609">
            <v>27</v>
          </cell>
          <cell r="B609">
            <v>1</v>
          </cell>
          <cell r="K609" t="str">
            <v>non-specia</v>
          </cell>
          <cell r="L609" t="str">
            <v>none</v>
          </cell>
        </row>
        <row r="610">
          <cell r="A610">
            <v>30</v>
          </cell>
          <cell r="B610">
            <v>2</v>
          </cell>
          <cell r="K610" t="str">
            <v>non-specia</v>
          </cell>
          <cell r="L610" t="str">
            <v>none</v>
          </cell>
        </row>
        <row r="611">
          <cell r="A611">
            <v>27</v>
          </cell>
          <cell r="B611">
            <v>1</v>
          </cell>
          <cell r="K611" t="str">
            <v>non-specia</v>
          </cell>
          <cell r="L611" t="str">
            <v>none</v>
          </cell>
        </row>
        <row r="612">
          <cell r="A612">
            <v>21</v>
          </cell>
          <cell r="B612">
            <v>1</v>
          </cell>
          <cell r="C612">
            <v>52</v>
          </cell>
          <cell r="D612">
            <v>162</v>
          </cell>
          <cell r="E612">
            <v>1</v>
          </cell>
          <cell r="F612">
            <v>2</v>
          </cell>
          <cell r="G612">
            <v>3</v>
          </cell>
          <cell r="H612">
            <v>4</v>
          </cell>
          <cell r="I612">
            <v>2</v>
          </cell>
          <cell r="J612">
            <v>2</v>
          </cell>
          <cell r="K612" t="str">
            <v>SPECIALIST</v>
          </cell>
          <cell r="L612" t="str">
            <v>SOME</v>
          </cell>
        </row>
        <row r="613">
          <cell r="A613">
            <v>23</v>
          </cell>
          <cell r="B613">
            <v>2</v>
          </cell>
          <cell r="C613">
            <v>66</v>
          </cell>
          <cell r="D613">
            <v>180</v>
          </cell>
          <cell r="E613">
            <v>1</v>
          </cell>
          <cell r="F613">
            <v>1</v>
          </cell>
          <cell r="G613">
            <v>3</v>
          </cell>
          <cell r="H613">
            <v>5</v>
          </cell>
          <cell r="J613">
            <v>2</v>
          </cell>
          <cell r="K613" t="str">
            <v>non-specia</v>
          </cell>
          <cell r="L613" t="str">
            <v>SOME</v>
          </cell>
        </row>
        <row r="614">
          <cell r="A614">
            <v>27</v>
          </cell>
          <cell r="B614">
            <v>1</v>
          </cell>
          <cell r="C614">
            <v>63</v>
          </cell>
          <cell r="D614">
            <v>176</v>
          </cell>
          <cell r="E614">
            <v>1</v>
          </cell>
          <cell r="G614">
            <v>1</v>
          </cell>
          <cell r="H614">
            <v>1</v>
          </cell>
          <cell r="I614">
            <v>1</v>
          </cell>
          <cell r="J614">
            <v>1</v>
          </cell>
          <cell r="K614" t="str">
            <v>SPECIALIST</v>
          </cell>
          <cell r="L614" t="str">
            <v>none</v>
          </cell>
        </row>
        <row r="615">
          <cell r="A615">
            <v>28</v>
          </cell>
          <cell r="B615">
            <v>1</v>
          </cell>
          <cell r="K615" t="str">
            <v>non-specia</v>
          </cell>
          <cell r="L615" t="str">
            <v>none</v>
          </cell>
        </row>
        <row r="616">
          <cell r="A616">
            <v>30</v>
          </cell>
          <cell r="B616">
            <v>2</v>
          </cell>
          <cell r="K616" t="str">
            <v>non-specia</v>
          </cell>
          <cell r="L616" t="str">
            <v>none</v>
          </cell>
        </row>
        <row r="617">
          <cell r="A617">
            <v>27</v>
          </cell>
          <cell r="B617">
            <v>1</v>
          </cell>
          <cell r="C617">
            <v>51</v>
          </cell>
          <cell r="D617">
            <v>158</v>
          </cell>
          <cell r="E617">
            <v>1</v>
          </cell>
          <cell r="F617">
            <v>2</v>
          </cell>
          <cell r="G617">
            <v>3</v>
          </cell>
          <cell r="H617">
            <v>3</v>
          </cell>
          <cell r="I617">
            <v>3</v>
          </cell>
          <cell r="J617">
            <v>2</v>
          </cell>
          <cell r="K617" t="str">
            <v>SPECIALIST</v>
          </cell>
          <cell r="L617" t="str">
            <v>SOME</v>
          </cell>
        </row>
        <row r="618">
          <cell r="A618">
            <v>33</v>
          </cell>
          <cell r="B618">
            <v>2</v>
          </cell>
          <cell r="E618">
            <v>1</v>
          </cell>
          <cell r="K618" t="str">
            <v>non-specia</v>
          </cell>
          <cell r="L618" t="str">
            <v>none</v>
          </cell>
        </row>
        <row r="619">
          <cell r="A619">
            <v>20</v>
          </cell>
          <cell r="B619">
            <v>1</v>
          </cell>
          <cell r="K619" t="str">
            <v>non-specia</v>
          </cell>
          <cell r="L619" t="str">
            <v>none</v>
          </cell>
        </row>
        <row r="620">
          <cell r="A620">
            <v>21</v>
          </cell>
          <cell r="B620">
            <v>1</v>
          </cell>
          <cell r="C620">
            <v>62</v>
          </cell>
          <cell r="D620">
            <v>170</v>
          </cell>
          <cell r="E620">
            <v>1</v>
          </cell>
          <cell r="F620">
            <v>1</v>
          </cell>
          <cell r="G620">
            <v>3</v>
          </cell>
          <cell r="H620">
            <v>3</v>
          </cell>
          <cell r="I620">
            <v>2</v>
          </cell>
          <cell r="J620">
            <v>2</v>
          </cell>
          <cell r="K620" t="str">
            <v>non-specia</v>
          </cell>
          <cell r="L620" t="str">
            <v>SOME</v>
          </cell>
        </row>
        <row r="621">
          <cell r="A621">
            <v>26</v>
          </cell>
          <cell r="B621">
            <v>2</v>
          </cell>
          <cell r="C621">
            <v>55</v>
          </cell>
          <cell r="D621">
            <v>174</v>
          </cell>
          <cell r="E621">
            <v>2</v>
          </cell>
          <cell r="F621">
            <v>2</v>
          </cell>
          <cell r="G621">
            <v>3</v>
          </cell>
          <cell r="H621">
            <v>3</v>
          </cell>
          <cell r="I621">
            <v>3</v>
          </cell>
          <cell r="J621">
            <v>2</v>
          </cell>
          <cell r="K621" t="str">
            <v>non-specia</v>
          </cell>
          <cell r="L621" t="str">
            <v>SOME</v>
          </cell>
        </row>
        <row r="622">
          <cell r="A622">
            <v>30</v>
          </cell>
          <cell r="B622">
            <v>1</v>
          </cell>
          <cell r="C622">
            <v>56</v>
          </cell>
          <cell r="D622">
            <v>162</v>
          </cell>
          <cell r="E622">
            <v>1</v>
          </cell>
          <cell r="F622">
            <v>1</v>
          </cell>
          <cell r="G622">
            <v>2</v>
          </cell>
          <cell r="H622">
            <v>2</v>
          </cell>
          <cell r="J622">
            <v>2</v>
          </cell>
          <cell r="K622" t="str">
            <v>SPECIALIST</v>
          </cell>
          <cell r="L622" t="str">
            <v>none</v>
          </cell>
        </row>
        <row r="623">
          <cell r="A623">
            <v>27</v>
          </cell>
          <cell r="B623">
            <v>1</v>
          </cell>
          <cell r="C623">
            <v>53</v>
          </cell>
          <cell r="D623">
            <v>180</v>
          </cell>
          <cell r="E623">
            <v>2</v>
          </cell>
          <cell r="F623">
            <v>2</v>
          </cell>
          <cell r="G623">
            <v>3</v>
          </cell>
          <cell r="H623">
            <v>4</v>
          </cell>
          <cell r="I623">
            <v>2</v>
          </cell>
          <cell r="J623">
            <v>2</v>
          </cell>
          <cell r="K623" t="str">
            <v>SPECIALIST</v>
          </cell>
          <cell r="L623" t="str">
            <v>SOME</v>
          </cell>
        </row>
        <row r="624">
          <cell r="A624">
            <v>24</v>
          </cell>
          <cell r="B624">
            <v>1</v>
          </cell>
          <cell r="C624">
            <v>51</v>
          </cell>
          <cell r="D624">
            <v>172</v>
          </cell>
          <cell r="E624">
            <v>1</v>
          </cell>
          <cell r="F624">
            <v>2</v>
          </cell>
          <cell r="G624">
            <v>3</v>
          </cell>
          <cell r="H624">
            <v>3</v>
          </cell>
          <cell r="I624">
            <v>2</v>
          </cell>
          <cell r="J624">
            <v>2</v>
          </cell>
          <cell r="K624" t="str">
            <v>SPECIALIST</v>
          </cell>
          <cell r="L624" t="str">
            <v>SOME</v>
          </cell>
        </row>
        <row r="625">
          <cell r="A625">
            <v>24</v>
          </cell>
          <cell r="B625">
            <v>1</v>
          </cell>
          <cell r="C625">
            <v>43</v>
          </cell>
          <cell r="D625">
            <v>160</v>
          </cell>
          <cell r="E625">
            <v>1</v>
          </cell>
          <cell r="F625">
            <v>1</v>
          </cell>
          <cell r="G625">
            <v>1</v>
          </cell>
          <cell r="H625">
            <v>1</v>
          </cell>
          <cell r="I625">
            <v>1</v>
          </cell>
          <cell r="J625">
            <v>1</v>
          </cell>
          <cell r="K625" t="str">
            <v>SPECIALIST</v>
          </cell>
          <cell r="L625" t="str">
            <v>SOME</v>
          </cell>
        </row>
        <row r="626">
          <cell r="A626">
            <v>23</v>
          </cell>
          <cell r="B626">
            <v>2</v>
          </cell>
          <cell r="C626">
            <v>68</v>
          </cell>
          <cell r="D626">
            <v>172</v>
          </cell>
          <cell r="E626">
            <v>1</v>
          </cell>
          <cell r="F626">
            <v>1</v>
          </cell>
          <cell r="G626">
            <v>3</v>
          </cell>
          <cell r="H626">
            <v>4</v>
          </cell>
          <cell r="I626">
            <v>1</v>
          </cell>
          <cell r="J626">
            <v>1</v>
          </cell>
          <cell r="K626" t="str">
            <v>SPECIALIST</v>
          </cell>
          <cell r="L626" t="str">
            <v>SOME</v>
          </cell>
        </row>
        <row r="627">
          <cell r="A627">
            <v>25</v>
          </cell>
          <cell r="B627">
            <v>1</v>
          </cell>
          <cell r="K627" t="str">
            <v>non-specia</v>
          </cell>
          <cell r="L627" t="str">
            <v>none</v>
          </cell>
        </row>
        <row r="628">
          <cell r="A628">
            <v>25</v>
          </cell>
          <cell r="B628">
            <v>1</v>
          </cell>
          <cell r="K628" t="str">
            <v>non-specia</v>
          </cell>
          <cell r="L628" t="str">
            <v>none</v>
          </cell>
        </row>
        <row r="629">
          <cell r="A629">
            <v>20</v>
          </cell>
          <cell r="B629">
            <v>2</v>
          </cell>
          <cell r="C629">
            <v>63</v>
          </cell>
          <cell r="D629">
            <v>176</v>
          </cell>
          <cell r="E629">
            <v>2</v>
          </cell>
          <cell r="F629">
            <v>1</v>
          </cell>
          <cell r="G629">
            <v>1</v>
          </cell>
          <cell r="H629">
            <v>2</v>
          </cell>
          <cell r="I629">
            <v>1</v>
          </cell>
          <cell r="J629">
            <v>2</v>
          </cell>
          <cell r="K629" t="str">
            <v>SPECIALIST</v>
          </cell>
          <cell r="L629" t="str">
            <v>SOME</v>
          </cell>
        </row>
        <row r="630">
          <cell r="A630">
            <v>27</v>
          </cell>
          <cell r="B630">
            <v>1</v>
          </cell>
          <cell r="K630" t="str">
            <v>non-specia</v>
          </cell>
          <cell r="L630" t="str">
            <v>none</v>
          </cell>
        </row>
        <row r="631">
          <cell r="A631">
            <v>33</v>
          </cell>
          <cell r="B631">
            <v>1</v>
          </cell>
          <cell r="E631">
            <v>1</v>
          </cell>
          <cell r="K631" t="str">
            <v>non-specia</v>
          </cell>
          <cell r="L631" t="str">
            <v>none</v>
          </cell>
        </row>
        <row r="632">
          <cell r="A632">
            <v>22</v>
          </cell>
          <cell r="B632">
            <v>1</v>
          </cell>
          <cell r="K632" t="str">
            <v>non-specia</v>
          </cell>
          <cell r="L632" t="str">
            <v>none</v>
          </cell>
        </row>
        <row r="633">
          <cell r="A633">
            <v>22</v>
          </cell>
          <cell r="B633">
            <v>2</v>
          </cell>
          <cell r="C633">
            <v>56</v>
          </cell>
          <cell r="D633">
            <v>168</v>
          </cell>
          <cell r="E633">
            <v>2</v>
          </cell>
          <cell r="F633">
            <v>1</v>
          </cell>
          <cell r="G633">
            <v>3</v>
          </cell>
          <cell r="H633">
            <v>3</v>
          </cell>
          <cell r="I633">
            <v>2</v>
          </cell>
          <cell r="J633">
            <v>2</v>
          </cell>
          <cell r="K633" t="str">
            <v>SPECIALIST</v>
          </cell>
          <cell r="L633" t="str">
            <v>SOME</v>
          </cell>
        </row>
        <row r="634">
          <cell r="A634">
            <v>31</v>
          </cell>
          <cell r="B634">
            <v>1</v>
          </cell>
          <cell r="C634">
            <v>64</v>
          </cell>
          <cell r="D634">
            <v>168</v>
          </cell>
          <cell r="E634">
            <v>1</v>
          </cell>
          <cell r="F634">
            <v>1</v>
          </cell>
          <cell r="G634">
            <v>3</v>
          </cell>
          <cell r="H634">
            <v>3</v>
          </cell>
          <cell r="I634">
            <v>2</v>
          </cell>
          <cell r="J634">
            <v>2</v>
          </cell>
          <cell r="K634" t="str">
            <v>SPECIALIST</v>
          </cell>
          <cell r="L634" t="str">
            <v>SOME</v>
          </cell>
        </row>
        <row r="635">
          <cell r="A635">
            <v>21</v>
          </cell>
          <cell r="B635">
            <v>1</v>
          </cell>
          <cell r="C635">
            <v>51</v>
          </cell>
          <cell r="D635">
            <v>160</v>
          </cell>
          <cell r="E635">
            <v>2</v>
          </cell>
          <cell r="F635">
            <v>2</v>
          </cell>
          <cell r="G635">
            <v>3</v>
          </cell>
          <cell r="H635">
            <v>4</v>
          </cell>
          <cell r="I635">
            <v>4</v>
          </cell>
          <cell r="J635">
            <v>2</v>
          </cell>
          <cell r="K635" t="str">
            <v>SPECIALIST</v>
          </cell>
          <cell r="L635" t="str">
            <v>SOME</v>
          </cell>
        </row>
        <row r="636">
          <cell r="A636">
            <v>28</v>
          </cell>
          <cell r="B636">
            <v>2</v>
          </cell>
          <cell r="K636" t="str">
            <v>non-specia</v>
          </cell>
          <cell r="L636" t="str">
            <v>none</v>
          </cell>
        </row>
        <row r="637">
          <cell r="A637">
            <v>25</v>
          </cell>
          <cell r="B637">
            <v>1</v>
          </cell>
          <cell r="D637">
            <v>168</v>
          </cell>
          <cell r="E637">
            <v>2</v>
          </cell>
          <cell r="F637">
            <v>5</v>
          </cell>
          <cell r="G637">
            <v>3</v>
          </cell>
          <cell r="H637">
            <v>3</v>
          </cell>
          <cell r="I637">
            <v>4</v>
          </cell>
          <cell r="J637">
            <v>3</v>
          </cell>
          <cell r="K637" t="str">
            <v>SPECIALIST</v>
          </cell>
          <cell r="L637" t="str">
            <v>none</v>
          </cell>
        </row>
        <row r="638">
          <cell r="A638">
            <v>27</v>
          </cell>
          <cell r="B638">
            <v>1</v>
          </cell>
          <cell r="K638" t="str">
            <v>non-specia</v>
          </cell>
          <cell r="L638" t="str">
            <v>none</v>
          </cell>
        </row>
        <row r="639">
          <cell r="A639">
            <v>18</v>
          </cell>
          <cell r="B639">
            <v>2</v>
          </cell>
          <cell r="C639">
            <v>62</v>
          </cell>
          <cell r="D639">
            <v>166</v>
          </cell>
          <cell r="E639">
            <v>2</v>
          </cell>
          <cell r="F639">
            <v>1</v>
          </cell>
          <cell r="G639">
            <v>2</v>
          </cell>
          <cell r="H639">
            <v>3</v>
          </cell>
          <cell r="I639">
            <v>1</v>
          </cell>
          <cell r="J639">
            <v>1</v>
          </cell>
          <cell r="K639" t="str">
            <v>SPECIALIST</v>
          </cell>
          <cell r="L639" t="str">
            <v>SOME</v>
          </cell>
        </row>
        <row r="640">
          <cell r="A640">
            <v>27</v>
          </cell>
          <cell r="B640">
            <v>1</v>
          </cell>
          <cell r="K640" t="str">
            <v>non-specia</v>
          </cell>
          <cell r="L640" t="str">
            <v>none</v>
          </cell>
        </row>
        <row r="641">
          <cell r="A641">
            <v>34</v>
          </cell>
          <cell r="B641">
            <v>1</v>
          </cell>
          <cell r="C641">
            <v>56</v>
          </cell>
          <cell r="D641">
            <v>172</v>
          </cell>
          <cell r="E641">
            <v>1</v>
          </cell>
          <cell r="F641">
            <v>1</v>
          </cell>
          <cell r="G641">
            <v>3</v>
          </cell>
          <cell r="H641">
            <v>2</v>
          </cell>
          <cell r="I641">
            <v>2</v>
          </cell>
          <cell r="J641">
            <v>1</v>
          </cell>
          <cell r="K641" t="str">
            <v>SPECIALIST</v>
          </cell>
          <cell r="L641" t="str">
            <v>none</v>
          </cell>
        </row>
        <row r="642">
          <cell r="A642">
            <v>27</v>
          </cell>
          <cell r="B642">
            <v>1</v>
          </cell>
          <cell r="C642">
            <v>40</v>
          </cell>
          <cell r="D642">
            <v>154</v>
          </cell>
          <cell r="E642">
            <v>2</v>
          </cell>
          <cell r="F642">
            <v>4</v>
          </cell>
          <cell r="G642">
            <v>5</v>
          </cell>
          <cell r="H642">
            <v>5</v>
          </cell>
          <cell r="I642">
            <v>2</v>
          </cell>
          <cell r="J642">
            <v>4</v>
          </cell>
          <cell r="K642" t="str">
            <v>non-specia</v>
          </cell>
          <cell r="L642" t="str">
            <v>none</v>
          </cell>
        </row>
        <row r="643">
          <cell r="A643">
            <v>24</v>
          </cell>
          <cell r="B643">
            <v>2</v>
          </cell>
          <cell r="C643">
            <v>57</v>
          </cell>
          <cell r="E643">
            <v>2</v>
          </cell>
          <cell r="F643">
            <v>5</v>
          </cell>
          <cell r="G643">
            <v>4</v>
          </cell>
          <cell r="H643">
            <v>3</v>
          </cell>
          <cell r="I643">
            <v>2</v>
          </cell>
          <cell r="J643">
            <v>3</v>
          </cell>
          <cell r="K643" t="str">
            <v>non-specia</v>
          </cell>
          <cell r="L643" t="str">
            <v>none</v>
          </cell>
        </row>
        <row r="644">
          <cell r="A644">
            <v>30</v>
          </cell>
          <cell r="B644">
            <v>1</v>
          </cell>
          <cell r="C644">
            <v>58</v>
          </cell>
          <cell r="D644">
            <v>174</v>
          </cell>
          <cell r="E644">
            <v>1</v>
          </cell>
          <cell r="F644">
            <v>1</v>
          </cell>
          <cell r="G644">
            <v>4</v>
          </cell>
          <cell r="H644">
            <v>3</v>
          </cell>
          <cell r="I644">
            <v>2</v>
          </cell>
          <cell r="J644">
            <v>2</v>
          </cell>
          <cell r="K644" t="str">
            <v>non-specia</v>
          </cell>
          <cell r="L644" t="str">
            <v>SOME</v>
          </cell>
        </row>
        <row r="645">
          <cell r="A645">
            <v>24</v>
          </cell>
          <cell r="B645">
            <v>1</v>
          </cell>
          <cell r="K645" t="str">
            <v>non-specia</v>
          </cell>
          <cell r="L645" t="str">
            <v>none</v>
          </cell>
        </row>
        <row r="646">
          <cell r="A646">
            <v>24</v>
          </cell>
          <cell r="B646">
            <v>2</v>
          </cell>
          <cell r="C646">
            <v>42</v>
          </cell>
          <cell r="D646">
            <v>170</v>
          </cell>
          <cell r="E646">
            <v>2</v>
          </cell>
          <cell r="F646">
            <v>1</v>
          </cell>
          <cell r="G646">
            <v>3</v>
          </cell>
          <cell r="H646">
            <v>3</v>
          </cell>
          <cell r="I646">
            <v>2</v>
          </cell>
          <cell r="J646">
            <v>1</v>
          </cell>
          <cell r="K646" t="str">
            <v>SPECIALIST</v>
          </cell>
          <cell r="L646" t="str">
            <v>SOME</v>
          </cell>
        </row>
        <row r="647">
          <cell r="A647">
            <v>20</v>
          </cell>
          <cell r="B647">
            <v>1</v>
          </cell>
          <cell r="K647" t="str">
            <v>non-specia</v>
          </cell>
          <cell r="L647" t="str">
            <v>none</v>
          </cell>
        </row>
        <row r="648">
          <cell r="A648">
            <v>19</v>
          </cell>
          <cell r="B648">
            <v>2</v>
          </cell>
          <cell r="C648">
            <v>74</v>
          </cell>
          <cell r="D648">
            <v>170</v>
          </cell>
          <cell r="E648">
            <v>1</v>
          </cell>
          <cell r="F648">
            <v>1</v>
          </cell>
          <cell r="G648">
            <v>1</v>
          </cell>
          <cell r="H648">
            <v>1</v>
          </cell>
          <cell r="I648">
            <v>1</v>
          </cell>
          <cell r="J648">
            <v>1</v>
          </cell>
          <cell r="K648" t="str">
            <v>SPECIALIST</v>
          </cell>
          <cell r="L648" t="str">
            <v>SOME</v>
          </cell>
        </row>
        <row r="649">
          <cell r="A649">
            <v>18</v>
          </cell>
          <cell r="B649">
            <v>1</v>
          </cell>
          <cell r="C649">
            <v>49</v>
          </cell>
          <cell r="D649">
            <v>158</v>
          </cell>
          <cell r="E649">
            <v>1</v>
          </cell>
          <cell r="F649">
            <v>1</v>
          </cell>
          <cell r="G649">
            <v>2</v>
          </cell>
          <cell r="H649">
            <v>2</v>
          </cell>
          <cell r="I649">
            <v>1</v>
          </cell>
          <cell r="J649">
            <v>1</v>
          </cell>
          <cell r="K649" t="str">
            <v>non-specia</v>
          </cell>
          <cell r="L649" t="str">
            <v>SOME</v>
          </cell>
        </row>
        <row r="650">
          <cell r="A650">
            <v>19</v>
          </cell>
          <cell r="B650">
            <v>2</v>
          </cell>
          <cell r="D650">
            <v>160</v>
          </cell>
          <cell r="E650">
            <v>2</v>
          </cell>
          <cell r="F650">
            <v>2</v>
          </cell>
          <cell r="G650">
            <v>3</v>
          </cell>
          <cell r="H650">
            <v>3</v>
          </cell>
          <cell r="I650">
            <v>1</v>
          </cell>
          <cell r="J650">
            <v>3</v>
          </cell>
          <cell r="K650" t="str">
            <v>SPECIALIST</v>
          </cell>
          <cell r="L650" t="str">
            <v>SOME</v>
          </cell>
        </row>
        <row r="651">
          <cell r="A651">
            <v>33</v>
          </cell>
          <cell r="B651">
            <v>2</v>
          </cell>
          <cell r="K651" t="str">
            <v>non-specia</v>
          </cell>
          <cell r="L651" t="str">
            <v>none</v>
          </cell>
        </row>
        <row r="652">
          <cell r="A652">
            <v>20</v>
          </cell>
          <cell r="B652">
            <v>2</v>
          </cell>
          <cell r="K652" t="str">
            <v>non-specia</v>
          </cell>
          <cell r="L652" t="str">
            <v>none</v>
          </cell>
        </row>
        <row r="653">
          <cell r="A653">
            <v>21</v>
          </cell>
          <cell r="B653">
            <v>1</v>
          </cell>
          <cell r="C653">
            <v>43</v>
          </cell>
          <cell r="D653">
            <v>154</v>
          </cell>
          <cell r="E653">
            <v>1</v>
          </cell>
          <cell r="F653">
            <v>2</v>
          </cell>
          <cell r="G653">
            <v>3</v>
          </cell>
          <cell r="H653">
            <v>3</v>
          </cell>
          <cell r="I653">
            <v>3</v>
          </cell>
          <cell r="J653">
            <v>2</v>
          </cell>
          <cell r="K653" t="str">
            <v>SPECIALIST</v>
          </cell>
          <cell r="L653" t="str">
            <v>SOME</v>
          </cell>
        </row>
        <row r="654">
          <cell r="A654">
            <v>22</v>
          </cell>
          <cell r="B654">
            <v>2</v>
          </cell>
          <cell r="C654">
            <v>62</v>
          </cell>
          <cell r="D654">
            <v>176</v>
          </cell>
          <cell r="E654">
            <v>1</v>
          </cell>
          <cell r="F654">
            <v>1</v>
          </cell>
          <cell r="G654">
            <v>3</v>
          </cell>
          <cell r="H654">
            <v>5</v>
          </cell>
          <cell r="I654">
            <v>2</v>
          </cell>
          <cell r="J654">
            <v>3</v>
          </cell>
          <cell r="K654" t="str">
            <v>non-specia</v>
          </cell>
          <cell r="L654" t="str">
            <v>SOME</v>
          </cell>
        </row>
        <row r="655">
          <cell r="A655">
            <v>18</v>
          </cell>
          <cell r="B655">
            <v>1</v>
          </cell>
          <cell r="C655">
            <v>60</v>
          </cell>
          <cell r="D655">
            <v>170</v>
          </cell>
          <cell r="E655">
            <v>2</v>
          </cell>
          <cell r="F655">
            <v>1</v>
          </cell>
          <cell r="G655">
            <v>3</v>
          </cell>
          <cell r="H655">
            <v>1</v>
          </cell>
          <cell r="I655">
            <v>1</v>
          </cell>
          <cell r="J655">
            <v>2</v>
          </cell>
          <cell r="K655" t="str">
            <v>SPECIALIST</v>
          </cell>
          <cell r="L655" t="str">
            <v>SOME</v>
          </cell>
        </row>
        <row r="656">
          <cell r="A656">
            <v>22</v>
          </cell>
          <cell r="B656">
            <v>1</v>
          </cell>
          <cell r="C656">
            <v>56</v>
          </cell>
          <cell r="D656">
            <v>168</v>
          </cell>
          <cell r="E656">
            <v>1</v>
          </cell>
          <cell r="F656">
            <v>1</v>
          </cell>
          <cell r="G656">
            <v>2</v>
          </cell>
          <cell r="H656">
            <v>2</v>
          </cell>
          <cell r="I656">
            <v>2</v>
          </cell>
          <cell r="J656">
            <v>2</v>
          </cell>
          <cell r="K656" t="str">
            <v>SPECIALIST</v>
          </cell>
          <cell r="L656" t="str">
            <v>SOME</v>
          </cell>
        </row>
        <row r="657">
          <cell r="A657">
            <v>42</v>
          </cell>
          <cell r="B657">
            <v>2</v>
          </cell>
          <cell r="C657">
            <v>50</v>
          </cell>
          <cell r="D657">
            <v>160</v>
          </cell>
          <cell r="E657">
            <v>1</v>
          </cell>
          <cell r="F657">
            <v>1</v>
          </cell>
          <cell r="G657">
            <v>3</v>
          </cell>
          <cell r="H657">
            <v>4</v>
          </cell>
          <cell r="I657">
            <v>1</v>
          </cell>
          <cell r="J657">
            <v>2</v>
          </cell>
          <cell r="K657" t="str">
            <v>SPECIALIST</v>
          </cell>
          <cell r="L657" t="str">
            <v>SOME</v>
          </cell>
        </row>
        <row r="658">
          <cell r="A658">
            <v>21</v>
          </cell>
          <cell r="B658">
            <v>2</v>
          </cell>
          <cell r="C658">
            <v>44</v>
          </cell>
          <cell r="D658">
            <v>156</v>
          </cell>
          <cell r="E658">
            <v>1</v>
          </cell>
          <cell r="F658">
            <v>2</v>
          </cell>
          <cell r="G658">
            <v>4</v>
          </cell>
          <cell r="H658">
            <v>2</v>
          </cell>
          <cell r="I658">
            <v>2</v>
          </cell>
          <cell r="J658">
            <v>2</v>
          </cell>
          <cell r="K658" t="str">
            <v>non-specia</v>
          </cell>
          <cell r="L658" t="str">
            <v>SOME</v>
          </cell>
        </row>
        <row r="659">
          <cell r="A659">
            <v>21</v>
          </cell>
          <cell r="B659">
            <v>1</v>
          </cell>
          <cell r="C659">
            <v>50</v>
          </cell>
          <cell r="D659">
            <v>174</v>
          </cell>
          <cell r="E659">
            <v>1</v>
          </cell>
          <cell r="F659">
            <v>2</v>
          </cell>
          <cell r="G659">
            <v>3</v>
          </cell>
          <cell r="H659">
            <v>4</v>
          </cell>
          <cell r="I659">
            <v>2</v>
          </cell>
          <cell r="J659">
            <v>3</v>
          </cell>
          <cell r="K659" t="str">
            <v>SPECIALIST</v>
          </cell>
          <cell r="L659" t="str">
            <v>SOME</v>
          </cell>
        </row>
        <row r="660">
          <cell r="A660">
            <v>23</v>
          </cell>
          <cell r="B660">
            <v>1</v>
          </cell>
          <cell r="C660">
            <v>45</v>
          </cell>
          <cell r="D660">
            <v>156</v>
          </cell>
          <cell r="E660">
            <v>2</v>
          </cell>
          <cell r="F660">
            <v>2</v>
          </cell>
          <cell r="G660">
            <v>5</v>
          </cell>
          <cell r="H660">
            <v>4</v>
          </cell>
          <cell r="I660">
            <v>2</v>
          </cell>
          <cell r="J660">
            <v>3</v>
          </cell>
          <cell r="K660" t="str">
            <v>SPECIALIST</v>
          </cell>
          <cell r="L660" t="str">
            <v>SOME</v>
          </cell>
        </row>
        <row r="661">
          <cell r="A661">
            <v>21</v>
          </cell>
          <cell r="B661">
            <v>2</v>
          </cell>
          <cell r="C661">
            <v>38</v>
          </cell>
          <cell r="D661">
            <v>149</v>
          </cell>
          <cell r="E661">
            <v>1</v>
          </cell>
          <cell r="F661">
            <v>1</v>
          </cell>
          <cell r="G661">
            <v>2</v>
          </cell>
          <cell r="H661">
            <v>3</v>
          </cell>
          <cell r="I661">
            <v>2</v>
          </cell>
          <cell r="J661">
            <v>2</v>
          </cell>
          <cell r="K661" t="str">
            <v>SPECIALIST</v>
          </cell>
          <cell r="L661" t="str">
            <v>SOME</v>
          </cell>
        </row>
        <row r="662">
          <cell r="A662">
            <v>28</v>
          </cell>
          <cell r="B662">
            <v>2</v>
          </cell>
          <cell r="C662">
            <v>74</v>
          </cell>
          <cell r="D662">
            <v>176</v>
          </cell>
          <cell r="E662">
            <v>1</v>
          </cell>
          <cell r="F662">
            <v>1</v>
          </cell>
          <cell r="G662">
            <v>3</v>
          </cell>
          <cell r="H662">
            <v>3</v>
          </cell>
          <cell r="I662">
            <v>2</v>
          </cell>
          <cell r="J662">
            <v>1</v>
          </cell>
          <cell r="K662" t="str">
            <v>SPECIALIST</v>
          </cell>
          <cell r="L662" t="str">
            <v>SOME</v>
          </cell>
        </row>
        <row r="663">
          <cell r="A663">
            <v>14</v>
          </cell>
          <cell r="B663">
            <v>1</v>
          </cell>
          <cell r="K663" t="str">
            <v>non-specia</v>
          </cell>
          <cell r="L663" t="str">
            <v>none</v>
          </cell>
        </row>
        <row r="664">
          <cell r="A664">
            <v>20</v>
          </cell>
          <cell r="B664">
            <v>1</v>
          </cell>
          <cell r="C664">
            <v>52</v>
          </cell>
          <cell r="D664">
            <v>154</v>
          </cell>
          <cell r="E664">
            <v>1</v>
          </cell>
          <cell r="F664">
            <v>1</v>
          </cell>
          <cell r="G664">
            <v>3</v>
          </cell>
          <cell r="H664">
            <v>3</v>
          </cell>
          <cell r="I664">
            <v>2</v>
          </cell>
          <cell r="J664">
            <v>2</v>
          </cell>
          <cell r="K664" t="str">
            <v>SPECIALIST</v>
          </cell>
          <cell r="L664" t="str">
            <v>SOME</v>
          </cell>
        </row>
        <row r="665">
          <cell r="A665">
            <v>18</v>
          </cell>
          <cell r="B665">
            <v>2</v>
          </cell>
          <cell r="C665">
            <v>49</v>
          </cell>
          <cell r="D665">
            <v>152</v>
          </cell>
          <cell r="E665">
            <v>2</v>
          </cell>
          <cell r="F665">
            <v>1</v>
          </cell>
          <cell r="G665">
            <v>3</v>
          </cell>
          <cell r="H665">
            <v>3</v>
          </cell>
          <cell r="I665">
            <v>1</v>
          </cell>
          <cell r="J665">
            <v>2</v>
          </cell>
          <cell r="K665" t="str">
            <v>non-specia</v>
          </cell>
          <cell r="L665" t="str">
            <v>none</v>
          </cell>
        </row>
        <row r="666">
          <cell r="A666">
            <v>23</v>
          </cell>
          <cell r="B666">
            <v>1</v>
          </cell>
          <cell r="C666">
            <v>58</v>
          </cell>
          <cell r="D666">
            <v>174</v>
          </cell>
          <cell r="E666">
            <v>1</v>
          </cell>
          <cell r="F666">
            <v>2</v>
          </cell>
          <cell r="G666">
            <v>2</v>
          </cell>
          <cell r="H666">
            <v>4</v>
          </cell>
          <cell r="I666">
            <v>1</v>
          </cell>
          <cell r="J666">
            <v>1</v>
          </cell>
          <cell r="K666" t="str">
            <v>SPECIALIST</v>
          </cell>
          <cell r="L666" t="str">
            <v>SOME</v>
          </cell>
        </row>
        <row r="667">
          <cell r="A667">
            <v>22</v>
          </cell>
          <cell r="B667">
            <v>1</v>
          </cell>
          <cell r="C667">
            <v>45</v>
          </cell>
          <cell r="D667">
            <v>158</v>
          </cell>
          <cell r="E667">
            <v>1</v>
          </cell>
          <cell r="F667">
            <v>2</v>
          </cell>
          <cell r="G667">
            <v>3</v>
          </cell>
          <cell r="H667">
            <v>3</v>
          </cell>
          <cell r="I667">
            <v>2</v>
          </cell>
          <cell r="J667">
            <v>2</v>
          </cell>
          <cell r="K667" t="str">
            <v>SPECIALIST</v>
          </cell>
          <cell r="L667" t="str">
            <v>SOME</v>
          </cell>
        </row>
        <row r="668">
          <cell r="A668">
            <v>19</v>
          </cell>
          <cell r="B668">
            <v>1</v>
          </cell>
          <cell r="C668">
            <v>49</v>
          </cell>
          <cell r="D668">
            <v>172</v>
          </cell>
          <cell r="E668">
            <v>1</v>
          </cell>
          <cell r="F668">
            <v>2</v>
          </cell>
          <cell r="G668">
            <v>3</v>
          </cell>
          <cell r="H668">
            <v>4</v>
          </cell>
          <cell r="I668">
            <v>2</v>
          </cell>
          <cell r="J668">
            <v>2</v>
          </cell>
          <cell r="K668" t="str">
            <v>non-specia</v>
          </cell>
          <cell r="L668" t="str">
            <v>SOME</v>
          </cell>
        </row>
        <row r="669">
          <cell r="A669">
            <v>27</v>
          </cell>
          <cell r="B669">
            <v>1</v>
          </cell>
          <cell r="C669">
            <v>62</v>
          </cell>
          <cell r="D669">
            <v>178</v>
          </cell>
          <cell r="E669">
            <v>2</v>
          </cell>
          <cell r="F669">
            <v>2</v>
          </cell>
          <cell r="G669">
            <v>4</v>
          </cell>
          <cell r="H669">
            <v>4</v>
          </cell>
          <cell r="I669">
            <v>4</v>
          </cell>
          <cell r="J669">
            <v>1</v>
          </cell>
          <cell r="K669" t="str">
            <v>SPECIALIST</v>
          </cell>
          <cell r="L669" t="str">
            <v>SOME</v>
          </cell>
        </row>
        <row r="670">
          <cell r="A670">
            <v>20</v>
          </cell>
          <cell r="B670">
            <v>1</v>
          </cell>
          <cell r="K670" t="str">
            <v>non-specia</v>
          </cell>
          <cell r="L670" t="str">
            <v>none</v>
          </cell>
        </row>
        <row r="671">
          <cell r="A671">
            <v>20</v>
          </cell>
          <cell r="B671">
            <v>1</v>
          </cell>
          <cell r="C671">
            <v>41</v>
          </cell>
          <cell r="D671">
            <v>158</v>
          </cell>
          <cell r="E671">
            <v>2</v>
          </cell>
          <cell r="F671">
            <v>3</v>
          </cell>
          <cell r="G671">
            <v>3</v>
          </cell>
          <cell r="H671">
            <v>4</v>
          </cell>
          <cell r="I671">
            <v>1</v>
          </cell>
          <cell r="J671">
            <v>1</v>
          </cell>
          <cell r="K671" t="str">
            <v>SPECIALIST</v>
          </cell>
          <cell r="L671" t="str">
            <v>SOME</v>
          </cell>
        </row>
        <row r="672">
          <cell r="A672">
            <v>29</v>
          </cell>
          <cell r="B672">
            <v>2</v>
          </cell>
          <cell r="C672">
            <v>69</v>
          </cell>
          <cell r="D672">
            <v>170</v>
          </cell>
          <cell r="E672">
            <v>1</v>
          </cell>
          <cell r="F672">
            <v>2</v>
          </cell>
          <cell r="G672">
            <v>1</v>
          </cell>
          <cell r="H672">
            <v>2</v>
          </cell>
          <cell r="I672">
            <v>2</v>
          </cell>
          <cell r="J672">
            <v>3</v>
          </cell>
          <cell r="K672" t="str">
            <v>SPECIALIST</v>
          </cell>
          <cell r="L672" t="str">
            <v>none</v>
          </cell>
        </row>
        <row r="673">
          <cell r="A673">
            <v>21</v>
          </cell>
          <cell r="B673">
            <v>1</v>
          </cell>
          <cell r="C673">
            <v>51</v>
          </cell>
          <cell r="D673">
            <v>152</v>
          </cell>
          <cell r="E673">
            <v>2</v>
          </cell>
          <cell r="F673">
            <v>2</v>
          </cell>
          <cell r="G673">
            <v>3</v>
          </cell>
          <cell r="H673">
            <v>3</v>
          </cell>
          <cell r="I673">
            <v>4</v>
          </cell>
          <cell r="J673">
            <v>2</v>
          </cell>
          <cell r="K673" t="str">
            <v>SPECIALIST</v>
          </cell>
          <cell r="L673" t="str">
            <v>SOME</v>
          </cell>
        </row>
        <row r="674">
          <cell r="A674">
            <v>19</v>
          </cell>
          <cell r="B674">
            <v>2</v>
          </cell>
          <cell r="K674" t="str">
            <v>non-specia</v>
          </cell>
          <cell r="L674" t="str">
            <v>none</v>
          </cell>
        </row>
        <row r="675">
          <cell r="A675">
            <v>19</v>
          </cell>
          <cell r="B675">
            <v>1</v>
          </cell>
          <cell r="K675" t="str">
            <v>non-specia</v>
          </cell>
          <cell r="L675" t="str">
            <v>none</v>
          </cell>
        </row>
        <row r="676">
          <cell r="A676">
            <v>19</v>
          </cell>
          <cell r="B676">
            <v>1</v>
          </cell>
          <cell r="C676">
            <v>50</v>
          </cell>
          <cell r="D676">
            <v>164</v>
          </cell>
          <cell r="E676">
            <v>2</v>
          </cell>
          <cell r="F676">
            <v>1</v>
          </cell>
          <cell r="G676">
            <v>2</v>
          </cell>
          <cell r="H676">
            <v>1</v>
          </cell>
          <cell r="I676">
            <v>2</v>
          </cell>
          <cell r="J676">
            <v>2</v>
          </cell>
          <cell r="K676" t="str">
            <v>SPECIALIST</v>
          </cell>
          <cell r="L676" t="str">
            <v>SOME</v>
          </cell>
        </row>
        <row r="677">
          <cell r="A677">
            <v>22</v>
          </cell>
          <cell r="B677">
            <v>1</v>
          </cell>
          <cell r="C677">
            <v>60</v>
          </cell>
          <cell r="D677">
            <v>166</v>
          </cell>
          <cell r="E677">
            <v>1</v>
          </cell>
          <cell r="F677">
            <v>1</v>
          </cell>
          <cell r="G677">
            <v>1</v>
          </cell>
          <cell r="H677">
            <v>3</v>
          </cell>
          <cell r="I677">
            <v>2</v>
          </cell>
          <cell r="J677">
            <v>1</v>
          </cell>
          <cell r="K677" t="str">
            <v>SPECIALIST</v>
          </cell>
          <cell r="L677" t="str">
            <v>SOME</v>
          </cell>
        </row>
        <row r="678">
          <cell r="A678">
            <v>23</v>
          </cell>
          <cell r="B678">
            <v>1</v>
          </cell>
          <cell r="C678">
            <v>56</v>
          </cell>
          <cell r="D678">
            <v>160</v>
          </cell>
          <cell r="E678">
            <v>1</v>
          </cell>
          <cell r="F678">
            <v>2</v>
          </cell>
          <cell r="G678">
            <v>4</v>
          </cell>
          <cell r="H678">
            <v>3</v>
          </cell>
          <cell r="I678">
            <v>4</v>
          </cell>
          <cell r="J678">
            <v>2</v>
          </cell>
          <cell r="K678" t="str">
            <v>non-specia</v>
          </cell>
          <cell r="L678" t="str">
            <v>none</v>
          </cell>
        </row>
        <row r="679">
          <cell r="A679">
            <v>19</v>
          </cell>
          <cell r="B679">
            <v>2</v>
          </cell>
          <cell r="K679" t="str">
            <v>non-specia</v>
          </cell>
          <cell r="L679" t="str">
            <v>none</v>
          </cell>
        </row>
        <row r="680">
          <cell r="A680">
            <v>21</v>
          </cell>
          <cell r="B680">
            <v>1</v>
          </cell>
          <cell r="C680">
            <v>43</v>
          </cell>
          <cell r="D680">
            <v>160</v>
          </cell>
          <cell r="E680">
            <v>2</v>
          </cell>
          <cell r="F680">
            <v>2</v>
          </cell>
          <cell r="G680">
            <v>3</v>
          </cell>
          <cell r="H680">
            <v>4</v>
          </cell>
          <cell r="I680">
            <v>3</v>
          </cell>
          <cell r="J680">
            <v>3</v>
          </cell>
          <cell r="K680" t="str">
            <v>SPECIALIST</v>
          </cell>
          <cell r="L680" t="str">
            <v>SOME</v>
          </cell>
        </row>
        <row r="681">
          <cell r="A681">
            <v>19</v>
          </cell>
          <cell r="B681">
            <v>2</v>
          </cell>
          <cell r="E681">
            <v>1</v>
          </cell>
          <cell r="F681">
            <v>1</v>
          </cell>
          <cell r="G681">
            <v>5</v>
          </cell>
          <cell r="H681">
            <v>5</v>
          </cell>
          <cell r="I681">
            <v>5</v>
          </cell>
          <cell r="J681">
            <v>4</v>
          </cell>
          <cell r="K681" t="str">
            <v>non-specia</v>
          </cell>
          <cell r="L681" t="str">
            <v>SOME</v>
          </cell>
        </row>
        <row r="682">
          <cell r="A682">
            <v>28</v>
          </cell>
          <cell r="B682">
            <v>1</v>
          </cell>
          <cell r="C682">
            <v>53</v>
          </cell>
          <cell r="D682">
            <v>156</v>
          </cell>
          <cell r="E682">
            <v>1</v>
          </cell>
          <cell r="F682">
            <v>1</v>
          </cell>
          <cell r="G682">
            <v>3</v>
          </cell>
          <cell r="H682">
            <v>3</v>
          </cell>
          <cell r="I682">
            <v>1</v>
          </cell>
          <cell r="J682">
            <v>1</v>
          </cell>
          <cell r="K682" t="str">
            <v>SPECIALIST</v>
          </cell>
          <cell r="L682" t="str">
            <v>SOME</v>
          </cell>
        </row>
        <row r="683">
          <cell r="A683">
            <v>19</v>
          </cell>
          <cell r="B683">
            <v>2</v>
          </cell>
          <cell r="C683">
            <v>52</v>
          </cell>
          <cell r="D683">
            <v>162</v>
          </cell>
          <cell r="E683">
            <v>1</v>
          </cell>
          <cell r="F683">
            <v>2</v>
          </cell>
          <cell r="G683">
            <v>3</v>
          </cell>
          <cell r="H683">
            <v>3</v>
          </cell>
          <cell r="I683">
            <v>1</v>
          </cell>
          <cell r="J683">
            <v>2</v>
          </cell>
          <cell r="K683" t="str">
            <v>non-specia</v>
          </cell>
          <cell r="L683" t="str">
            <v>SOME</v>
          </cell>
        </row>
        <row r="684">
          <cell r="A684">
            <v>25</v>
          </cell>
          <cell r="B684">
            <v>2</v>
          </cell>
          <cell r="C684">
            <v>52</v>
          </cell>
          <cell r="D684">
            <v>172</v>
          </cell>
          <cell r="E684">
            <v>2</v>
          </cell>
          <cell r="F684">
            <v>3</v>
          </cell>
          <cell r="G684">
            <v>3</v>
          </cell>
          <cell r="H684">
            <v>4</v>
          </cell>
          <cell r="I684">
            <v>2</v>
          </cell>
          <cell r="J684">
            <v>3</v>
          </cell>
          <cell r="K684" t="str">
            <v>SPECIALIST</v>
          </cell>
          <cell r="L684" t="str">
            <v>SOME</v>
          </cell>
        </row>
        <row r="685">
          <cell r="A685">
            <v>18</v>
          </cell>
          <cell r="B685">
            <v>1</v>
          </cell>
          <cell r="C685">
            <v>46</v>
          </cell>
          <cell r="D685">
            <v>158</v>
          </cell>
          <cell r="E685">
            <v>2</v>
          </cell>
          <cell r="F685">
            <v>3</v>
          </cell>
          <cell r="G685">
            <v>3</v>
          </cell>
          <cell r="H685">
            <v>5</v>
          </cell>
          <cell r="I685">
            <v>2</v>
          </cell>
          <cell r="J685">
            <v>3</v>
          </cell>
          <cell r="K685" t="str">
            <v>non-specia</v>
          </cell>
          <cell r="L685" t="str">
            <v>SOME</v>
          </cell>
        </row>
        <row r="686">
          <cell r="A686">
            <v>19</v>
          </cell>
          <cell r="B686">
            <v>2</v>
          </cell>
          <cell r="C686">
            <v>74</v>
          </cell>
          <cell r="D686">
            <v>170</v>
          </cell>
          <cell r="E686">
            <v>1</v>
          </cell>
          <cell r="K686" t="str">
            <v>SPECIALIST</v>
          </cell>
          <cell r="L686" t="str">
            <v>none</v>
          </cell>
        </row>
        <row r="687">
          <cell r="A687">
            <v>20</v>
          </cell>
          <cell r="B687">
            <v>1</v>
          </cell>
          <cell r="C687">
            <v>61</v>
          </cell>
          <cell r="D687">
            <v>168</v>
          </cell>
          <cell r="E687">
            <v>1</v>
          </cell>
          <cell r="F687">
            <v>1</v>
          </cell>
          <cell r="G687">
            <v>3</v>
          </cell>
          <cell r="H687">
            <v>2</v>
          </cell>
          <cell r="I687">
            <v>2</v>
          </cell>
          <cell r="J687">
            <v>2</v>
          </cell>
          <cell r="K687" t="str">
            <v>SPECIALIST</v>
          </cell>
          <cell r="L687" t="str">
            <v>SOME</v>
          </cell>
        </row>
        <row r="688">
          <cell r="A688">
            <v>19</v>
          </cell>
          <cell r="B688">
            <v>1</v>
          </cell>
          <cell r="C688">
            <v>40</v>
          </cell>
          <cell r="D688">
            <v>150</v>
          </cell>
          <cell r="E688">
            <v>2</v>
          </cell>
          <cell r="F688">
            <v>2</v>
          </cell>
          <cell r="G688">
            <v>4</v>
          </cell>
          <cell r="H688">
            <v>5</v>
          </cell>
          <cell r="I688">
            <v>2</v>
          </cell>
          <cell r="J688">
            <v>4</v>
          </cell>
          <cell r="K688" t="str">
            <v>SPECIALIST</v>
          </cell>
          <cell r="L688" t="str">
            <v>none</v>
          </cell>
        </row>
        <row r="689">
          <cell r="A689">
            <v>20</v>
          </cell>
          <cell r="B689">
            <v>2</v>
          </cell>
          <cell r="C689">
            <v>50</v>
          </cell>
          <cell r="D689">
            <v>162</v>
          </cell>
          <cell r="E689">
            <v>2</v>
          </cell>
          <cell r="F689">
            <v>2</v>
          </cell>
          <cell r="G689">
            <v>4</v>
          </cell>
          <cell r="H689">
            <v>3</v>
          </cell>
          <cell r="I689">
            <v>2</v>
          </cell>
          <cell r="J689">
            <v>3</v>
          </cell>
          <cell r="K689" t="str">
            <v>SPECIALIST</v>
          </cell>
          <cell r="L689" t="str">
            <v>SOME</v>
          </cell>
        </row>
        <row r="690">
          <cell r="A690">
            <v>23</v>
          </cell>
          <cell r="B690">
            <v>2</v>
          </cell>
          <cell r="C690">
            <v>61</v>
          </cell>
          <cell r="D690">
            <v>172</v>
          </cell>
          <cell r="E690">
            <v>1</v>
          </cell>
          <cell r="F690">
            <v>1</v>
          </cell>
          <cell r="G690">
            <v>3</v>
          </cell>
          <cell r="H690">
            <v>3</v>
          </cell>
          <cell r="I690">
            <v>2</v>
          </cell>
          <cell r="J690">
            <v>1</v>
          </cell>
          <cell r="K690" t="str">
            <v>SPECIALIST</v>
          </cell>
          <cell r="L690" t="str">
            <v>SOME</v>
          </cell>
        </row>
        <row r="691">
          <cell r="A691">
            <v>19</v>
          </cell>
          <cell r="B691">
            <v>1</v>
          </cell>
          <cell r="C691">
            <v>43</v>
          </cell>
          <cell r="D691">
            <v>154</v>
          </cell>
          <cell r="E691">
            <v>2</v>
          </cell>
          <cell r="F691">
            <v>4</v>
          </cell>
          <cell r="G691">
            <v>4</v>
          </cell>
          <cell r="H691">
            <v>4</v>
          </cell>
          <cell r="I691">
            <v>2</v>
          </cell>
          <cell r="J691">
            <v>2</v>
          </cell>
          <cell r="K691" t="str">
            <v>non-specia</v>
          </cell>
          <cell r="L691" t="str">
            <v>SOME</v>
          </cell>
        </row>
        <row r="692">
          <cell r="A692">
            <v>19</v>
          </cell>
          <cell r="B692">
            <v>2</v>
          </cell>
          <cell r="C692">
            <v>70</v>
          </cell>
          <cell r="D692">
            <v>172</v>
          </cell>
          <cell r="E692">
            <v>2</v>
          </cell>
          <cell r="F692">
            <v>1</v>
          </cell>
          <cell r="G692">
            <v>2</v>
          </cell>
          <cell r="H692">
            <v>1</v>
          </cell>
          <cell r="I692">
            <v>2</v>
          </cell>
          <cell r="J692">
            <v>1</v>
          </cell>
          <cell r="K692" t="str">
            <v>SPECIALIST</v>
          </cell>
          <cell r="L692" t="str">
            <v>SOME</v>
          </cell>
        </row>
        <row r="693">
          <cell r="A693">
            <v>23</v>
          </cell>
          <cell r="B693">
            <v>1</v>
          </cell>
          <cell r="K693" t="str">
            <v>non-specia</v>
          </cell>
          <cell r="L693" t="str">
            <v>none</v>
          </cell>
        </row>
        <row r="694">
          <cell r="A694">
            <v>17</v>
          </cell>
          <cell r="B694">
            <v>1</v>
          </cell>
          <cell r="C694">
            <v>62</v>
          </cell>
          <cell r="D694">
            <v>176</v>
          </cell>
          <cell r="E694">
            <v>2</v>
          </cell>
          <cell r="F694">
            <v>1</v>
          </cell>
          <cell r="G694">
            <v>2</v>
          </cell>
          <cell r="H694">
            <v>2</v>
          </cell>
          <cell r="I694">
            <v>1</v>
          </cell>
          <cell r="J694">
            <v>1</v>
          </cell>
          <cell r="K694" t="str">
            <v>SPECIALIST</v>
          </cell>
          <cell r="L694" t="str">
            <v>SOME</v>
          </cell>
        </row>
        <row r="695">
          <cell r="A695">
            <v>16</v>
          </cell>
          <cell r="B695">
            <v>1</v>
          </cell>
          <cell r="C695">
            <v>65</v>
          </cell>
          <cell r="D695">
            <v>184</v>
          </cell>
          <cell r="E695">
            <v>2</v>
          </cell>
          <cell r="F695">
            <v>1</v>
          </cell>
          <cell r="G695">
            <v>3</v>
          </cell>
          <cell r="H695">
            <v>2</v>
          </cell>
          <cell r="I695">
            <v>1</v>
          </cell>
          <cell r="J695">
            <v>1</v>
          </cell>
          <cell r="K695" t="str">
            <v>non-specia</v>
          </cell>
          <cell r="L695" t="str">
            <v>SOME</v>
          </cell>
        </row>
        <row r="696">
          <cell r="A696">
            <v>19</v>
          </cell>
          <cell r="B696">
            <v>1</v>
          </cell>
          <cell r="C696">
            <v>56</v>
          </cell>
          <cell r="D696">
            <v>166</v>
          </cell>
          <cell r="E696">
            <v>1</v>
          </cell>
          <cell r="F696">
            <v>1</v>
          </cell>
          <cell r="G696">
            <v>1</v>
          </cell>
          <cell r="H696">
            <v>2</v>
          </cell>
          <cell r="I696">
            <v>3</v>
          </cell>
          <cell r="J696">
            <v>2</v>
          </cell>
          <cell r="K696" t="str">
            <v>SPECIALIST</v>
          </cell>
          <cell r="L696" t="str">
            <v>SOME</v>
          </cell>
        </row>
        <row r="697">
          <cell r="A697">
            <v>18</v>
          </cell>
          <cell r="B697">
            <v>1</v>
          </cell>
          <cell r="C697">
            <v>56</v>
          </cell>
          <cell r="D697">
            <v>178</v>
          </cell>
          <cell r="E697">
            <v>1</v>
          </cell>
          <cell r="F697">
            <v>3</v>
          </cell>
          <cell r="G697">
            <v>4</v>
          </cell>
          <cell r="H697">
            <v>2</v>
          </cell>
          <cell r="I697">
            <v>2</v>
          </cell>
          <cell r="J697">
            <v>4</v>
          </cell>
          <cell r="K697" t="str">
            <v>non-specia</v>
          </cell>
          <cell r="L697" t="str">
            <v>SOME</v>
          </cell>
        </row>
        <row r="698">
          <cell r="A698">
            <v>24</v>
          </cell>
          <cell r="B698">
            <v>1</v>
          </cell>
          <cell r="C698">
            <v>64</v>
          </cell>
          <cell r="D698">
            <v>174</v>
          </cell>
          <cell r="E698">
            <v>1</v>
          </cell>
          <cell r="F698">
            <v>1</v>
          </cell>
          <cell r="G698">
            <v>3</v>
          </cell>
          <cell r="H698">
            <v>2</v>
          </cell>
          <cell r="I698">
            <v>2</v>
          </cell>
          <cell r="J698">
            <v>2</v>
          </cell>
          <cell r="K698" t="str">
            <v>non-specia</v>
          </cell>
          <cell r="L698" t="str">
            <v>SOME</v>
          </cell>
        </row>
        <row r="699">
          <cell r="A699">
            <v>20</v>
          </cell>
          <cell r="B699">
            <v>1</v>
          </cell>
          <cell r="C699">
            <v>56</v>
          </cell>
          <cell r="D699">
            <v>160</v>
          </cell>
          <cell r="E699">
            <v>1</v>
          </cell>
          <cell r="F699">
            <v>1</v>
          </cell>
          <cell r="G699">
            <v>2</v>
          </cell>
          <cell r="H699">
            <v>1</v>
          </cell>
          <cell r="I699">
            <v>2</v>
          </cell>
          <cell r="J699">
            <v>2</v>
          </cell>
          <cell r="K699" t="str">
            <v>SPECIALIST</v>
          </cell>
          <cell r="L699" t="str">
            <v>SOME</v>
          </cell>
        </row>
        <row r="700">
          <cell r="A700">
            <v>25</v>
          </cell>
          <cell r="B700">
            <v>2</v>
          </cell>
          <cell r="C700">
            <v>48</v>
          </cell>
          <cell r="D700">
            <v>156</v>
          </cell>
          <cell r="E700">
            <v>2</v>
          </cell>
          <cell r="F700">
            <v>2</v>
          </cell>
          <cell r="G700">
            <v>2</v>
          </cell>
          <cell r="H700">
            <v>3</v>
          </cell>
          <cell r="I700">
            <v>1</v>
          </cell>
          <cell r="J700">
            <v>2</v>
          </cell>
          <cell r="K700" t="str">
            <v>non-specia</v>
          </cell>
          <cell r="L700" t="str">
            <v>SOME</v>
          </cell>
        </row>
        <row r="701">
          <cell r="A701">
            <v>20</v>
          </cell>
          <cell r="B701">
            <v>2</v>
          </cell>
          <cell r="C701">
            <v>61</v>
          </cell>
          <cell r="D701">
            <v>173</v>
          </cell>
          <cell r="E701">
            <v>1</v>
          </cell>
          <cell r="F701">
            <v>1</v>
          </cell>
          <cell r="G701">
            <v>3</v>
          </cell>
          <cell r="H701">
            <v>3</v>
          </cell>
          <cell r="I701">
            <v>1</v>
          </cell>
          <cell r="J701">
            <v>1</v>
          </cell>
          <cell r="K701" t="str">
            <v>SPECIALIST</v>
          </cell>
          <cell r="L701" t="str">
            <v>SOME</v>
          </cell>
        </row>
        <row r="702">
          <cell r="A702">
            <v>20</v>
          </cell>
          <cell r="B702">
            <v>1</v>
          </cell>
          <cell r="C702">
            <v>55</v>
          </cell>
          <cell r="D702">
            <v>164</v>
          </cell>
          <cell r="E702">
            <v>1</v>
          </cell>
          <cell r="F702">
            <v>1</v>
          </cell>
          <cell r="G702">
            <v>3</v>
          </cell>
          <cell r="H702">
            <v>2</v>
          </cell>
          <cell r="I702">
            <v>1</v>
          </cell>
          <cell r="J702">
            <v>2</v>
          </cell>
          <cell r="K702" t="str">
            <v>SPECIALIST</v>
          </cell>
          <cell r="L702" t="str">
            <v>SOME</v>
          </cell>
        </row>
        <row r="703">
          <cell r="A703">
            <v>21</v>
          </cell>
          <cell r="B703">
            <v>2</v>
          </cell>
          <cell r="C703">
            <v>57</v>
          </cell>
          <cell r="D703">
            <v>166</v>
          </cell>
          <cell r="E703">
            <v>1</v>
          </cell>
          <cell r="F703">
            <v>1</v>
          </cell>
          <cell r="G703">
            <v>2</v>
          </cell>
          <cell r="H703">
            <v>3</v>
          </cell>
          <cell r="I703">
            <v>3</v>
          </cell>
          <cell r="J703">
            <v>2</v>
          </cell>
          <cell r="K703" t="str">
            <v>SPECIALIST</v>
          </cell>
          <cell r="L703" t="str">
            <v>none</v>
          </cell>
        </row>
        <row r="704">
          <cell r="A704">
            <v>33</v>
          </cell>
          <cell r="B704">
            <v>1</v>
          </cell>
          <cell r="C704">
            <v>58</v>
          </cell>
          <cell r="D704">
            <v>168</v>
          </cell>
          <cell r="E704">
            <v>2</v>
          </cell>
          <cell r="F704">
            <v>1</v>
          </cell>
          <cell r="G704">
            <v>3</v>
          </cell>
          <cell r="H704">
            <v>3</v>
          </cell>
          <cell r="I704">
            <v>3</v>
          </cell>
          <cell r="J704">
            <v>2</v>
          </cell>
          <cell r="K704" t="str">
            <v>non-specia</v>
          </cell>
          <cell r="L704" t="str">
            <v>none</v>
          </cell>
        </row>
        <row r="705">
          <cell r="A705">
            <v>20</v>
          </cell>
          <cell r="B705">
            <v>2</v>
          </cell>
          <cell r="C705">
            <v>50</v>
          </cell>
          <cell r="D705">
            <v>158</v>
          </cell>
          <cell r="E705">
            <v>1</v>
          </cell>
          <cell r="F705">
            <v>1</v>
          </cell>
          <cell r="G705">
            <v>3</v>
          </cell>
          <cell r="H705">
            <v>3</v>
          </cell>
          <cell r="I705">
            <v>1</v>
          </cell>
          <cell r="J705">
            <v>1</v>
          </cell>
          <cell r="K705" t="str">
            <v>SPECIALIST</v>
          </cell>
          <cell r="L705" t="str">
            <v>SOME</v>
          </cell>
        </row>
        <row r="706">
          <cell r="A706">
            <v>19</v>
          </cell>
          <cell r="B706">
            <v>2</v>
          </cell>
          <cell r="C706">
            <v>44</v>
          </cell>
          <cell r="D706">
            <v>154</v>
          </cell>
          <cell r="E706">
            <v>2</v>
          </cell>
          <cell r="F706">
            <v>1</v>
          </cell>
          <cell r="G706">
            <v>2</v>
          </cell>
          <cell r="H706">
            <v>2</v>
          </cell>
          <cell r="I706">
            <v>1</v>
          </cell>
          <cell r="J706">
            <v>2</v>
          </cell>
          <cell r="K706" t="str">
            <v>SPECIALIST</v>
          </cell>
          <cell r="L706" t="str">
            <v>SOME</v>
          </cell>
        </row>
        <row r="707">
          <cell r="A707">
            <v>21</v>
          </cell>
          <cell r="B707">
            <v>2</v>
          </cell>
          <cell r="C707">
            <v>51</v>
          </cell>
          <cell r="E707">
            <v>2</v>
          </cell>
          <cell r="F707">
            <v>1</v>
          </cell>
          <cell r="G707">
            <v>2</v>
          </cell>
          <cell r="H707">
            <v>3</v>
          </cell>
          <cell r="I707">
            <v>3</v>
          </cell>
          <cell r="J707">
            <v>2</v>
          </cell>
          <cell r="K707" t="str">
            <v>SPECIALIST</v>
          </cell>
          <cell r="L707" t="str">
            <v>SOME</v>
          </cell>
        </row>
        <row r="708">
          <cell r="A708">
            <v>21</v>
          </cell>
          <cell r="B708">
            <v>1</v>
          </cell>
          <cell r="C708">
            <v>62</v>
          </cell>
          <cell r="D708">
            <v>172</v>
          </cell>
          <cell r="E708">
            <v>1</v>
          </cell>
          <cell r="F708">
            <v>1</v>
          </cell>
          <cell r="G708">
            <v>2</v>
          </cell>
          <cell r="H708">
            <v>3</v>
          </cell>
          <cell r="I708">
            <v>2</v>
          </cell>
          <cell r="J708">
            <v>1</v>
          </cell>
          <cell r="K708" t="str">
            <v>SPECIALIST</v>
          </cell>
          <cell r="L708" t="str">
            <v>none</v>
          </cell>
        </row>
        <row r="709">
          <cell r="A709">
            <v>18</v>
          </cell>
          <cell r="B709">
            <v>1</v>
          </cell>
          <cell r="C709">
            <v>62</v>
          </cell>
          <cell r="D709">
            <v>168</v>
          </cell>
          <cell r="E709">
            <v>1</v>
          </cell>
          <cell r="F709">
            <v>1</v>
          </cell>
          <cell r="G709">
            <v>2</v>
          </cell>
          <cell r="H709">
            <v>2</v>
          </cell>
          <cell r="I709">
            <v>1</v>
          </cell>
          <cell r="J709">
            <v>1</v>
          </cell>
          <cell r="K709" t="str">
            <v>SPECIALIST</v>
          </cell>
          <cell r="L709" t="str">
            <v>SOME</v>
          </cell>
        </row>
        <row r="710">
          <cell r="A710">
            <v>21</v>
          </cell>
          <cell r="B710">
            <v>1</v>
          </cell>
          <cell r="K710" t="str">
            <v>non-specia</v>
          </cell>
          <cell r="L710" t="str">
            <v>none</v>
          </cell>
        </row>
        <row r="711">
          <cell r="A711">
            <v>19</v>
          </cell>
          <cell r="B711">
            <v>2</v>
          </cell>
          <cell r="C711">
            <v>63</v>
          </cell>
          <cell r="D711">
            <v>176</v>
          </cell>
          <cell r="E711">
            <v>1</v>
          </cell>
          <cell r="F711">
            <v>1</v>
          </cell>
          <cell r="G711">
            <v>2</v>
          </cell>
          <cell r="H711">
            <v>4</v>
          </cell>
          <cell r="I711">
            <v>2</v>
          </cell>
          <cell r="J711">
            <v>2</v>
          </cell>
          <cell r="K711" t="str">
            <v>SPECIALIST</v>
          </cell>
          <cell r="L711" t="str">
            <v>SOME</v>
          </cell>
        </row>
        <row r="712">
          <cell r="A712">
            <v>21</v>
          </cell>
          <cell r="B712">
            <v>1</v>
          </cell>
          <cell r="K712" t="str">
            <v>non-specia</v>
          </cell>
          <cell r="L712" t="str">
            <v>none</v>
          </cell>
        </row>
        <row r="713">
          <cell r="A713">
            <v>20</v>
          </cell>
          <cell r="B713">
            <v>1</v>
          </cell>
          <cell r="C713">
            <v>39</v>
          </cell>
          <cell r="D713">
            <v>154</v>
          </cell>
          <cell r="E713">
            <v>2</v>
          </cell>
          <cell r="F713">
            <v>1</v>
          </cell>
          <cell r="G713">
            <v>2</v>
          </cell>
          <cell r="H713">
            <v>3</v>
          </cell>
          <cell r="I713">
            <v>1</v>
          </cell>
          <cell r="J713">
            <v>2</v>
          </cell>
          <cell r="K713" t="str">
            <v>SPECIALIST</v>
          </cell>
          <cell r="L713" t="str">
            <v>none</v>
          </cell>
        </row>
        <row r="714">
          <cell r="A714">
            <v>22</v>
          </cell>
          <cell r="B714">
            <v>2</v>
          </cell>
          <cell r="C714">
            <v>55</v>
          </cell>
          <cell r="D714">
            <v>159</v>
          </cell>
          <cell r="E714">
            <v>1</v>
          </cell>
          <cell r="F714">
            <v>1</v>
          </cell>
          <cell r="G714">
            <v>2</v>
          </cell>
          <cell r="H714">
            <v>3</v>
          </cell>
          <cell r="I714">
            <v>2</v>
          </cell>
          <cell r="J714">
            <v>1</v>
          </cell>
          <cell r="K714" t="str">
            <v>SPECIALIST</v>
          </cell>
          <cell r="L714" t="str">
            <v>SOME</v>
          </cell>
        </row>
        <row r="715">
          <cell r="A715">
            <v>22</v>
          </cell>
          <cell r="B715">
            <v>2</v>
          </cell>
          <cell r="C715">
            <v>43</v>
          </cell>
          <cell r="D715">
            <v>162</v>
          </cell>
          <cell r="E715">
            <v>2</v>
          </cell>
          <cell r="F715">
            <v>2</v>
          </cell>
          <cell r="G715">
            <v>3</v>
          </cell>
          <cell r="H715">
            <v>4</v>
          </cell>
          <cell r="I715">
            <v>2</v>
          </cell>
          <cell r="J715">
            <v>3</v>
          </cell>
          <cell r="K715" t="str">
            <v>SPECIALIST</v>
          </cell>
          <cell r="L715" t="str">
            <v>SOME</v>
          </cell>
        </row>
        <row r="716">
          <cell r="A716">
            <v>17</v>
          </cell>
          <cell r="B716">
            <v>2</v>
          </cell>
          <cell r="C716">
            <v>65</v>
          </cell>
          <cell r="D716">
            <v>174</v>
          </cell>
          <cell r="E716">
            <v>2</v>
          </cell>
          <cell r="F716">
            <v>1</v>
          </cell>
          <cell r="G716">
            <v>1</v>
          </cell>
          <cell r="H716">
            <v>1</v>
          </cell>
          <cell r="I716">
            <v>1</v>
          </cell>
          <cell r="J716">
            <v>1</v>
          </cell>
          <cell r="K716" t="str">
            <v>SPECIALIST</v>
          </cell>
          <cell r="L716" t="str">
            <v>SOME</v>
          </cell>
        </row>
        <row r="717">
          <cell r="A717">
            <v>22</v>
          </cell>
          <cell r="B717">
            <v>1</v>
          </cell>
          <cell r="K717" t="str">
            <v>non-specia</v>
          </cell>
          <cell r="L717" t="str">
            <v>none</v>
          </cell>
        </row>
        <row r="718">
          <cell r="A718">
            <v>20</v>
          </cell>
          <cell r="B718">
            <v>1</v>
          </cell>
          <cell r="C718">
            <v>62</v>
          </cell>
          <cell r="D718">
            <v>170</v>
          </cell>
          <cell r="E718">
            <v>2</v>
          </cell>
          <cell r="F718">
            <v>1</v>
          </cell>
          <cell r="G718">
            <v>2</v>
          </cell>
          <cell r="H718">
            <v>3</v>
          </cell>
          <cell r="I718">
            <v>2</v>
          </cell>
          <cell r="J718">
            <v>1</v>
          </cell>
          <cell r="K718" t="str">
            <v>SPECIALIST</v>
          </cell>
          <cell r="L718" t="str">
            <v>SOME</v>
          </cell>
        </row>
        <row r="719">
          <cell r="A719">
            <v>20</v>
          </cell>
          <cell r="B719">
            <v>1</v>
          </cell>
          <cell r="K719" t="str">
            <v>non-specia</v>
          </cell>
          <cell r="L719" t="str">
            <v>none</v>
          </cell>
        </row>
        <row r="720">
          <cell r="A720">
            <v>22</v>
          </cell>
          <cell r="B720">
            <v>1</v>
          </cell>
          <cell r="K720" t="str">
            <v>non-specia</v>
          </cell>
          <cell r="L720" t="str">
            <v>none</v>
          </cell>
        </row>
        <row r="721">
          <cell r="A721">
            <v>22</v>
          </cell>
          <cell r="B721">
            <v>1</v>
          </cell>
          <cell r="C721">
            <v>73</v>
          </cell>
          <cell r="D721">
            <v>174</v>
          </cell>
          <cell r="E721">
            <v>2</v>
          </cell>
          <cell r="F721">
            <v>1</v>
          </cell>
          <cell r="G721">
            <v>1</v>
          </cell>
          <cell r="H721">
            <v>3</v>
          </cell>
          <cell r="I721">
            <v>1</v>
          </cell>
          <cell r="J721">
            <v>2</v>
          </cell>
          <cell r="K721" t="str">
            <v>non-specia</v>
          </cell>
          <cell r="L721" t="str">
            <v>SOME</v>
          </cell>
        </row>
        <row r="722">
          <cell r="A722">
            <v>22</v>
          </cell>
          <cell r="B722">
            <v>1</v>
          </cell>
          <cell r="E722">
            <v>1</v>
          </cell>
          <cell r="F722">
            <v>2</v>
          </cell>
          <cell r="G722">
            <v>3</v>
          </cell>
          <cell r="H722">
            <v>3</v>
          </cell>
          <cell r="I722">
            <v>2</v>
          </cell>
          <cell r="J722">
            <v>2</v>
          </cell>
          <cell r="K722" t="str">
            <v>SPECIALIST</v>
          </cell>
          <cell r="L722" t="str">
            <v>SOME</v>
          </cell>
        </row>
        <row r="723">
          <cell r="A723">
            <v>21</v>
          </cell>
          <cell r="B723">
            <v>1</v>
          </cell>
          <cell r="C723">
            <v>46</v>
          </cell>
          <cell r="D723">
            <v>161</v>
          </cell>
          <cell r="E723">
            <v>1</v>
          </cell>
          <cell r="F723">
            <v>2</v>
          </cell>
          <cell r="G723">
            <v>3</v>
          </cell>
          <cell r="H723">
            <v>4</v>
          </cell>
          <cell r="I723">
            <v>2</v>
          </cell>
          <cell r="J723">
            <v>2</v>
          </cell>
          <cell r="K723" t="str">
            <v>SPECIALIST</v>
          </cell>
          <cell r="L723" t="str">
            <v>SOME</v>
          </cell>
        </row>
        <row r="724">
          <cell r="A724">
            <v>20</v>
          </cell>
          <cell r="B724">
            <v>2</v>
          </cell>
          <cell r="C724">
            <v>67</v>
          </cell>
          <cell r="D724">
            <v>172</v>
          </cell>
          <cell r="E724">
            <v>1</v>
          </cell>
          <cell r="F724">
            <v>1</v>
          </cell>
          <cell r="G724">
            <v>1</v>
          </cell>
          <cell r="H724">
            <v>2</v>
          </cell>
          <cell r="I724">
            <v>2</v>
          </cell>
          <cell r="J724">
            <v>2</v>
          </cell>
          <cell r="K724" t="str">
            <v>non-specia</v>
          </cell>
          <cell r="L724" t="str">
            <v>none</v>
          </cell>
        </row>
        <row r="725">
          <cell r="A725">
            <v>22</v>
          </cell>
          <cell r="B725">
            <v>1</v>
          </cell>
          <cell r="C725">
            <v>54</v>
          </cell>
          <cell r="D725">
            <v>158</v>
          </cell>
          <cell r="E725">
            <v>2</v>
          </cell>
          <cell r="F725">
            <v>1</v>
          </cell>
          <cell r="G725">
            <v>1</v>
          </cell>
          <cell r="H725">
            <v>1</v>
          </cell>
          <cell r="I725">
            <v>1</v>
          </cell>
          <cell r="J725">
            <v>2</v>
          </cell>
          <cell r="K725" t="str">
            <v>SPECIALIST</v>
          </cell>
          <cell r="L725" t="str">
            <v>none</v>
          </cell>
        </row>
        <row r="726">
          <cell r="A726">
            <v>20</v>
          </cell>
          <cell r="B726">
            <v>2</v>
          </cell>
          <cell r="C726">
            <v>59</v>
          </cell>
          <cell r="E726">
            <v>2</v>
          </cell>
          <cell r="F726">
            <v>2</v>
          </cell>
          <cell r="G726">
            <v>3</v>
          </cell>
          <cell r="H726">
            <v>3</v>
          </cell>
          <cell r="I726">
            <v>3</v>
          </cell>
          <cell r="J726">
            <v>3</v>
          </cell>
          <cell r="K726" t="str">
            <v>SPECIALIST</v>
          </cell>
          <cell r="L726" t="str">
            <v>SOME</v>
          </cell>
        </row>
        <row r="727">
          <cell r="A727">
            <v>20</v>
          </cell>
          <cell r="B727">
            <v>1</v>
          </cell>
          <cell r="C727">
            <v>44</v>
          </cell>
          <cell r="D727">
            <v>162</v>
          </cell>
          <cell r="E727">
            <v>1</v>
          </cell>
          <cell r="F727">
            <v>5</v>
          </cell>
          <cell r="G727">
            <v>5</v>
          </cell>
          <cell r="H727">
            <v>5</v>
          </cell>
          <cell r="I727">
            <v>2</v>
          </cell>
          <cell r="J727">
            <v>4</v>
          </cell>
          <cell r="K727" t="str">
            <v>SPECIALIST</v>
          </cell>
          <cell r="L727" t="str">
            <v>SOME</v>
          </cell>
        </row>
        <row r="728">
          <cell r="A728">
            <v>21</v>
          </cell>
          <cell r="B728">
            <v>2</v>
          </cell>
          <cell r="C728">
            <v>65</v>
          </cell>
          <cell r="D728">
            <v>176</v>
          </cell>
          <cell r="E728">
            <v>2</v>
          </cell>
          <cell r="F728">
            <v>1</v>
          </cell>
          <cell r="G728">
            <v>1</v>
          </cell>
          <cell r="H728">
            <v>2</v>
          </cell>
          <cell r="I728">
            <v>1</v>
          </cell>
          <cell r="J728">
            <v>1</v>
          </cell>
          <cell r="K728" t="str">
            <v>SPECIALIST</v>
          </cell>
          <cell r="L728" t="str">
            <v>SOME</v>
          </cell>
        </row>
        <row r="729">
          <cell r="A729">
            <v>20</v>
          </cell>
          <cell r="B729">
            <v>1</v>
          </cell>
          <cell r="C729">
            <v>44</v>
          </cell>
          <cell r="D729">
            <v>154</v>
          </cell>
          <cell r="E729">
            <v>1</v>
          </cell>
          <cell r="F729">
            <v>1</v>
          </cell>
          <cell r="G729">
            <v>4</v>
          </cell>
          <cell r="H729">
            <v>3</v>
          </cell>
          <cell r="I729">
            <v>2</v>
          </cell>
          <cell r="J729">
            <v>2</v>
          </cell>
          <cell r="K729" t="str">
            <v>SPECIALIST</v>
          </cell>
          <cell r="L729" t="str">
            <v>SOME</v>
          </cell>
        </row>
        <row r="730">
          <cell r="A730">
            <v>19</v>
          </cell>
          <cell r="B730">
            <v>2</v>
          </cell>
          <cell r="C730">
            <v>60</v>
          </cell>
          <cell r="D730">
            <v>155</v>
          </cell>
          <cell r="E730">
            <v>1</v>
          </cell>
          <cell r="F730">
            <v>1</v>
          </cell>
          <cell r="G730">
            <v>4</v>
          </cell>
          <cell r="H730">
            <v>3</v>
          </cell>
          <cell r="I730">
            <v>3</v>
          </cell>
          <cell r="J730">
            <v>4</v>
          </cell>
          <cell r="K730" t="str">
            <v>SPECIALIST</v>
          </cell>
          <cell r="L730" t="str">
            <v>SOME</v>
          </cell>
        </row>
        <row r="731">
          <cell r="A731">
            <v>19</v>
          </cell>
          <cell r="B731">
            <v>2</v>
          </cell>
          <cell r="K731" t="str">
            <v>non-specia</v>
          </cell>
          <cell r="L731" t="str">
            <v>none</v>
          </cell>
        </row>
        <row r="732">
          <cell r="A732">
            <v>26</v>
          </cell>
          <cell r="B732">
            <v>1</v>
          </cell>
          <cell r="C732">
            <v>62</v>
          </cell>
          <cell r="D732">
            <v>178</v>
          </cell>
          <cell r="E732">
            <v>1</v>
          </cell>
          <cell r="F732">
            <v>5</v>
          </cell>
          <cell r="G732">
            <v>5</v>
          </cell>
          <cell r="H732">
            <v>3</v>
          </cell>
          <cell r="I732">
            <v>4</v>
          </cell>
          <cell r="J732">
            <v>5</v>
          </cell>
          <cell r="K732" t="str">
            <v>SPECIALIST</v>
          </cell>
          <cell r="L732" t="str">
            <v>none</v>
          </cell>
        </row>
        <row r="733">
          <cell r="A733">
            <v>19</v>
          </cell>
          <cell r="B733">
            <v>1</v>
          </cell>
          <cell r="C733">
            <v>55</v>
          </cell>
          <cell r="D733">
            <v>157</v>
          </cell>
          <cell r="E733">
            <v>1</v>
          </cell>
          <cell r="F733">
            <v>2</v>
          </cell>
          <cell r="G733">
            <v>3</v>
          </cell>
          <cell r="H733">
            <v>3</v>
          </cell>
          <cell r="I733">
            <v>2</v>
          </cell>
          <cell r="J733">
            <v>2</v>
          </cell>
          <cell r="K733" t="str">
            <v>non-specia</v>
          </cell>
          <cell r="L733" t="str">
            <v>SOME</v>
          </cell>
        </row>
        <row r="734">
          <cell r="A734">
            <v>21</v>
          </cell>
          <cell r="B734">
            <v>2</v>
          </cell>
          <cell r="K734" t="str">
            <v>non-specia</v>
          </cell>
          <cell r="L734" t="str">
            <v>none</v>
          </cell>
        </row>
        <row r="735">
          <cell r="A735">
            <v>16</v>
          </cell>
          <cell r="B735">
            <v>2</v>
          </cell>
          <cell r="C735">
            <v>52</v>
          </cell>
          <cell r="D735">
            <v>162</v>
          </cell>
          <cell r="E735">
            <v>1</v>
          </cell>
          <cell r="F735">
            <v>2</v>
          </cell>
          <cell r="G735">
            <v>3</v>
          </cell>
          <cell r="H735">
            <v>4</v>
          </cell>
          <cell r="I735">
            <v>2</v>
          </cell>
          <cell r="J735">
            <v>2</v>
          </cell>
          <cell r="K735" t="str">
            <v>SPECIALIST</v>
          </cell>
          <cell r="L735" t="str">
            <v>SOME</v>
          </cell>
        </row>
        <row r="736">
          <cell r="A736">
            <v>17</v>
          </cell>
          <cell r="B736">
            <v>2</v>
          </cell>
          <cell r="C736">
            <v>57</v>
          </cell>
          <cell r="D736">
            <v>164</v>
          </cell>
          <cell r="E736">
            <v>1</v>
          </cell>
          <cell r="F736">
            <v>2</v>
          </cell>
          <cell r="G736">
            <v>2</v>
          </cell>
          <cell r="H736">
            <v>3</v>
          </cell>
          <cell r="I736">
            <v>1</v>
          </cell>
          <cell r="J736">
            <v>2</v>
          </cell>
          <cell r="K736" t="str">
            <v>SPECIALIST</v>
          </cell>
          <cell r="L736" t="str">
            <v>SOME</v>
          </cell>
        </row>
        <row r="737">
          <cell r="A737">
            <v>17</v>
          </cell>
          <cell r="B737">
            <v>2</v>
          </cell>
          <cell r="C737">
            <v>45</v>
          </cell>
          <cell r="D737">
            <v>152</v>
          </cell>
          <cell r="E737">
            <v>2</v>
          </cell>
          <cell r="F737">
            <v>1</v>
          </cell>
          <cell r="G737">
            <v>1</v>
          </cell>
          <cell r="H737">
            <v>1</v>
          </cell>
          <cell r="I737">
            <v>1</v>
          </cell>
          <cell r="J737">
            <v>1</v>
          </cell>
          <cell r="K737" t="str">
            <v>non-specia</v>
          </cell>
          <cell r="L737" t="str">
            <v>SOME</v>
          </cell>
        </row>
        <row r="738">
          <cell r="A738">
            <v>27</v>
          </cell>
          <cell r="B738">
            <v>2</v>
          </cell>
          <cell r="C738">
            <v>50</v>
          </cell>
          <cell r="D738">
            <v>164</v>
          </cell>
          <cell r="E738">
            <v>1</v>
          </cell>
          <cell r="F738">
            <v>2</v>
          </cell>
          <cell r="G738">
            <v>3</v>
          </cell>
          <cell r="H738">
            <v>4</v>
          </cell>
          <cell r="I738">
            <v>1</v>
          </cell>
          <cell r="J738">
            <v>2</v>
          </cell>
          <cell r="K738" t="str">
            <v>non-specia</v>
          </cell>
          <cell r="L738" t="str">
            <v>SOME</v>
          </cell>
        </row>
        <row r="739">
          <cell r="A739">
            <v>19</v>
          </cell>
          <cell r="B739">
            <v>1</v>
          </cell>
          <cell r="C739">
            <v>51</v>
          </cell>
          <cell r="D739">
            <v>172</v>
          </cell>
          <cell r="E739">
            <v>2</v>
          </cell>
          <cell r="F739">
            <v>2</v>
          </cell>
          <cell r="G739">
            <v>3</v>
          </cell>
          <cell r="H739">
            <v>4</v>
          </cell>
          <cell r="I739">
            <v>3</v>
          </cell>
          <cell r="J739">
            <v>3</v>
          </cell>
          <cell r="K739" t="str">
            <v>SPECIALIST</v>
          </cell>
          <cell r="L739" t="str">
            <v>none</v>
          </cell>
        </row>
        <row r="740">
          <cell r="A740">
            <v>19</v>
          </cell>
          <cell r="B740">
            <v>1</v>
          </cell>
          <cell r="C740">
            <v>56</v>
          </cell>
          <cell r="D740">
            <v>162</v>
          </cell>
          <cell r="E740">
            <v>2</v>
          </cell>
          <cell r="F740">
            <v>1</v>
          </cell>
          <cell r="G740">
            <v>4</v>
          </cell>
          <cell r="H740">
            <v>3</v>
          </cell>
          <cell r="I740">
            <v>2</v>
          </cell>
          <cell r="J740">
            <v>2</v>
          </cell>
          <cell r="K740" t="str">
            <v>SPECIALIST</v>
          </cell>
          <cell r="L740" t="str">
            <v>SOME</v>
          </cell>
        </row>
        <row r="741">
          <cell r="A741">
            <v>27</v>
          </cell>
          <cell r="B741">
            <v>2</v>
          </cell>
          <cell r="C741">
            <v>57</v>
          </cell>
          <cell r="D741">
            <v>168</v>
          </cell>
          <cell r="E741">
            <v>1</v>
          </cell>
          <cell r="F741">
            <v>2</v>
          </cell>
          <cell r="G741">
            <v>3</v>
          </cell>
          <cell r="H741">
            <v>3</v>
          </cell>
          <cell r="I741">
            <v>2</v>
          </cell>
          <cell r="J741">
            <v>2</v>
          </cell>
          <cell r="K741" t="str">
            <v>non-specia</v>
          </cell>
          <cell r="L741" t="str">
            <v>SOME</v>
          </cell>
        </row>
        <row r="742">
          <cell r="A742">
            <v>20</v>
          </cell>
          <cell r="B742">
            <v>2</v>
          </cell>
          <cell r="K742" t="str">
            <v>non-specia</v>
          </cell>
          <cell r="L742" t="str">
            <v>none</v>
          </cell>
        </row>
        <row r="743">
          <cell r="A743">
            <v>23</v>
          </cell>
          <cell r="B743">
            <v>1</v>
          </cell>
          <cell r="C743">
            <v>47</v>
          </cell>
          <cell r="D743">
            <v>158</v>
          </cell>
          <cell r="E743">
            <v>1</v>
          </cell>
          <cell r="F743">
            <v>1</v>
          </cell>
          <cell r="G743">
            <v>3</v>
          </cell>
          <cell r="H743">
            <v>3</v>
          </cell>
          <cell r="I743">
            <v>1</v>
          </cell>
          <cell r="J743">
            <v>1</v>
          </cell>
          <cell r="K743" t="str">
            <v>non-specia</v>
          </cell>
          <cell r="L743" t="str">
            <v>SOME</v>
          </cell>
        </row>
        <row r="744">
          <cell r="A744">
            <v>19</v>
          </cell>
          <cell r="B744">
            <v>2</v>
          </cell>
          <cell r="C744">
            <v>54</v>
          </cell>
          <cell r="D744">
            <v>166</v>
          </cell>
          <cell r="E744">
            <v>1</v>
          </cell>
          <cell r="F744">
            <v>1</v>
          </cell>
          <cell r="G744">
            <v>1</v>
          </cell>
          <cell r="H744">
            <v>2</v>
          </cell>
          <cell r="I744">
            <v>3</v>
          </cell>
          <cell r="J744">
            <v>1</v>
          </cell>
          <cell r="K744" t="str">
            <v>SPECIALIST</v>
          </cell>
          <cell r="L744" t="str">
            <v>SOME</v>
          </cell>
        </row>
        <row r="745">
          <cell r="A745">
            <v>20</v>
          </cell>
          <cell r="B745">
            <v>2</v>
          </cell>
          <cell r="C745">
            <v>37</v>
          </cell>
          <cell r="D745">
            <v>160</v>
          </cell>
          <cell r="E745">
            <v>1</v>
          </cell>
          <cell r="F745">
            <v>2</v>
          </cell>
          <cell r="G745">
            <v>3</v>
          </cell>
          <cell r="H745">
            <v>3</v>
          </cell>
          <cell r="I745">
            <v>2</v>
          </cell>
          <cell r="J745">
            <v>2</v>
          </cell>
          <cell r="K745" t="str">
            <v>SPECIALIST</v>
          </cell>
          <cell r="L745" t="str">
            <v>SOME</v>
          </cell>
        </row>
        <row r="746">
          <cell r="A746">
            <v>20</v>
          </cell>
          <cell r="B746">
            <v>1</v>
          </cell>
          <cell r="C746">
            <v>45</v>
          </cell>
          <cell r="D746">
            <v>163</v>
          </cell>
          <cell r="E746">
            <v>1</v>
          </cell>
          <cell r="F746">
            <v>2</v>
          </cell>
          <cell r="G746">
            <v>3</v>
          </cell>
          <cell r="H746">
            <v>3</v>
          </cell>
          <cell r="I746">
            <v>2</v>
          </cell>
          <cell r="J746">
            <v>3</v>
          </cell>
          <cell r="K746" t="str">
            <v>SPECIALIST</v>
          </cell>
          <cell r="L746" t="str">
            <v>SOME</v>
          </cell>
        </row>
        <row r="747">
          <cell r="A747">
            <v>20</v>
          </cell>
          <cell r="B747">
            <v>1</v>
          </cell>
          <cell r="C747">
            <v>55</v>
          </cell>
          <cell r="D747">
            <v>165</v>
          </cell>
          <cell r="E747">
            <v>2</v>
          </cell>
          <cell r="F747">
            <v>2</v>
          </cell>
          <cell r="G747">
            <v>3</v>
          </cell>
          <cell r="H747">
            <v>4</v>
          </cell>
          <cell r="I747">
            <v>3</v>
          </cell>
          <cell r="J747">
            <v>2</v>
          </cell>
          <cell r="K747" t="str">
            <v>SPECIALIST</v>
          </cell>
          <cell r="L747" t="str">
            <v>SOME</v>
          </cell>
        </row>
        <row r="748">
          <cell r="A748">
            <v>17</v>
          </cell>
          <cell r="B748">
            <v>2</v>
          </cell>
          <cell r="C748">
            <v>52</v>
          </cell>
          <cell r="E748">
            <v>1</v>
          </cell>
          <cell r="F748">
            <v>2</v>
          </cell>
          <cell r="G748">
            <v>3</v>
          </cell>
          <cell r="H748">
            <v>4</v>
          </cell>
          <cell r="I748">
            <v>2</v>
          </cell>
          <cell r="J748">
            <v>2</v>
          </cell>
          <cell r="K748" t="str">
            <v>SPECIALIST</v>
          </cell>
          <cell r="L748" t="str">
            <v>SOME</v>
          </cell>
        </row>
        <row r="749">
          <cell r="A749">
            <v>18</v>
          </cell>
          <cell r="B749">
            <v>1</v>
          </cell>
          <cell r="C749">
            <v>52</v>
          </cell>
          <cell r="D749">
            <v>190</v>
          </cell>
          <cell r="E749">
            <v>1</v>
          </cell>
          <cell r="F749">
            <v>3</v>
          </cell>
          <cell r="G749">
            <v>4</v>
          </cell>
          <cell r="H749">
            <v>5</v>
          </cell>
          <cell r="I749">
            <v>1</v>
          </cell>
          <cell r="J749">
            <v>2</v>
          </cell>
          <cell r="K749" t="str">
            <v>SPECIALIST</v>
          </cell>
          <cell r="L749" t="str">
            <v>SOME</v>
          </cell>
        </row>
        <row r="750">
          <cell r="A750">
            <v>19</v>
          </cell>
          <cell r="B750">
            <v>1</v>
          </cell>
          <cell r="C750">
            <v>48</v>
          </cell>
          <cell r="D750">
            <v>166</v>
          </cell>
          <cell r="E750">
            <v>2</v>
          </cell>
          <cell r="F750">
            <v>2</v>
          </cell>
          <cell r="G750">
            <v>3</v>
          </cell>
          <cell r="H750">
            <v>3</v>
          </cell>
          <cell r="I750">
            <v>1</v>
          </cell>
          <cell r="J750">
            <v>1</v>
          </cell>
          <cell r="K750" t="str">
            <v>non-specia</v>
          </cell>
          <cell r="L750" t="str">
            <v>SOME</v>
          </cell>
        </row>
        <row r="751">
          <cell r="A751">
            <v>17</v>
          </cell>
          <cell r="B751">
            <v>1</v>
          </cell>
          <cell r="C751">
            <v>45</v>
          </cell>
          <cell r="D751">
            <v>164</v>
          </cell>
          <cell r="E751">
            <v>1</v>
          </cell>
          <cell r="F751">
            <v>2</v>
          </cell>
          <cell r="G751">
            <v>3</v>
          </cell>
          <cell r="H751">
            <v>4</v>
          </cell>
          <cell r="I751">
            <v>2</v>
          </cell>
          <cell r="J751">
            <v>2</v>
          </cell>
          <cell r="K751" t="str">
            <v>SPECIALIST</v>
          </cell>
          <cell r="L751" t="str">
            <v>SOME</v>
          </cell>
        </row>
        <row r="752">
          <cell r="A752">
            <v>26</v>
          </cell>
          <cell r="B752">
            <v>1</v>
          </cell>
          <cell r="C752">
            <v>57</v>
          </cell>
          <cell r="D752">
            <v>180</v>
          </cell>
          <cell r="E752">
            <v>1</v>
          </cell>
          <cell r="F752">
            <v>2</v>
          </cell>
          <cell r="G752">
            <v>3</v>
          </cell>
          <cell r="H752">
            <v>4</v>
          </cell>
          <cell r="I752">
            <v>2</v>
          </cell>
          <cell r="J752">
            <v>2</v>
          </cell>
          <cell r="K752" t="str">
            <v>SPECIALIST</v>
          </cell>
          <cell r="L752" t="str">
            <v>SOME</v>
          </cell>
        </row>
        <row r="753">
          <cell r="A753">
            <v>27</v>
          </cell>
          <cell r="B753">
            <v>1</v>
          </cell>
          <cell r="K753" t="str">
            <v>non-specia</v>
          </cell>
          <cell r="L753" t="str">
            <v>none</v>
          </cell>
        </row>
        <row r="754">
          <cell r="A754">
            <v>18</v>
          </cell>
          <cell r="B754">
            <v>2</v>
          </cell>
          <cell r="C754">
            <v>46</v>
          </cell>
          <cell r="D754">
            <v>164</v>
          </cell>
          <cell r="E754">
            <v>1</v>
          </cell>
          <cell r="F754">
            <v>1</v>
          </cell>
          <cell r="G754">
            <v>3</v>
          </cell>
          <cell r="H754">
            <v>3</v>
          </cell>
          <cell r="I754">
            <v>1</v>
          </cell>
          <cell r="J754">
            <v>2</v>
          </cell>
          <cell r="K754" t="str">
            <v>SPECIALIST</v>
          </cell>
          <cell r="L754" t="str">
            <v>SOME</v>
          </cell>
        </row>
        <row r="755">
          <cell r="A755">
            <v>16</v>
          </cell>
          <cell r="B755">
            <v>2</v>
          </cell>
          <cell r="C755">
            <v>58</v>
          </cell>
          <cell r="D755">
            <v>166</v>
          </cell>
          <cell r="E755">
            <v>2</v>
          </cell>
          <cell r="F755">
            <v>1</v>
          </cell>
          <cell r="G755">
            <v>2</v>
          </cell>
          <cell r="H755">
            <v>1</v>
          </cell>
          <cell r="I755">
            <v>2</v>
          </cell>
          <cell r="J755">
            <v>1</v>
          </cell>
          <cell r="K755" t="str">
            <v>SPECIALIST</v>
          </cell>
          <cell r="L755" t="str">
            <v>SOME</v>
          </cell>
        </row>
        <row r="756">
          <cell r="A756">
            <v>17</v>
          </cell>
          <cell r="B756">
            <v>2</v>
          </cell>
          <cell r="C756">
            <v>37</v>
          </cell>
          <cell r="D756">
            <v>166</v>
          </cell>
          <cell r="E756">
            <v>2</v>
          </cell>
          <cell r="F756">
            <v>2</v>
          </cell>
          <cell r="G756">
            <v>3</v>
          </cell>
          <cell r="H756">
            <v>3</v>
          </cell>
          <cell r="I756">
            <v>2</v>
          </cell>
          <cell r="J756">
            <v>1</v>
          </cell>
          <cell r="K756" t="str">
            <v>SPECIALIST</v>
          </cell>
          <cell r="L756" t="str">
            <v>SOME</v>
          </cell>
        </row>
        <row r="757">
          <cell r="A757">
            <v>21</v>
          </cell>
          <cell r="B757">
            <v>1</v>
          </cell>
          <cell r="K757" t="str">
            <v>non-specia</v>
          </cell>
          <cell r="L757" t="str">
            <v>none</v>
          </cell>
        </row>
        <row r="758">
          <cell r="A758">
            <v>18</v>
          </cell>
          <cell r="B758">
            <v>2</v>
          </cell>
          <cell r="C758">
            <v>43</v>
          </cell>
          <cell r="D758">
            <v>156</v>
          </cell>
          <cell r="E758">
            <v>2</v>
          </cell>
          <cell r="F758">
            <v>3</v>
          </cell>
          <cell r="G758">
            <v>4</v>
          </cell>
          <cell r="H758">
            <v>5</v>
          </cell>
          <cell r="I758">
            <v>2</v>
          </cell>
          <cell r="J758">
            <v>4</v>
          </cell>
          <cell r="K758" t="str">
            <v>SPECIALIST</v>
          </cell>
          <cell r="L758" t="str">
            <v>SOME</v>
          </cell>
        </row>
        <row r="759">
          <cell r="A759">
            <v>21</v>
          </cell>
          <cell r="B759">
            <v>1</v>
          </cell>
          <cell r="C759">
            <v>55</v>
          </cell>
          <cell r="D759">
            <v>164</v>
          </cell>
          <cell r="E759">
            <v>1</v>
          </cell>
          <cell r="F759">
            <v>1</v>
          </cell>
          <cell r="G759">
            <v>3</v>
          </cell>
          <cell r="H759">
            <v>3</v>
          </cell>
          <cell r="I759">
            <v>2</v>
          </cell>
          <cell r="J759">
            <v>1</v>
          </cell>
          <cell r="K759" t="str">
            <v>SPECIALIST</v>
          </cell>
          <cell r="L759" t="str">
            <v>SOME</v>
          </cell>
        </row>
        <row r="760">
          <cell r="A760">
            <v>28</v>
          </cell>
          <cell r="B760">
            <v>1</v>
          </cell>
          <cell r="C760">
            <v>54</v>
          </cell>
          <cell r="D760">
            <v>172</v>
          </cell>
          <cell r="E760">
            <v>2</v>
          </cell>
          <cell r="F760">
            <v>5</v>
          </cell>
          <cell r="G760">
            <v>3</v>
          </cell>
          <cell r="H760">
            <v>3</v>
          </cell>
          <cell r="I760">
            <v>5</v>
          </cell>
          <cell r="J760">
            <v>2</v>
          </cell>
          <cell r="K760" t="str">
            <v>non-specia</v>
          </cell>
          <cell r="L760" t="str">
            <v>SOME</v>
          </cell>
        </row>
        <row r="761">
          <cell r="A761">
            <v>19</v>
          </cell>
          <cell r="B761">
            <v>1</v>
          </cell>
          <cell r="C761">
            <v>38</v>
          </cell>
          <cell r="D761">
            <v>150</v>
          </cell>
          <cell r="E761">
            <v>2</v>
          </cell>
          <cell r="F761">
            <v>2</v>
          </cell>
          <cell r="G761">
            <v>2</v>
          </cell>
          <cell r="H761">
            <v>4</v>
          </cell>
          <cell r="I761">
            <v>2</v>
          </cell>
          <cell r="J761">
            <v>2</v>
          </cell>
          <cell r="K761" t="str">
            <v>SPECIALIST</v>
          </cell>
          <cell r="L761" t="str">
            <v>SOME</v>
          </cell>
        </row>
        <row r="762">
          <cell r="A762">
            <v>18</v>
          </cell>
          <cell r="B762">
            <v>2</v>
          </cell>
          <cell r="C762">
            <v>50</v>
          </cell>
          <cell r="D762">
            <v>156</v>
          </cell>
          <cell r="E762">
            <v>2</v>
          </cell>
          <cell r="F762">
            <v>1</v>
          </cell>
          <cell r="G762">
            <v>2</v>
          </cell>
          <cell r="H762">
            <v>2</v>
          </cell>
          <cell r="I762">
            <v>2</v>
          </cell>
          <cell r="J762">
            <v>2</v>
          </cell>
          <cell r="K762" t="str">
            <v>non-specia</v>
          </cell>
          <cell r="L762" t="str">
            <v>SOME</v>
          </cell>
        </row>
        <row r="763">
          <cell r="A763">
            <v>23</v>
          </cell>
          <cell r="B763">
            <v>2</v>
          </cell>
          <cell r="K763" t="str">
            <v>non-specia</v>
          </cell>
          <cell r="L763" t="str">
            <v>none</v>
          </cell>
        </row>
        <row r="764">
          <cell r="A764">
            <v>28</v>
          </cell>
          <cell r="B764">
            <v>2</v>
          </cell>
          <cell r="K764" t="str">
            <v>non-specia</v>
          </cell>
          <cell r="L764" t="str">
            <v>none</v>
          </cell>
        </row>
        <row r="765">
          <cell r="A765">
            <v>24</v>
          </cell>
          <cell r="B765">
            <v>2</v>
          </cell>
          <cell r="K765" t="str">
            <v>non-specia</v>
          </cell>
          <cell r="L765" t="str">
            <v>none</v>
          </cell>
        </row>
        <row r="766">
          <cell r="A766">
            <v>22</v>
          </cell>
          <cell r="B766">
            <v>1</v>
          </cell>
          <cell r="C766">
            <v>47</v>
          </cell>
          <cell r="D766">
            <v>164</v>
          </cell>
          <cell r="E766">
            <v>2</v>
          </cell>
          <cell r="F766">
            <v>4</v>
          </cell>
          <cell r="G766">
            <v>3</v>
          </cell>
          <cell r="H766">
            <v>5</v>
          </cell>
          <cell r="I766">
            <v>2</v>
          </cell>
          <cell r="J766">
            <v>2</v>
          </cell>
          <cell r="K766" t="str">
            <v>SPECIALIST</v>
          </cell>
          <cell r="L766" t="str">
            <v>SOME</v>
          </cell>
        </row>
        <row r="767">
          <cell r="A767">
            <v>18</v>
          </cell>
          <cell r="B767">
            <v>2</v>
          </cell>
          <cell r="C767">
            <v>49</v>
          </cell>
          <cell r="D767">
            <v>156</v>
          </cell>
          <cell r="E767">
            <v>1</v>
          </cell>
          <cell r="F767">
            <v>2</v>
          </cell>
          <cell r="G767">
            <v>2</v>
          </cell>
          <cell r="H767">
            <v>2</v>
          </cell>
          <cell r="I767">
            <v>2</v>
          </cell>
          <cell r="J767">
            <v>2</v>
          </cell>
          <cell r="K767" t="str">
            <v>SPECIALIST</v>
          </cell>
          <cell r="L767" t="str">
            <v>SOME</v>
          </cell>
        </row>
        <row r="768">
          <cell r="A768">
            <v>20</v>
          </cell>
          <cell r="B768">
            <v>2</v>
          </cell>
          <cell r="C768">
            <v>51</v>
          </cell>
          <cell r="D768">
            <v>158</v>
          </cell>
          <cell r="E768">
            <v>1</v>
          </cell>
          <cell r="F768">
            <v>1</v>
          </cell>
          <cell r="G768">
            <v>1</v>
          </cell>
          <cell r="H768">
            <v>2</v>
          </cell>
          <cell r="I768">
            <v>1</v>
          </cell>
          <cell r="J768">
            <v>1</v>
          </cell>
          <cell r="K768" t="str">
            <v>SPECIALIST</v>
          </cell>
          <cell r="L768" t="str">
            <v>SOME</v>
          </cell>
        </row>
        <row r="769">
          <cell r="A769">
            <v>29</v>
          </cell>
          <cell r="B769">
            <v>2</v>
          </cell>
          <cell r="C769">
            <v>44</v>
          </cell>
          <cell r="D769">
            <v>152</v>
          </cell>
          <cell r="E769">
            <v>2</v>
          </cell>
          <cell r="F769">
            <v>4</v>
          </cell>
          <cell r="G769">
            <v>3</v>
          </cell>
          <cell r="H769">
            <v>4</v>
          </cell>
          <cell r="I769">
            <v>2</v>
          </cell>
          <cell r="J769">
            <v>2</v>
          </cell>
          <cell r="K769" t="str">
            <v>SPECIALIST</v>
          </cell>
          <cell r="L769" t="str">
            <v>SOME</v>
          </cell>
        </row>
        <row r="770">
          <cell r="A770">
            <v>20</v>
          </cell>
          <cell r="B770">
            <v>2</v>
          </cell>
          <cell r="E770">
            <v>1</v>
          </cell>
          <cell r="F770">
            <v>2</v>
          </cell>
          <cell r="G770">
            <v>3</v>
          </cell>
          <cell r="H770">
            <v>4</v>
          </cell>
          <cell r="I770">
            <v>2</v>
          </cell>
          <cell r="J770">
            <v>2</v>
          </cell>
          <cell r="K770" t="str">
            <v>non-specia</v>
          </cell>
          <cell r="L770" t="str">
            <v>SOME</v>
          </cell>
        </row>
        <row r="771">
          <cell r="A771">
            <v>18</v>
          </cell>
          <cell r="B771">
            <v>1</v>
          </cell>
          <cell r="C771">
            <v>50</v>
          </cell>
          <cell r="D771">
            <v>160</v>
          </cell>
          <cell r="E771">
            <v>2</v>
          </cell>
          <cell r="F771">
            <v>1</v>
          </cell>
          <cell r="G771">
            <v>3</v>
          </cell>
          <cell r="H771">
            <v>4</v>
          </cell>
          <cell r="I771">
            <v>2</v>
          </cell>
          <cell r="J771">
            <v>2</v>
          </cell>
          <cell r="K771" t="str">
            <v>SPECIALIST</v>
          </cell>
          <cell r="L771" t="str">
            <v>SOME</v>
          </cell>
        </row>
        <row r="772">
          <cell r="A772">
            <v>18</v>
          </cell>
          <cell r="B772">
            <v>2</v>
          </cell>
          <cell r="C772">
            <v>51</v>
          </cell>
          <cell r="D772">
            <v>160</v>
          </cell>
          <cell r="E772">
            <v>1</v>
          </cell>
          <cell r="F772">
            <v>1</v>
          </cell>
          <cell r="G772">
            <v>3</v>
          </cell>
          <cell r="H772">
            <v>2</v>
          </cell>
          <cell r="I772">
            <v>2</v>
          </cell>
          <cell r="J772">
            <v>2</v>
          </cell>
          <cell r="K772" t="str">
            <v>SPECIALIST</v>
          </cell>
          <cell r="L772" t="str">
            <v>SOME</v>
          </cell>
        </row>
        <row r="773">
          <cell r="A773">
            <v>19</v>
          </cell>
          <cell r="B773">
            <v>2</v>
          </cell>
          <cell r="K773" t="str">
            <v>non-specia</v>
          </cell>
          <cell r="L773" t="str">
            <v>none</v>
          </cell>
        </row>
        <row r="774">
          <cell r="A774">
            <v>18</v>
          </cell>
          <cell r="B774">
            <v>1</v>
          </cell>
          <cell r="C774">
            <v>25</v>
          </cell>
          <cell r="D774">
            <v>154</v>
          </cell>
          <cell r="E774">
            <v>2</v>
          </cell>
          <cell r="F774">
            <v>5</v>
          </cell>
          <cell r="G774">
            <v>4</v>
          </cell>
          <cell r="H774">
            <v>3</v>
          </cell>
          <cell r="I774">
            <v>3</v>
          </cell>
          <cell r="J774">
            <v>4</v>
          </cell>
          <cell r="K774" t="str">
            <v>SPECIALIST</v>
          </cell>
          <cell r="L774" t="str">
            <v>SOME</v>
          </cell>
        </row>
        <row r="775">
          <cell r="A775">
            <v>17</v>
          </cell>
          <cell r="B775">
            <v>2</v>
          </cell>
          <cell r="C775">
            <v>59</v>
          </cell>
          <cell r="D775">
            <v>170</v>
          </cell>
          <cell r="E775">
            <v>1</v>
          </cell>
          <cell r="F775">
            <v>2</v>
          </cell>
          <cell r="G775">
            <v>2</v>
          </cell>
          <cell r="H775">
            <v>4</v>
          </cell>
          <cell r="I775">
            <v>2</v>
          </cell>
          <cell r="J775">
            <v>2</v>
          </cell>
          <cell r="K775" t="str">
            <v>SPECIALIST</v>
          </cell>
          <cell r="L775" t="str">
            <v>SOME</v>
          </cell>
        </row>
        <row r="776">
          <cell r="A776">
            <v>18</v>
          </cell>
          <cell r="B776">
            <v>1</v>
          </cell>
          <cell r="C776">
            <v>57</v>
          </cell>
          <cell r="D776">
            <v>162</v>
          </cell>
          <cell r="E776">
            <v>1</v>
          </cell>
          <cell r="G776">
            <v>1</v>
          </cell>
          <cell r="H776">
            <v>1</v>
          </cell>
          <cell r="I776">
            <v>1</v>
          </cell>
          <cell r="J776">
            <v>1</v>
          </cell>
          <cell r="K776" t="str">
            <v>non-specia</v>
          </cell>
          <cell r="L776" t="str">
            <v>SOME</v>
          </cell>
        </row>
        <row r="777">
          <cell r="A777">
            <v>19</v>
          </cell>
          <cell r="B777">
            <v>2</v>
          </cell>
          <cell r="K777" t="str">
            <v>non-specia</v>
          </cell>
          <cell r="L777" t="str">
            <v>none</v>
          </cell>
        </row>
        <row r="778">
          <cell r="A778">
            <v>18</v>
          </cell>
          <cell r="B778">
            <v>1</v>
          </cell>
          <cell r="C778">
            <v>71</v>
          </cell>
          <cell r="D778">
            <v>174</v>
          </cell>
          <cell r="E778">
            <v>1</v>
          </cell>
          <cell r="F778">
            <v>1</v>
          </cell>
          <cell r="G778">
            <v>3</v>
          </cell>
          <cell r="H778">
            <v>3</v>
          </cell>
          <cell r="I778">
            <v>1</v>
          </cell>
          <cell r="J778">
            <v>1</v>
          </cell>
          <cell r="K778" t="str">
            <v>SPECIALIST</v>
          </cell>
          <cell r="L778" t="str">
            <v>SOME</v>
          </cell>
        </row>
        <row r="779">
          <cell r="A779">
            <v>18</v>
          </cell>
          <cell r="B779">
            <v>1</v>
          </cell>
          <cell r="C779">
            <v>42</v>
          </cell>
          <cell r="D779">
            <v>158</v>
          </cell>
          <cell r="E779">
            <v>1</v>
          </cell>
          <cell r="F779">
            <v>2</v>
          </cell>
          <cell r="G779">
            <v>2</v>
          </cell>
          <cell r="H779">
            <v>3</v>
          </cell>
          <cell r="I779">
            <v>2</v>
          </cell>
          <cell r="J779">
            <v>2</v>
          </cell>
          <cell r="K779" t="str">
            <v>SPECIALIST</v>
          </cell>
          <cell r="L779" t="str">
            <v>SOME</v>
          </cell>
        </row>
        <row r="780">
          <cell r="A780">
            <v>19</v>
          </cell>
          <cell r="B780">
            <v>1</v>
          </cell>
          <cell r="K780" t="str">
            <v>non-specia</v>
          </cell>
          <cell r="L780" t="str">
            <v>none</v>
          </cell>
        </row>
        <row r="781">
          <cell r="A781">
            <v>19</v>
          </cell>
          <cell r="B781">
            <v>1</v>
          </cell>
          <cell r="K781" t="str">
            <v>non-specia</v>
          </cell>
          <cell r="L781" t="str">
            <v>none</v>
          </cell>
        </row>
        <row r="782">
          <cell r="A782">
            <v>25</v>
          </cell>
          <cell r="B782">
            <v>1</v>
          </cell>
          <cell r="C782">
            <v>41</v>
          </cell>
          <cell r="D782">
            <v>156</v>
          </cell>
          <cell r="E782">
            <v>2</v>
          </cell>
          <cell r="F782">
            <v>4</v>
          </cell>
          <cell r="G782">
            <v>3</v>
          </cell>
          <cell r="H782">
            <v>5</v>
          </cell>
          <cell r="I782">
            <v>2</v>
          </cell>
          <cell r="J782">
            <v>2</v>
          </cell>
          <cell r="K782" t="str">
            <v>non-specia</v>
          </cell>
          <cell r="L782" t="str">
            <v>SOME</v>
          </cell>
        </row>
        <row r="783">
          <cell r="A783">
            <v>24</v>
          </cell>
          <cell r="B783">
            <v>2</v>
          </cell>
          <cell r="C783">
            <v>58</v>
          </cell>
          <cell r="D783">
            <v>176</v>
          </cell>
          <cell r="E783">
            <v>2</v>
          </cell>
          <cell r="F783">
            <v>2</v>
          </cell>
          <cell r="G783">
            <v>3</v>
          </cell>
          <cell r="H783">
            <v>3</v>
          </cell>
          <cell r="I783">
            <v>2</v>
          </cell>
          <cell r="J783">
            <v>2</v>
          </cell>
          <cell r="K783" t="str">
            <v>non-specia</v>
          </cell>
          <cell r="L783" t="str">
            <v>SOME</v>
          </cell>
        </row>
        <row r="784">
          <cell r="A784">
            <v>19</v>
          </cell>
          <cell r="B784">
            <v>1</v>
          </cell>
          <cell r="C784">
            <v>46</v>
          </cell>
          <cell r="D784">
            <v>154</v>
          </cell>
          <cell r="E784">
            <v>1</v>
          </cell>
          <cell r="F784">
            <v>1</v>
          </cell>
          <cell r="G784">
            <v>3</v>
          </cell>
          <cell r="H784">
            <v>4</v>
          </cell>
          <cell r="I784">
            <v>2</v>
          </cell>
          <cell r="J784">
            <v>1</v>
          </cell>
          <cell r="K784" t="str">
            <v>SPECIALIST</v>
          </cell>
          <cell r="L784" t="str">
            <v>none</v>
          </cell>
        </row>
        <row r="785">
          <cell r="A785">
            <v>24</v>
          </cell>
          <cell r="B785">
            <v>2</v>
          </cell>
          <cell r="C785">
            <v>40</v>
          </cell>
          <cell r="D785">
            <v>156</v>
          </cell>
          <cell r="E785">
            <v>1</v>
          </cell>
          <cell r="F785">
            <v>3</v>
          </cell>
          <cell r="G785">
            <v>3</v>
          </cell>
          <cell r="H785">
            <v>4</v>
          </cell>
          <cell r="I785">
            <v>2</v>
          </cell>
          <cell r="J785">
            <v>2</v>
          </cell>
          <cell r="K785" t="str">
            <v>SPECIALIST</v>
          </cell>
          <cell r="L785" t="str">
            <v>SOME</v>
          </cell>
        </row>
        <row r="786">
          <cell r="A786">
            <v>23</v>
          </cell>
          <cell r="B786">
            <v>2</v>
          </cell>
          <cell r="C786">
            <v>54</v>
          </cell>
          <cell r="D786">
            <v>164</v>
          </cell>
          <cell r="E786">
            <v>2</v>
          </cell>
          <cell r="F786">
            <v>1</v>
          </cell>
          <cell r="G786">
            <v>4</v>
          </cell>
          <cell r="H786">
            <v>4</v>
          </cell>
          <cell r="I786">
            <v>2</v>
          </cell>
          <cell r="J786">
            <v>2</v>
          </cell>
          <cell r="K786" t="str">
            <v>non-specia</v>
          </cell>
          <cell r="L786" t="str">
            <v>none</v>
          </cell>
        </row>
        <row r="787">
          <cell r="A787">
            <v>19</v>
          </cell>
          <cell r="B787">
            <v>1</v>
          </cell>
          <cell r="K787" t="str">
            <v>non-specia</v>
          </cell>
          <cell r="L787" t="str">
            <v>none</v>
          </cell>
        </row>
        <row r="788">
          <cell r="A788">
            <v>19</v>
          </cell>
          <cell r="B788">
            <v>2</v>
          </cell>
          <cell r="K788" t="str">
            <v>non-specia</v>
          </cell>
          <cell r="L788" t="str">
            <v>none</v>
          </cell>
        </row>
        <row r="789">
          <cell r="A789">
            <v>18</v>
          </cell>
          <cell r="B789">
            <v>2</v>
          </cell>
          <cell r="C789">
            <v>51</v>
          </cell>
          <cell r="D789">
            <v>162</v>
          </cell>
          <cell r="E789">
            <v>1</v>
          </cell>
          <cell r="F789">
            <v>1</v>
          </cell>
          <cell r="G789">
            <v>1</v>
          </cell>
          <cell r="H789">
            <v>2</v>
          </cell>
          <cell r="I789">
            <v>2</v>
          </cell>
          <cell r="J789">
            <v>1</v>
          </cell>
          <cell r="K789" t="str">
            <v>non-specia</v>
          </cell>
          <cell r="L789" t="str">
            <v>SOME</v>
          </cell>
        </row>
        <row r="790">
          <cell r="A790">
            <v>18</v>
          </cell>
          <cell r="B790">
            <v>2</v>
          </cell>
          <cell r="C790">
            <v>72</v>
          </cell>
          <cell r="D790">
            <v>178</v>
          </cell>
          <cell r="E790">
            <v>1</v>
          </cell>
          <cell r="F790">
            <v>1</v>
          </cell>
          <cell r="G790">
            <v>1</v>
          </cell>
          <cell r="H790">
            <v>3</v>
          </cell>
          <cell r="I790">
            <v>1</v>
          </cell>
          <cell r="J790">
            <v>1</v>
          </cell>
          <cell r="K790" t="str">
            <v>SPECIALIST</v>
          </cell>
          <cell r="L790" t="str">
            <v>none</v>
          </cell>
        </row>
        <row r="791">
          <cell r="A791">
            <v>20</v>
          </cell>
          <cell r="B791">
            <v>1</v>
          </cell>
          <cell r="C791">
            <v>49</v>
          </cell>
          <cell r="D791">
            <v>168</v>
          </cell>
          <cell r="E791">
            <v>1</v>
          </cell>
          <cell r="F791">
            <v>1</v>
          </cell>
          <cell r="G791">
            <v>3</v>
          </cell>
          <cell r="H791">
            <v>4</v>
          </cell>
          <cell r="I791">
            <v>2</v>
          </cell>
          <cell r="J791">
            <v>2</v>
          </cell>
          <cell r="K791" t="str">
            <v>SPECIALIST</v>
          </cell>
          <cell r="L791" t="str">
            <v>SOME</v>
          </cell>
        </row>
        <row r="792">
          <cell r="A792">
            <v>25</v>
          </cell>
          <cell r="B792">
            <v>2</v>
          </cell>
          <cell r="C792">
            <v>53</v>
          </cell>
          <cell r="D792">
            <v>174</v>
          </cell>
          <cell r="E792">
            <v>2</v>
          </cell>
          <cell r="F792">
            <v>5</v>
          </cell>
          <cell r="G792">
            <v>4</v>
          </cell>
          <cell r="H792">
            <v>3</v>
          </cell>
          <cell r="I792">
            <v>4</v>
          </cell>
          <cell r="J792">
            <v>5</v>
          </cell>
          <cell r="K792" t="str">
            <v>SPECIALIST</v>
          </cell>
          <cell r="L792" t="str">
            <v>SOME</v>
          </cell>
        </row>
        <row r="793">
          <cell r="A793">
            <v>16</v>
          </cell>
          <cell r="B793">
            <v>1</v>
          </cell>
          <cell r="C793">
            <v>52</v>
          </cell>
          <cell r="D793">
            <v>163</v>
          </cell>
          <cell r="E793">
            <v>2</v>
          </cell>
          <cell r="F793">
            <v>1</v>
          </cell>
          <cell r="G793">
            <v>3</v>
          </cell>
          <cell r="H793">
            <v>1</v>
          </cell>
          <cell r="I793">
            <v>1</v>
          </cell>
          <cell r="J793">
            <v>3</v>
          </cell>
          <cell r="K793" t="str">
            <v>non-specia</v>
          </cell>
          <cell r="L793" t="str">
            <v>none</v>
          </cell>
        </row>
        <row r="794">
          <cell r="A794">
            <v>18</v>
          </cell>
          <cell r="B794">
            <v>2</v>
          </cell>
          <cell r="C794">
            <v>61</v>
          </cell>
          <cell r="D794">
            <v>170</v>
          </cell>
          <cell r="E794">
            <v>1</v>
          </cell>
          <cell r="F794">
            <v>1</v>
          </cell>
          <cell r="G794">
            <v>1</v>
          </cell>
          <cell r="H794">
            <v>1</v>
          </cell>
          <cell r="I794">
            <v>1</v>
          </cell>
          <cell r="J794">
            <v>1</v>
          </cell>
          <cell r="K794" t="str">
            <v>non-specia</v>
          </cell>
          <cell r="L794" t="str">
            <v>SOME</v>
          </cell>
        </row>
        <row r="795">
          <cell r="A795">
            <v>18</v>
          </cell>
          <cell r="B795">
            <v>2</v>
          </cell>
          <cell r="C795">
            <v>38</v>
          </cell>
          <cell r="D795">
            <v>156</v>
          </cell>
          <cell r="E795">
            <v>2</v>
          </cell>
          <cell r="F795">
            <v>2</v>
          </cell>
          <cell r="G795">
            <v>3</v>
          </cell>
          <cell r="H795">
            <v>4</v>
          </cell>
          <cell r="I795">
            <v>2</v>
          </cell>
          <cell r="J795">
            <v>1</v>
          </cell>
          <cell r="K795" t="str">
            <v>SPECIALIST</v>
          </cell>
          <cell r="L795" t="str">
            <v>SOME</v>
          </cell>
        </row>
        <row r="796">
          <cell r="A796">
            <v>18</v>
          </cell>
          <cell r="B796">
            <v>1</v>
          </cell>
          <cell r="C796">
            <v>36</v>
          </cell>
          <cell r="D796">
            <v>156</v>
          </cell>
          <cell r="E796">
            <v>1</v>
          </cell>
          <cell r="F796">
            <v>1</v>
          </cell>
          <cell r="G796">
            <v>3</v>
          </cell>
          <cell r="H796">
            <v>2</v>
          </cell>
          <cell r="I796">
            <v>1</v>
          </cell>
          <cell r="J796">
            <v>1</v>
          </cell>
          <cell r="K796" t="str">
            <v>SPECIALIST</v>
          </cell>
          <cell r="L796" t="str">
            <v>SOME</v>
          </cell>
        </row>
        <row r="797">
          <cell r="A797">
            <v>18</v>
          </cell>
          <cell r="B797">
            <v>2</v>
          </cell>
          <cell r="C797">
            <v>54</v>
          </cell>
          <cell r="D797">
            <v>166</v>
          </cell>
          <cell r="E797">
            <v>2</v>
          </cell>
          <cell r="F797">
            <v>1</v>
          </cell>
          <cell r="G797">
            <v>3</v>
          </cell>
          <cell r="H797">
            <v>3</v>
          </cell>
          <cell r="I797">
            <v>3</v>
          </cell>
          <cell r="J797">
            <v>1</v>
          </cell>
          <cell r="K797" t="str">
            <v>non-specia</v>
          </cell>
          <cell r="L797" t="str">
            <v>SOME</v>
          </cell>
        </row>
        <row r="798">
          <cell r="A798">
            <v>19</v>
          </cell>
          <cell r="B798">
            <v>2</v>
          </cell>
          <cell r="K798" t="str">
            <v>non-specia</v>
          </cell>
          <cell r="L798" t="str">
            <v>none</v>
          </cell>
        </row>
        <row r="799">
          <cell r="A799">
            <v>19</v>
          </cell>
          <cell r="B799">
            <v>1</v>
          </cell>
          <cell r="K799" t="str">
            <v>non-specia</v>
          </cell>
          <cell r="L799" t="str">
            <v>none</v>
          </cell>
        </row>
        <row r="800">
          <cell r="A800">
            <v>20</v>
          </cell>
          <cell r="B800">
            <v>1</v>
          </cell>
          <cell r="C800">
            <v>56</v>
          </cell>
          <cell r="D800">
            <v>166</v>
          </cell>
          <cell r="E800">
            <v>2</v>
          </cell>
          <cell r="F800">
            <v>2</v>
          </cell>
          <cell r="G800">
            <v>3</v>
          </cell>
          <cell r="H800">
            <v>3</v>
          </cell>
          <cell r="I800">
            <v>5</v>
          </cell>
          <cell r="J800">
            <v>3</v>
          </cell>
          <cell r="K800" t="str">
            <v>non-specia</v>
          </cell>
          <cell r="L800" t="str">
            <v>SOME</v>
          </cell>
        </row>
        <row r="801">
          <cell r="A801">
            <v>22</v>
          </cell>
          <cell r="B801">
            <v>2</v>
          </cell>
          <cell r="C801">
            <v>49</v>
          </cell>
          <cell r="D801">
            <v>168</v>
          </cell>
          <cell r="E801">
            <v>2</v>
          </cell>
          <cell r="F801">
            <v>4</v>
          </cell>
          <cell r="G801">
            <v>4</v>
          </cell>
          <cell r="H801">
            <v>4</v>
          </cell>
          <cell r="I801">
            <v>2</v>
          </cell>
          <cell r="J801">
            <v>2</v>
          </cell>
          <cell r="K801" t="str">
            <v>SPECIALIST</v>
          </cell>
          <cell r="L801" t="str">
            <v>none</v>
          </cell>
        </row>
        <row r="802">
          <cell r="A802">
            <v>21</v>
          </cell>
          <cell r="B802">
            <v>1</v>
          </cell>
          <cell r="C802">
            <v>41</v>
          </cell>
          <cell r="D802">
            <v>155</v>
          </cell>
          <cell r="E802">
            <v>2</v>
          </cell>
          <cell r="F802">
            <v>2</v>
          </cell>
          <cell r="G802">
            <v>2</v>
          </cell>
          <cell r="H802">
            <v>4</v>
          </cell>
          <cell r="I802">
            <v>2</v>
          </cell>
          <cell r="J802">
            <v>2</v>
          </cell>
          <cell r="K802" t="str">
            <v>SPECIALIST</v>
          </cell>
          <cell r="L802" t="str">
            <v>SOME</v>
          </cell>
        </row>
        <row r="803">
          <cell r="A803">
            <v>18</v>
          </cell>
          <cell r="B803">
            <v>2</v>
          </cell>
          <cell r="C803">
            <v>67</v>
          </cell>
          <cell r="D803">
            <v>174</v>
          </cell>
          <cell r="E803">
            <v>2</v>
          </cell>
          <cell r="F803">
            <v>1</v>
          </cell>
          <cell r="G803">
            <v>1</v>
          </cell>
          <cell r="H803">
            <v>2</v>
          </cell>
          <cell r="I803">
            <v>2</v>
          </cell>
          <cell r="J803">
            <v>1</v>
          </cell>
          <cell r="K803" t="str">
            <v>SPECIALIST</v>
          </cell>
          <cell r="L803" t="str">
            <v>SOME</v>
          </cell>
        </row>
        <row r="804">
          <cell r="A804">
            <v>18</v>
          </cell>
          <cell r="B804">
            <v>1</v>
          </cell>
          <cell r="C804">
            <v>51</v>
          </cell>
          <cell r="D804">
            <v>158</v>
          </cell>
          <cell r="E804">
            <v>1</v>
          </cell>
          <cell r="F804">
            <v>1</v>
          </cell>
          <cell r="G804">
            <v>2</v>
          </cell>
          <cell r="H804">
            <v>2</v>
          </cell>
          <cell r="I804">
            <v>2</v>
          </cell>
          <cell r="J804">
            <v>1</v>
          </cell>
          <cell r="K804" t="str">
            <v>SPECIALIST</v>
          </cell>
          <cell r="L804" t="str">
            <v>SOME</v>
          </cell>
        </row>
        <row r="805">
          <cell r="A805">
            <v>19</v>
          </cell>
          <cell r="B805">
            <v>2</v>
          </cell>
          <cell r="K805" t="str">
            <v>non-specia</v>
          </cell>
          <cell r="L805" t="str">
            <v>none</v>
          </cell>
        </row>
        <row r="806">
          <cell r="A806">
            <v>19</v>
          </cell>
          <cell r="B806">
            <v>2</v>
          </cell>
          <cell r="K806" t="str">
            <v>non-specia</v>
          </cell>
          <cell r="L806" t="str">
            <v>none</v>
          </cell>
        </row>
        <row r="807">
          <cell r="A807">
            <v>19</v>
          </cell>
          <cell r="B807">
            <v>1</v>
          </cell>
          <cell r="K807" t="str">
            <v>non-specia</v>
          </cell>
          <cell r="L807" t="str">
            <v>none</v>
          </cell>
        </row>
        <row r="808">
          <cell r="A808">
            <v>18</v>
          </cell>
          <cell r="B808">
            <v>1</v>
          </cell>
          <cell r="C808">
            <v>61</v>
          </cell>
          <cell r="D808">
            <v>172</v>
          </cell>
          <cell r="E808">
            <v>2</v>
          </cell>
          <cell r="F808">
            <v>4</v>
          </cell>
          <cell r="G808">
            <v>3</v>
          </cell>
          <cell r="H808">
            <v>4</v>
          </cell>
          <cell r="I808">
            <v>4</v>
          </cell>
          <cell r="J808">
            <v>2</v>
          </cell>
          <cell r="K808" t="str">
            <v>SPECIALIST</v>
          </cell>
          <cell r="L808" t="str">
            <v>none</v>
          </cell>
        </row>
        <row r="809">
          <cell r="A809">
            <v>19</v>
          </cell>
          <cell r="B809">
            <v>1</v>
          </cell>
          <cell r="K809" t="str">
            <v>non-specia</v>
          </cell>
          <cell r="L809" t="str">
            <v>none</v>
          </cell>
        </row>
        <row r="810">
          <cell r="A810">
            <v>18</v>
          </cell>
          <cell r="B810">
            <v>1</v>
          </cell>
          <cell r="E810">
            <v>1</v>
          </cell>
          <cell r="G810">
            <v>3</v>
          </cell>
          <cell r="H810">
            <v>1</v>
          </cell>
          <cell r="I810">
            <v>1</v>
          </cell>
          <cell r="J810">
            <v>2</v>
          </cell>
          <cell r="K810" t="str">
            <v>SPECIALIST</v>
          </cell>
          <cell r="L810" t="str">
            <v>none</v>
          </cell>
        </row>
        <row r="811">
          <cell r="A811">
            <v>23</v>
          </cell>
          <cell r="B811">
            <v>2</v>
          </cell>
          <cell r="C811">
            <v>58</v>
          </cell>
          <cell r="D811">
            <v>168</v>
          </cell>
          <cell r="E811">
            <v>2</v>
          </cell>
          <cell r="F811">
            <v>1</v>
          </cell>
          <cell r="G811">
            <v>1</v>
          </cell>
          <cell r="H811">
            <v>1</v>
          </cell>
          <cell r="I811">
            <v>1</v>
          </cell>
          <cell r="J811">
            <v>1</v>
          </cell>
          <cell r="K811" t="str">
            <v>SPECIALIST</v>
          </cell>
          <cell r="L811" t="str">
            <v>SOME</v>
          </cell>
        </row>
        <row r="812">
          <cell r="A812">
            <v>24</v>
          </cell>
          <cell r="B812">
            <v>1</v>
          </cell>
          <cell r="K812" t="str">
            <v>non-specia</v>
          </cell>
          <cell r="L812" t="str">
            <v>none</v>
          </cell>
        </row>
        <row r="813">
          <cell r="A813">
            <v>17</v>
          </cell>
          <cell r="B813">
            <v>1</v>
          </cell>
          <cell r="C813">
            <v>36</v>
          </cell>
          <cell r="D813">
            <v>152</v>
          </cell>
          <cell r="E813">
            <v>2</v>
          </cell>
          <cell r="F813">
            <v>2</v>
          </cell>
          <cell r="G813">
            <v>2</v>
          </cell>
          <cell r="H813">
            <v>2</v>
          </cell>
          <cell r="I813">
            <v>2</v>
          </cell>
          <cell r="J813">
            <v>1</v>
          </cell>
          <cell r="K813" t="str">
            <v>non-specia</v>
          </cell>
          <cell r="L813" t="str">
            <v>SOME</v>
          </cell>
        </row>
        <row r="814">
          <cell r="A814">
            <v>20</v>
          </cell>
          <cell r="B814">
            <v>2</v>
          </cell>
          <cell r="K814" t="str">
            <v>non-specia</v>
          </cell>
          <cell r="L814" t="str">
            <v>none</v>
          </cell>
        </row>
        <row r="815">
          <cell r="A815">
            <v>22</v>
          </cell>
          <cell r="B815">
            <v>2</v>
          </cell>
          <cell r="C815">
            <v>47</v>
          </cell>
          <cell r="D815">
            <v>156</v>
          </cell>
          <cell r="E815">
            <v>2</v>
          </cell>
          <cell r="F815">
            <v>1</v>
          </cell>
          <cell r="G815">
            <v>3</v>
          </cell>
          <cell r="H815">
            <v>3</v>
          </cell>
          <cell r="I815">
            <v>2</v>
          </cell>
          <cell r="J815">
            <v>3</v>
          </cell>
          <cell r="K815" t="str">
            <v>non-specia</v>
          </cell>
          <cell r="L815" t="str">
            <v>SOME</v>
          </cell>
        </row>
        <row r="816">
          <cell r="A816">
            <v>19</v>
          </cell>
          <cell r="B816">
            <v>2</v>
          </cell>
          <cell r="C816">
            <v>46</v>
          </cell>
          <cell r="D816">
            <v>166</v>
          </cell>
          <cell r="E816">
            <v>1</v>
          </cell>
          <cell r="F816">
            <v>1</v>
          </cell>
          <cell r="G816">
            <v>4</v>
          </cell>
          <cell r="H816">
            <v>3</v>
          </cell>
          <cell r="I816">
            <v>2</v>
          </cell>
          <cell r="J816">
            <v>3</v>
          </cell>
          <cell r="K816" t="str">
            <v>non-specia</v>
          </cell>
          <cell r="L816" t="str">
            <v>SOME</v>
          </cell>
        </row>
        <row r="817">
          <cell r="A817">
            <v>18</v>
          </cell>
          <cell r="B817">
            <v>2</v>
          </cell>
          <cell r="C817">
            <v>45</v>
          </cell>
          <cell r="D817">
            <v>154</v>
          </cell>
          <cell r="E817">
            <v>1</v>
          </cell>
          <cell r="F817">
            <v>2</v>
          </cell>
          <cell r="G817">
            <v>4</v>
          </cell>
          <cell r="H817">
            <v>3</v>
          </cell>
          <cell r="I817">
            <v>2</v>
          </cell>
          <cell r="J817">
            <v>3</v>
          </cell>
          <cell r="K817" t="str">
            <v>SPECIALIST</v>
          </cell>
          <cell r="L817" t="str">
            <v>SOME</v>
          </cell>
        </row>
        <row r="818">
          <cell r="A818">
            <v>19</v>
          </cell>
          <cell r="B818">
            <v>2</v>
          </cell>
          <cell r="K818" t="str">
            <v>non-specia</v>
          </cell>
          <cell r="L818" t="str">
            <v>none</v>
          </cell>
        </row>
        <row r="819">
          <cell r="A819">
            <v>18</v>
          </cell>
          <cell r="B819">
            <v>1</v>
          </cell>
          <cell r="C819">
            <v>63</v>
          </cell>
          <cell r="D819">
            <v>172</v>
          </cell>
          <cell r="E819">
            <v>1</v>
          </cell>
          <cell r="F819">
            <v>1</v>
          </cell>
          <cell r="G819">
            <v>1</v>
          </cell>
          <cell r="H819">
            <v>1</v>
          </cell>
          <cell r="I819">
            <v>2</v>
          </cell>
          <cell r="J819">
            <v>1</v>
          </cell>
          <cell r="K819" t="str">
            <v>non-specia</v>
          </cell>
          <cell r="L819" t="str">
            <v>SOME</v>
          </cell>
        </row>
        <row r="820">
          <cell r="A820">
            <v>18</v>
          </cell>
          <cell r="B820">
            <v>1</v>
          </cell>
          <cell r="C820">
            <v>59</v>
          </cell>
          <cell r="D820">
            <v>174</v>
          </cell>
          <cell r="E820">
            <v>1</v>
          </cell>
          <cell r="F820">
            <v>1</v>
          </cell>
          <cell r="G820">
            <v>3</v>
          </cell>
          <cell r="H820">
            <v>4</v>
          </cell>
          <cell r="I820">
            <v>2</v>
          </cell>
          <cell r="J820">
            <v>1</v>
          </cell>
          <cell r="K820" t="str">
            <v>non-specia</v>
          </cell>
          <cell r="L820" t="str">
            <v>SOME</v>
          </cell>
        </row>
        <row r="821">
          <cell r="A821">
            <v>17</v>
          </cell>
          <cell r="B821">
            <v>1</v>
          </cell>
          <cell r="C821">
            <v>55</v>
          </cell>
          <cell r="D821">
            <v>173</v>
          </cell>
          <cell r="E821">
            <v>2</v>
          </cell>
          <cell r="F821">
            <v>1</v>
          </cell>
          <cell r="G821">
            <v>2</v>
          </cell>
          <cell r="H821">
            <v>2</v>
          </cell>
          <cell r="I821">
            <v>1</v>
          </cell>
          <cell r="J821">
            <v>1</v>
          </cell>
          <cell r="K821" t="str">
            <v>non-specia</v>
          </cell>
          <cell r="L821" t="str">
            <v>SOME</v>
          </cell>
        </row>
        <row r="822">
          <cell r="A822">
            <v>18</v>
          </cell>
          <cell r="B822">
            <v>1</v>
          </cell>
          <cell r="C822">
            <v>49</v>
          </cell>
          <cell r="D822">
            <v>162</v>
          </cell>
          <cell r="E822">
            <v>2</v>
          </cell>
          <cell r="F822">
            <v>1</v>
          </cell>
          <cell r="G822">
            <v>3</v>
          </cell>
          <cell r="H822">
            <v>2</v>
          </cell>
          <cell r="I822">
            <v>1</v>
          </cell>
          <cell r="J822">
            <v>2</v>
          </cell>
          <cell r="K822" t="str">
            <v>non-specia</v>
          </cell>
          <cell r="L822" t="str">
            <v>none</v>
          </cell>
        </row>
        <row r="823">
          <cell r="A823">
            <v>25</v>
          </cell>
          <cell r="B823">
            <v>2</v>
          </cell>
          <cell r="C823">
            <v>62</v>
          </cell>
          <cell r="D823">
            <v>174</v>
          </cell>
          <cell r="E823">
            <v>2</v>
          </cell>
          <cell r="F823">
            <v>3</v>
          </cell>
          <cell r="G823">
            <v>4</v>
          </cell>
          <cell r="H823">
            <v>5</v>
          </cell>
          <cell r="I823">
            <v>3</v>
          </cell>
          <cell r="J823">
            <v>2</v>
          </cell>
          <cell r="K823" t="str">
            <v>SPECIALIST</v>
          </cell>
          <cell r="L823" t="str">
            <v>SOME</v>
          </cell>
        </row>
        <row r="824">
          <cell r="A824">
            <v>22</v>
          </cell>
          <cell r="B824">
            <v>1</v>
          </cell>
          <cell r="C824">
            <v>59</v>
          </cell>
          <cell r="D824">
            <v>172</v>
          </cell>
          <cell r="E824">
            <v>2</v>
          </cell>
          <cell r="F824">
            <v>4</v>
          </cell>
          <cell r="G824">
            <v>5</v>
          </cell>
          <cell r="H824">
            <v>5</v>
          </cell>
          <cell r="I824">
            <v>3</v>
          </cell>
          <cell r="J824">
            <v>4</v>
          </cell>
          <cell r="K824" t="str">
            <v>non-specia</v>
          </cell>
          <cell r="L824" t="str">
            <v>none</v>
          </cell>
        </row>
        <row r="825">
          <cell r="A825">
            <v>19</v>
          </cell>
          <cell r="B825">
            <v>1</v>
          </cell>
          <cell r="C825">
            <v>44</v>
          </cell>
          <cell r="D825">
            <v>158</v>
          </cell>
          <cell r="E825">
            <v>1</v>
          </cell>
          <cell r="F825">
            <v>2</v>
          </cell>
          <cell r="G825">
            <v>5</v>
          </cell>
          <cell r="H825">
            <v>4</v>
          </cell>
          <cell r="I825">
            <v>2</v>
          </cell>
          <cell r="J825">
            <v>4</v>
          </cell>
          <cell r="K825" t="str">
            <v>SPECIALIST</v>
          </cell>
          <cell r="L825" t="str">
            <v>SOME</v>
          </cell>
        </row>
        <row r="826">
          <cell r="A826">
            <v>32</v>
          </cell>
          <cell r="B826">
            <v>2</v>
          </cell>
          <cell r="C826">
            <v>50</v>
          </cell>
          <cell r="D826">
            <v>169</v>
          </cell>
          <cell r="E826">
            <v>2</v>
          </cell>
          <cell r="F826">
            <v>3</v>
          </cell>
          <cell r="G826">
            <v>2</v>
          </cell>
          <cell r="H826">
            <v>3</v>
          </cell>
          <cell r="I826">
            <v>2</v>
          </cell>
          <cell r="J826">
            <v>2</v>
          </cell>
          <cell r="K826" t="str">
            <v>SPECIALIST</v>
          </cell>
          <cell r="L826" t="str">
            <v>none</v>
          </cell>
        </row>
        <row r="827">
          <cell r="A827">
            <v>17</v>
          </cell>
          <cell r="B827">
            <v>1</v>
          </cell>
          <cell r="C827">
            <v>61</v>
          </cell>
          <cell r="D827">
            <v>168</v>
          </cell>
          <cell r="E827">
            <v>2</v>
          </cell>
          <cell r="F827">
            <v>1</v>
          </cell>
          <cell r="G827">
            <v>3</v>
          </cell>
          <cell r="H827">
            <v>4</v>
          </cell>
          <cell r="I827">
            <v>2</v>
          </cell>
          <cell r="J827">
            <v>2</v>
          </cell>
          <cell r="K827" t="str">
            <v>SPECIALIST</v>
          </cell>
          <cell r="L827" t="str">
            <v>SOME</v>
          </cell>
        </row>
        <row r="828">
          <cell r="A828">
            <v>17</v>
          </cell>
          <cell r="B828">
            <v>1</v>
          </cell>
          <cell r="C828">
            <v>71</v>
          </cell>
          <cell r="D828">
            <v>180</v>
          </cell>
          <cell r="E828">
            <v>2</v>
          </cell>
          <cell r="F828">
            <v>1</v>
          </cell>
          <cell r="G828">
            <v>1</v>
          </cell>
          <cell r="H828">
            <v>2</v>
          </cell>
          <cell r="I828">
            <v>2</v>
          </cell>
          <cell r="J828">
            <v>1</v>
          </cell>
          <cell r="K828" t="str">
            <v>SPECIALIST</v>
          </cell>
          <cell r="L828" t="str">
            <v>SOME</v>
          </cell>
        </row>
        <row r="829">
          <cell r="A829">
            <v>17</v>
          </cell>
          <cell r="B829">
            <v>1</v>
          </cell>
          <cell r="C829">
            <v>40</v>
          </cell>
          <cell r="D829">
            <v>160</v>
          </cell>
          <cell r="E829">
            <v>2</v>
          </cell>
          <cell r="F829">
            <v>2</v>
          </cell>
          <cell r="G829">
            <v>3</v>
          </cell>
          <cell r="H829">
            <v>3</v>
          </cell>
          <cell r="I829">
            <v>1</v>
          </cell>
          <cell r="J829">
            <v>2</v>
          </cell>
          <cell r="K829" t="str">
            <v>non-specia</v>
          </cell>
          <cell r="L829" t="str">
            <v>SOME</v>
          </cell>
        </row>
        <row r="830">
          <cell r="A830">
            <v>19</v>
          </cell>
          <cell r="B830">
            <v>1</v>
          </cell>
          <cell r="K830" t="str">
            <v>non-specia</v>
          </cell>
          <cell r="L830" t="str">
            <v>none</v>
          </cell>
        </row>
        <row r="831">
          <cell r="A831">
            <v>17</v>
          </cell>
          <cell r="B831">
            <v>2</v>
          </cell>
          <cell r="C831">
            <v>54</v>
          </cell>
          <cell r="D831">
            <v>166</v>
          </cell>
          <cell r="E831">
            <v>2</v>
          </cell>
          <cell r="F831">
            <v>1</v>
          </cell>
          <cell r="G831">
            <v>2</v>
          </cell>
          <cell r="H831">
            <v>2</v>
          </cell>
          <cell r="I831">
            <v>1</v>
          </cell>
          <cell r="J831">
            <v>2</v>
          </cell>
          <cell r="K831" t="str">
            <v>non-specia</v>
          </cell>
          <cell r="L831" t="str">
            <v>SOME</v>
          </cell>
        </row>
        <row r="832">
          <cell r="A832">
            <v>19</v>
          </cell>
          <cell r="B832">
            <v>2</v>
          </cell>
          <cell r="K832" t="str">
            <v>non-specia</v>
          </cell>
          <cell r="L832" t="str">
            <v>none</v>
          </cell>
        </row>
        <row r="833">
          <cell r="A833">
            <v>17</v>
          </cell>
          <cell r="B833">
            <v>1</v>
          </cell>
          <cell r="C833">
            <v>58</v>
          </cell>
          <cell r="D833">
            <v>158</v>
          </cell>
          <cell r="E833">
            <v>1</v>
          </cell>
          <cell r="F833">
            <v>4</v>
          </cell>
          <cell r="G833">
            <v>3</v>
          </cell>
          <cell r="H833">
            <v>3</v>
          </cell>
          <cell r="I833">
            <v>4</v>
          </cell>
          <cell r="J833">
            <v>2</v>
          </cell>
          <cell r="K833" t="str">
            <v>SPECIALIST</v>
          </cell>
          <cell r="L833" t="str">
            <v>SOME</v>
          </cell>
        </row>
        <row r="834">
          <cell r="A834">
            <v>17</v>
          </cell>
          <cell r="B834">
            <v>2</v>
          </cell>
          <cell r="C834">
            <v>55</v>
          </cell>
          <cell r="D834">
            <v>156</v>
          </cell>
          <cell r="E834">
            <v>2</v>
          </cell>
          <cell r="F834">
            <v>1</v>
          </cell>
          <cell r="G834">
            <v>1</v>
          </cell>
          <cell r="H834">
            <v>1</v>
          </cell>
          <cell r="I834">
            <v>3</v>
          </cell>
          <cell r="J834">
            <v>2</v>
          </cell>
          <cell r="K834" t="str">
            <v>non-specia</v>
          </cell>
          <cell r="L834" t="str">
            <v>SOME</v>
          </cell>
        </row>
        <row r="835">
          <cell r="A835">
            <v>17</v>
          </cell>
          <cell r="B835">
            <v>2</v>
          </cell>
          <cell r="D835">
            <v>172</v>
          </cell>
          <cell r="E835">
            <v>1</v>
          </cell>
          <cell r="F835">
            <v>2</v>
          </cell>
          <cell r="G835">
            <v>3</v>
          </cell>
          <cell r="H835">
            <v>3</v>
          </cell>
          <cell r="I835">
            <v>3</v>
          </cell>
          <cell r="J835">
            <v>2</v>
          </cell>
          <cell r="K835" t="str">
            <v>SPECIALIST</v>
          </cell>
          <cell r="L835" t="str">
            <v>SOME</v>
          </cell>
        </row>
        <row r="836">
          <cell r="A836">
            <v>18</v>
          </cell>
          <cell r="B836">
            <v>1</v>
          </cell>
          <cell r="C836">
            <v>61</v>
          </cell>
          <cell r="D836">
            <v>170</v>
          </cell>
          <cell r="E836">
            <v>2</v>
          </cell>
          <cell r="F836">
            <v>1</v>
          </cell>
          <cell r="G836">
            <v>3</v>
          </cell>
          <cell r="I836">
            <v>2</v>
          </cell>
          <cell r="J836">
            <v>1</v>
          </cell>
          <cell r="K836" t="str">
            <v>non-specia</v>
          </cell>
          <cell r="L836" t="str">
            <v>SOME</v>
          </cell>
        </row>
        <row r="837">
          <cell r="A837">
            <v>23</v>
          </cell>
          <cell r="B837">
            <v>1</v>
          </cell>
          <cell r="C837">
            <v>49</v>
          </cell>
          <cell r="D837">
            <v>158</v>
          </cell>
          <cell r="E837">
            <v>1</v>
          </cell>
          <cell r="F837">
            <v>1</v>
          </cell>
          <cell r="G837">
            <v>1</v>
          </cell>
          <cell r="H837">
            <v>2</v>
          </cell>
          <cell r="I837">
            <v>2</v>
          </cell>
          <cell r="J837">
            <v>1</v>
          </cell>
          <cell r="K837" t="str">
            <v>non-specia</v>
          </cell>
          <cell r="L837" t="str">
            <v>SOME</v>
          </cell>
        </row>
        <row r="838">
          <cell r="A838">
            <v>31</v>
          </cell>
          <cell r="B838">
            <v>2</v>
          </cell>
          <cell r="C838">
            <v>57</v>
          </cell>
          <cell r="D838">
            <v>174</v>
          </cell>
          <cell r="E838">
            <v>1</v>
          </cell>
          <cell r="F838">
            <v>1</v>
          </cell>
          <cell r="G838">
            <v>3</v>
          </cell>
          <cell r="H838">
            <v>4</v>
          </cell>
          <cell r="I838">
            <v>2</v>
          </cell>
          <cell r="J838">
            <v>1</v>
          </cell>
          <cell r="K838" t="str">
            <v>SPECIALIST</v>
          </cell>
          <cell r="L838" t="str">
            <v>SOME</v>
          </cell>
        </row>
        <row r="839">
          <cell r="A839">
            <v>38</v>
          </cell>
          <cell r="B839">
            <v>1</v>
          </cell>
          <cell r="C839">
            <v>49</v>
          </cell>
          <cell r="D839">
            <v>160</v>
          </cell>
          <cell r="E839">
            <v>1</v>
          </cell>
          <cell r="F839">
            <v>2</v>
          </cell>
          <cell r="G839">
            <v>5</v>
          </cell>
          <cell r="H839">
            <v>4</v>
          </cell>
          <cell r="I839">
            <v>2</v>
          </cell>
          <cell r="J839">
            <v>2</v>
          </cell>
          <cell r="K839" t="str">
            <v>non-specia</v>
          </cell>
          <cell r="L839" t="str">
            <v>none</v>
          </cell>
        </row>
        <row r="840">
          <cell r="A840">
            <v>19</v>
          </cell>
          <cell r="B840">
            <v>2</v>
          </cell>
          <cell r="C840">
            <v>49</v>
          </cell>
          <cell r="D840">
            <v>164</v>
          </cell>
          <cell r="E840">
            <v>1</v>
          </cell>
          <cell r="F840">
            <v>1</v>
          </cell>
          <cell r="G840">
            <v>3</v>
          </cell>
          <cell r="H840">
            <v>2</v>
          </cell>
          <cell r="I840">
            <v>2</v>
          </cell>
          <cell r="J840">
            <v>1</v>
          </cell>
          <cell r="K840" t="str">
            <v>SPECIALIST</v>
          </cell>
          <cell r="L840" t="str">
            <v>SOME</v>
          </cell>
        </row>
        <row r="841">
          <cell r="A841">
            <v>24</v>
          </cell>
          <cell r="B841">
            <v>1</v>
          </cell>
          <cell r="C841">
            <v>44</v>
          </cell>
          <cell r="D841">
            <v>154</v>
          </cell>
          <cell r="E841">
            <v>2</v>
          </cell>
          <cell r="F841">
            <v>4</v>
          </cell>
          <cell r="G841">
            <v>4</v>
          </cell>
          <cell r="H841">
            <v>4</v>
          </cell>
          <cell r="I841">
            <v>2</v>
          </cell>
          <cell r="J841">
            <v>3</v>
          </cell>
          <cell r="K841" t="str">
            <v>non-specia</v>
          </cell>
          <cell r="L841" t="str">
            <v>SOME</v>
          </cell>
        </row>
        <row r="842">
          <cell r="A842">
            <v>24</v>
          </cell>
          <cell r="B842">
            <v>2</v>
          </cell>
          <cell r="C842">
            <v>56</v>
          </cell>
          <cell r="D842">
            <v>168</v>
          </cell>
          <cell r="E842">
            <v>1</v>
          </cell>
          <cell r="F842">
            <v>1</v>
          </cell>
          <cell r="G842">
            <v>2</v>
          </cell>
          <cell r="H842">
            <v>2</v>
          </cell>
          <cell r="I842">
            <v>2</v>
          </cell>
          <cell r="J842">
            <v>1</v>
          </cell>
          <cell r="K842" t="str">
            <v>non-specia</v>
          </cell>
          <cell r="L842" t="str">
            <v>SOME</v>
          </cell>
        </row>
        <row r="843">
          <cell r="A843">
            <v>19</v>
          </cell>
          <cell r="B843">
            <v>1</v>
          </cell>
          <cell r="K843" t="str">
            <v>non-specia</v>
          </cell>
          <cell r="L843" t="str">
            <v>none</v>
          </cell>
        </row>
        <row r="844">
          <cell r="A844">
            <v>17</v>
          </cell>
          <cell r="B844">
            <v>2</v>
          </cell>
          <cell r="D844">
            <v>166</v>
          </cell>
          <cell r="E844">
            <v>1</v>
          </cell>
          <cell r="F844">
            <v>1</v>
          </cell>
          <cell r="G844">
            <v>3</v>
          </cell>
          <cell r="H844">
            <v>1</v>
          </cell>
          <cell r="I844">
            <v>2</v>
          </cell>
          <cell r="J844">
            <v>1</v>
          </cell>
          <cell r="K844" t="str">
            <v>SPECIALIST</v>
          </cell>
          <cell r="L844" t="str">
            <v>SOME</v>
          </cell>
        </row>
        <row r="845">
          <cell r="A845">
            <v>19</v>
          </cell>
          <cell r="B845">
            <v>1</v>
          </cell>
          <cell r="K845" t="str">
            <v>non-specia</v>
          </cell>
          <cell r="L845" t="str">
            <v>none</v>
          </cell>
        </row>
        <row r="846">
          <cell r="A846">
            <v>17</v>
          </cell>
          <cell r="B846">
            <v>1</v>
          </cell>
          <cell r="C846">
            <v>50</v>
          </cell>
          <cell r="D846">
            <v>164</v>
          </cell>
          <cell r="E846">
            <v>1</v>
          </cell>
          <cell r="F846">
            <v>1</v>
          </cell>
          <cell r="G846">
            <v>1</v>
          </cell>
          <cell r="H846">
            <v>1</v>
          </cell>
          <cell r="I846">
            <v>2</v>
          </cell>
          <cell r="J846">
            <v>1</v>
          </cell>
          <cell r="K846" t="str">
            <v>non-specia</v>
          </cell>
          <cell r="L846" t="str">
            <v>SOME</v>
          </cell>
        </row>
        <row r="847">
          <cell r="A847">
            <v>18</v>
          </cell>
          <cell r="B847">
            <v>1</v>
          </cell>
          <cell r="C847">
            <v>48</v>
          </cell>
          <cell r="D847">
            <v>160</v>
          </cell>
          <cell r="E847">
            <v>2</v>
          </cell>
          <cell r="F847">
            <v>1</v>
          </cell>
          <cell r="G847">
            <v>2</v>
          </cell>
          <cell r="H847">
            <v>3</v>
          </cell>
          <cell r="I847">
            <v>2</v>
          </cell>
          <cell r="J847">
            <v>2</v>
          </cell>
          <cell r="K847" t="str">
            <v>non-specia</v>
          </cell>
          <cell r="L847" t="str">
            <v>SOME</v>
          </cell>
        </row>
        <row r="848">
          <cell r="A848">
            <v>19</v>
          </cell>
          <cell r="B848">
            <v>2</v>
          </cell>
          <cell r="K848" t="str">
            <v>non-specia</v>
          </cell>
          <cell r="L848" t="str">
            <v>none</v>
          </cell>
        </row>
        <row r="849">
          <cell r="A849">
            <v>19</v>
          </cell>
          <cell r="B849">
            <v>1</v>
          </cell>
          <cell r="K849" t="str">
            <v>non-specia</v>
          </cell>
          <cell r="L849" t="str">
            <v>none</v>
          </cell>
        </row>
        <row r="850">
          <cell r="A850">
            <v>19</v>
          </cell>
          <cell r="B850">
            <v>1</v>
          </cell>
          <cell r="C850">
            <v>48</v>
          </cell>
          <cell r="D850">
            <v>162</v>
          </cell>
          <cell r="E850">
            <v>2</v>
          </cell>
          <cell r="F850">
            <v>4</v>
          </cell>
          <cell r="G850">
            <v>4</v>
          </cell>
          <cell r="H850">
            <v>4</v>
          </cell>
          <cell r="I850">
            <v>2</v>
          </cell>
          <cell r="J850">
            <v>3</v>
          </cell>
          <cell r="K850" t="str">
            <v>SPECIALIST</v>
          </cell>
          <cell r="L850" t="str">
            <v>SOME</v>
          </cell>
        </row>
        <row r="851">
          <cell r="A851">
            <v>17</v>
          </cell>
          <cell r="B851">
            <v>1</v>
          </cell>
          <cell r="C851">
            <v>60</v>
          </cell>
          <cell r="D851">
            <v>170</v>
          </cell>
          <cell r="E851">
            <v>1</v>
          </cell>
          <cell r="F851">
            <v>1</v>
          </cell>
          <cell r="G851">
            <v>1</v>
          </cell>
          <cell r="H851">
            <v>2</v>
          </cell>
          <cell r="I851">
            <v>1</v>
          </cell>
          <cell r="J851">
            <v>1</v>
          </cell>
          <cell r="K851" t="str">
            <v>SPECIALIST</v>
          </cell>
          <cell r="L851" t="str">
            <v>SOME</v>
          </cell>
        </row>
        <row r="852">
          <cell r="A852">
            <v>17</v>
          </cell>
          <cell r="B852">
            <v>1</v>
          </cell>
          <cell r="C852">
            <v>59</v>
          </cell>
          <cell r="D852">
            <v>164</v>
          </cell>
          <cell r="E852">
            <v>2</v>
          </cell>
          <cell r="F852">
            <v>4</v>
          </cell>
          <cell r="G852">
            <v>4</v>
          </cell>
          <cell r="H852">
            <v>3</v>
          </cell>
          <cell r="I852">
            <v>4</v>
          </cell>
          <cell r="J852">
            <v>4</v>
          </cell>
          <cell r="K852" t="str">
            <v>SPECIALIST</v>
          </cell>
          <cell r="L852" t="str">
            <v>SOME</v>
          </cell>
        </row>
        <row r="853">
          <cell r="A853">
            <v>22</v>
          </cell>
          <cell r="B853">
            <v>1</v>
          </cell>
          <cell r="C853">
            <v>63</v>
          </cell>
          <cell r="D853">
            <v>158</v>
          </cell>
          <cell r="E853">
            <v>1</v>
          </cell>
          <cell r="F853">
            <v>2</v>
          </cell>
          <cell r="G853">
            <v>3</v>
          </cell>
          <cell r="H853">
            <v>2</v>
          </cell>
          <cell r="I853">
            <v>2</v>
          </cell>
          <cell r="J853">
            <v>2</v>
          </cell>
          <cell r="K853" t="str">
            <v>SPECIALIST</v>
          </cell>
          <cell r="L853" t="str">
            <v>SOME</v>
          </cell>
        </row>
        <row r="854">
          <cell r="A854">
            <v>23</v>
          </cell>
          <cell r="B854">
            <v>2</v>
          </cell>
          <cell r="C854">
            <v>50</v>
          </cell>
          <cell r="D854">
            <v>168</v>
          </cell>
          <cell r="E854">
            <v>1</v>
          </cell>
          <cell r="F854">
            <v>5</v>
          </cell>
          <cell r="G854">
            <v>4</v>
          </cell>
          <cell r="H854">
            <v>3</v>
          </cell>
          <cell r="I854">
            <v>2</v>
          </cell>
          <cell r="J854">
            <v>2</v>
          </cell>
          <cell r="K854" t="str">
            <v>non-specia</v>
          </cell>
          <cell r="L854" t="str">
            <v>none</v>
          </cell>
        </row>
        <row r="855">
          <cell r="A855">
            <v>29</v>
          </cell>
          <cell r="B855">
            <v>1</v>
          </cell>
          <cell r="C855">
            <v>55</v>
          </cell>
          <cell r="D855">
            <v>164</v>
          </cell>
          <cell r="E855">
            <v>2</v>
          </cell>
          <cell r="F855">
            <v>4</v>
          </cell>
          <cell r="G855">
            <v>4</v>
          </cell>
          <cell r="H855">
            <v>3</v>
          </cell>
          <cell r="I855">
            <v>4</v>
          </cell>
          <cell r="J855">
            <v>4</v>
          </cell>
          <cell r="K855" t="str">
            <v>SPECIALIST</v>
          </cell>
          <cell r="L855" t="str">
            <v>SOME</v>
          </cell>
        </row>
        <row r="856">
          <cell r="A856">
            <v>17</v>
          </cell>
          <cell r="B856">
            <v>2</v>
          </cell>
          <cell r="C856">
            <v>55</v>
          </cell>
          <cell r="D856">
            <v>177</v>
          </cell>
          <cell r="E856">
            <v>2</v>
          </cell>
          <cell r="F856">
            <v>1</v>
          </cell>
          <cell r="G856">
            <v>2</v>
          </cell>
          <cell r="H856">
            <v>2</v>
          </cell>
          <cell r="I856">
            <v>2</v>
          </cell>
          <cell r="J856">
            <v>4</v>
          </cell>
          <cell r="K856" t="str">
            <v>SPECIALIST</v>
          </cell>
          <cell r="L856" t="str">
            <v>SOME</v>
          </cell>
        </row>
        <row r="857">
          <cell r="A857">
            <v>17</v>
          </cell>
          <cell r="B857">
            <v>1</v>
          </cell>
          <cell r="C857">
            <v>53</v>
          </cell>
          <cell r="D857">
            <v>172</v>
          </cell>
          <cell r="E857">
            <v>1</v>
          </cell>
          <cell r="F857">
            <v>1</v>
          </cell>
          <cell r="G857">
            <v>3</v>
          </cell>
          <cell r="H857">
            <v>3</v>
          </cell>
          <cell r="I857">
            <v>2</v>
          </cell>
          <cell r="J857">
            <v>2</v>
          </cell>
          <cell r="K857" t="str">
            <v>non-specia</v>
          </cell>
          <cell r="L857" t="str">
            <v>SOME</v>
          </cell>
        </row>
        <row r="858">
          <cell r="A858">
            <v>17</v>
          </cell>
          <cell r="B858">
            <v>1</v>
          </cell>
          <cell r="C858">
            <v>42</v>
          </cell>
          <cell r="D858">
            <v>160</v>
          </cell>
          <cell r="E858">
            <v>2</v>
          </cell>
          <cell r="F858">
            <v>2</v>
          </cell>
          <cell r="G858">
            <v>3</v>
          </cell>
          <cell r="H858">
            <v>3</v>
          </cell>
          <cell r="I858">
            <v>2</v>
          </cell>
          <cell r="J858">
            <v>2</v>
          </cell>
          <cell r="K858" t="str">
            <v>SPECIALIST</v>
          </cell>
          <cell r="L858" t="str">
            <v>none</v>
          </cell>
        </row>
        <row r="859">
          <cell r="A859">
            <v>17</v>
          </cell>
          <cell r="B859">
            <v>1</v>
          </cell>
          <cell r="C859">
            <v>50</v>
          </cell>
          <cell r="D859">
            <v>154</v>
          </cell>
          <cell r="E859">
            <v>2</v>
          </cell>
          <cell r="F859">
            <v>1</v>
          </cell>
          <cell r="G859">
            <v>2</v>
          </cell>
          <cell r="H859">
            <v>2</v>
          </cell>
          <cell r="I859">
            <v>2</v>
          </cell>
          <cell r="J859">
            <v>1</v>
          </cell>
          <cell r="K859" t="str">
            <v>non-specia</v>
          </cell>
          <cell r="L859" t="str">
            <v>none</v>
          </cell>
        </row>
        <row r="860">
          <cell r="A860">
            <v>17</v>
          </cell>
          <cell r="B860">
            <v>1</v>
          </cell>
          <cell r="C860">
            <v>37</v>
          </cell>
          <cell r="D860">
            <v>152</v>
          </cell>
          <cell r="E860">
            <v>2</v>
          </cell>
          <cell r="F860">
            <v>1</v>
          </cell>
          <cell r="G860">
            <v>3</v>
          </cell>
          <cell r="H860">
            <v>2</v>
          </cell>
          <cell r="I860">
            <v>1</v>
          </cell>
          <cell r="J860">
            <v>2</v>
          </cell>
          <cell r="K860" t="str">
            <v>SPECIALIST</v>
          </cell>
          <cell r="L860" t="str">
            <v>none</v>
          </cell>
        </row>
        <row r="861">
          <cell r="A861">
            <v>17</v>
          </cell>
          <cell r="B861">
            <v>2</v>
          </cell>
          <cell r="C861">
            <v>75</v>
          </cell>
          <cell r="D861">
            <v>162</v>
          </cell>
          <cell r="E861">
            <v>1</v>
          </cell>
          <cell r="F861">
            <v>1</v>
          </cell>
          <cell r="G861">
            <v>2</v>
          </cell>
          <cell r="H861">
            <v>1</v>
          </cell>
          <cell r="I861">
            <v>1</v>
          </cell>
          <cell r="J861">
            <v>1</v>
          </cell>
          <cell r="K861" t="str">
            <v>SPECIALIST</v>
          </cell>
          <cell r="L861" t="str">
            <v>SOME</v>
          </cell>
        </row>
        <row r="862">
          <cell r="A862">
            <v>18</v>
          </cell>
          <cell r="B862">
            <v>2</v>
          </cell>
          <cell r="C862">
            <v>49</v>
          </cell>
          <cell r="D862">
            <v>170</v>
          </cell>
          <cell r="E862">
            <v>1</v>
          </cell>
          <cell r="F862">
            <v>1</v>
          </cell>
          <cell r="G862">
            <v>2</v>
          </cell>
          <cell r="H862">
            <v>3</v>
          </cell>
          <cell r="I862">
            <v>1</v>
          </cell>
          <cell r="J862">
            <v>1</v>
          </cell>
          <cell r="K862" t="str">
            <v>SPECIALIST</v>
          </cell>
          <cell r="L862" t="str">
            <v>SOME</v>
          </cell>
        </row>
        <row r="863">
          <cell r="A863">
            <v>17</v>
          </cell>
          <cell r="B863">
            <v>1</v>
          </cell>
          <cell r="C863">
            <v>51</v>
          </cell>
          <cell r="D863">
            <v>164</v>
          </cell>
          <cell r="E863">
            <v>2</v>
          </cell>
          <cell r="F863">
            <v>2</v>
          </cell>
          <cell r="G863">
            <v>3</v>
          </cell>
          <cell r="H863">
            <v>3</v>
          </cell>
          <cell r="I863">
            <v>4</v>
          </cell>
          <cell r="J863">
            <v>1</v>
          </cell>
          <cell r="K863" t="str">
            <v>SPECIALIST</v>
          </cell>
          <cell r="L863" t="str">
            <v>none</v>
          </cell>
        </row>
        <row r="864">
          <cell r="A864">
            <v>17</v>
          </cell>
          <cell r="B864">
            <v>1</v>
          </cell>
          <cell r="C864">
            <v>46</v>
          </cell>
          <cell r="D864">
            <v>160</v>
          </cell>
          <cell r="E864">
            <v>2</v>
          </cell>
          <cell r="F864">
            <v>2</v>
          </cell>
          <cell r="G864">
            <v>3</v>
          </cell>
          <cell r="H864">
            <v>3</v>
          </cell>
          <cell r="I864">
            <v>1</v>
          </cell>
          <cell r="J864">
            <v>1</v>
          </cell>
          <cell r="K864" t="str">
            <v>SPECIALIST</v>
          </cell>
          <cell r="L864" t="str">
            <v>SOME</v>
          </cell>
        </row>
        <row r="865">
          <cell r="A865">
            <v>18</v>
          </cell>
          <cell r="B865">
            <v>2</v>
          </cell>
          <cell r="K865" t="str">
            <v>non-specia</v>
          </cell>
          <cell r="L865" t="str">
            <v>none</v>
          </cell>
        </row>
        <row r="866">
          <cell r="A866">
            <v>18</v>
          </cell>
          <cell r="B866">
            <v>1</v>
          </cell>
          <cell r="K866" t="str">
            <v>non-specia</v>
          </cell>
          <cell r="L866" t="str">
            <v>none</v>
          </cell>
        </row>
        <row r="867">
          <cell r="A867">
            <v>18</v>
          </cell>
          <cell r="B867">
            <v>2</v>
          </cell>
          <cell r="K867" t="str">
            <v>non-specia</v>
          </cell>
          <cell r="L867" t="str">
            <v>none</v>
          </cell>
        </row>
        <row r="868">
          <cell r="A868">
            <v>18</v>
          </cell>
          <cell r="B868">
            <v>2</v>
          </cell>
          <cell r="C868">
            <v>28</v>
          </cell>
          <cell r="D868">
            <v>154</v>
          </cell>
          <cell r="E868">
            <v>2</v>
          </cell>
          <cell r="F868">
            <v>2</v>
          </cell>
          <cell r="G868">
            <v>3</v>
          </cell>
          <cell r="H868">
            <v>3</v>
          </cell>
          <cell r="I868">
            <v>2</v>
          </cell>
          <cell r="J868">
            <v>2</v>
          </cell>
          <cell r="K868" t="str">
            <v>non-specia</v>
          </cell>
          <cell r="L868" t="str">
            <v>none</v>
          </cell>
        </row>
        <row r="869">
          <cell r="A869">
            <v>19</v>
          </cell>
          <cell r="B869">
            <v>2</v>
          </cell>
          <cell r="K869" t="str">
            <v>non-specia</v>
          </cell>
          <cell r="L869" t="str">
            <v>none</v>
          </cell>
        </row>
        <row r="870">
          <cell r="A870">
            <v>17</v>
          </cell>
          <cell r="B870">
            <v>2</v>
          </cell>
          <cell r="C870">
            <v>58</v>
          </cell>
          <cell r="D870">
            <v>166</v>
          </cell>
          <cell r="E870">
            <v>2</v>
          </cell>
          <cell r="F870">
            <v>2</v>
          </cell>
          <cell r="G870">
            <v>4</v>
          </cell>
          <cell r="H870">
            <v>4</v>
          </cell>
          <cell r="I870">
            <v>2</v>
          </cell>
          <cell r="J870">
            <v>1</v>
          </cell>
          <cell r="K870" t="str">
            <v>non-specia</v>
          </cell>
          <cell r="L870" t="str">
            <v>none</v>
          </cell>
        </row>
        <row r="871">
          <cell r="A871">
            <v>18</v>
          </cell>
          <cell r="B871">
            <v>1</v>
          </cell>
          <cell r="K871" t="str">
            <v>non-specia</v>
          </cell>
          <cell r="L871" t="str">
            <v>none</v>
          </cell>
        </row>
        <row r="872">
          <cell r="A872">
            <v>19</v>
          </cell>
          <cell r="B872">
            <v>1</v>
          </cell>
          <cell r="K872" t="str">
            <v>non-specia</v>
          </cell>
          <cell r="L872" t="str">
            <v>none</v>
          </cell>
        </row>
        <row r="873">
          <cell r="A873">
            <v>18</v>
          </cell>
          <cell r="B873">
            <v>1</v>
          </cell>
          <cell r="K873" t="str">
            <v>non-specia</v>
          </cell>
          <cell r="L873" t="str">
            <v>none</v>
          </cell>
        </row>
        <row r="874">
          <cell r="A874">
            <v>18</v>
          </cell>
          <cell r="B874">
            <v>1</v>
          </cell>
          <cell r="K874" t="str">
            <v>non-specia</v>
          </cell>
          <cell r="L874" t="str">
            <v>none</v>
          </cell>
        </row>
        <row r="875">
          <cell r="A875">
            <v>17</v>
          </cell>
          <cell r="B875">
            <v>2</v>
          </cell>
          <cell r="E875">
            <v>2</v>
          </cell>
          <cell r="F875">
            <v>4</v>
          </cell>
          <cell r="G875">
            <v>2</v>
          </cell>
          <cell r="H875">
            <v>2</v>
          </cell>
          <cell r="I875">
            <v>2</v>
          </cell>
          <cell r="J875">
            <v>3</v>
          </cell>
          <cell r="K875" t="str">
            <v>SPECIALIST</v>
          </cell>
          <cell r="L875" t="str">
            <v>SOME</v>
          </cell>
        </row>
        <row r="876">
          <cell r="A876">
            <v>17</v>
          </cell>
          <cell r="B876">
            <v>2</v>
          </cell>
          <cell r="C876">
            <v>64</v>
          </cell>
          <cell r="D876">
            <v>172</v>
          </cell>
          <cell r="E876">
            <v>2</v>
          </cell>
          <cell r="F876">
            <v>1</v>
          </cell>
          <cell r="G876">
            <v>2</v>
          </cell>
          <cell r="H876">
            <v>3</v>
          </cell>
          <cell r="I876">
            <v>2</v>
          </cell>
          <cell r="J876">
            <v>1</v>
          </cell>
          <cell r="K876" t="str">
            <v>SPECIALIST</v>
          </cell>
          <cell r="L876" t="str">
            <v>SOME</v>
          </cell>
        </row>
        <row r="877">
          <cell r="A877">
            <v>28</v>
          </cell>
          <cell r="B877">
            <v>1</v>
          </cell>
          <cell r="K877" t="str">
            <v>non-specia</v>
          </cell>
          <cell r="L877" t="str">
            <v>none</v>
          </cell>
        </row>
        <row r="878">
          <cell r="A878">
            <v>17</v>
          </cell>
          <cell r="B878">
            <v>1</v>
          </cell>
          <cell r="C878">
            <v>45</v>
          </cell>
          <cell r="D878">
            <v>158</v>
          </cell>
          <cell r="E878">
            <v>1</v>
          </cell>
          <cell r="F878">
            <v>2</v>
          </cell>
          <cell r="G878">
            <v>4</v>
          </cell>
          <cell r="H878">
            <v>3</v>
          </cell>
          <cell r="I878">
            <v>2</v>
          </cell>
          <cell r="J878">
            <v>3</v>
          </cell>
          <cell r="K878" t="str">
            <v>non-specia</v>
          </cell>
          <cell r="L878" t="str">
            <v>SOME</v>
          </cell>
        </row>
        <row r="879">
          <cell r="A879">
            <v>17</v>
          </cell>
          <cell r="B879">
            <v>1</v>
          </cell>
          <cell r="C879">
            <v>61</v>
          </cell>
          <cell r="D879">
            <v>170</v>
          </cell>
          <cell r="E879">
            <v>2</v>
          </cell>
          <cell r="F879">
            <v>3</v>
          </cell>
          <cell r="G879">
            <v>5</v>
          </cell>
          <cell r="H879">
            <v>4</v>
          </cell>
          <cell r="I879">
            <v>2</v>
          </cell>
          <cell r="J879">
            <v>3</v>
          </cell>
          <cell r="K879" t="str">
            <v>SPECIALIST</v>
          </cell>
          <cell r="L879" t="str">
            <v>none</v>
          </cell>
        </row>
        <row r="880">
          <cell r="A880">
            <v>17</v>
          </cell>
          <cell r="B880">
            <v>1</v>
          </cell>
          <cell r="D880">
            <v>158</v>
          </cell>
          <cell r="E880">
            <v>1</v>
          </cell>
          <cell r="F880">
            <v>1</v>
          </cell>
          <cell r="G880">
            <v>3</v>
          </cell>
          <cell r="H880">
            <v>3</v>
          </cell>
          <cell r="I880">
            <v>2</v>
          </cell>
          <cell r="J880">
            <v>2</v>
          </cell>
          <cell r="K880" t="str">
            <v>SPECIALIST</v>
          </cell>
          <cell r="L880" t="str">
            <v>none</v>
          </cell>
        </row>
        <row r="881">
          <cell r="A881">
            <v>17</v>
          </cell>
          <cell r="B881">
            <v>2</v>
          </cell>
          <cell r="C881">
            <v>51</v>
          </cell>
          <cell r="D881">
            <v>162</v>
          </cell>
          <cell r="E881">
            <v>2</v>
          </cell>
          <cell r="F881">
            <v>2</v>
          </cell>
          <cell r="G881">
            <v>3</v>
          </cell>
          <cell r="H881">
            <v>3</v>
          </cell>
          <cell r="I881">
            <v>2</v>
          </cell>
          <cell r="J881">
            <v>2</v>
          </cell>
          <cell r="K881" t="str">
            <v>SPECIALIST</v>
          </cell>
          <cell r="L881" t="str">
            <v>SOME</v>
          </cell>
        </row>
        <row r="882">
          <cell r="A882">
            <v>17</v>
          </cell>
          <cell r="B882">
            <v>1</v>
          </cell>
          <cell r="C882">
            <v>48</v>
          </cell>
          <cell r="D882">
            <v>154</v>
          </cell>
          <cell r="E882">
            <v>2</v>
          </cell>
          <cell r="F882">
            <v>1</v>
          </cell>
          <cell r="G882">
            <v>1</v>
          </cell>
          <cell r="H882">
            <v>1</v>
          </cell>
          <cell r="I882">
            <v>5</v>
          </cell>
          <cell r="J882">
            <v>1</v>
          </cell>
          <cell r="K882" t="str">
            <v>SPECIALIST</v>
          </cell>
          <cell r="L882" t="str">
            <v>SOME</v>
          </cell>
        </row>
        <row r="883">
          <cell r="A883">
            <v>17</v>
          </cell>
          <cell r="B883">
            <v>1</v>
          </cell>
          <cell r="C883">
            <v>29</v>
          </cell>
          <cell r="D883">
            <v>145</v>
          </cell>
          <cell r="E883">
            <v>2</v>
          </cell>
          <cell r="F883">
            <v>5</v>
          </cell>
          <cell r="G883">
            <v>5</v>
          </cell>
          <cell r="H883">
            <v>3</v>
          </cell>
          <cell r="I883">
            <v>3</v>
          </cell>
          <cell r="J883">
            <v>2</v>
          </cell>
          <cell r="K883" t="str">
            <v>SPECIALIST</v>
          </cell>
          <cell r="L883" t="str">
            <v>SOME</v>
          </cell>
        </row>
        <row r="884">
          <cell r="A884">
            <v>19</v>
          </cell>
          <cell r="B884">
            <v>2</v>
          </cell>
          <cell r="K884" t="str">
            <v>non-specia</v>
          </cell>
          <cell r="L884" t="str">
            <v>none</v>
          </cell>
        </row>
        <row r="885">
          <cell r="A885">
            <v>27</v>
          </cell>
          <cell r="B885">
            <v>2</v>
          </cell>
          <cell r="C885">
            <v>45</v>
          </cell>
          <cell r="D885">
            <v>158</v>
          </cell>
          <cell r="E885">
            <v>2</v>
          </cell>
          <cell r="F885">
            <v>4</v>
          </cell>
          <cell r="G885">
            <v>4</v>
          </cell>
          <cell r="H885">
            <v>3</v>
          </cell>
          <cell r="I885">
            <v>3</v>
          </cell>
          <cell r="J885">
            <v>4</v>
          </cell>
          <cell r="K885" t="str">
            <v>non-specia</v>
          </cell>
          <cell r="L885" t="str">
            <v>none</v>
          </cell>
        </row>
        <row r="886">
          <cell r="A886">
            <v>17</v>
          </cell>
          <cell r="B886">
            <v>2</v>
          </cell>
          <cell r="C886">
            <v>53</v>
          </cell>
          <cell r="D886">
            <v>172</v>
          </cell>
          <cell r="E886">
            <v>1</v>
          </cell>
          <cell r="F886">
            <v>1</v>
          </cell>
          <cell r="G886">
            <v>2</v>
          </cell>
          <cell r="H886">
            <v>2</v>
          </cell>
          <cell r="I886">
            <v>2</v>
          </cell>
          <cell r="J886">
            <v>1</v>
          </cell>
          <cell r="K886" t="str">
            <v>non-specia</v>
          </cell>
          <cell r="L886" t="str">
            <v>SOME</v>
          </cell>
        </row>
        <row r="887">
          <cell r="A887">
            <v>34</v>
          </cell>
          <cell r="B887">
            <v>1</v>
          </cell>
          <cell r="C887">
            <v>57</v>
          </cell>
          <cell r="D887">
            <v>163</v>
          </cell>
          <cell r="E887">
            <v>1</v>
          </cell>
          <cell r="F887">
            <v>1</v>
          </cell>
          <cell r="G887">
            <v>2</v>
          </cell>
          <cell r="H887">
            <v>3</v>
          </cell>
          <cell r="I887">
            <v>2</v>
          </cell>
          <cell r="J887">
            <v>2</v>
          </cell>
          <cell r="K887" t="str">
            <v>SPECIALIST</v>
          </cell>
          <cell r="L887" t="str">
            <v>SOME</v>
          </cell>
        </row>
        <row r="888">
          <cell r="A888">
            <v>17</v>
          </cell>
          <cell r="B888">
            <v>1</v>
          </cell>
          <cell r="C888">
            <v>40</v>
          </cell>
          <cell r="D888">
            <v>166</v>
          </cell>
          <cell r="E888">
            <v>2</v>
          </cell>
          <cell r="F888">
            <v>2</v>
          </cell>
          <cell r="G888">
            <v>3</v>
          </cell>
          <cell r="H888">
            <v>3</v>
          </cell>
          <cell r="I888">
            <v>2</v>
          </cell>
          <cell r="J888">
            <v>3</v>
          </cell>
          <cell r="K888" t="str">
            <v>non-specia</v>
          </cell>
          <cell r="L888" t="str">
            <v>SOME</v>
          </cell>
        </row>
        <row r="889">
          <cell r="A889">
            <v>18</v>
          </cell>
          <cell r="B889">
            <v>2</v>
          </cell>
          <cell r="K889" t="str">
            <v>non-specia</v>
          </cell>
          <cell r="L889" t="str">
            <v>none</v>
          </cell>
        </row>
        <row r="890">
          <cell r="A890">
            <v>17</v>
          </cell>
          <cell r="B890">
            <v>2</v>
          </cell>
          <cell r="C890">
            <v>51</v>
          </cell>
          <cell r="E890">
            <v>1</v>
          </cell>
          <cell r="F890">
            <v>1</v>
          </cell>
          <cell r="G890">
            <v>3</v>
          </cell>
          <cell r="H890">
            <v>3</v>
          </cell>
          <cell r="I890">
            <v>1</v>
          </cell>
          <cell r="J890">
            <v>2</v>
          </cell>
          <cell r="K890" t="str">
            <v>SPECIALIST</v>
          </cell>
          <cell r="L890" t="str">
            <v>SOME</v>
          </cell>
        </row>
        <row r="891">
          <cell r="A891">
            <v>17</v>
          </cell>
          <cell r="B891">
            <v>1</v>
          </cell>
          <cell r="C891">
            <v>44</v>
          </cell>
          <cell r="E891">
            <v>2</v>
          </cell>
          <cell r="F891">
            <v>1</v>
          </cell>
          <cell r="G891">
            <v>3</v>
          </cell>
          <cell r="H891">
            <v>4</v>
          </cell>
          <cell r="I891">
            <v>1</v>
          </cell>
          <cell r="J891">
            <v>1</v>
          </cell>
          <cell r="K891" t="str">
            <v>non-specia</v>
          </cell>
          <cell r="L891" t="str">
            <v>SOME</v>
          </cell>
        </row>
        <row r="892">
          <cell r="A892">
            <v>17</v>
          </cell>
          <cell r="B892">
            <v>1</v>
          </cell>
          <cell r="C892">
            <v>54</v>
          </cell>
          <cell r="D892">
            <v>158</v>
          </cell>
          <cell r="E892">
            <v>1</v>
          </cell>
          <cell r="F892">
            <v>1</v>
          </cell>
          <cell r="G892">
            <v>2</v>
          </cell>
          <cell r="H892">
            <v>2</v>
          </cell>
          <cell r="I892">
            <v>1</v>
          </cell>
          <cell r="J892">
            <v>1</v>
          </cell>
          <cell r="K892" t="str">
            <v>SPECIALIST</v>
          </cell>
          <cell r="L892" t="str">
            <v>SOME</v>
          </cell>
        </row>
        <row r="893">
          <cell r="A893">
            <v>21</v>
          </cell>
          <cell r="B893">
            <v>2</v>
          </cell>
          <cell r="C893">
            <v>58</v>
          </cell>
          <cell r="D893">
            <v>168</v>
          </cell>
          <cell r="E893">
            <v>2</v>
          </cell>
          <cell r="F893">
            <v>4</v>
          </cell>
          <cell r="G893">
            <v>3</v>
          </cell>
          <cell r="H893">
            <v>4</v>
          </cell>
          <cell r="I893">
            <v>2</v>
          </cell>
          <cell r="J893">
            <v>2</v>
          </cell>
          <cell r="K893" t="str">
            <v>SPECIALIST</v>
          </cell>
          <cell r="L893" t="str">
            <v>SOME</v>
          </cell>
        </row>
        <row r="894">
          <cell r="A894">
            <v>26</v>
          </cell>
          <cell r="B894">
            <v>1</v>
          </cell>
          <cell r="C894">
            <v>57</v>
          </cell>
          <cell r="D894">
            <v>160</v>
          </cell>
          <cell r="E894">
            <v>2</v>
          </cell>
          <cell r="F894">
            <v>2</v>
          </cell>
          <cell r="G894">
            <v>3</v>
          </cell>
          <cell r="H894">
            <v>3</v>
          </cell>
          <cell r="I894">
            <v>2</v>
          </cell>
          <cell r="J894">
            <v>3</v>
          </cell>
          <cell r="K894" t="str">
            <v>non-specia</v>
          </cell>
          <cell r="L894" t="str">
            <v>none</v>
          </cell>
        </row>
        <row r="895">
          <cell r="A895">
            <v>22</v>
          </cell>
          <cell r="B895">
            <v>2</v>
          </cell>
          <cell r="C895">
            <v>55</v>
          </cell>
          <cell r="D895">
            <v>166</v>
          </cell>
          <cell r="E895">
            <v>1</v>
          </cell>
          <cell r="F895">
            <v>2</v>
          </cell>
          <cell r="G895">
            <v>3</v>
          </cell>
          <cell r="H895">
            <v>5</v>
          </cell>
          <cell r="I895">
            <v>4</v>
          </cell>
          <cell r="J895">
            <v>3</v>
          </cell>
          <cell r="K895" t="str">
            <v>non-specia</v>
          </cell>
          <cell r="L895" t="str">
            <v>SOME</v>
          </cell>
        </row>
        <row r="896">
          <cell r="A896">
            <v>19</v>
          </cell>
          <cell r="B896">
            <v>1</v>
          </cell>
          <cell r="C896">
            <v>39</v>
          </cell>
          <cell r="D896">
            <v>162</v>
          </cell>
          <cell r="E896">
            <v>2</v>
          </cell>
          <cell r="F896">
            <v>4</v>
          </cell>
          <cell r="G896">
            <v>4</v>
          </cell>
          <cell r="H896">
            <v>3</v>
          </cell>
          <cell r="I896">
            <v>3</v>
          </cell>
          <cell r="J896">
            <v>2</v>
          </cell>
          <cell r="K896" t="str">
            <v>non-specia</v>
          </cell>
          <cell r="L896" t="str">
            <v>none</v>
          </cell>
        </row>
        <row r="897">
          <cell r="A897">
            <v>16</v>
          </cell>
          <cell r="B897">
            <v>2</v>
          </cell>
          <cell r="C897">
            <v>61</v>
          </cell>
          <cell r="D897">
            <v>156</v>
          </cell>
          <cell r="E897">
            <v>2</v>
          </cell>
          <cell r="F897">
            <v>1</v>
          </cell>
          <cell r="G897">
            <v>3</v>
          </cell>
          <cell r="H897">
            <v>2</v>
          </cell>
          <cell r="I897">
            <v>3</v>
          </cell>
          <cell r="J897">
            <v>2</v>
          </cell>
          <cell r="K897" t="str">
            <v>SPECIALIST</v>
          </cell>
          <cell r="L897" t="str">
            <v>SOME</v>
          </cell>
        </row>
        <row r="898">
          <cell r="A898">
            <v>16</v>
          </cell>
          <cell r="B898">
            <v>2</v>
          </cell>
          <cell r="C898">
            <v>52</v>
          </cell>
          <cell r="D898">
            <v>164</v>
          </cell>
          <cell r="E898">
            <v>2</v>
          </cell>
          <cell r="F898">
            <v>5</v>
          </cell>
          <cell r="G898">
            <v>4</v>
          </cell>
          <cell r="H898">
            <v>3</v>
          </cell>
          <cell r="I898">
            <v>3</v>
          </cell>
          <cell r="J898">
            <v>3</v>
          </cell>
          <cell r="K898" t="str">
            <v>SPECIALIST</v>
          </cell>
          <cell r="L898" t="str">
            <v>SOME</v>
          </cell>
        </row>
        <row r="899">
          <cell r="A899">
            <v>16</v>
          </cell>
          <cell r="B899">
            <v>1</v>
          </cell>
          <cell r="C899">
            <v>57</v>
          </cell>
          <cell r="D899">
            <v>162</v>
          </cell>
          <cell r="E899">
            <v>2</v>
          </cell>
          <cell r="F899">
            <v>5</v>
          </cell>
          <cell r="G899">
            <v>3</v>
          </cell>
          <cell r="H899">
            <v>3</v>
          </cell>
          <cell r="I899">
            <v>4</v>
          </cell>
          <cell r="J899">
            <v>3</v>
          </cell>
          <cell r="K899" t="str">
            <v>SPECIALIST</v>
          </cell>
          <cell r="L899" t="str">
            <v>none</v>
          </cell>
        </row>
        <row r="900">
          <cell r="A900">
            <v>16</v>
          </cell>
          <cell r="B900">
            <v>2</v>
          </cell>
          <cell r="C900">
            <v>46</v>
          </cell>
          <cell r="D900">
            <v>162</v>
          </cell>
          <cell r="E900">
            <v>2</v>
          </cell>
          <cell r="F900">
            <v>2</v>
          </cell>
          <cell r="G900">
            <v>3</v>
          </cell>
          <cell r="H900">
            <v>4</v>
          </cell>
          <cell r="I900">
            <v>2</v>
          </cell>
          <cell r="J900">
            <v>2</v>
          </cell>
          <cell r="K900" t="str">
            <v>SPECIALIST</v>
          </cell>
          <cell r="L900" t="str">
            <v>none</v>
          </cell>
        </row>
        <row r="901">
          <cell r="A901">
            <v>17</v>
          </cell>
          <cell r="B901">
            <v>2</v>
          </cell>
          <cell r="C901">
            <v>65</v>
          </cell>
          <cell r="D901">
            <v>160</v>
          </cell>
          <cell r="E901">
            <v>1</v>
          </cell>
          <cell r="F901">
            <v>1</v>
          </cell>
          <cell r="G901">
            <v>1</v>
          </cell>
          <cell r="H901">
            <v>2</v>
          </cell>
          <cell r="I901">
            <v>2</v>
          </cell>
          <cell r="J901">
            <v>3</v>
          </cell>
          <cell r="K901" t="str">
            <v>SPECIALIST</v>
          </cell>
          <cell r="L901" t="str">
            <v>SOME</v>
          </cell>
        </row>
        <row r="902">
          <cell r="A902">
            <v>16</v>
          </cell>
          <cell r="B902">
            <v>2</v>
          </cell>
          <cell r="D902">
            <v>160</v>
          </cell>
          <cell r="E902">
            <v>2</v>
          </cell>
          <cell r="F902">
            <v>1</v>
          </cell>
          <cell r="G902">
            <v>1</v>
          </cell>
          <cell r="H902">
            <v>3</v>
          </cell>
          <cell r="I902">
            <v>1</v>
          </cell>
          <cell r="J902">
            <v>2</v>
          </cell>
          <cell r="K902" t="str">
            <v>SPECIALIST</v>
          </cell>
          <cell r="L902" t="str">
            <v>none</v>
          </cell>
        </row>
        <row r="903">
          <cell r="A903">
            <v>23</v>
          </cell>
          <cell r="B903">
            <v>1</v>
          </cell>
          <cell r="K903" t="str">
            <v>non-specia</v>
          </cell>
          <cell r="L903" t="str">
            <v>none</v>
          </cell>
        </row>
        <row r="904">
          <cell r="A904">
            <v>20</v>
          </cell>
          <cell r="B904">
            <v>1</v>
          </cell>
          <cell r="C904">
            <v>50</v>
          </cell>
          <cell r="D904">
            <v>164</v>
          </cell>
          <cell r="E904">
            <v>1</v>
          </cell>
          <cell r="F904">
            <v>5</v>
          </cell>
          <cell r="G904">
            <v>3</v>
          </cell>
          <cell r="H904">
            <v>4</v>
          </cell>
          <cell r="I904">
            <v>2</v>
          </cell>
          <cell r="J904">
            <v>3</v>
          </cell>
          <cell r="K904" t="str">
            <v>non-specia</v>
          </cell>
          <cell r="L904" t="str">
            <v>SOME</v>
          </cell>
        </row>
        <row r="905">
          <cell r="A905">
            <v>29</v>
          </cell>
          <cell r="B905">
            <v>2</v>
          </cell>
          <cell r="C905">
            <v>74</v>
          </cell>
          <cell r="D905">
            <v>178</v>
          </cell>
          <cell r="E905">
            <v>1</v>
          </cell>
          <cell r="F905">
            <v>1</v>
          </cell>
          <cell r="G905">
            <v>3</v>
          </cell>
          <cell r="H905">
            <v>3</v>
          </cell>
          <cell r="I905">
            <v>2</v>
          </cell>
          <cell r="J905">
            <v>3</v>
          </cell>
          <cell r="K905" t="str">
            <v>non-specia</v>
          </cell>
          <cell r="L905" t="str">
            <v>SOME</v>
          </cell>
        </row>
        <row r="906">
          <cell r="A906">
            <v>21</v>
          </cell>
          <cell r="B906">
            <v>1</v>
          </cell>
          <cell r="C906">
            <v>56</v>
          </cell>
          <cell r="D906">
            <v>166</v>
          </cell>
          <cell r="E906">
            <v>1</v>
          </cell>
          <cell r="F906">
            <v>1</v>
          </cell>
          <cell r="G906">
            <v>4</v>
          </cell>
          <cell r="H906">
            <v>2</v>
          </cell>
          <cell r="I906">
            <v>1</v>
          </cell>
          <cell r="J906">
            <v>1</v>
          </cell>
          <cell r="K906" t="str">
            <v>non-specia</v>
          </cell>
          <cell r="L906" t="str">
            <v>SOME</v>
          </cell>
        </row>
        <row r="907">
          <cell r="A907">
            <v>14</v>
          </cell>
          <cell r="B907">
            <v>1</v>
          </cell>
          <cell r="C907">
            <v>62</v>
          </cell>
          <cell r="D907">
            <v>168</v>
          </cell>
          <cell r="E907">
            <v>2</v>
          </cell>
          <cell r="F907">
            <v>1</v>
          </cell>
          <cell r="G907">
            <v>3</v>
          </cell>
          <cell r="H907">
            <v>1</v>
          </cell>
          <cell r="I907">
            <v>1</v>
          </cell>
          <cell r="J907">
            <v>1</v>
          </cell>
          <cell r="K907" t="str">
            <v>SPECIALIST</v>
          </cell>
          <cell r="L907" t="str">
            <v>none</v>
          </cell>
        </row>
        <row r="908">
          <cell r="A908">
            <v>27</v>
          </cell>
          <cell r="B908">
            <v>1</v>
          </cell>
          <cell r="C908">
            <v>66</v>
          </cell>
          <cell r="D908">
            <v>172</v>
          </cell>
          <cell r="E908">
            <v>1</v>
          </cell>
          <cell r="F908">
            <v>1</v>
          </cell>
          <cell r="G908">
            <v>2</v>
          </cell>
          <cell r="H908">
            <v>2</v>
          </cell>
          <cell r="I908">
            <v>4</v>
          </cell>
          <cell r="J908">
            <v>3</v>
          </cell>
          <cell r="K908" t="str">
            <v>SPECIALIST</v>
          </cell>
          <cell r="L908" t="str">
            <v>SOME</v>
          </cell>
        </row>
        <row r="909">
          <cell r="A909">
            <v>25</v>
          </cell>
          <cell r="B909">
            <v>1</v>
          </cell>
          <cell r="C909">
            <v>56</v>
          </cell>
          <cell r="D909">
            <v>164</v>
          </cell>
          <cell r="E909">
            <v>1</v>
          </cell>
          <cell r="F909">
            <v>4</v>
          </cell>
          <cell r="G909">
            <v>4</v>
          </cell>
          <cell r="H909">
            <v>2</v>
          </cell>
          <cell r="I909">
            <v>1</v>
          </cell>
          <cell r="J909">
            <v>3</v>
          </cell>
          <cell r="K909" t="str">
            <v>non-specia</v>
          </cell>
          <cell r="L909" t="str">
            <v>SOME</v>
          </cell>
        </row>
        <row r="910">
          <cell r="A910">
            <v>18</v>
          </cell>
          <cell r="B910">
            <v>2</v>
          </cell>
          <cell r="K910" t="str">
            <v>non-specia</v>
          </cell>
          <cell r="L910" t="str">
            <v>none</v>
          </cell>
        </row>
        <row r="911">
          <cell r="A911">
            <v>17</v>
          </cell>
          <cell r="B911">
            <v>1</v>
          </cell>
          <cell r="C911">
            <v>51</v>
          </cell>
          <cell r="D911">
            <v>160</v>
          </cell>
          <cell r="E911">
            <v>2</v>
          </cell>
          <cell r="F911">
            <v>1</v>
          </cell>
          <cell r="G911">
            <v>1</v>
          </cell>
          <cell r="H911">
            <v>1</v>
          </cell>
          <cell r="I911">
            <v>2</v>
          </cell>
          <cell r="J911">
            <v>1</v>
          </cell>
          <cell r="K911" t="str">
            <v>non-specia</v>
          </cell>
          <cell r="L911" t="str">
            <v>SOME</v>
          </cell>
        </row>
        <row r="912">
          <cell r="A912">
            <v>17</v>
          </cell>
          <cell r="B912">
            <v>2</v>
          </cell>
          <cell r="C912">
            <v>58</v>
          </cell>
          <cell r="D912">
            <v>164</v>
          </cell>
          <cell r="E912">
            <v>2</v>
          </cell>
          <cell r="F912">
            <v>1</v>
          </cell>
          <cell r="G912">
            <v>3</v>
          </cell>
          <cell r="H912">
            <v>3</v>
          </cell>
          <cell r="I912">
            <v>2</v>
          </cell>
          <cell r="J912">
            <v>1</v>
          </cell>
          <cell r="K912" t="str">
            <v>SPECIALIST</v>
          </cell>
          <cell r="L912" t="str">
            <v>SOME</v>
          </cell>
        </row>
        <row r="913">
          <cell r="A913">
            <v>17</v>
          </cell>
          <cell r="B913">
            <v>2</v>
          </cell>
          <cell r="C913">
            <v>49</v>
          </cell>
          <cell r="D913">
            <v>166</v>
          </cell>
          <cell r="E913">
            <v>2</v>
          </cell>
          <cell r="F913">
            <v>2</v>
          </cell>
          <cell r="G913">
            <v>3</v>
          </cell>
          <cell r="H913">
            <v>3</v>
          </cell>
          <cell r="I913">
            <v>3</v>
          </cell>
          <cell r="J913">
            <v>3</v>
          </cell>
          <cell r="K913" t="str">
            <v>non-specia</v>
          </cell>
          <cell r="L913" t="str">
            <v>SOME</v>
          </cell>
        </row>
        <row r="914">
          <cell r="A914">
            <v>17</v>
          </cell>
          <cell r="B914">
            <v>2</v>
          </cell>
          <cell r="C914">
            <v>64</v>
          </cell>
          <cell r="D914">
            <v>170</v>
          </cell>
          <cell r="E914">
            <v>2</v>
          </cell>
          <cell r="F914">
            <v>1</v>
          </cell>
          <cell r="G914">
            <v>1</v>
          </cell>
          <cell r="H914">
            <v>1</v>
          </cell>
          <cell r="I914">
            <v>1</v>
          </cell>
          <cell r="J914">
            <v>2</v>
          </cell>
          <cell r="K914" t="str">
            <v>SPECIALIST</v>
          </cell>
          <cell r="L914" t="str">
            <v>SOME</v>
          </cell>
        </row>
        <row r="915">
          <cell r="A915">
            <v>18</v>
          </cell>
          <cell r="B915">
            <v>2</v>
          </cell>
          <cell r="K915" t="str">
            <v>non-specia</v>
          </cell>
          <cell r="L915" t="str">
            <v>none</v>
          </cell>
        </row>
        <row r="916">
          <cell r="A916">
            <v>18</v>
          </cell>
          <cell r="B916">
            <v>2</v>
          </cell>
          <cell r="K916" t="str">
            <v>non-specia</v>
          </cell>
          <cell r="L916" t="str">
            <v>none</v>
          </cell>
        </row>
        <row r="917">
          <cell r="A917">
            <v>17</v>
          </cell>
          <cell r="B917">
            <v>1</v>
          </cell>
          <cell r="C917">
            <v>51</v>
          </cell>
          <cell r="D917">
            <v>156</v>
          </cell>
          <cell r="E917">
            <v>2</v>
          </cell>
          <cell r="F917">
            <v>1</v>
          </cell>
          <cell r="G917">
            <v>3</v>
          </cell>
          <cell r="H917">
            <v>1</v>
          </cell>
          <cell r="I917">
            <v>3</v>
          </cell>
          <cell r="J917">
            <v>2</v>
          </cell>
          <cell r="K917" t="str">
            <v>non-specia</v>
          </cell>
          <cell r="L917" t="str">
            <v>none</v>
          </cell>
        </row>
        <row r="918">
          <cell r="A918">
            <v>17</v>
          </cell>
          <cell r="B918">
            <v>2</v>
          </cell>
          <cell r="C918">
            <v>43</v>
          </cell>
          <cell r="D918">
            <v>156</v>
          </cell>
          <cell r="E918">
            <v>2</v>
          </cell>
          <cell r="F918">
            <v>2</v>
          </cell>
          <cell r="G918">
            <v>3</v>
          </cell>
          <cell r="H918">
            <v>3</v>
          </cell>
          <cell r="I918">
            <v>2</v>
          </cell>
          <cell r="J918">
            <v>2</v>
          </cell>
          <cell r="K918" t="str">
            <v>SPECIALIST</v>
          </cell>
          <cell r="L918" t="str">
            <v>SOME</v>
          </cell>
        </row>
        <row r="919">
          <cell r="A919">
            <v>17</v>
          </cell>
          <cell r="B919">
            <v>2</v>
          </cell>
          <cell r="D919">
            <v>162</v>
          </cell>
          <cell r="E919">
            <v>2</v>
          </cell>
          <cell r="F919">
            <v>1</v>
          </cell>
          <cell r="G919">
            <v>3</v>
          </cell>
          <cell r="H919">
            <v>2</v>
          </cell>
          <cell r="I919">
            <v>2</v>
          </cell>
          <cell r="J919">
            <v>1</v>
          </cell>
          <cell r="K919" t="str">
            <v>SPECIALIST</v>
          </cell>
          <cell r="L919" t="str">
            <v>SOME</v>
          </cell>
        </row>
        <row r="920">
          <cell r="A920">
            <v>17</v>
          </cell>
          <cell r="B920">
            <v>2</v>
          </cell>
          <cell r="C920">
            <v>47</v>
          </cell>
          <cell r="D920">
            <v>150</v>
          </cell>
          <cell r="E920">
            <v>2</v>
          </cell>
          <cell r="F920">
            <v>1</v>
          </cell>
          <cell r="G920">
            <v>2</v>
          </cell>
          <cell r="H920">
            <v>2</v>
          </cell>
          <cell r="I920">
            <v>2</v>
          </cell>
          <cell r="J920">
            <v>2</v>
          </cell>
          <cell r="K920" t="str">
            <v>SPECIALIST</v>
          </cell>
          <cell r="L920" t="str">
            <v>SOME</v>
          </cell>
        </row>
        <row r="921">
          <cell r="A921">
            <v>18</v>
          </cell>
          <cell r="B921">
            <v>1</v>
          </cell>
          <cell r="K921" t="str">
            <v>non-specia</v>
          </cell>
          <cell r="L921" t="str">
            <v>none</v>
          </cell>
        </row>
        <row r="922">
          <cell r="A922">
            <v>17</v>
          </cell>
          <cell r="B922">
            <v>2</v>
          </cell>
          <cell r="C922">
            <v>51</v>
          </cell>
          <cell r="D922">
            <v>158</v>
          </cell>
          <cell r="E922">
            <v>1</v>
          </cell>
          <cell r="F922">
            <v>1</v>
          </cell>
          <cell r="G922">
            <v>1</v>
          </cell>
          <cell r="H922">
            <v>1</v>
          </cell>
          <cell r="I922">
            <v>2</v>
          </cell>
          <cell r="J922">
            <v>2</v>
          </cell>
          <cell r="K922" t="str">
            <v>SPECIALIST</v>
          </cell>
          <cell r="L922" t="str">
            <v>SOME</v>
          </cell>
        </row>
        <row r="923">
          <cell r="A923">
            <v>17</v>
          </cell>
          <cell r="B923">
            <v>2</v>
          </cell>
          <cell r="C923">
            <v>52</v>
          </cell>
          <cell r="D923">
            <v>174</v>
          </cell>
          <cell r="E923">
            <v>1</v>
          </cell>
          <cell r="F923">
            <v>1</v>
          </cell>
          <cell r="G923">
            <v>2</v>
          </cell>
          <cell r="H923">
            <v>2</v>
          </cell>
          <cell r="I923">
            <v>3</v>
          </cell>
          <cell r="J923">
            <v>2</v>
          </cell>
          <cell r="K923" t="str">
            <v>non-specia</v>
          </cell>
          <cell r="L923" t="str">
            <v>SOME</v>
          </cell>
        </row>
        <row r="924">
          <cell r="A924">
            <v>18</v>
          </cell>
          <cell r="B924">
            <v>2</v>
          </cell>
          <cell r="K924" t="str">
            <v>non-specia</v>
          </cell>
          <cell r="L924" t="str">
            <v>none</v>
          </cell>
        </row>
        <row r="925">
          <cell r="A925">
            <v>17</v>
          </cell>
          <cell r="B925">
            <v>1</v>
          </cell>
          <cell r="C925">
            <v>59</v>
          </cell>
          <cell r="D925">
            <v>190</v>
          </cell>
          <cell r="E925">
            <v>2</v>
          </cell>
          <cell r="F925">
            <v>1</v>
          </cell>
          <cell r="G925">
            <v>1</v>
          </cell>
          <cell r="H925">
            <v>1</v>
          </cell>
          <cell r="I925">
            <v>2</v>
          </cell>
          <cell r="J925">
            <v>5</v>
          </cell>
          <cell r="K925" t="str">
            <v>SPECIALIST</v>
          </cell>
          <cell r="L925" t="str">
            <v>SOME</v>
          </cell>
        </row>
        <row r="926">
          <cell r="A926">
            <v>17</v>
          </cell>
          <cell r="B926">
            <v>2</v>
          </cell>
          <cell r="C926">
            <v>39</v>
          </cell>
          <cell r="D926">
            <v>154</v>
          </cell>
          <cell r="E926">
            <v>2</v>
          </cell>
          <cell r="F926">
            <v>3</v>
          </cell>
          <cell r="G926">
            <v>3</v>
          </cell>
          <cell r="H926">
            <v>3</v>
          </cell>
          <cell r="I926">
            <v>3</v>
          </cell>
          <cell r="J926">
            <v>4</v>
          </cell>
          <cell r="K926" t="str">
            <v>non-specia</v>
          </cell>
          <cell r="L926" t="str">
            <v>SOME</v>
          </cell>
        </row>
        <row r="927">
          <cell r="A927">
            <v>18</v>
          </cell>
          <cell r="B927">
            <v>1</v>
          </cell>
          <cell r="K927" t="str">
            <v>non-specia</v>
          </cell>
          <cell r="L927" t="str">
            <v>none</v>
          </cell>
        </row>
        <row r="928">
          <cell r="A928">
            <v>18</v>
          </cell>
          <cell r="B928">
            <v>1</v>
          </cell>
          <cell r="C928">
            <v>46</v>
          </cell>
          <cell r="D928">
            <v>152</v>
          </cell>
          <cell r="E928">
            <v>2</v>
          </cell>
          <cell r="F928">
            <v>2</v>
          </cell>
          <cell r="G928">
            <v>4</v>
          </cell>
          <cell r="H928">
            <v>2</v>
          </cell>
          <cell r="I928">
            <v>3</v>
          </cell>
          <cell r="J928">
            <v>2</v>
          </cell>
          <cell r="K928" t="str">
            <v>SPECIALIST</v>
          </cell>
          <cell r="L928" t="str">
            <v>none</v>
          </cell>
        </row>
        <row r="929">
          <cell r="A929">
            <v>17</v>
          </cell>
          <cell r="B929">
            <v>2</v>
          </cell>
          <cell r="C929">
            <v>61</v>
          </cell>
          <cell r="D929">
            <v>170</v>
          </cell>
          <cell r="E929">
            <v>1</v>
          </cell>
          <cell r="F929">
            <v>1</v>
          </cell>
          <cell r="G929">
            <v>3</v>
          </cell>
          <cell r="H929">
            <v>3</v>
          </cell>
          <cell r="I929">
            <v>2</v>
          </cell>
          <cell r="J929">
            <v>2</v>
          </cell>
          <cell r="K929" t="str">
            <v>non-specia</v>
          </cell>
          <cell r="L929" t="str">
            <v>none</v>
          </cell>
        </row>
        <row r="930">
          <cell r="A930">
            <v>18</v>
          </cell>
          <cell r="B930">
            <v>1</v>
          </cell>
          <cell r="K930" t="str">
            <v>non-specia</v>
          </cell>
          <cell r="L930" t="str">
            <v>none</v>
          </cell>
        </row>
        <row r="931">
          <cell r="A931">
            <v>17</v>
          </cell>
          <cell r="B931">
            <v>1</v>
          </cell>
          <cell r="C931">
            <v>54</v>
          </cell>
          <cell r="D931">
            <v>170</v>
          </cell>
          <cell r="E931">
            <v>2</v>
          </cell>
          <cell r="F931">
            <v>1</v>
          </cell>
          <cell r="G931">
            <v>1</v>
          </cell>
          <cell r="H931">
            <v>1</v>
          </cell>
          <cell r="I931">
            <v>2</v>
          </cell>
          <cell r="J931">
            <v>1</v>
          </cell>
          <cell r="K931" t="str">
            <v>SPECIALIST</v>
          </cell>
          <cell r="L931" t="str">
            <v>SOME</v>
          </cell>
        </row>
        <row r="932">
          <cell r="A932">
            <v>18</v>
          </cell>
          <cell r="B932">
            <v>1</v>
          </cell>
          <cell r="K932" t="str">
            <v>non-specia</v>
          </cell>
          <cell r="L932" t="str">
            <v>none</v>
          </cell>
        </row>
        <row r="933">
          <cell r="A933">
            <v>17</v>
          </cell>
          <cell r="B933">
            <v>2</v>
          </cell>
          <cell r="C933">
            <v>45</v>
          </cell>
          <cell r="D933">
            <v>158</v>
          </cell>
          <cell r="E933">
            <v>2</v>
          </cell>
          <cell r="F933">
            <v>2</v>
          </cell>
          <cell r="G933">
            <v>3</v>
          </cell>
          <cell r="H933">
            <v>4</v>
          </cell>
          <cell r="I933">
            <v>1</v>
          </cell>
          <cell r="J933">
            <v>1</v>
          </cell>
          <cell r="K933" t="str">
            <v>non-specia</v>
          </cell>
          <cell r="L933" t="str">
            <v>SOME</v>
          </cell>
        </row>
        <row r="934">
          <cell r="A934">
            <v>17</v>
          </cell>
          <cell r="B934">
            <v>1</v>
          </cell>
          <cell r="C934">
            <v>49</v>
          </cell>
          <cell r="D934">
            <v>170</v>
          </cell>
          <cell r="E934">
            <v>1</v>
          </cell>
          <cell r="F934">
            <v>2</v>
          </cell>
          <cell r="G934">
            <v>3</v>
          </cell>
          <cell r="H934">
            <v>5</v>
          </cell>
          <cell r="I934">
            <v>2</v>
          </cell>
          <cell r="J934">
            <v>3</v>
          </cell>
          <cell r="K934" t="str">
            <v>non-specia</v>
          </cell>
          <cell r="L934" t="str">
            <v>SOME</v>
          </cell>
        </row>
        <row r="935">
          <cell r="A935">
            <v>17</v>
          </cell>
          <cell r="B935">
            <v>1</v>
          </cell>
          <cell r="C935">
            <v>51</v>
          </cell>
          <cell r="D935">
            <v>170</v>
          </cell>
          <cell r="E935">
            <v>2</v>
          </cell>
          <cell r="F935">
            <v>2</v>
          </cell>
          <cell r="G935">
            <v>2</v>
          </cell>
          <cell r="H935">
            <v>4</v>
          </cell>
          <cell r="I935">
            <v>1</v>
          </cell>
          <cell r="J935">
            <v>2</v>
          </cell>
          <cell r="K935" t="str">
            <v>non-specia</v>
          </cell>
          <cell r="L935" t="str">
            <v>SOME</v>
          </cell>
        </row>
        <row r="936">
          <cell r="A936">
            <v>17</v>
          </cell>
          <cell r="B936">
            <v>1</v>
          </cell>
          <cell r="C936">
            <v>47</v>
          </cell>
          <cell r="D936">
            <v>158</v>
          </cell>
          <cell r="E936">
            <v>2</v>
          </cell>
          <cell r="F936">
            <v>1</v>
          </cell>
          <cell r="G936">
            <v>3</v>
          </cell>
          <cell r="H936">
            <v>2</v>
          </cell>
          <cell r="I936">
            <v>1</v>
          </cell>
          <cell r="J936">
            <v>1</v>
          </cell>
          <cell r="K936" t="str">
            <v>non-specia</v>
          </cell>
          <cell r="L936" t="str">
            <v>none</v>
          </cell>
        </row>
        <row r="937">
          <cell r="A937">
            <v>17</v>
          </cell>
          <cell r="B937">
            <v>2</v>
          </cell>
          <cell r="C937">
            <v>53</v>
          </cell>
          <cell r="D937">
            <v>162</v>
          </cell>
          <cell r="E937">
            <v>1</v>
          </cell>
          <cell r="F937">
            <v>1</v>
          </cell>
          <cell r="G937">
            <v>3</v>
          </cell>
          <cell r="H937">
            <v>1</v>
          </cell>
          <cell r="I937">
            <v>2</v>
          </cell>
          <cell r="J937">
            <v>2</v>
          </cell>
          <cell r="K937" t="str">
            <v>SPECIALIST</v>
          </cell>
          <cell r="L937" t="str">
            <v>SOME</v>
          </cell>
        </row>
        <row r="938">
          <cell r="A938">
            <v>17</v>
          </cell>
          <cell r="B938">
            <v>2</v>
          </cell>
          <cell r="C938">
            <v>49</v>
          </cell>
          <cell r="D938">
            <v>158</v>
          </cell>
          <cell r="E938">
            <v>1</v>
          </cell>
          <cell r="F938">
            <v>2</v>
          </cell>
          <cell r="G938">
            <v>3</v>
          </cell>
          <cell r="H938">
            <v>3</v>
          </cell>
          <cell r="I938">
            <v>4</v>
          </cell>
          <cell r="J938">
            <v>3</v>
          </cell>
          <cell r="K938" t="str">
            <v>non-specia</v>
          </cell>
          <cell r="L938" t="str">
            <v>SOME</v>
          </cell>
        </row>
        <row r="939">
          <cell r="A939">
            <v>19</v>
          </cell>
          <cell r="B939">
            <v>2</v>
          </cell>
          <cell r="C939">
            <v>45</v>
          </cell>
          <cell r="D939">
            <v>170</v>
          </cell>
          <cell r="E939">
            <v>2</v>
          </cell>
          <cell r="F939">
            <v>3</v>
          </cell>
          <cell r="G939">
            <v>4</v>
          </cell>
          <cell r="H939">
            <v>3</v>
          </cell>
          <cell r="I939">
            <v>3</v>
          </cell>
          <cell r="J939">
            <v>3</v>
          </cell>
          <cell r="K939" t="str">
            <v>non-specia</v>
          </cell>
          <cell r="L939" t="str">
            <v>SOME</v>
          </cell>
        </row>
        <row r="940">
          <cell r="A940">
            <v>20</v>
          </cell>
          <cell r="B940">
            <v>2</v>
          </cell>
          <cell r="C940">
            <v>61</v>
          </cell>
          <cell r="D940">
            <v>162</v>
          </cell>
          <cell r="E940">
            <v>1</v>
          </cell>
          <cell r="F940">
            <v>1</v>
          </cell>
          <cell r="G940">
            <v>2</v>
          </cell>
          <cell r="H940">
            <v>1</v>
          </cell>
          <cell r="I940">
            <v>2</v>
          </cell>
          <cell r="J940">
            <v>2</v>
          </cell>
          <cell r="K940" t="str">
            <v>SPECIALIST</v>
          </cell>
          <cell r="L940" t="str">
            <v>SOME</v>
          </cell>
        </row>
        <row r="941">
          <cell r="A941">
            <v>24</v>
          </cell>
          <cell r="B941">
            <v>2</v>
          </cell>
          <cell r="C941">
            <v>52</v>
          </cell>
          <cell r="D941">
            <v>166</v>
          </cell>
          <cell r="E941">
            <v>2</v>
          </cell>
          <cell r="F941">
            <v>4</v>
          </cell>
          <cell r="G941">
            <v>5</v>
          </cell>
          <cell r="H941">
            <v>4</v>
          </cell>
          <cell r="I941">
            <v>4</v>
          </cell>
          <cell r="J941">
            <v>3</v>
          </cell>
          <cell r="K941" t="str">
            <v>non-specia</v>
          </cell>
          <cell r="L941" t="str">
            <v>SOME</v>
          </cell>
        </row>
        <row r="942">
          <cell r="A942">
            <v>16</v>
          </cell>
          <cell r="B942">
            <v>1</v>
          </cell>
          <cell r="C942">
            <v>49</v>
          </cell>
          <cell r="D942">
            <v>158</v>
          </cell>
          <cell r="E942">
            <v>2</v>
          </cell>
          <cell r="F942">
            <v>1</v>
          </cell>
          <cell r="G942">
            <v>2</v>
          </cell>
          <cell r="H942">
            <v>3</v>
          </cell>
          <cell r="I942">
            <v>2</v>
          </cell>
          <cell r="J942">
            <v>1</v>
          </cell>
          <cell r="K942" t="str">
            <v>SPECIALIST</v>
          </cell>
          <cell r="L942" t="str">
            <v>SOME</v>
          </cell>
        </row>
        <row r="943">
          <cell r="A943">
            <v>17</v>
          </cell>
          <cell r="B943">
            <v>1</v>
          </cell>
          <cell r="C943">
            <v>65</v>
          </cell>
          <cell r="D943">
            <v>170</v>
          </cell>
          <cell r="E943">
            <v>2</v>
          </cell>
          <cell r="F943">
            <v>2</v>
          </cell>
          <cell r="G943">
            <v>3</v>
          </cell>
          <cell r="H943">
            <v>2</v>
          </cell>
          <cell r="I943">
            <v>3</v>
          </cell>
          <cell r="J943">
            <v>2</v>
          </cell>
          <cell r="K943" t="str">
            <v>non-specia</v>
          </cell>
          <cell r="L943" t="str">
            <v>SOME</v>
          </cell>
        </row>
        <row r="944">
          <cell r="A944">
            <v>18</v>
          </cell>
          <cell r="B944">
            <v>1</v>
          </cell>
          <cell r="K944" t="str">
            <v>non-specia</v>
          </cell>
          <cell r="L944" t="str">
            <v>none</v>
          </cell>
        </row>
        <row r="945">
          <cell r="A945">
            <v>18</v>
          </cell>
          <cell r="B945">
            <v>1</v>
          </cell>
          <cell r="K945" t="str">
            <v>non-specia</v>
          </cell>
          <cell r="L945" t="str">
            <v>none</v>
          </cell>
        </row>
        <row r="946">
          <cell r="A946">
            <v>17</v>
          </cell>
          <cell r="B946">
            <v>2</v>
          </cell>
          <cell r="C946">
            <v>46</v>
          </cell>
          <cell r="D946">
            <v>166</v>
          </cell>
          <cell r="E946">
            <v>2</v>
          </cell>
          <cell r="F946">
            <v>2</v>
          </cell>
          <cell r="G946">
            <v>3</v>
          </cell>
          <cell r="H946">
            <v>3</v>
          </cell>
          <cell r="I946">
            <v>1</v>
          </cell>
          <cell r="J946">
            <v>1</v>
          </cell>
          <cell r="K946" t="str">
            <v>SPECIALIST</v>
          </cell>
          <cell r="L946" t="str">
            <v>SOME</v>
          </cell>
        </row>
        <row r="947">
          <cell r="A947">
            <v>17</v>
          </cell>
          <cell r="B947">
            <v>1</v>
          </cell>
          <cell r="C947">
            <v>59</v>
          </cell>
          <cell r="D947">
            <v>158</v>
          </cell>
          <cell r="E947">
            <v>2</v>
          </cell>
          <cell r="F947">
            <v>2</v>
          </cell>
          <cell r="G947">
            <v>2</v>
          </cell>
          <cell r="H947">
            <v>4</v>
          </cell>
          <cell r="I947">
            <v>2</v>
          </cell>
          <cell r="J947">
            <v>2</v>
          </cell>
          <cell r="K947" t="str">
            <v>SPECIALIST</v>
          </cell>
          <cell r="L947" t="str">
            <v>none</v>
          </cell>
        </row>
        <row r="948">
          <cell r="A948">
            <v>17</v>
          </cell>
          <cell r="B948">
            <v>2</v>
          </cell>
          <cell r="C948">
            <v>57</v>
          </cell>
          <cell r="D948">
            <v>156</v>
          </cell>
          <cell r="E948">
            <v>1</v>
          </cell>
          <cell r="F948">
            <v>1</v>
          </cell>
          <cell r="G948">
            <v>3</v>
          </cell>
          <cell r="H948">
            <v>1</v>
          </cell>
          <cell r="I948">
            <v>2</v>
          </cell>
          <cell r="J948">
            <v>2</v>
          </cell>
          <cell r="K948" t="str">
            <v>non-specia</v>
          </cell>
          <cell r="L948" t="str">
            <v>none</v>
          </cell>
        </row>
        <row r="949">
          <cell r="A949">
            <v>21</v>
          </cell>
          <cell r="B949">
            <v>2</v>
          </cell>
          <cell r="C949">
            <v>41</v>
          </cell>
          <cell r="D949">
            <v>160</v>
          </cell>
          <cell r="E949">
            <v>1</v>
          </cell>
          <cell r="F949">
            <v>5</v>
          </cell>
          <cell r="G949">
            <v>5</v>
          </cell>
          <cell r="H949">
            <v>4</v>
          </cell>
          <cell r="I949">
            <v>2</v>
          </cell>
          <cell r="J949">
            <v>4</v>
          </cell>
          <cell r="K949" t="str">
            <v>non-specia</v>
          </cell>
          <cell r="L949" t="str">
            <v>SOME</v>
          </cell>
        </row>
        <row r="950">
          <cell r="A950">
            <v>19</v>
          </cell>
          <cell r="B950">
            <v>2</v>
          </cell>
          <cell r="C950">
            <v>59</v>
          </cell>
          <cell r="D950">
            <v>164</v>
          </cell>
          <cell r="E950">
            <v>2</v>
          </cell>
          <cell r="F950">
            <v>1</v>
          </cell>
          <cell r="G950">
            <v>1</v>
          </cell>
          <cell r="H950">
            <v>2</v>
          </cell>
          <cell r="I950">
            <v>1</v>
          </cell>
          <cell r="J950">
            <v>1</v>
          </cell>
          <cell r="K950" t="str">
            <v>SPECIALIST</v>
          </cell>
          <cell r="L950" t="str">
            <v>SOME</v>
          </cell>
        </row>
        <row r="951">
          <cell r="A951">
            <v>29</v>
          </cell>
          <cell r="B951">
            <v>2</v>
          </cell>
          <cell r="K951" t="str">
            <v>non-specia</v>
          </cell>
          <cell r="L951" t="str">
            <v>none</v>
          </cell>
        </row>
        <row r="952">
          <cell r="A952">
            <v>26</v>
          </cell>
          <cell r="B952">
            <v>1</v>
          </cell>
          <cell r="K952" t="str">
            <v>non-specia</v>
          </cell>
          <cell r="L952" t="str">
            <v>none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../LE/20110707_LE_HLE_DFLE_Table_MJW_V1c.xlsx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..\LE\20110707_LE_HLE_DFLE_Table_MJW_V1c.xls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8:B18"/>
  <sheetViews>
    <sheetView showGridLines="0" tabSelected="1" workbookViewId="0">
      <selection activeCell="A19" sqref="A19"/>
    </sheetView>
  </sheetViews>
  <sheetFormatPr defaultRowHeight="15"/>
  <cols>
    <col min="1" max="1" width="16.5703125" style="21" bestFit="1" customWidth="1"/>
    <col min="2" max="2" width="70.42578125" style="21" customWidth="1"/>
    <col min="3" max="16384" width="9.140625" style="21"/>
  </cols>
  <sheetData>
    <row r="8" spans="1:2">
      <c r="A8" s="20"/>
      <c r="B8" s="20"/>
    </row>
    <row r="9" spans="1:2" ht="14.25" customHeight="1">
      <c r="A9" s="22"/>
      <c r="B9" s="23"/>
    </row>
    <row r="10" spans="1:2" ht="16.5" customHeight="1">
      <c r="A10" s="24" t="s">
        <v>118</v>
      </c>
      <c r="B10" s="29" t="s">
        <v>125</v>
      </c>
    </row>
    <row r="11" spans="1:2" ht="30" customHeight="1">
      <c r="A11" s="24" t="s">
        <v>119</v>
      </c>
      <c r="B11" s="30" t="s">
        <v>131</v>
      </c>
    </row>
    <row r="12" spans="1:2" ht="30.75" customHeight="1">
      <c r="A12" s="25" t="s">
        <v>120</v>
      </c>
      <c r="B12" s="30" t="s">
        <v>1648</v>
      </c>
    </row>
    <row r="13" spans="1:2" ht="30.75" customHeight="1">
      <c r="A13" s="25"/>
      <c r="B13" s="30" t="s">
        <v>126</v>
      </c>
    </row>
    <row r="14" spans="1:2" ht="16.5" customHeight="1">
      <c r="A14" s="24" t="s">
        <v>121</v>
      </c>
      <c r="B14" s="29" t="s">
        <v>127</v>
      </c>
    </row>
    <row r="15" spans="1:2" ht="16.5" customHeight="1">
      <c r="A15" s="24" t="s">
        <v>122</v>
      </c>
      <c r="B15" s="29" t="s">
        <v>128</v>
      </c>
    </row>
    <row r="16" spans="1:2" ht="16.5" customHeight="1">
      <c r="A16" s="24" t="s">
        <v>123</v>
      </c>
      <c r="B16" s="31" t="s">
        <v>1671</v>
      </c>
    </row>
    <row r="17" spans="1:2" ht="16.5" customHeight="1">
      <c r="A17" s="26" t="s">
        <v>124</v>
      </c>
      <c r="B17" s="29" t="s">
        <v>134</v>
      </c>
    </row>
    <row r="18" spans="1:2" ht="14.25" customHeight="1">
      <c r="A18" s="27"/>
      <c r="B18" s="28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>
    <tabColor theme="7" tint="-0.249977111117893"/>
  </sheetPr>
  <dimension ref="A1:X723"/>
  <sheetViews>
    <sheetView workbookViewId="0">
      <selection activeCell="B68" sqref="B68"/>
    </sheetView>
  </sheetViews>
  <sheetFormatPr defaultRowHeight="15"/>
  <cols>
    <col min="1" max="1" width="46" style="2" bestFit="1" customWidth="1"/>
    <col min="2" max="2" width="22.5703125" style="2" customWidth="1"/>
    <col min="3" max="3" width="20.140625" style="2" bestFit="1" customWidth="1"/>
    <col min="4" max="4" width="10.7109375" style="2" bestFit="1" customWidth="1"/>
    <col min="5" max="5" width="5.7109375" style="2" customWidth="1"/>
    <col min="6" max="6" width="12" style="2" bestFit="1" customWidth="1"/>
    <col min="7" max="7" width="12" style="46" bestFit="1" customWidth="1"/>
    <col min="8" max="9" width="4.5703125" style="2" bestFit="1" customWidth="1"/>
    <col min="10" max="14" width="9.140625" style="2"/>
    <col min="15" max="15" width="40.42578125" style="2" customWidth="1"/>
    <col min="16" max="16384" width="9.140625" style="2"/>
  </cols>
  <sheetData>
    <row r="1" spans="1:24">
      <c r="O1" s="98" t="s">
        <v>2</v>
      </c>
      <c r="P1" s="98"/>
      <c r="Q1" s="98"/>
      <c r="R1" s="98"/>
      <c r="S1" s="98"/>
      <c r="T1" s="98"/>
      <c r="U1" s="98"/>
      <c r="V1" s="98"/>
      <c r="W1" s="98"/>
      <c r="X1" s="98"/>
    </row>
    <row r="2" spans="1:24">
      <c r="A2" s="54" t="s">
        <v>854</v>
      </c>
      <c r="O2" s="54" t="s">
        <v>854</v>
      </c>
      <c r="P2" s="52"/>
      <c r="Q2" s="52"/>
      <c r="R2" s="52"/>
      <c r="S2" s="52"/>
      <c r="T2" s="52"/>
      <c r="U2" s="52"/>
      <c r="V2" s="52"/>
      <c r="W2" s="52"/>
      <c r="X2" s="52"/>
    </row>
    <row r="3" spans="1:24">
      <c r="A3" s="47" t="s">
        <v>154</v>
      </c>
      <c r="B3" s="47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12" t="s">
        <v>155</v>
      </c>
      <c r="H3" s="12" t="s">
        <v>11</v>
      </c>
      <c r="I3" s="12" t="s">
        <v>12</v>
      </c>
      <c r="J3" s="16" t="s">
        <v>13</v>
      </c>
      <c r="K3" s="16" t="s">
        <v>14</v>
      </c>
      <c r="O3" s="13"/>
      <c r="P3" s="14" t="s">
        <v>15</v>
      </c>
      <c r="Q3" s="14" t="s">
        <v>16</v>
      </c>
      <c r="R3" s="14" t="s">
        <v>7</v>
      </c>
      <c r="S3" s="14" t="s">
        <v>8</v>
      </c>
      <c r="T3" s="14" t="s">
        <v>117</v>
      </c>
      <c r="U3" s="14" t="s">
        <v>11</v>
      </c>
      <c r="V3" s="14" t="s">
        <v>12</v>
      </c>
      <c r="W3" s="14" t="s">
        <v>13</v>
      </c>
      <c r="X3" s="14" t="s">
        <v>14</v>
      </c>
    </row>
    <row r="4" spans="1:24">
      <c r="A4" s="2" t="s">
        <v>941</v>
      </c>
      <c r="B4" s="2" t="s">
        <v>18</v>
      </c>
      <c r="C4" s="15" t="str">
        <f t="shared" ref="C4:C9" si="0">VLOOKUP(A4,$O$4:$X$723,2,FALSE)</f>
        <v>Wales</v>
      </c>
      <c r="D4" s="15" t="str">
        <f t="shared" ref="D4:D9" si="1">VLOOKUP(A4,$O$4:$X$723,3,FALSE)</f>
        <v>2005 - 2009</v>
      </c>
      <c r="E4" s="15">
        <f t="shared" ref="E4:E9" si="2">VLOOKUP(A4,$O$4:$X$723,4,FALSE)</f>
        <v>0</v>
      </c>
      <c r="F4" s="15" t="str">
        <f t="shared" ref="F4:F9" si="3">VLOOKUP(A4,$O$4:$X$723,5,FALSE)</f>
        <v>Females</v>
      </c>
      <c r="G4" s="48">
        <f t="shared" ref="G4:G9" si="4">VLOOKUP(A4,$O$4:$X$723,6,FALSE)</f>
        <v>61.168295931220896</v>
      </c>
      <c r="H4" s="48">
        <f t="shared" ref="H4:H9" si="5">VLOOKUP(A4,$O$4:$X$723,7,FALSE)</f>
        <v>60.877265936356302</v>
      </c>
      <c r="I4" s="48">
        <f t="shared" ref="I4:I9" si="6">VLOOKUP(A4,$O$4:$X$723,8,FALSE)</f>
        <v>61.459325926085597</v>
      </c>
      <c r="J4" s="49">
        <f t="shared" ref="J4:J9" si="7">VLOOKUP(A4,$O$4:$X$723,9,FALSE)</f>
        <v>0.29102999486470083</v>
      </c>
      <c r="K4" s="49">
        <f t="shared" ref="K4:K9" si="8">VLOOKUP(A4,$O$4:$X$723,10,FALSE)</f>
        <v>0.29102999486459424</v>
      </c>
      <c r="M4" s="2" t="s">
        <v>19</v>
      </c>
      <c r="O4" s="7" t="s">
        <v>856</v>
      </c>
      <c r="P4" s="7" t="s">
        <v>18</v>
      </c>
      <c r="Q4" s="7" t="s">
        <v>20</v>
      </c>
      <c r="R4" s="7">
        <v>0</v>
      </c>
      <c r="S4" s="7" t="s">
        <v>0</v>
      </c>
      <c r="T4" s="7">
        <v>58.665329233065897</v>
      </c>
      <c r="U4" s="7">
        <v>58.385411241652299</v>
      </c>
      <c r="V4" s="7">
        <v>58.945247224479502</v>
      </c>
      <c r="W4" s="7">
        <v>0.27991799141360474</v>
      </c>
      <c r="X4" s="7">
        <v>0.27991799141359763</v>
      </c>
    </row>
    <row r="5" spans="1:24">
      <c r="A5" s="2" t="s">
        <v>943</v>
      </c>
      <c r="B5" s="2" t="s">
        <v>22</v>
      </c>
      <c r="C5" s="15" t="str">
        <f t="shared" si="0"/>
        <v>ABM</v>
      </c>
      <c r="D5" s="15" t="str">
        <f t="shared" si="1"/>
        <v>2005 - 2009</v>
      </c>
      <c r="E5" s="15">
        <f t="shared" si="2"/>
        <v>0</v>
      </c>
      <c r="F5" s="15" t="str">
        <f t="shared" si="3"/>
        <v>Females</v>
      </c>
      <c r="G5" s="48">
        <f t="shared" si="4"/>
        <v>59.496278380988201</v>
      </c>
      <c r="H5" s="48">
        <f t="shared" si="5"/>
        <v>58.763765035672698</v>
      </c>
      <c r="I5" s="48">
        <f t="shared" si="6"/>
        <v>60.228791726303797</v>
      </c>
      <c r="J5" s="49">
        <f t="shared" si="7"/>
        <v>0.73251334531559564</v>
      </c>
      <c r="K5" s="49">
        <f t="shared" si="8"/>
        <v>0.73251334531550327</v>
      </c>
      <c r="O5" s="7" t="s">
        <v>858</v>
      </c>
      <c r="P5" s="7" t="s">
        <v>18</v>
      </c>
      <c r="Q5" s="7" t="s">
        <v>20</v>
      </c>
      <c r="R5" s="7">
        <v>1</v>
      </c>
      <c r="S5" s="7" t="s">
        <v>0</v>
      </c>
      <c r="T5" s="7">
        <v>64.0547292625849</v>
      </c>
      <c r="U5" s="7">
        <v>63.445441226127301</v>
      </c>
      <c r="V5" s="7">
        <v>64.664017299042598</v>
      </c>
      <c r="W5" s="7">
        <v>0.60928803645769847</v>
      </c>
      <c r="X5" s="7">
        <v>0.60928803645759899</v>
      </c>
    </row>
    <row r="6" spans="1:24">
      <c r="A6" s="2" t="s">
        <v>945</v>
      </c>
      <c r="B6" s="2" t="s">
        <v>23</v>
      </c>
      <c r="C6" s="15" t="str">
        <f t="shared" si="0"/>
        <v>Aneurin Bevan</v>
      </c>
      <c r="D6" s="15" t="str">
        <f t="shared" si="1"/>
        <v>2005 - 2009</v>
      </c>
      <c r="E6" s="15">
        <f t="shared" si="2"/>
        <v>0</v>
      </c>
      <c r="F6" s="15" t="str">
        <f t="shared" si="3"/>
        <v>Females</v>
      </c>
      <c r="G6" s="48">
        <f t="shared" si="4"/>
        <v>60.067681693179502</v>
      </c>
      <c r="H6" s="48">
        <f t="shared" si="5"/>
        <v>59.451262172761602</v>
      </c>
      <c r="I6" s="48">
        <f t="shared" si="6"/>
        <v>60.684101213597501</v>
      </c>
      <c r="J6" s="49">
        <f t="shared" si="7"/>
        <v>0.61641952041799897</v>
      </c>
      <c r="K6" s="49">
        <f t="shared" si="8"/>
        <v>0.61641952041789949</v>
      </c>
      <c r="O6" s="7" t="s">
        <v>860</v>
      </c>
      <c r="P6" s="7" t="s">
        <v>18</v>
      </c>
      <c r="Q6" s="7" t="s">
        <v>20</v>
      </c>
      <c r="R6" s="7">
        <v>2</v>
      </c>
      <c r="S6" s="7" t="s">
        <v>0</v>
      </c>
      <c r="T6" s="7">
        <v>61.952141222034697</v>
      </c>
      <c r="U6" s="7">
        <v>61.3499881055047</v>
      </c>
      <c r="V6" s="7">
        <v>62.554294338564702</v>
      </c>
      <c r="W6" s="7">
        <v>0.6021531165300047</v>
      </c>
      <c r="X6" s="7">
        <v>0.60215311652999759</v>
      </c>
    </row>
    <row r="7" spans="1:24">
      <c r="A7" s="2" t="s">
        <v>947</v>
      </c>
      <c r="B7" s="2" t="s">
        <v>24</v>
      </c>
      <c r="C7" s="15" t="str">
        <f t="shared" si="0"/>
        <v>Betsi</v>
      </c>
      <c r="D7" s="15" t="str">
        <f t="shared" si="1"/>
        <v>2005 - 2009</v>
      </c>
      <c r="E7" s="15">
        <f t="shared" si="2"/>
        <v>0</v>
      </c>
      <c r="F7" s="15" t="str">
        <f t="shared" si="3"/>
        <v>Females</v>
      </c>
      <c r="G7" s="48">
        <f t="shared" si="4"/>
        <v>62.974339314322201</v>
      </c>
      <c r="H7" s="48">
        <f t="shared" si="5"/>
        <v>62.442172013206701</v>
      </c>
      <c r="I7" s="48">
        <f t="shared" si="6"/>
        <v>63.506506615437601</v>
      </c>
      <c r="J7" s="49">
        <f t="shared" si="7"/>
        <v>0.53216730111540045</v>
      </c>
      <c r="K7" s="49">
        <f t="shared" si="8"/>
        <v>0.53216730111549992</v>
      </c>
      <c r="O7" s="7" t="s">
        <v>862</v>
      </c>
      <c r="P7" s="7" t="s">
        <v>18</v>
      </c>
      <c r="Q7" s="7" t="s">
        <v>20</v>
      </c>
      <c r="R7" s="7">
        <v>3</v>
      </c>
      <c r="S7" s="7" t="s">
        <v>0</v>
      </c>
      <c r="T7" s="7">
        <v>58.992521293412601</v>
      </c>
      <c r="U7" s="7">
        <v>58.411391709420698</v>
      </c>
      <c r="V7" s="7">
        <v>59.573650877404397</v>
      </c>
      <c r="W7" s="7">
        <v>0.58112958399179604</v>
      </c>
      <c r="X7" s="7">
        <v>0.58112958399190262</v>
      </c>
    </row>
    <row r="8" spans="1:24">
      <c r="A8" s="2" t="s">
        <v>949</v>
      </c>
      <c r="B8" s="2" t="s">
        <v>25</v>
      </c>
      <c r="C8" s="15" t="str">
        <f t="shared" si="0"/>
        <v>CardiffVale</v>
      </c>
      <c r="D8" s="15" t="str">
        <f t="shared" si="1"/>
        <v>2005 - 2009</v>
      </c>
      <c r="E8" s="15">
        <f t="shared" si="2"/>
        <v>0</v>
      </c>
      <c r="F8" s="15" t="str">
        <f t="shared" si="3"/>
        <v>Females</v>
      </c>
      <c r="G8" s="48">
        <f t="shared" si="4"/>
        <v>62.496073896038098</v>
      </c>
      <c r="H8" s="48">
        <f t="shared" si="5"/>
        <v>61.665415073690397</v>
      </c>
      <c r="I8" s="48">
        <f t="shared" si="6"/>
        <v>63.326732718385799</v>
      </c>
      <c r="J8" s="49">
        <f t="shared" si="7"/>
        <v>0.83065882234770072</v>
      </c>
      <c r="K8" s="49">
        <f t="shared" si="8"/>
        <v>0.83065882234770072</v>
      </c>
      <c r="O8" s="7" t="s">
        <v>864</v>
      </c>
      <c r="P8" s="7" t="s">
        <v>18</v>
      </c>
      <c r="Q8" s="7" t="s">
        <v>20</v>
      </c>
      <c r="R8" s="7">
        <v>4</v>
      </c>
      <c r="S8" s="7" t="s">
        <v>0</v>
      </c>
      <c r="T8" s="7">
        <v>55.925872782804902</v>
      </c>
      <c r="U8" s="7">
        <v>55.285492004235202</v>
      </c>
      <c r="V8" s="7">
        <v>56.566253561374602</v>
      </c>
      <c r="W8" s="7">
        <v>0.64038077856969977</v>
      </c>
      <c r="X8" s="7">
        <v>0.64038077856969977</v>
      </c>
    </row>
    <row r="9" spans="1:24">
      <c r="A9" s="2" t="s">
        <v>951</v>
      </c>
      <c r="B9" s="2" t="s">
        <v>26</v>
      </c>
      <c r="C9" s="15" t="str">
        <f t="shared" si="0"/>
        <v>Cwm Taf</v>
      </c>
      <c r="D9" s="15" t="str">
        <f t="shared" si="1"/>
        <v>2005 - 2009</v>
      </c>
      <c r="E9" s="15">
        <f t="shared" si="2"/>
        <v>0</v>
      </c>
      <c r="F9" s="15" t="str">
        <f t="shared" si="3"/>
        <v>Females</v>
      </c>
      <c r="G9" s="48">
        <f t="shared" si="4"/>
        <v>58.482767250787397</v>
      </c>
      <c r="H9" s="48">
        <f t="shared" si="5"/>
        <v>57.605538204216302</v>
      </c>
      <c r="I9" s="48">
        <f t="shared" si="6"/>
        <v>59.359996297358499</v>
      </c>
      <c r="J9" s="49">
        <f t="shared" si="7"/>
        <v>0.87722904657110234</v>
      </c>
      <c r="K9" s="49">
        <f t="shared" si="8"/>
        <v>0.87722904657109524</v>
      </c>
      <c r="O9" s="7" t="s">
        <v>866</v>
      </c>
      <c r="P9" s="7" t="s">
        <v>18</v>
      </c>
      <c r="Q9" s="7" t="s">
        <v>20</v>
      </c>
      <c r="R9" s="7">
        <v>5</v>
      </c>
      <c r="S9" s="7" t="s">
        <v>0</v>
      </c>
      <c r="T9" s="7">
        <v>52.375697232426603</v>
      </c>
      <c r="U9" s="7">
        <v>51.683900091560297</v>
      </c>
      <c r="V9" s="7">
        <v>53.067494373292803</v>
      </c>
      <c r="W9" s="7">
        <v>0.69179714086619981</v>
      </c>
      <c r="X9" s="7">
        <v>0.69179714086630639</v>
      </c>
    </row>
    <row r="10" spans="1:24">
      <c r="A10" s="2" t="s">
        <v>953</v>
      </c>
      <c r="B10" s="2" t="s">
        <v>27</v>
      </c>
      <c r="C10" s="15" t="str">
        <f t="shared" ref="C10:C61" si="9">VLOOKUP(A10,$O$4:$X$723,2,FALSE)</f>
        <v>Hywel Dda</v>
      </c>
      <c r="D10" s="15" t="str">
        <f t="shared" ref="D10:D61" si="10">VLOOKUP(A10,$O$4:$X$723,3,FALSE)</f>
        <v>2005 - 2009</v>
      </c>
      <c r="E10" s="15">
        <f t="shared" ref="E10:E61" si="11">VLOOKUP(A10,$O$4:$X$723,4,FALSE)</f>
        <v>0</v>
      </c>
      <c r="F10" s="15" t="str">
        <f t="shared" ref="F10:F61" si="12">VLOOKUP(A10,$O$4:$X$723,5,FALSE)</f>
        <v>Females</v>
      </c>
      <c r="G10" s="48">
        <f t="shared" ref="G10:G61" si="13">VLOOKUP(A10,$O$4:$X$723,6,FALSE)</f>
        <v>61.236573750440002</v>
      </c>
      <c r="H10" s="48">
        <f t="shared" ref="H10:H61" si="14">VLOOKUP(A10,$O$4:$X$723,7,FALSE)</f>
        <v>60.463506514459702</v>
      </c>
      <c r="I10" s="48">
        <f t="shared" ref="I10:I61" si="15">VLOOKUP(A10,$O$4:$X$723,8,FALSE)</f>
        <v>62.009640986420301</v>
      </c>
      <c r="J10" s="49">
        <f t="shared" ref="J10:J61" si="16">VLOOKUP(A10,$O$4:$X$723,9,FALSE)</f>
        <v>0.77306723598029947</v>
      </c>
      <c r="K10" s="49">
        <f t="shared" ref="K10:K61" si="17">VLOOKUP(A10,$O$4:$X$723,10,FALSE)</f>
        <v>0.77306723598029947</v>
      </c>
      <c r="O10" s="7" t="s">
        <v>868</v>
      </c>
      <c r="P10" s="7" t="s">
        <v>18</v>
      </c>
      <c r="Q10" s="7" t="s">
        <v>28</v>
      </c>
      <c r="R10" s="7">
        <v>0</v>
      </c>
      <c r="S10" s="7" t="s">
        <v>0</v>
      </c>
      <c r="T10" s="7">
        <v>59.149713210280602</v>
      </c>
      <c r="U10" s="7">
        <v>58.861926963860398</v>
      </c>
      <c r="V10" s="7">
        <v>59.437499456700898</v>
      </c>
      <c r="W10" s="7">
        <v>0.28778624642029627</v>
      </c>
      <c r="X10" s="7">
        <v>0.2877862464202039</v>
      </c>
    </row>
    <row r="11" spans="1:24">
      <c r="A11" s="2" t="s">
        <v>955</v>
      </c>
      <c r="B11" s="2" t="s">
        <v>29</v>
      </c>
      <c r="C11" s="15" t="str">
        <f t="shared" si="9"/>
        <v>Powys</v>
      </c>
      <c r="D11" s="15" t="str">
        <f t="shared" si="10"/>
        <v>2005 - 2009</v>
      </c>
      <c r="E11" s="15">
        <f t="shared" si="11"/>
        <v>0</v>
      </c>
      <c r="F11" s="15" t="str">
        <f t="shared" si="12"/>
        <v>Females</v>
      </c>
      <c r="G11" s="48">
        <f t="shared" si="13"/>
        <v>63.339004907237801</v>
      </c>
      <c r="H11" s="48">
        <f t="shared" si="14"/>
        <v>62.004702119279997</v>
      </c>
      <c r="I11" s="48">
        <f t="shared" si="15"/>
        <v>64.673307695195604</v>
      </c>
      <c r="J11" s="49">
        <f t="shared" si="16"/>
        <v>1.3343027879578031</v>
      </c>
      <c r="K11" s="49">
        <f t="shared" si="17"/>
        <v>1.3343027879578031</v>
      </c>
      <c r="O11" s="7" t="s">
        <v>870</v>
      </c>
      <c r="P11" s="7" t="s">
        <v>18</v>
      </c>
      <c r="Q11" s="7" t="s">
        <v>28</v>
      </c>
      <c r="R11" s="7">
        <v>1</v>
      </c>
      <c r="S11" s="7" t="s">
        <v>0</v>
      </c>
      <c r="T11" s="7">
        <v>64.588461958572793</v>
      </c>
      <c r="U11" s="7">
        <v>63.952067331632797</v>
      </c>
      <c r="V11" s="7">
        <v>65.224856585512796</v>
      </c>
      <c r="W11" s="7">
        <v>0.63639462694000315</v>
      </c>
      <c r="X11" s="7">
        <v>0.63639462693999604</v>
      </c>
    </row>
    <row r="12" spans="1:24">
      <c r="A12" s="2" t="s">
        <v>957</v>
      </c>
      <c r="B12" s="2" t="s">
        <v>30</v>
      </c>
      <c r="C12" s="15" t="str">
        <f t="shared" si="9"/>
        <v>Blaenau Gwent</v>
      </c>
      <c r="D12" s="15" t="str">
        <f t="shared" si="10"/>
        <v>2005 - 2009</v>
      </c>
      <c r="E12" s="15">
        <f t="shared" si="11"/>
        <v>0</v>
      </c>
      <c r="F12" s="15" t="str">
        <f t="shared" si="12"/>
        <v>Females</v>
      </c>
      <c r="G12" s="48">
        <f t="shared" si="13"/>
        <v>57.177822399020997</v>
      </c>
      <c r="H12" s="48">
        <f t="shared" si="14"/>
        <v>55.846981176095397</v>
      </c>
      <c r="I12" s="48">
        <f t="shared" si="15"/>
        <v>58.508663621946603</v>
      </c>
      <c r="J12" s="49">
        <f t="shared" si="16"/>
        <v>1.3308412229256064</v>
      </c>
      <c r="K12" s="49">
        <f t="shared" si="17"/>
        <v>1.3308412229255993</v>
      </c>
      <c r="O12" s="7" t="s">
        <v>872</v>
      </c>
      <c r="P12" s="7" t="s">
        <v>18</v>
      </c>
      <c r="Q12" s="7" t="s">
        <v>28</v>
      </c>
      <c r="R12" s="7">
        <v>2</v>
      </c>
      <c r="S12" s="7" t="s">
        <v>0</v>
      </c>
      <c r="T12" s="7">
        <v>62.480992245221998</v>
      </c>
      <c r="U12" s="7">
        <v>61.859232285220401</v>
      </c>
      <c r="V12" s="7">
        <v>63.102752205223503</v>
      </c>
      <c r="W12" s="7">
        <v>0.62175996000150491</v>
      </c>
      <c r="X12" s="7">
        <v>0.62175996000159728</v>
      </c>
    </row>
    <row r="13" spans="1:24">
      <c r="A13" s="2" t="s">
        <v>959</v>
      </c>
      <c r="B13" s="2" t="s">
        <v>31</v>
      </c>
      <c r="C13" s="15" t="str">
        <f t="shared" si="9"/>
        <v>Bridgend</v>
      </c>
      <c r="D13" s="15" t="str">
        <f t="shared" si="10"/>
        <v>2005 - 2009</v>
      </c>
      <c r="E13" s="15">
        <f t="shared" si="11"/>
        <v>0</v>
      </c>
      <c r="F13" s="15" t="str">
        <f t="shared" si="12"/>
        <v>Females</v>
      </c>
      <c r="G13" s="48">
        <f t="shared" si="13"/>
        <v>59.890907797472302</v>
      </c>
      <c r="H13" s="48">
        <f t="shared" si="14"/>
        <v>58.570075449521603</v>
      </c>
      <c r="I13" s="48">
        <f t="shared" si="15"/>
        <v>61.211740145422901</v>
      </c>
      <c r="J13" s="49">
        <f t="shared" si="16"/>
        <v>1.3208323479505992</v>
      </c>
      <c r="K13" s="49">
        <f t="shared" si="17"/>
        <v>1.3208323479506987</v>
      </c>
      <c r="O13" s="7" t="s">
        <v>874</v>
      </c>
      <c r="P13" s="7" t="s">
        <v>18</v>
      </c>
      <c r="Q13" s="7" t="s">
        <v>28</v>
      </c>
      <c r="R13" s="7">
        <v>3</v>
      </c>
      <c r="S13" s="7" t="s">
        <v>0</v>
      </c>
      <c r="T13" s="7">
        <v>59.513282616780501</v>
      </c>
      <c r="U13" s="7">
        <v>58.915507993746502</v>
      </c>
      <c r="V13" s="7">
        <v>60.111057239814599</v>
      </c>
      <c r="W13" s="7">
        <v>0.59777462303409834</v>
      </c>
      <c r="X13" s="7">
        <v>0.59777462303399886</v>
      </c>
    </row>
    <row r="14" spans="1:24">
      <c r="A14" s="2" t="s">
        <v>961</v>
      </c>
      <c r="B14" s="2" t="s">
        <v>32</v>
      </c>
      <c r="C14" s="15" t="str">
        <f t="shared" si="9"/>
        <v>Caerphilly</v>
      </c>
      <c r="D14" s="15" t="str">
        <f t="shared" si="10"/>
        <v>2005 - 2009</v>
      </c>
      <c r="E14" s="15">
        <f t="shared" si="11"/>
        <v>0</v>
      </c>
      <c r="F14" s="15" t="str">
        <f t="shared" si="12"/>
        <v>Females</v>
      </c>
      <c r="G14" s="48">
        <f t="shared" si="13"/>
        <v>58.614122723778102</v>
      </c>
      <c r="H14" s="48">
        <f t="shared" si="14"/>
        <v>57.291486709157198</v>
      </c>
      <c r="I14" s="48">
        <f t="shared" si="15"/>
        <v>59.936758738399</v>
      </c>
      <c r="J14" s="49">
        <f t="shared" si="16"/>
        <v>1.3226360146208975</v>
      </c>
      <c r="K14" s="49">
        <f t="shared" si="17"/>
        <v>1.3226360146209046</v>
      </c>
      <c r="O14" s="7" t="s">
        <v>876</v>
      </c>
      <c r="P14" s="7" t="s">
        <v>18</v>
      </c>
      <c r="Q14" s="7" t="s">
        <v>28</v>
      </c>
      <c r="R14" s="7">
        <v>4</v>
      </c>
      <c r="S14" s="7" t="s">
        <v>0</v>
      </c>
      <c r="T14" s="7">
        <v>56.469858788042302</v>
      </c>
      <c r="U14" s="7">
        <v>55.812737092798201</v>
      </c>
      <c r="V14" s="7">
        <v>57.126980483286502</v>
      </c>
      <c r="W14" s="7">
        <v>0.65712169524420005</v>
      </c>
      <c r="X14" s="7">
        <v>0.65712169524410058</v>
      </c>
    </row>
    <row r="15" spans="1:24">
      <c r="A15" s="2" t="s">
        <v>963</v>
      </c>
      <c r="B15" s="2" t="s">
        <v>33</v>
      </c>
      <c r="C15" s="15" t="str">
        <f t="shared" si="9"/>
        <v>Cardiff</v>
      </c>
      <c r="D15" s="15" t="str">
        <f t="shared" si="10"/>
        <v>2005 - 2009</v>
      </c>
      <c r="E15" s="15">
        <f t="shared" si="11"/>
        <v>0</v>
      </c>
      <c r="F15" s="15" t="str">
        <f t="shared" si="12"/>
        <v>Females</v>
      </c>
      <c r="G15" s="48">
        <f t="shared" si="13"/>
        <v>62.4793099279212</v>
      </c>
      <c r="H15" s="48">
        <f t="shared" si="14"/>
        <v>61.4172828176766</v>
      </c>
      <c r="I15" s="48">
        <f t="shared" si="15"/>
        <v>63.541337038165899</v>
      </c>
      <c r="J15" s="49">
        <f t="shared" si="16"/>
        <v>1.0620271102446992</v>
      </c>
      <c r="K15" s="49">
        <f t="shared" si="17"/>
        <v>1.0620271102445997</v>
      </c>
      <c r="O15" s="7" t="s">
        <v>878</v>
      </c>
      <c r="P15" s="7" t="s">
        <v>18</v>
      </c>
      <c r="Q15" s="7" t="s">
        <v>28</v>
      </c>
      <c r="R15" s="7">
        <v>5</v>
      </c>
      <c r="S15" s="7" t="s">
        <v>0</v>
      </c>
      <c r="T15" s="7">
        <v>52.613154890506301</v>
      </c>
      <c r="U15" s="7">
        <v>51.912086146576399</v>
      </c>
      <c r="V15" s="7">
        <v>53.314223634436303</v>
      </c>
      <c r="W15" s="7">
        <v>0.7010687439300014</v>
      </c>
      <c r="X15" s="7">
        <v>0.70106874392990193</v>
      </c>
    </row>
    <row r="16" spans="1:24">
      <c r="A16" s="2" t="s">
        <v>965</v>
      </c>
      <c r="B16" s="2" t="s">
        <v>34</v>
      </c>
      <c r="C16" s="15" t="str">
        <f t="shared" si="9"/>
        <v>Carmarthenshire</v>
      </c>
      <c r="D16" s="15" t="str">
        <f t="shared" si="10"/>
        <v>2005 - 2009</v>
      </c>
      <c r="E16" s="15">
        <f t="shared" si="11"/>
        <v>0</v>
      </c>
      <c r="F16" s="15" t="str">
        <f t="shared" si="12"/>
        <v>Females</v>
      </c>
      <c r="G16" s="48">
        <f t="shared" si="13"/>
        <v>59.591345426230198</v>
      </c>
      <c r="H16" s="48">
        <f t="shared" si="14"/>
        <v>58.263499086730498</v>
      </c>
      <c r="I16" s="48">
        <f t="shared" si="15"/>
        <v>60.919191765729998</v>
      </c>
      <c r="J16" s="49">
        <f t="shared" si="16"/>
        <v>1.3278463394997999</v>
      </c>
      <c r="K16" s="49">
        <f t="shared" si="17"/>
        <v>1.3278463394997004</v>
      </c>
      <c r="O16" s="7" t="s">
        <v>855</v>
      </c>
      <c r="P16" s="7" t="s">
        <v>18</v>
      </c>
      <c r="Q16" s="7" t="s">
        <v>20</v>
      </c>
      <c r="R16" s="7">
        <v>0</v>
      </c>
      <c r="S16" s="7" t="s">
        <v>1</v>
      </c>
      <c r="T16" s="7">
        <v>60.790584612487301</v>
      </c>
      <c r="U16" s="7">
        <v>60.515126948145102</v>
      </c>
      <c r="V16" s="7">
        <v>61.066042276829499</v>
      </c>
      <c r="W16" s="7">
        <v>0.27545766434219843</v>
      </c>
      <c r="X16" s="7">
        <v>0.27545766434219843</v>
      </c>
    </row>
    <row r="17" spans="1:24">
      <c r="A17" s="2" t="s">
        <v>967</v>
      </c>
      <c r="B17" s="2" t="s">
        <v>36</v>
      </c>
      <c r="C17" s="15" t="str">
        <f t="shared" si="9"/>
        <v>Ceredigion</v>
      </c>
      <c r="D17" s="15" t="str">
        <f t="shared" si="10"/>
        <v>2005 - 2009</v>
      </c>
      <c r="E17" s="15">
        <f t="shared" si="11"/>
        <v>0</v>
      </c>
      <c r="F17" s="15" t="str">
        <f t="shared" si="12"/>
        <v>Females</v>
      </c>
      <c r="G17" s="48">
        <f t="shared" si="13"/>
        <v>63.4519645664504</v>
      </c>
      <c r="H17" s="48">
        <f t="shared" si="14"/>
        <v>62.168685371824999</v>
      </c>
      <c r="I17" s="48">
        <f t="shared" si="15"/>
        <v>64.735243761075793</v>
      </c>
      <c r="J17" s="49">
        <f t="shared" si="16"/>
        <v>1.2832791946253934</v>
      </c>
      <c r="K17" s="49">
        <f t="shared" si="17"/>
        <v>1.2832791946254005</v>
      </c>
      <c r="O17" s="7" t="s">
        <v>881</v>
      </c>
      <c r="P17" s="7" t="s">
        <v>18</v>
      </c>
      <c r="Q17" s="7" t="s">
        <v>20</v>
      </c>
      <c r="R17" s="7">
        <v>1</v>
      </c>
      <c r="S17" s="7" t="s">
        <v>1</v>
      </c>
      <c r="T17" s="7">
        <v>65.170126942375603</v>
      </c>
      <c r="U17" s="7">
        <v>64.565779790481201</v>
      </c>
      <c r="V17" s="7">
        <v>65.774474094270005</v>
      </c>
      <c r="W17" s="7">
        <v>0.60434715189440169</v>
      </c>
      <c r="X17" s="7">
        <v>0.60434715189440169</v>
      </c>
    </row>
    <row r="18" spans="1:24">
      <c r="A18" s="2" t="s">
        <v>969</v>
      </c>
      <c r="B18" s="2" t="s">
        <v>37</v>
      </c>
      <c r="C18" s="15" t="str">
        <f t="shared" si="9"/>
        <v>Conwy</v>
      </c>
      <c r="D18" s="15" t="str">
        <f t="shared" si="10"/>
        <v>2005 - 2009</v>
      </c>
      <c r="E18" s="15">
        <f t="shared" si="11"/>
        <v>0</v>
      </c>
      <c r="F18" s="15" t="str">
        <f t="shared" si="12"/>
        <v>Females</v>
      </c>
      <c r="G18" s="48">
        <f t="shared" si="13"/>
        <v>63.056902395337801</v>
      </c>
      <c r="H18" s="48">
        <f t="shared" si="14"/>
        <v>61.783289539797302</v>
      </c>
      <c r="I18" s="48">
        <f t="shared" si="15"/>
        <v>64.330515250878307</v>
      </c>
      <c r="J18" s="49">
        <f t="shared" si="16"/>
        <v>1.273612855540506</v>
      </c>
      <c r="K18" s="49">
        <f t="shared" si="17"/>
        <v>1.2736128555404989</v>
      </c>
      <c r="O18" s="7" t="s">
        <v>883</v>
      </c>
      <c r="P18" s="7" t="s">
        <v>18</v>
      </c>
      <c r="Q18" s="7" t="s">
        <v>20</v>
      </c>
      <c r="R18" s="7">
        <v>2</v>
      </c>
      <c r="S18" s="7" t="s">
        <v>1</v>
      </c>
      <c r="T18" s="7">
        <v>62.905479509866602</v>
      </c>
      <c r="U18" s="7">
        <v>62.316169153892801</v>
      </c>
      <c r="V18" s="7">
        <v>63.494789865840303</v>
      </c>
      <c r="W18" s="7">
        <v>0.58931035597370141</v>
      </c>
      <c r="X18" s="7">
        <v>0.58931035597380088</v>
      </c>
    </row>
    <row r="19" spans="1:24">
      <c r="A19" s="2" t="s">
        <v>971</v>
      </c>
      <c r="B19" s="2" t="s">
        <v>38</v>
      </c>
      <c r="C19" s="15" t="str">
        <f t="shared" si="9"/>
        <v>Denbighshire</v>
      </c>
      <c r="D19" s="15" t="str">
        <f t="shared" si="10"/>
        <v>2005 - 2009</v>
      </c>
      <c r="E19" s="15">
        <f t="shared" si="11"/>
        <v>0</v>
      </c>
      <c r="F19" s="15" t="str">
        <f t="shared" si="12"/>
        <v>Females</v>
      </c>
      <c r="G19" s="48">
        <f t="shared" si="13"/>
        <v>62.0291792230148</v>
      </c>
      <c r="H19" s="48">
        <f t="shared" si="14"/>
        <v>60.703660681486099</v>
      </c>
      <c r="I19" s="48">
        <f t="shared" si="15"/>
        <v>63.354697764543502</v>
      </c>
      <c r="J19" s="49">
        <f t="shared" si="16"/>
        <v>1.3255185415287016</v>
      </c>
      <c r="K19" s="49">
        <f t="shared" si="17"/>
        <v>1.3255185415287016</v>
      </c>
      <c r="O19" s="7" t="s">
        <v>885</v>
      </c>
      <c r="P19" s="7" t="s">
        <v>18</v>
      </c>
      <c r="Q19" s="7" t="s">
        <v>20</v>
      </c>
      <c r="R19" s="7">
        <v>3</v>
      </c>
      <c r="S19" s="7" t="s">
        <v>1</v>
      </c>
      <c r="T19" s="7">
        <v>60.889484268436497</v>
      </c>
      <c r="U19" s="7">
        <v>60.330549797366601</v>
      </c>
      <c r="V19" s="7">
        <v>61.448418739506401</v>
      </c>
      <c r="W19" s="7">
        <v>0.55893447106990379</v>
      </c>
      <c r="X19" s="7">
        <v>0.55893447106989669</v>
      </c>
    </row>
    <row r="20" spans="1:24">
      <c r="A20" s="2" t="s">
        <v>973</v>
      </c>
      <c r="B20" s="2" t="s">
        <v>39</v>
      </c>
      <c r="C20" s="15" t="str">
        <f t="shared" si="9"/>
        <v>Flintshire</v>
      </c>
      <c r="D20" s="15" t="str">
        <f t="shared" si="10"/>
        <v>2005 - 2009</v>
      </c>
      <c r="E20" s="15">
        <f t="shared" si="11"/>
        <v>0</v>
      </c>
      <c r="F20" s="15" t="str">
        <f t="shared" si="12"/>
        <v>Females</v>
      </c>
      <c r="G20" s="48">
        <f t="shared" si="13"/>
        <v>62.356261079858903</v>
      </c>
      <c r="H20" s="48">
        <f t="shared" si="14"/>
        <v>61.036708336456599</v>
      </c>
      <c r="I20" s="48">
        <f t="shared" si="15"/>
        <v>63.675813823261301</v>
      </c>
      <c r="J20" s="49">
        <f t="shared" si="16"/>
        <v>1.3195527434023973</v>
      </c>
      <c r="K20" s="49">
        <f t="shared" si="17"/>
        <v>1.3195527434023049</v>
      </c>
      <c r="O20" s="7" t="s">
        <v>887</v>
      </c>
      <c r="P20" s="7" t="s">
        <v>18</v>
      </c>
      <c r="Q20" s="7" t="s">
        <v>20</v>
      </c>
      <c r="R20" s="7">
        <v>4</v>
      </c>
      <c r="S20" s="7" t="s">
        <v>1</v>
      </c>
      <c r="T20" s="7">
        <v>58.617404556982599</v>
      </c>
      <c r="U20" s="7">
        <v>58.005215391600302</v>
      </c>
      <c r="V20" s="7">
        <v>59.229593722364797</v>
      </c>
      <c r="W20" s="7">
        <v>0.61218916538219759</v>
      </c>
      <c r="X20" s="7">
        <v>0.61218916538229706</v>
      </c>
    </row>
    <row r="21" spans="1:24">
      <c r="A21" s="2" t="s">
        <v>975</v>
      </c>
      <c r="B21" s="2" t="s">
        <v>40</v>
      </c>
      <c r="C21" s="15" t="str">
        <f t="shared" si="9"/>
        <v>Gwynedd</v>
      </c>
      <c r="D21" s="15" t="str">
        <f t="shared" si="10"/>
        <v>2005 - 2009</v>
      </c>
      <c r="E21" s="15">
        <f t="shared" si="11"/>
        <v>0</v>
      </c>
      <c r="F21" s="15" t="str">
        <f t="shared" si="12"/>
        <v>Females</v>
      </c>
      <c r="G21" s="48">
        <f t="shared" si="13"/>
        <v>64.563836704162497</v>
      </c>
      <c r="H21" s="48">
        <f t="shared" si="14"/>
        <v>63.235636849872002</v>
      </c>
      <c r="I21" s="48">
        <f t="shared" si="15"/>
        <v>65.8920365584531</v>
      </c>
      <c r="J21" s="49">
        <f t="shared" si="16"/>
        <v>1.3281998542906024</v>
      </c>
      <c r="K21" s="49">
        <f t="shared" si="17"/>
        <v>1.3281998542904958</v>
      </c>
      <c r="O21" s="7" t="s">
        <v>889</v>
      </c>
      <c r="P21" s="7" t="s">
        <v>18</v>
      </c>
      <c r="Q21" s="7" t="s">
        <v>20</v>
      </c>
      <c r="R21" s="7">
        <v>5</v>
      </c>
      <c r="S21" s="7" t="s">
        <v>1</v>
      </c>
      <c r="T21" s="7">
        <v>55.269855688666901</v>
      </c>
      <c r="U21" s="7">
        <v>54.624979300584698</v>
      </c>
      <c r="V21" s="7">
        <v>55.914732076749203</v>
      </c>
      <c r="W21" s="7">
        <v>0.6448763880823023</v>
      </c>
      <c r="X21" s="7">
        <v>0.64487638808220282</v>
      </c>
    </row>
    <row r="22" spans="1:24">
      <c r="A22" s="2" t="s">
        <v>977</v>
      </c>
      <c r="B22" s="2" t="s">
        <v>41</v>
      </c>
      <c r="C22" s="15" t="str">
        <f t="shared" si="9"/>
        <v>Isle of Anglesey</v>
      </c>
      <c r="D22" s="15" t="str">
        <f t="shared" si="10"/>
        <v>2005 - 2009</v>
      </c>
      <c r="E22" s="15">
        <f t="shared" si="11"/>
        <v>0</v>
      </c>
      <c r="F22" s="15" t="str">
        <f t="shared" si="12"/>
        <v>Females</v>
      </c>
      <c r="G22" s="48">
        <f t="shared" si="13"/>
        <v>63.4224850251329</v>
      </c>
      <c r="H22" s="48">
        <f t="shared" si="14"/>
        <v>62.151621500826003</v>
      </c>
      <c r="I22" s="48">
        <f t="shared" si="15"/>
        <v>64.693348549439804</v>
      </c>
      <c r="J22" s="49">
        <f t="shared" si="16"/>
        <v>1.270863524306904</v>
      </c>
      <c r="K22" s="49">
        <f t="shared" si="17"/>
        <v>1.2708635243068969</v>
      </c>
      <c r="O22" s="7" t="s">
        <v>891</v>
      </c>
      <c r="P22" s="7" t="s">
        <v>18</v>
      </c>
      <c r="Q22" s="7" t="s">
        <v>28</v>
      </c>
      <c r="R22" s="7">
        <v>0</v>
      </c>
      <c r="S22" s="7" t="s">
        <v>1</v>
      </c>
      <c r="T22" s="7">
        <v>61.168295931220896</v>
      </c>
      <c r="U22" s="7">
        <v>60.877265936356302</v>
      </c>
      <c r="V22" s="7">
        <v>61.459325926085597</v>
      </c>
      <c r="W22" s="7">
        <v>0.29102999486470083</v>
      </c>
      <c r="X22" s="7">
        <v>0.29102999486459424</v>
      </c>
    </row>
    <row r="23" spans="1:24">
      <c r="A23" s="2" t="s">
        <v>979</v>
      </c>
      <c r="B23" s="2" t="s">
        <v>43</v>
      </c>
      <c r="C23" s="15" t="str">
        <f t="shared" si="9"/>
        <v>Merthyr Tydfil</v>
      </c>
      <c r="D23" s="15" t="str">
        <f t="shared" si="10"/>
        <v>2005 - 2009</v>
      </c>
      <c r="E23" s="15">
        <f t="shared" si="11"/>
        <v>0</v>
      </c>
      <c r="F23" s="15" t="str">
        <f t="shared" si="12"/>
        <v>Females</v>
      </c>
      <c r="G23" s="48">
        <f t="shared" si="13"/>
        <v>56.951018462842001</v>
      </c>
      <c r="H23" s="48">
        <f t="shared" si="14"/>
        <v>55.596691362959596</v>
      </c>
      <c r="I23" s="48">
        <f t="shared" si="15"/>
        <v>58.305345562724398</v>
      </c>
      <c r="J23" s="49">
        <f t="shared" si="16"/>
        <v>1.3543270998823971</v>
      </c>
      <c r="K23" s="49">
        <f t="shared" si="17"/>
        <v>1.3543270998824042</v>
      </c>
      <c r="O23" s="7" t="s">
        <v>893</v>
      </c>
      <c r="P23" s="7" t="s">
        <v>18</v>
      </c>
      <c r="Q23" s="7" t="s">
        <v>28</v>
      </c>
      <c r="R23" s="7">
        <v>1</v>
      </c>
      <c r="S23" s="7" t="s">
        <v>1</v>
      </c>
      <c r="T23" s="7">
        <v>65.823259007063498</v>
      </c>
      <c r="U23" s="7">
        <v>65.161395967733597</v>
      </c>
      <c r="V23" s="7">
        <v>66.4851220463934</v>
      </c>
      <c r="W23" s="7">
        <v>0.66186303932990143</v>
      </c>
      <c r="X23" s="7">
        <v>0.66186303932990143</v>
      </c>
    </row>
    <row r="24" spans="1:24">
      <c r="A24" s="2" t="s">
        <v>981</v>
      </c>
      <c r="B24" s="2" t="s">
        <v>44</v>
      </c>
      <c r="C24" s="15" t="str">
        <f t="shared" si="9"/>
        <v>Monmouthshire</v>
      </c>
      <c r="D24" s="15" t="str">
        <f t="shared" si="10"/>
        <v>2005 - 2009</v>
      </c>
      <c r="E24" s="15">
        <f t="shared" si="11"/>
        <v>0</v>
      </c>
      <c r="F24" s="15" t="str">
        <f t="shared" si="12"/>
        <v>Females</v>
      </c>
      <c r="G24" s="48">
        <f t="shared" si="13"/>
        <v>63.981076771225602</v>
      </c>
      <c r="H24" s="48">
        <f t="shared" si="14"/>
        <v>62.622241498363103</v>
      </c>
      <c r="I24" s="48">
        <f t="shared" si="15"/>
        <v>65.339912044088095</v>
      </c>
      <c r="J24" s="49">
        <f t="shared" si="16"/>
        <v>1.3588352728624926</v>
      </c>
      <c r="K24" s="49">
        <f t="shared" si="17"/>
        <v>1.3588352728624997</v>
      </c>
      <c r="O24" s="7" t="s">
        <v>895</v>
      </c>
      <c r="P24" s="7" t="s">
        <v>18</v>
      </c>
      <c r="Q24" s="7" t="s">
        <v>28</v>
      </c>
      <c r="R24" s="7">
        <v>2</v>
      </c>
      <c r="S24" s="7" t="s">
        <v>1</v>
      </c>
      <c r="T24" s="7">
        <v>63.523615615229701</v>
      </c>
      <c r="U24" s="7">
        <v>62.887716968031903</v>
      </c>
      <c r="V24" s="7">
        <v>64.159514262427507</v>
      </c>
      <c r="W24" s="7">
        <v>0.63589864719780564</v>
      </c>
      <c r="X24" s="7">
        <v>0.63589864719779854</v>
      </c>
    </row>
    <row r="25" spans="1:24">
      <c r="A25" s="2" t="s">
        <v>983</v>
      </c>
      <c r="B25" s="2" t="s">
        <v>45</v>
      </c>
      <c r="C25" s="15" t="str">
        <f t="shared" si="9"/>
        <v>Neath Port Talbot</v>
      </c>
      <c r="D25" s="15" t="str">
        <f t="shared" si="10"/>
        <v>2005 - 2009</v>
      </c>
      <c r="E25" s="15">
        <f t="shared" si="11"/>
        <v>0</v>
      </c>
      <c r="F25" s="15" t="str">
        <f t="shared" si="12"/>
        <v>Females</v>
      </c>
      <c r="G25" s="48">
        <f t="shared" si="13"/>
        <v>57.790143027014899</v>
      </c>
      <c r="H25" s="48">
        <f t="shared" si="14"/>
        <v>56.448846864731202</v>
      </c>
      <c r="I25" s="48">
        <f t="shared" si="15"/>
        <v>59.131439189298597</v>
      </c>
      <c r="J25" s="49">
        <f t="shared" si="16"/>
        <v>1.3412961622836974</v>
      </c>
      <c r="K25" s="49">
        <f t="shared" si="17"/>
        <v>1.3412961622836974</v>
      </c>
      <c r="O25" s="7" t="s">
        <v>897</v>
      </c>
      <c r="P25" s="7" t="s">
        <v>18</v>
      </c>
      <c r="Q25" s="7" t="s">
        <v>28</v>
      </c>
      <c r="R25" s="7">
        <v>3</v>
      </c>
      <c r="S25" s="7" t="s">
        <v>1</v>
      </c>
      <c r="T25" s="7">
        <v>61.561814714163198</v>
      </c>
      <c r="U25" s="7">
        <v>60.955033163537799</v>
      </c>
      <c r="V25" s="7">
        <v>62.168596264788498</v>
      </c>
      <c r="W25" s="7">
        <v>0.60678155062529981</v>
      </c>
      <c r="X25" s="7">
        <v>0.60678155062539929</v>
      </c>
    </row>
    <row r="26" spans="1:24">
      <c r="A26" s="2" t="s">
        <v>985</v>
      </c>
      <c r="B26" s="2" t="s">
        <v>46</v>
      </c>
      <c r="C26" s="15" t="str">
        <f t="shared" si="9"/>
        <v>Newport</v>
      </c>
      <c r="D26" s="15" t="str">
        <f t="shared" si="10"/>
        <v>2005 - 2009</v>
      </c>
      <c r="E26" s="15">
        <f t="shared" si="11"/>
        <v>0</v>
      </c>
      <c r="F26" s="15" t="str">
        <f t="shared" si="12"/>
        <v>Females</v>
      </c>
      <c r="G26" s="48">
        <f t="shared" si="13"/>
        <v>60.979790860822</v>
      </c>
      <c r="H26" s="48">
        <f t="shared" si="14"/>
        <v>59.622017777260801</v>
      </c>
      <c r="I26" s="48">
        <f t="shared" si="15"/>
        <v>62.337563944383099</v>
      </c>
      <c r="J26" s="49">
        <f t="shared" si="16"/>
        <v>1.3577730835610993</v>
      </c>
      <c r="K26" s="49">
        <f t="shared" si="17"/>
        <v>1.3577730835611987</v>
      </c>
      <c r="O26" s="7" t="s">
        <v>899</v>
      </c>
      <c r="P26" s="7" t="s">
        <v>18</v>
      </c>
      <c r="Q26" s="7" t="s">
        <v>28</v>
      </c>
      <c r="R26" s="7">
        <v>4</v>
      </c>
      <c r="S26" s="7" t="s">
        <v>1</v>
      </c>
      <c r="T26" s="7">
        <v>59.295418021950603</v>
      </c>
      <c r="U26" s="7">
        <v>58.634312201714103</v>
      </c>
      <c r="V26" s="7">
        <v>59.956523842187103</v>
      </c>
      <c r="W26" s="7">
        <v>0.66110582023650011</v>
      </c>
      <c r="X26" s="7">
        <v>0.66110582023650011</v>
      </c>
    </row>
    <row r="27" spans="1:24">
      <c r="A27" s="2" t="s">
        <v>987</v>
      </c>
      <c r="B27" s="2" t="s">
        <v>47</v>
      </c>
      <c r="C27" s="15" t="str">
        <f t="shared" si="9"/>
        <v>Pembrokeshire</v>
      </c>
      <c r="D27" s="15" t="str">
        <f t="shared" si="10"/>
        <v>2005 - 2009</v>
      </c>
      <c r="E27" s="15">
        <f t="shared" si="11"/>
        <v>0</v>
      </c>
      <c r="F27" s="15" t="str">
        <f t="shared" si="12"/>
        <v>Females</v>
      </c>
      <c r="G27" s="48">
        <f t="shared" si="13"/>
        <v>62.112956702831198</v>
      </c>
      <c r="H27" s="48">
        <f t="shared" si="14"/>
        <v>60.720496648645899</v>
      </c>
      <c r="I27" s="48">
        <f t="shared" si="15"/>
        <v>63.505416757016597</v>
      </c>
      <c r="J27" s="49">
        <f t="shared" si="16"/>
        <v>1.3924600541853991</v>
      </c>
      <c r="K27" s="49">
        <f t="shared" si="17"/>
        <v>1.3924600541852996</v>
      </c>
      <c r="O27" s="7" t="s">
        <v>901</v>
      </c>
      <c r="P27" s="7" t="s">
        <v>18</v>
      </c>
      <c r="Q27" s="7" t="s">
        <v>28</v>
      </c>
      <c r="R27" s="7">
        <v>5</v>
      </c>
      <c r="S27" s="7" t="s">
        <v>1</v>
      </c>
      <c r="T27" s="7">
        <v>55.291378885257799</v>
      </c>
      <c r="U27" s="7">
        <v>54.593836792236502</v>
      </c>
      <c r="V27" s="7">
        <v>55.988920978279197</v>
      </c>
      <c r="W27" s="7">
        <v>0.69754209302139714</v>
      </c>
      <c r="X27" s="7">
        <v>0.69754209302129766</v>
      </c>
    </row>
    <row r="28" spans="1:24">
      <c r="A28" s="2" t="s">
        <v>989</v>
      </c>
      <c r="B28" s="2" t="s">
        <v>48</v>
      </c>
      <c r="C28" s="15" t="str">
        <f t="shared" si="9"/>
        <v>Rhondda Cynon Taf</v>
      </c>
      <c r="D28" s="15" t="str">
        <f t="shared" si="10"/>
        <v>2005 - 2009</v>
      </c>
      <c r="E28" s="15">
        <f t="shared" si="11"/>
        <v>0</v>
      </c>
      <c r="F28" s="15" t="str">
        <f t="shared" si="12"/>
        <v>Females</v>
      </c>
      <c r="G28" s="48">
        <f t="shared" si="13"/>
        <v>58.856403250590702</v>
      </c>
      <c r="H28" s="48">
        <f t="shared" si="14"/>
        <v>57.708693388046299</v>
      </c>
      <c r="I28" s="48">
        <f t="shared" si="15"/>
        <v>60.004113113135197</v>
      </c>
      <c r="J28" s="49">
        <f t="shared" si="16"/>
        <v>1.1477098625444953</v>
      </c>
      <c r="K28" s="49">
        <f t="shared" si="17"/>
        <v>1.1477098625444029</v>
      </c>
      <c r="O28" s="50" t="s">
        <v>903</v>
      </c>
      <c r="P28" s="50" t="s">
        <v>35</v>
      </c>
      <c r="Q28" s="50" t="s">
        <v>20</v>
      </c>
      <c r="R28" s="50">
        <v>0</v>
      </c>
      <c r="S28" s="50" t="s">
        <v>0</v>
      </c>
      <c r="T28" s="50">
        <v>57.231290038153503</v>
      </c>
      <c r="U28" s="50">
        <v>56.539136180253799</v>
      </c>
      <c r="V28" s="50">
        <v>57.9234438960532</v>
      </c>
      <c r="W28" s="50">
        <v>0.6921538578996973</v>
      </c>
      <c r="X28" s="50">
        <v>0.69215385789970441</v>
      </c>
    </row>
    <row r="29" spans="1:24">
      <c r="A29" s="2" t="s">
        <v>991</v>
      </c>
      <c r="B29" s="2" t="s">
        <v>50</v>
      </c>
      <c r="C29" s="15" t="str">
        <f t="shared" si="9"/>
        <v>Swansea</v>
      </c>
      <c r="D29" s="15" t="str">
        <f t="shared" si="10"/>
        <v>2005 - 2009</v>
      </c>
      <c r="E29" s="15">
        <f t="shared" si="11"/>
        <v>0</v>
      </c>
      <c r="F29" s="15" t="str">
        <f t="shared" si="12"/>
        <v>Females</v>
      </c>
      <c r="G29" s="48">
        <f t="shared" si="13"/>
        <v>60.422561181541802</v>
      </c>
      <c r="H29" s="48">
        <f t="shared" si="14"/>
        <v>59.276700770690702</v>
      </c>
      <c r="I29" s="48">
        <f t="shared" si="15"/>
        <v>61.568421592392902</v>
      </c>
      <c r="J29" s="49">
        <f t="shared" si="16"/>
        <v>1.1458604108510997</v>
      </c>
      <c r="K29" s="49">
        <f t="shared" si="17"/>
        <v>1.1458604108510997</v>
      </c>
      <c r="O29" s="50" t="s">
        <v>905</v>
      </c>
      <c r="P29" s="50" t="s">
        <v>35</v>
      </c>
      <c r="Q29" s="50" t="s">
        <v>20</v>
      </c>
      <c r="R29" s="50">
        <v>1</v>
      </c>
      <c r="S29" s="50" t="s">
        <v>0</v>
      </c>
      <c r="T29" s="50">
        <v>63.780244025155</v>
      </c>
      <c r="U29" s="50">
        <v>62.281277316841297</v>
      </c>
      <c r="V29" s="50">
        <v>65.279210733468801</v>
      </c>
      <c r="W29" s="50">
        <v>1.4989667083138016</v>
      </c>
      <c r="X29" s="50">
        <v>1.4989667083137022</v>
      </c>
    </row>
    <row r="30" spans="1:24">
      <c r="A30" s="2" t="s">
        <v>993</v>
      </c>
      <c r="B30" s="2" t="s">
        <v>51</v>
      </c>
      <c r="C30" s="15" t="str">
        <f t="shared" si="9"/>
        <v>The Vale of Glamorgan</v>
      </c>
      <c r="D30" s="15" t="str">
        <f t="shared" si="10"/>
        <v>2005 - 2009</v>
      </c>
      <c r="E30" s="15">
        <f t="shared" si="11"/>
        <v>0</v>
      </c>
      <c r="F30" s="15" t="str">
        <f t="shared" si="12"/>
        <v>Females</v>
      </c>
      <c r="G30" s="48">
        <f t="shared" si="13"/>
        <v>62.458635171390299</v>
      </c>
      <c r="H30" s="48">
        <f t="shared" si="14"/>
        <v>61.110675151564699</v>
      </c>
      <c r="I30" s="48">
        <f t="shared" si="15"/>
        <v>63.806595191215898</v>
      </c>
      <c r="J30" s="49">
        <f t="shared" si="16"/>
        <v>1.3479600198255994</v>
      </c>
      <c r="K30" s="49">
        <f t="shared" si="17"/>
        <v>1.3479600198255994</v>
      </c>
      <c r="O30" s="50" t="s">
        <v>907</v>
      </c>
      <c r="P30" s="50" t="s">
        <v>35</v>
      </c>
      <c r="Q30" s="50" t="s">
        <v>20</v>
      </c>
      <c r="R30" s="50">
        <v>2</v>
      </c>
      <c r="S30" s="50" t="s">
        <v>0</v>
      </c>
      <c r="T30" s="50">
        <v>62.073717589313098</v>
      </c>
      <c r="U30" s="50">
        <v>60.626699681105102</v>
      </c>
      <c r="V30" s="50">
        <v>63.520735497521002</v>
      </c>
      <c r="W30" s="50">
        <v>1.4470179082079042</v>
      </c>
      <c r="X30" s="50">
        <v>1.4470179082079966</v>
      </c>
    </row>
    <row r="31" spans="1:24">
      <c r="A31" s="2" t="s">
        <v>995</v>
      </c>
      <c r="B31" s="2" t="s">
        <v>52</v>
      </c>
      <c r="C31" s="15" t="str">
        <f t="shared" si="9"/>
        <v>Torfaen</v>
      </c>
      <c r="D31" s="15" t="str">
        <f t="shared" si="10"/>
        <v>2005 - 2009</v>
      </c>
      <c r="E31" s="15">
        <f t="shared" si="11"/>
        <v>0</v>
      </c>
      <c r="F31" s="15" t="str">
        <f t="shared" si="12"/>
        <v>Females</v>
      </c>
      <c r="G31" s="48">
        <f t="shared" si="13"/>
        <v>60.082402984576703</v>
      </c>
      <c r="H31" s="48">
        <f t="shared" si="14"/>
        <v>58.599878095554502</v>
      </c>
      <c r="I31" s="48">
        <f t="shared" si="15"/>
        <v>61.564927873598897</v>
      </c>
      <c r="J31" s="49">
        <f t="shared" si="16"/>
        <v>1.4825248890221943</v>
      </c>
      <c r="K31" s="49">
        <f t="shared" si="17"/>
        <v>1.4825248890222014</v>
      </c>
      <c r="O31" s="50" t="s">
        <v>909</v>
      </c>
      <c r="P31" s="50" t="s">
        <v>35</v>
      </c>
      <c r="Q31" s="50" t="s">
        <v>20</v>
      </c>
      <c r="R31" s="50">
        <v>3</v>
      </c>
      <c r="S31" s="50" t="s">
        <v>0</v>
      </c>
      <c r="T31" s="50">
        <v>55.710556142147198</v>
      </c>
      <c r="U31" s="50">
        <v>54.203850155642101</v>
      </c>
      <c r="V31" s="50">
        <v>57.217262128652301</v>
      </c>
      <c r="W31" s="50">
        <v>1.5067059865051036</v>
      </c>
      <c r="X31" s="50">
        <v>1.5067059865050965</v>
      </c>
    </row>
    <row r="32" spans="1:24">
      <c r="A32" s="2" t="s">
        <v>997</v>
      </c>
      <c r="B32" s="2" t="s">
        <v>53</v>
      </c>
      <c r="C32" s="15" t="str">
        <f t="shared" si="9"/>
        <v>Wrexham</v>
      </c>
      <c r="D32" s="15" t="str">
        <f t="shared" si="10"/>
        <v>2005 - 2009</v>
      </c>
      <c r="E32" s="15">
        <f t="shared" si="11"/>
        <v>0</v>
      </c>
      <c r="F32" s="15" t="str">
        <f t="shared" si="12"/>
        <v>Females</v>
      </c>
      <c r="G32" s="48">
        <f t="shared" si="13"/>
        <v>62.450062026920897</v>
      </c>
      <c r="H32" s="48">
        <f t="shared" si="14"/>
        <v>61.186582062394898</v>
      </c>
      <c r="I32" s="48">
        <f t="shared" si="15"/>
        <v>63.713541991447002</v>
      </c>
      <c r="J32" s="49">
        <f t="shared" si="16"/>
        <v>1.2634799645261054</v>
      </c>
      <c r="K32" s="49">
        <f t="shared" si="17"/>
        <v>1.2634799645259989</v>
      </c>
      <c r="O32" s="50" t="s">
        <v>911</v>
      </c>
      <c r="P32" s="50" t="s">
        <v>35</v>
      </c>
      <c r="Q32" s="50" t="s">
        <v>20</v>
      </c>
      <c r="R32" s="50">
        <v>4</v>
      </c>
      <c r="S32" s="50" t="s">
        <v>0</v>
      </c>
      <c r="T32" s="50">
        <v>53.630048400227402</v>
      </c>
      <c r="U32" s="50">
        <v>51.953908609989597</v>
      </c>
      <c r="V32" s="50">
        <v>55.306188190465299</v>
      </c>
      <c r="W32" s="50">
        <v>1.6761397902378974</v>
      </c>
      <c r="X32" s="50">
        <v>1.676139790237805</v>
      </c>
    </row>
    <row r="33" spans="1:24">
      <c r="A33" s="2" t="s">
        <v>999</v>
      </c>
      <c r="B33" s="2" t="s">
        <v>18</v>
      </c>
      <c r="C33" s="15" t="str">
        <f t="shared" si="9"/>
        <v>Wales</v>
      </c>
      <c r="D33" s="15" t="str">
        <f t="shared" si="10"/>
        <v>2005 - 2009</v>
      </c>
      <c r="E33" s="15">
        <f t="shared" si="11"/>
        <v>0</v>
      </c>
      <c r="F33" s="15" t="str">
        <f t="shared" si="12"/>
        <v>Males</v>
      </c>
      <c r="G33" s="48">
        <f t="shared" si="13"/>
        <v>59.149713210280602</v>
      </c>
      <c r="H33" s="48">
        <f t="shared" si="14"/>
        <v>58.861926963860398</v>
      </c>
      <c r="I33" s="48">
        <f t="shared" si="15"/>
        <v>59.437499456700898</v>
      </c>
      <c r="J33" s="49">
        <f t="shared" si="16"/>
        <v>0.28778624642029627</v>
      </c>
      <c r="K33" s="49">
        <f t="shared" si="17"/>
        <v>0.2877862464202039</v>
      </c>
      <c r="O33" s="50" t="s">
        <v>912</v>
      </c>
      <c r="P33" s="50" t="s">
        <v>35</v>
      </c>
      <c r="Q33" s="50" t="s">
        <v>20</v>
      </c>
      <c r="R33" s="50">
        <v>5</v>
      </c>
      <c r="S33" s="50" t="s">
        <v>0</v>
      </c>
      <c r="T33" s="50">
        <v>50.975782295066502</v>
      </c>
      <c r="U33" s="50">
        <v>49.3461089026124</v>
      </c>
      <c r="V33" s="50">
        <v>52.605455687520603</v>
      </c>
      <c r="W33" s="50">
        <v>1.6296733924541016</v>
      </c>
      <c r="X33" s="50">
        <v>1.6296733924541016</v>
      </c>
    </row>
    <row r="34" spans="1:24">
      <c r="A34" s="2" t="s">
        <v>1001</v>
      </c>
      <c r="B34" s="2" t="s">
        <v>22</v>
      </c>
      <c r="C34" s="15" t="str">
        <f t="shared" si="9"/>
        <v>ABM</v>
      </c>
      <c r="D34" s="15" t="str">
        <f t="shared" si="10"/>
        <v>2005 - 2009</v>
      </c>
      <c r="E34" s="15">
        <f t="shared" si="11"/>
        <v>0</v>
      </c>
      <c r="F34" s="15" t="str">
        <f t="shared" si="12"/>
        <v>Males</v>
      </c>
      <c r="G34" s="48">
        <f t="shared" si="13"/>
        <v>57.577114735301002</v>
      </c>
      <c r="H34" s="48">
        <f t="shared" si="14"/>
        <v>56.867938884108099</v>
      </c>
      <c r="I34" s="48">
        <f t="shared" si="15"/>
        <v>58.286290586493898</v>
      </c>
      <c r="J34" s="49">
        <f t="shared" si="16"/>
        <v>0.70917585119289583</v>
      </c>
      <c r="K34" s="49">
        <f t="shared" si="17"/>
        <v>0.70917585119290294</v>
      </c>
      <c r="O34" s="50" t="s">
        <v>913</v>
      </c>
      <c r="P34" s="50" t="s">
        <v>42</v>
      </c>
      <c r="Q34" s="50" t="s">
        <v>20</v>
      </c>
      <c r="R34" s="50">
        <v>0</v>
      </c>
      <c r="S34" s="50" t="s">
        <v>0</v>
      </c>
      <c r="T34" s="50">
        <v>57.3320175768364</v>
      </c>
      <c r="U34" s="50">
        <v>56.744500549810397</v>
      </c>
      <c r="V34" s="50">
        <v>57.919534603862402</v>
      </c>
      <c r="W34" s="50">
        <v>0.58751702702600284</v>
      </c>
      <c r="X34" s="50">
        <v>0.58751702702600284</v>
      </c>
    </row>
    <row r="35" spans="1:24">
      <c r="A35" s="2" t="s">
        <v>1003</v>
      </c>
      <c r="B35" s="2" t="s">
        <v>23</v>
      </c>
      <c r="C35" s="15" t="str">
        <f t="shared" si="9"/>
        <v>Aneurin Bevan</v>
      </c>
      <c r="D35" s="15" t="str">
        <f t="shared" si="10"/>
        <v>2005 - 2009</v>
      </c>
      <c r="E35" s="15">
        <f t="shared" si="11"/>
        <v>0</v>
      </c>
      <c r="F35" s="15" t="str">
        <f t="shared" si="12"/>
        <v>Males</v>
      </c>
      <c r="G35" s="48">
        <f t="shared" si="13"/>
        <v>57.894760937860497</v>
      </c>
      <c r="H35" s="48">
        <f t="shared" si="14"/>
        <v>57.285135207076898</v>
      </c>
      <c r="I35" s="48">
        <f t="shared" si="15"/>
        <v>58.504386668644003</v>
      </c>
      <c r="J35" s="49">
        <f t="shared" si="16"/>
        <v>0.60962573078350601</v>
      </c>
      <c r="K35" s="49">
        <f t="shared" si="17"/>
        <v>0.60962573078359839</v>
      </c>
      <c r="O35" s="50" t="s">
        <v>914</v>
      </c>
      <c r="P35" s="50" t="s">
        <v>42</v>
      </c>
      <c r="Q35" s="50" t="s">
        <v>20</v>
      </c>
      <c r="R35" s="50">
        <v>1</v>
      </c>
      <c r="S35" s="50" t="s">
        <v>0</v>
      </c>
      <c r="T35" s="50">
        <v>63.556700722509298</v>
      </c>
      <c r="U35" s="50">
        <v>62.273195225048397</v>
      </c>
      <c r="V35" s="50">
        <v>64.840206219970199</v>
      </c>
      <c r="W35" s="50">
        <v>1.2835054974609008</v>
      </c>
      <c r="X35" s="50">
        <v>1.2835054974609008</v>
      </c>
    </row>
    <row r="36" spans="1:24">
      <c r="A36" s="2" t="s">
        <v>1005</v>
      </c>
      <c r="B36" s="2" t="s">
        <v>24</v>
      </c>
      <c r="C36" s="15" t="str">
        <f t="shared" si="9"/>
        <v>Betsi</v>
      </c>
      <c r="D36" s="15" t="str">
        <f t="shared" si="10"/>
        <v>2005 - 2009</v>
      </c>
      <c r="E36" s="15">
        <f t="shared" si="11"/>
        <v>0</v>
      </c>
      <c r="F36" s="15" t="str">
        <f t="shared" si="12"/>
        <v>Males</v>
      </c>
      <c r="G36" s="48">
        <f t="shared" si="13"/>
        <v>60.930549304845599</v>
      </c>
      <c r="H36" s="48">
        <f t="shared" si="14"/>
        <v>60.404772274105902</v>
      </c>
      <c r="I36" s="48">
        <f t="shared" si="15"/>
        <v>61.456326335585302</v>
      </c>
      <c r="J36" s="49">
        <f t="shared" si="16"/>
        <v>0.52577703073970383</v>
      </c>
      <c r="K36" s="49">
        <f t="shared" si="17"/>
        <v>0.52577703073969673</v>
      </c>
      <c r="O36" s="50" t="s">
        <v>915</v>
      </c>
      <c r="P36" s="50" t="s">
        <v>42</v>
      </c>
      <c r="Q36" s="50" t="s">
        <v>20</v>
      </c>
      <c r="R36" s="50">
        <v>2</v>
      </c>
      <c r="S36" s="50" t="s">
        <v>0</v>
      </c>
      <c r="T36" s="50">
        <v>60.217833264013102</v>
      </c>
      <c r="U36" s="50">
        <v>58.876045898029602</v>
      </c>
      <c r="V36" s="50">
        <v>61.559620629996701</v>
      </c>
      <c r="W36" s="50">
        <v>1.341787365983599</v>
      </c>
      <c r="X36" s="50">
        <v>1.3417873659834996</v>
      </c>
    </row>
    <row r="37" spans="1:24">
      <c r="A37" s="2" t="s">
        <v>1007</v>
      </c>
      <c r="B37" s="2" t="s">
        <v>25</v>
      </c>
      <c r="C37" s="15" t="str">
        <f t="shared" si="9"/>
        <v>CardiffVale</v>
      </c>
      <c r="D37" s="15" t="str">
        <f t="shared" si="10"/>
        <v>2005 - 2009</v>
      </c>
      <c r="E37" s="15">
        <f t="shared" si="11"/>
        <v>0</v>
      </c>
      <c r="F37" s="15" t="str">
        <f t="shared" si="12"/>
        <v>Males</v>
      </c>
      <c r="G37" s="48">
        <f t="shared" si="13"/>
        <v>60.128292230873299</v>
      </c>
      <c r="H37" s="48">
        <f t="shared" si="14"/>
        <v>59.332528041060101</v>
      </c>
      <c r="I37" s="48">
        <f t="shared" si="15"/>
        <v>60.924056420686597</v>
      </c>
      <c r="J37" s="49">
        <f t="shared" si="16"/>
        <v>0.79576418981329766</v>
      </c>
      <c r="K37" s="49">
        <f t="shared" si="17"/>
        <v>0.79576418981319819</v>
      </c>
      <c r="O37" s="50" t="s">
        <v>916</v>
      </c>
      <c r="P37" s="50" t="s">
        <v>42</v>
      </c>
      <c r="Q37" s="50" t="s">
        <v>20</v>
      </c>
      <c r="R37" s="50">
        <v>3</v>
      </c>
      <c r="S37" s="50" t="s">
        <v>0</v>
      </c>
      <c r="T37" s="50">
        <v>57.458100505135697</v>
      </c>
      <c r="U37" s="50">
        <v>56.157745760852997</v>
      </c>
      <c r="V37" s="50">
        <v>58.758455249418397</v>
      </c>
      <c r="W37" s="50">
        <v>1.3003547442826999</v>
      </c>
      <c r="X37" s="50">
        <v>1.3003547442826999</v>
      </c>
    </row>
    <row r="38" spans="1:24">
      <c r="A38" s="2" t="s">
        <v>1009</v>
      </c>
      <c r="B38" s="2" t="s">
        <v>26</v>
      </c>
      <c r="C38" s="15" t="str">
        <f t="shared" si="9"/>
        <v>Cwm Taf</v>
      </c>
      <c r="D38" s="15" t="str">
        <f t="shared" si="10"/>
        <v>2005 - 2009</v>
      </c>
      <c r="E38" s="15">
        <f t="shared" si="11"/>
        <v>0</v>
      </c>
      <c r="F38" s="15" t="str">
        <f t="shared" si="12"/>
        <v>Males</v>
      </c>
      <c r="G38" s="48">
        <f t="shared" si="13"/>
        <v>56.105130808694597</v>
      </c>
      <c r="H38" s="48">
        <f t="shared" si="14"/>
        <v>55.243143184976802</v>
      </c>
      <c r="I38" s="48">
        <f t="shared" si="15"/>
        <v>56.967118432412398</v>
      </c>
      <c r="J38" s="49">
        <f t="shared" si="16"/>
        <v>0.86198762371780191</v>
      </c>
      <c r="K38" s="49">
        <f t="shared" si="17"/>
        <v>0.8619876237177948</v>
      </c>
      <c r="O38" s="50" t="s">
        <v>917</v>
      </c>
      <c r="P38" s="50" t="s">
        <v>42</v>
      </c>
      <c r="Q38" s="50" t="s">
        <v>20</v>
      </c>
      <c r="R38" s="50">
        <v>4</v>
      </c>
      <c r="S38" s="50" t="s">
        <v>0</v>
      </c>
      <c r="T38" s="50">
        <v>53.2322139766706</v>
      </c>
      <c r="U38" s="50">
        <v>51.962106468369399</v>
      </c>
      <c r="V38" s="50">
        <v>54.502321484971901</v>
      </c>
      <c r="W38" s="50">
        <v>1.2701075083013009</v>
      </c>
      <c r="X38" s="50">
        <v>1.2701075083012014</v>
      </c>
    </row>
    <row r="39" spans="1:24">
      <c r="A39" s="2" t="s">
        <v>1011</v>
      </c>
      <c r="B39" s="2" t="s">
        <v>27</v>
      </c>
      <c r="C39" s="15" t="str">
        <f t="shared" si="9"/>
        <v>Hywel Dda</v>
      </c>
      <c r="D39" s="15" t="str">
        <f t="shared" si="10"/>
        <v>2005 - 2009</v>
      </c>
      <c r="E39" s="15">
        <f t="shared" si="11"/>
        <v>0</v>
      </c>
      <c r="F39" s="15" t="str">
        <f t="shared" si="12"/>
        <v>Males</v>
      </c>
      <c r="G39" s="48">
        <f t="shared" si="13"/>
        <v>59.493332594320798</v>
      </c>
      <c r="H39" s="48">
        <f t="shared" si="14"/>
        <v>58.738758656836097</v>
      </c>
      <c r="I39" s="48">
        <f t="shared" si="15"/>
        <v>60.247906531805398</v>
      </c>
      <c r="J39" s="49">
        <f t="shared" si="16"/>
        <v>0.75457393748460078</v>
      </c>
      <c r="K39" s="49">
        <f t="shared" si="17"/>
        <v>0.75457393748470025</v>
      </c>
      <c r="O39" s="50" t="s">
        <v>918</v>
      </c>
      <c r="P39" s="50" t="s">
        <v>42</v>
      </c>
      <c r="Q39" s="50" t="s">
        <v>20</v>
      </c>
      <c r="R39" s="50">
        <v>5</v>
      </c>
      <c r="S39" s="50" t="s">
        <v>0</v>
      </c>
      <c r="T39" s="50">
        <v>52.175900819412298</v>
      </c>
      <c r="U39" s="50">
        <v>50.7664711783424</v>
      </c>
      <c r="V39" s="50">
        <v>53.585330460482197</v>
      </c>
      <c r="W39" s="50">
        <v>1.4094296410698988</v>
      </c>
      <c r="X39" s="50">
        <v>1.4094296410698988</v>
      </c>
    </row>
    <row r="40" spans="1:24">
      <c r="A40" s="2" t="s">
        <v>1013</v>
      </c>
      <c r="B40" s="2" t="s">
        <v>29</v>
      </c>
      <c r="C40" s="15" t="str">
        <f t="shared" si="9"/>
        <v>Powys</v>
      </c>
      <c r="D40" s="15" t="str">
        <f t="shared" si="10"/>
        <v>2005 - 2009</v>
      </c>
      <c r="E40" s="15">
        <f t="shared" si="11"/>
        <v>0</v>
      </c>
      <c r="F40" s="15" t="str">
        <f t="shared" si="12"/>
        <v>Males</v>
      </c>
      <c r="G40" s="48">
        <f t="shared" si="13"/>
        <v>62.468601925033497</v>
      </c>
      <c r="H40" s="48">
        <f t="shared" si="14"/>
        <v>61.167289701909397</v>
      </c>
      <c r="I40" s="48">
        <f t="shared" si="15"/>
        <v>63.769914148157604</v>
      </c>
      <c r="J40" s="49">
        <f t="shared" si="16"/>
        <v>1.301312223124107</v>
      </c>
      <c r="K40" s="49">
        <f t="shared" si="17"/>
        <v>1.3013122231240999</v>
      </c>
      <c r="O40" s="50" t="s">
        <v>919</v>
      </c>
      <c r="P40" s="50" t="s">
        <v>49</v>
      </c>
      <c r="Q40" s="50" t="s">
        <v>20</v>
      </c>
      <c r="R40" s="50">
        <v>0</v>
      </c>
      <c r="S40" s="50" t="s">
        <v>0</v>
      </c>
      <c r="T40" s="50">
        <v>60.521425261990899</v>
      </c>
      <c r="U40" s="50">
        <v>60.010626598772802</v>
      </c>
      <c r="V40" s="50">
        <v>61.032223925208903</v>
      </c>
      <c r="W40" s="50">
        <v>0.51079866321800438</v>
      </c>
      <c r="X40" s="50">
        <v>0.51079866321809675</v>
      </c>
    </row>
    <row r="41" spans="1:24">
      <c r="A41" s="2" t="s">
        <v>1015</v>
      </c>
      <c r="B41" s="2" t="s">
        <v>30</v>
      </c>
      <c r="C41" s="15" t="str">
        <f t="shared" si="9"/>
        <v>Blaenau Gwent</v>
      </c>
      <c r="D41" s="15" t="str">
        <f t="shared" si="10"/>
        <v>2005 - 2009</v>
      </c>
      <c r="E41" s="15">
        <f t="shared" si="11"/>
        <v>0</v>
      </c>
      <c r="F41" s="15" t="str">
        <f t="shared" si="12"/>
        <v>Males</v>
      </c>
      <c r="G41" s="48">
        <f t="shared" si="13"/>
        <v>54.311029235303103</v>
      </c>
      <c r="H41" s="48">
        <f t="shared" si="14"/>
        <v>52.967497298158399</v>
      </c>
      <c r="I41" s="48">
        <f t="shared" si="15"/>
        <v>55.654561172447799</v>
      </c>
      <c r="J41" s="49">
        <f t="shared" si="16"/>
        <v>1.3435319371446965</v>
      </c>
      <c r="K41" s="49">
        <f t="shared" si="17"/>
        <v>1.3435319371447036</v>
      </c>
      <c r="O41" s="50" t="s">
        <v>920</v>
      </c>
      <c r="P41" s="50" t="s">
        <v>49</v>
      </c>
      <c r="Q41" s="50" t="s">
        <v>20</v>
      </c>
      <c r="R41" s="50">
        <v>1</v>
      </c>
      <c r="S41" s="50" t="s">
        <v>0</v>
      </c>
      <c r="T41" s="50">
        <v>64.251480772760303</v>
      </c>
      <c r="U41" s="50">
        <v>63.105904529862499</v>
      </c>
      <c r="V41" s="50">
        <v>65.397057015658106</v>
      </c>
      <c r="W41" s="50">
        <v>1.1455762428978034</v>
      </c>
      <c r="X41" s="50">
        <v>1.1455762428978034</v>
      </c>
    </row>
    <row r="42" spans="1:24">
      <c r="A42" s="2" t="s">
        <v>1017</v>
      </c>
      <c r="B42" s="2" t="s">
        <v>31</v>
      </c>
      <c r="C42" s="15" t="str">
        <f t="shared" si="9"/>
        <v>Bridgend</v>
      </c>
      <c r="D42" s="15" t="str">
        <f t="shared" si="10"/>
        <v>2005 - 2009</v>
      </c>
      <c r="E42" s="15">
        <f t="shared" si="11"/>
        <v>0</v>
      </c>
      <c r="F42" s="15" t="str">
        <f t="shared" si="12"/>
        <v>Males</v>
      </c>
      <c r="G42" s="48">
        <f t="shared" si="13"/>
        <v>57.031258618744602</v>
      </c>
      <c r="H42" s="48">
        <f t="shared" si="14"/>
        <v>55.735860904359903</v>
      </c>
      <c r="I42" s="48">
        <f t="shared" si="15"/>
        <v>58.3266563331293</v>
      </c>
      <c r="J42" s="49">
        <f t="shared" si="16"/>
        <v>1.2953977143846984</v>
      </c>
      <c r="K42" s="49">
        <f t="shared" si="17"/>
        <v>1.2953977143846984</v>
      </c>
      <c r="O42" s="50" t="s">
        <v>921</v>
      </c>
      <c r="P42" s="50" t="s">
        <v>49</v>
      </c>
      <c r="Q42" s="50" t="s">
        <v>20</v>
      </c>
      <c r="R42" s="50">
        <v>2</v>
      </c>
      <c r="S42" s="50" t="s">
        <v>0</v>
      </c>
      <c r="T42" s="50">
        <v>62.376253238531604</v>
      </c>
      <c r="U42" s="50">
        <v>61.231608143989199</v>
      </c>
      <c r="V42" s="50">
        <v>63.520898333074001</v>
      </c>
      <c r="W42" s="50">
        <v>1.1446450945423976</v>
      </c>
      <c r="X42" s="50">
        <v>1.1446450945424047</v>
      </c>
    </row>
    <row r="43" spans="1:24">
      <c r="A43" s="2" t="s">
        <v>1019</v>
      </c>
      <c r="B43" s="2" t="s">
        <v>32</v>
      </c>
      <c r="C43" s="15" t="str">
        <f t="shared" si="9"/>
        <v>Caerphilly</v>
      </c>
      <c r="D43" s="15" t="str">
        <f t="shared" si="10"/>
        <v>2005 - 2009</v>
      </c>
      <c r="E43" s="15">
        <f t="shared" si="11"/>
        <v>0</v>
      </c>
      <c r="F43" s="15" t="str">
        <f t="shared" si="12"/>
        <v>Males</v>
      </c>
      <c r="G43" s="48">
        <f t="shared" si="13"/>
        <v>55.837709758423003</v>
      </c>
      <c r="H43" s="48">
        <f t="shared" si="14"/>
        <v>54.555846802079998</v>
      </c>
      <c r="I43" s="48">
        <f t="shared" si="15"/>
        <v>57.119572714765901</v>
      </c>
      <c r="J43" s="49">
        <f t="shared" si="16"/>
        <v>1.2818629563428985</v>
      </c>
      <c r="K43" s="49">
        <f t="shared" si="17"/>
        <v>1.2818629563430051</v>
      </c>
      <c r="O43" s="50" t="s">
        <v>922</v>
      </c>
      <c r="P43" s="50" t="s">
        <v>49</v>
      </c>
      <c r="Q43" s="50" t="s">
        <v>20</v>
      </c>
      <c r="R43" s="50">
        <v>3</v>
      </c>
      <c r="S43" s="50" t="s">
        <v>0</v>
      </c>
      <c r="T43" s="50">
        <v>61.373905083720899</v>
      </c>
      <c r="U43" s="50">
        <v>60.230518437281297</v>
      </c>
      <c r="V43" s="50">
        <v>62.517291730160501</v>
      </c>
      <c r="W43" s="50">
        <v>1.1433866464396019</v>
      </c>
      <c r="X43" s="50">
        <v>1.1433866464396019</v>
      </c>
    </row>
    <row r="44" spans="1:24">
      <c r="A44" s="2" t="s">
        <v>1021</v>
      </c>
      <c r="B44" s="2" t="s">
        <v>33</v>
      </c>
      <c r="C44" s="15" t="str">
        <f t="shared" si="9"/>
        <v>Cardiff</v>
      </c>
      <c r="D44" s="15" t="str">
        <f t="shared" si="10"/>
        <v>2005 - 2009</v>
      </c>
      <c r="E44" s="15">
        <f t="shared" si="11"/>
        <v>0</v>
      </c>
      <c r="F44" s="15" t="str">
        <f t="shared" si="12"/>
        <v>Males</v>
      </c>
      <c r="G44" s="48">
        <f t="shared" si="13"/>
        <v>59.769495892822903</v>
      </c>
      <c r="H44" s="48">
        <f t="shared" si="14"/>
        <v>58.746168997724098</v>
      </c>
      <c r="I44" s="48">
        <f t="shared" si="15"/>
        <v>60.792822787921601</v>
      </c>
      <c r="J44" s="49">
        <f t="shared" si="16"/>
        <v>1.0233268950986982</v>
      </c>
      <c r="K44" s="49">
        <f t="shared" si="17"/>
        <v>1.0233268950988048</v>
      </c>
      <c r="O44" s="50" t="s">
        <v>923</v>
      </c>
      <c r="P44" s="50" t="s">
        <v>49</v>
      </c>
      <c r="Q44" s="50" t="s">
        <v>20</v>
      </c>
      <c r="R44" s="50">
        <v>4</v>
      </c>
      <c r="S44" s="50" t="s">
        <v>0</v>
      </c>
      <c r="T44" s="50">
        <v>58.9113132350898</v>
      </c>
      <c r="U44" s="50">
        <v>57.850119324067599</v>
      </c>
      <c r="V44" s="50">
        <v>59.972507146112001</v>
      </c>
      <c r="W44" s="50">
        <v>1.0611939110222011</v>
      </c>
      <c r="X44" s="50">
        <v>1.0611939110222011</v>
      </c>
    </row>
    <row r="45" spans="1:24">
      <c r="A45" s="2" t="s">
        <v>1023</v>
      </c>
      <c r="B45" s="2" t="s">
        <v>34</v>
      </c>
      <c r="C45" s="15" t="str">
        <f t="shared" si="9"/>
        <v>Carmarthenshire</v>
      </c>
      <c r="D45" s="15" t="str">
        <f t="shared" si="10"/>
        <v>2005 - 2009</v>
      </c>
      <c r="E45" s="15">
        <f t="shared" si="11"/>
        <v>0</v>
      </c>
      <c r="F45" s="15" t="str">
        <f t="shared" si="12"/>
        <v>Males</v>
      </c>
      <c r="G45" s="48">
        <f t="shared" si="13"/>
        <v>57.885034525497304</v>
      </c>
      <c r="H45" s="48">
        <f t="shared" si="14"/>
        <v>56.6560698103807</v>
      </c>
      <c r="I45" s="48">
        <f t="shared" si="15"/>
        <v>59.113999240614</v>
      </c>
      <c r="J45" s="49">
        <f t="shared" si="16"/>
        <v>1.228964715116696</v>
      </c>
      <c r="K45" s="49">
        <f t="shared" si="17"/>
        <v>1.2289647151166037</v>
      </c>
      <c r="O45" s="50" t="s">
        <v>924</v>
      </c>
      <c r="P45" s="50" t="s">
        <v>49</v>
      </c>
      <c r="Q45" s="50" t="s">
        <v>20</v>
      </c>
      <c r="R45" s="50">
        <v>5</v>
      </c>
      <c r="S45" s="50" t="s">
        <v>0</v>
      </c>
      <c r="T45" s="50">
        <v>55.760167032952801</v>
      </c>
      <c r="U45" s="50">
        <v>54.514754400617498</v>
      </c>
      <c r="V45" s="50">
        <v>57.005579665288202</v>
      </c>
      <c r="W45" s="50">
        <v>1.2454126323354018</v>
      </c>
      <c r="X45" s="50">
        <v>1.2454126323353023</v>
      </c>
    </row>
    <row r="46" spans="1:24">
      <c r="A46" s="2" t="s">
        <v>1025</v>
      </c>
      <c r="B46" s="2" t="s">
        <v>36</v>
      </c>
      <c r="C46" s="15" t="str">
        <f t="shared" si="9"/>
        <v>Ceredigion</v>
      </c>
      <c r="D46" s="15" t="str">
        <f t="shared" si="10"/>
        <v>2005 - 2009</v>
      </c>
      <c r="E46" s="15">
        <f t="shared" si="11"/>
        <v>0</v>
      </c>
      <c r="F46" s="15" t="str">
        <f t="shared" si="12"/>
        <v>Males</v>
      </c>
      <c r="G46" s="48">
        <f t="shared" si="13"/>
        <v>62.384416624257099</v>
      </c>
      <c r="H46" s="48">
        <f t="shared" si="14"/>
        <v>61.004089869907503</v>
      </c>
      <c r="I46" s="48">
        <f t="shared" si="15"/>
        <v>63.764743378606603</v>
      </c>
      <c r="J46" s="49">
        <f t="shared" si="16"/>
        <v>1.3803267543495039</v>
      </c>
      <c r="K46" s="49">
        <f t="shared" si="17"/>
        <v>1.3803267543495963</v>
      </c>
      <c r="O46" s="50" t="s">
        <v>925</v>
      </c>
      <c r="P46" s="50" t="s">
        <v>54</v>
      </c>
      <c r="Q46" s="50" t="s">
        <v>20</v>
      </c>
      <c r="R46" s="50">
        <v>0</v>
      </c>
      <c r="S46" s="50" t="s">
        <v>0</v>
      </c>
      <c r="T46" s="50">
        <v>59.567087179668299</v>
      </c>
      <c r="U46" s="50">
        <v>58.795771827548997</v>
      </c>
      <c r="V46" s="50">
        <v>60.3384025317877</v>
      </c>
      <c r="W46" s="50">
        <v>0.77131535211940161</v>
      </c>
      <c r="X46" s="50">
        <v>0.77131535211930213</v>
      </c>
    </row>
    <row r="47" spans="1:24">
      <c r="A47" s="2" t="s">
        <v>1027</v>
      </c>
      <c r="B47" s="2" t="s">
        <v>37</v>
      </c>
      <c r="C47" s="15" t="str">
        <f t="shared" si="9"/>
        <v>Conwy</v>
      </c>
      <c r="D47" s="15" t="str">
        <f t="shared" si="10"/>
        <v>2005 - 2009</v>
      </c>
      <c r="E47" s="15">
        <f t="shared" si="11"/>
        <v>0</v>
      </c>
      <c r="F47" s="15" t="str">
        <f t="shared" si="12"/>
        <v>Males</v>
      </c>
      <c r="G47" s="48">
        <f t="shared" si="13"/>
        <v>61.673131437282301</v>
      </c>
      <c r="H47" s="48">
        <f t="shared" si="14"/>
        <v>60.385203371796798</v>
      </c>
      <c r="I47" s="48">
        <f t="shared" si="15"/>
        <v>62.961059502767803</v>
      </c>
      <c r="J47" s="49">
        <f t="shared" si="16"/>
        <v>1.2879280654855023</v>
      </c>
      <c r="K47" s="49">
        <f t="shared" si="17"/>
        <v>1.2879280654855023</v>
      </c>
      <c r="O47" s="50" t="s">
        <v>926</v>
      </c>
      <c r="P47" s="50" t="s">
        <v>54</v>
      </c>
      <c r="Q47" s="50" t="s">
        <v>20</v>
      </c>
      <c r="R47" s="50">
        <v>1</v>
      </c>
      <c r="S47" s="50" t="s">
        <v>0</v>
      </c>
      <c r="T47" s="50">
        <v>65.819280919527998</v>
      </c>
      <c r="U47" s="50">
        <v>64.066817810074099</v>
      </c>
      <c r="V47" s="50">
        <v>67.571744028981897</v>
      </c>
      <c r="W47" s="50">
        <v>1.7524631094538989</v>
      </c>
      <c r="X47" s="50">
        <v>1.7524631094538989</v>
      </c>
    </row>
    <row r="48" spans="1:24">
      <c r="A48" s="2" t="s">
        <v>1029</v>
      </c>
      <c r="B48" s="2" t="s">
        <v>38</v>
      </c>
      <c r="C48" s="15" t="str">
        <f t="shared" si="9"/>
        <v>Denbighshire</v>
      </c>
      <c r="D48" s="15" t="str">
        <f t="shared" si="10"/>
        <v>2005 - 2009</v>
      </c>
      <c r="E48" s="15">
        <f t="shared" si="11"/>
        <v>0</v>
      </c>
      <c r="F48" s="15" t="str">
        <f t="shared" si="12"/>
        <v>Males</v>
      </c>
      <c r="G48" s="48">
        <f t="shared" si="13"/>
        <v>59.931924384641398</v>
      </c>
      <c r="H48" s="48">
        <f t="shared" si="14"/>
        <v>58.624036124309796</v>
      </c>
      <c r="I48" s="48">
        <f t="shared" si="15"/>
        <v>61.239812644973</v>
      </c>
      <c r="J48" s="49">
        <f t="shared" si="16"/>
        <v>1.3078882603316018</v>
      </c>
      <c r="K48" s="49">
        <f t="shared" si="17"/>
        <v>1.3078882603316018</v>
      </c>
      <c r="O48" s="50" t="s">
        <v>927</v>
      </c>
      <c r="P48" s="50" t="s">
        <v>54</v>
      </c>
      <c r="Q48" s="50" t="s">
        <v>20</v>
      </c>
      <c r="R48" s="50">
        <v>2</v>
      </c>
      <c r="S48" s="50" t="s">
        <v>0</v>
      </c>
      <c r="T48" s="50">
        <v>63.050029725906398</v>
      </c>
      <c r="U48" s="50">
        <v>61.547839804992002</v>
      </c>
      <c r="V48" s="50">
        <v>64.552219646820902</v>
      </c>
      <c r="W48" s="50">
        <v>1.5021899209145033</v>
      </c>
      <c r="X48" s="50">
        <v>1.5021899209143967</v>
      </c>
    </row>
    <row r="49" spans="1:24">
      <c r="A49" s="2" t="s">
        <v>1031</v>
      </c>
      <c r="B49" s="2" t="s">
        <v>39</v>
      </c>
      <c r="C49" s="15" t="str">
        <f t="shared" si="9"/>
        <v>Flintshire</v>
      </c>
      <c r="D49" s="15" t="str">
        <f t="shared" si="10"/>
        <v>2005 - 2009</v>
      </c>
      <c r="E49" s="15">
        <f t="shared" si="11"/>
        <v>0</v>
      </c>
      <c r="F49" s="15" t="str">
        <f t="shared" si="12"/>
        <v>Males</v>
      </c>
      <c r="G49" s="48">
        <f t="shared" si="13"/>
        <v>60.811652732726401</v>
      </c>
      <c r="H49" s="48">
        <f t="shared" si="14"/>
        <v>59.576022904601999</v>
      </c>
      <c r="I49" s="48">
        <f t="shared" si="15"/>
        <v>62.047282560850803</v>
      </c>
      <c r="J49" s="49">
        <f t="shared" si="16"/>
        <v>1.2356298281244023</v>
      </c>
      <c r="K49" s="49">
        <f t="shared" si="17"/>
        <v>1.2356298281244023</v>
      </c>
      <c r="O49" s="50" t="s">
        <v>928</v>
      </c>
      <c r="P49" s="50" t="s">
        <v>54</v>
      </c>
      <c r="Q49" s="50" t="s">
        <v>20</v>
      </c>
      <c r="R49" s="50">
        <v>3</v>
      </c>
      <c r="S49" s="50" t="s">
        <v>0</v>
      </c>
      <c r="T49" s="50">
        <v>60.046063559573497</v>
      </c>
      <c r="U49" s="50">
        <v>58.342596379546698</v>
      </c>
      <c r="V49" s="50">
        <v>61.749530739600402</v>
      </c>
      <c r="W49" s="50">
        <v>1.7034671800269052</v>
      </c>
      <c r="X49" s="50">
        <v>1.7034671800267986</v>
      </c>
    </row>
    <row r="50" spans="1:24">
      <c r="A50" s="2" t="s">
        <v>1033</v>
      </c>
      <c r="B50" s="2" t="s">
        <v>40</v>
      </c>
      <c r="C50" s="15" t="str">
        <f t="shared" si="9"/>
        <v>Gwynedd</v>
      </c>
      <c r="D50" s="15" t="str">
        <f t="shared" si="10"/>
        <v>2005 - 2009</v>
      </c>
      <c r="E50" s="15">
        <f t="shared" si="11"/>
        <v>0</v>
      </c>
      <c r="F50" s="15" t="str">
        <f t="shared" si="12"/>
        <v>Males</v>
      </c>
      <c r="G50" s="48">
        <f t="shared" si="13"/>
        <v>61.097992351899499</v>
      </c>
      <c r="H50" s="48">
        <f t="shared" si="14"/>
        <v>59.8450284251971</v>
      </c>
      <c r="I50" s="48">
        <f t="shared" si="15"/>
        <v>62.350956278601799</v>
      </c>
      <c r="J50" s="49">
        <f t="shared" si="16"/>
        <v>1.2529639267023001</v>
      </c>
      <c r="K50" s="49">
        <f t="shared" si="17"/>
        <v>1.2529639267023995</v>
      </c>
      <c r="O50" s="50" t="s">
        <v>929</v>
      </c>
      <c r="P50" s="50" t="s">
        <v>54</v>
      </c>
      <c r="Q50" s="50" t="s">
        <v>20</v>
      </c>
      <c r="R50" s="50">
        <v>4</v>
      </c>
      <c r="S50" s="50" t="s">
        <v>0</v>
      </c>
      <c r="T50" s="50">
        <v>55.530316373124499</v>
      </c>
      <c r="U50" s="50">
        <v>53.680178001274001</v>
      </c>
      <c r="V50" s="50">
        <v>57.380454744974998</v>
      </c>
      <c r="W50" s="50">
        <v>1.8501383718504982</v>
      </c>
      <c r="X50" s="50">
        <v>1.8501383718504982</v>
      </c>
    </row>
    <row r="51" spans="1:24">
      <c r="A51" s="2" t="s">
        <v>1035</v>
      </c>
      <c r="B51" s="2" t="s">
        <v>41</v>
      </c>
      <c r="C51" s="15" t="str">
        <f t="shared" si="9"/>
        <v>Isle of Anglesey</v>
      </c>
      <c r="D51" s="15" t="str">
        <f t="shared" si="10"/>
        <v>2005 - 2009</v>
      </c>
      <c r="E51" s="15">
        <f t="shared" si="11"/>
        <v>0</v>
      </c>
      <c r="F51" s="15" t="str">
        <f t="shared" si="12"/>
        <v>Males</v>
      </c>
      <c r="G51" s="48">
        <f t="shared" si="13"/>
        <v>59.630295734733203</v>
      </c>
      <c r="H51" s="48">
        <f t="shared" si="14"/>
        <v>58.383358800817902</v>
      </c>
      <c r="I51" s="48">
        <f t="shared" si="15"/>
        <v>60.877232668648404</v>
      </c>
      <c r="J51" s="49">
        <f t="shared" si="16"/>
        <v>1.246936933915201</v>
      </c>
      <c r="K51" s="49">
        <f t="shared" si="17"/>
        <v>1.2469369339153005</v>
      </c>
      <c r="O51" s="50" t="s">
        <v>930</v>
      </c>
      <c r="P51" s="50" t="s">
        <v>54</v>
      </c>
      <c r="Q51" s="50" t="s">
        <v>20</v>
      </c>
      <c r="R51" s="50">
        <v>5</v>
      </c>
      <c r="S51" s="50" t="s">
        <v>0</v>
      </c>
      <c r="T51" s="50">
        <v>52.705198348810796</v>
      </c>
      <c r="U51" s="50">
        <v>50.751604884161502</v>
      </c>
      <c r="V51" s="50">
        <v>54.658791813459999</v>
      </c>
      <c r="W51" s="50">
        <v>1.9535934646492024</v>
      </c>
      <c r="X51" s="50">
        <v>1.9535934646492947</v>
      </c>
    </row>
    <row r="52" spans="1:24">
      <c r="A52" s="2" t="s">
        <v>1037</v>
      </c>
      <c r="B52" s="2" t="s">
        <v>43</v>
      </c>
      <c r="C52" s="15" t="str">
        <f t="shared" si="9"/>
        <v>Merthyr Tydfil</v>
      </c>
      <c r="D52" s="15" t="str">
        <f t="shared" si="10"/>
        <v>2005 - 2009</v>
      </c>
      <c r="E52" s="15">
        <f t="shared" si="11"/>
        <v>0</v>
      </c>
      <c r="F52" s="15" t="str">
        <f t="shared" si="12"/>
        <v>Males</v>
      </c>
      <c r="G52" s="48">
        <f t="shared" si="13"/>
        <v>55.668198127239798</v>
      </c>
      <c r="H52" s="48">
        <f t="shared" si="14"/>
        <v>54.390288351045399</v>
      </c>
      <c r="I52" s="48">
        <f t="shared" si="15"/>
        <v>56.946107903434203</v>
      </c>
      <c r="J52" s="49">
        <f t="shared" si="16"/>
        <v>1.2779097761944058</v>
      </c>
      <c r="K52" s="49">
        <f t="shared" si="17"/>
        <v>1.2779097761943987</v>
      </c>
      <c r="O52" s="50" t="s">
        <v>931</v>
      </c>
      <c r="P52" s="50" t="s">
        <v>55</v>
      </c>
      <c r="Q52" s="50" t="s">
        <v>20</v>
      </c>
      <c r="R52" s="50">
        <v>0</v>
      </c>
      <c r="S52" s="50" t="s">
        <v>0</v>
      </c>
      <c r="T52" s="50">
        <v>55.909646904423298</v>
      </c>
      <c r="U52" s="50">
        <v>55.068996347823202</v>
      </c>
      <c r="V52" s="50">
        <v>56.750297461023401</v>
      </c>
      <c r="W52" s="50">
        <v>0.84065055660010302</v>
      </c>
      <c r="X52" s="50">
        <v>0.84065055660009591</v>
      </c>
    </row>
    <row r="53" spans="1:24">
      <c r="A53" s="2" t="s">
        <v>1039</v>
      </c>
      <c r="B53" s="2" t="s">
        <v>44</v>
      </c>
      <c r="C53" s="15" t="str">
        <f t="shared" si="9"/>
        <v>Monmouthshire</v>
      </c>
      <c r="D53" s="15" t="str">
        <f t="shared" si="10"/>
        <v>2005 - 2009</v>
      </c>
      <c r="E53" s="15">
        <f t="shared" si="11"/>
        <v>0</v>
      </c>
      <c r="F53" s="15" t="str">
        <f t="shared" si="12"/>
        <v>Males</v>
      </c>
      <c r="G53" s="48">
        <f t="shared" si="13"/>
        <v>63.244960535347303</v>
      </c>
      <c r="H53" s="48">
        <f t="shared" si="14"/>
        <v>61.939764310871297</v>
      </c>
      <c r="I53" s="48">
        <f t="shared" si="15"/>
        <v>64.550156759823295</v>
      </c>
      <c r="J53" s="49">
        <f t="shared" si="16"/>
        <v>1.305196224475992</v>
      </c>
      <c r="K53" s="49">
        <f t="shared" si="17"/>
        <v>1.3051962244760063</v>
      </c>
      <c r="O53" s="50" t="s">
        <v>932</v>
      </c>
      <c r="P53" s="50" t="s">
        <v>55</v>
      </c>
      <c r="Q53" s="50" t="s">
        <v>20</v>
      </c>
      <c r="R53" s="50">
        <v>1</v>
      </c>
      <c r="S53" s="50" t="s">
        <v>0</v>
      </c>
      <c r="T53" s="50">
        <v>60.357226232425297</v>
      </c>
      <c r="U53" s="50">
        <v>58.530986665682299</v>
      </c>
      <c r="V53" s="50">
        <v>62.183465799168303</v>
      </c>
      <c r="W53" s="50">
        <v>1.8262395667430056</v>
      </c>
      <c r="X53" s="50">
        <v>1.8262395667429985</v>
      </c>
    </row>
    <row r="54" spans="1:24">
      <c r="A54" s="2" t="s">
        <v>1041</v>
      </c>
      <c r="B54" s="2" t="s">
        <v>45</v>
      </c>
      <c r="C54" s="15" t="str">
        <f t="shared" si="9"/>
        <v>Neath Port Talbot</v>
      </c>
      <c r="D54" s="15" t="str">
        <f t="shared" si="10"/>
        <v>2005 - 2009</v>
      </c>
      <c r="E54" s="15">
        <f t="shared" si="11"/>
        <v>0</v>
      </c>
      <c r="F54" s="15" t="str">
        <f t="shared" si="12"/>
        <v>Males</v>
      </c>
      <c r="G54" s="48">
        <f t="shared" si="13"/>
        <v>56.2098285829655</v>
      </c>
      <c r="H54" s="48">
        <f t="shared" si="14"/>
        <v>54.902205795406303</v>
      </c>
      <c r="I54" s="48">
        <f t="shared" si="15"/>
        <v>57.517451370524697</v>
      </c>
      <c r="J54" s="49">
        <f t="shared" si="16"/>
        <v>1.3076227875591968</v>
      </c>
      <c r="K54" s="49">
        <f t="shared" si="17"/>
        <v>1.3076227875591968</v>
      </c>
      <c r="O54" s="50" t="s">
        <v>933</v>
      </c>
      <c r="P54" s="50" t="s">
        <v>55</v>
      </c>
      <c r="Q54" s="50" t="s">
        <v>20</v>
      </c>
      <c r="R54" s="50">
        <v>2</v>
      </c>
      <c r="S54" s="50" t="s">
        <v>0</v>
      </c>
      <c r="T54" s="50">
        <v>57.9541637092725</v>
      </c>
      <c r="U54" s="50">
        <v>56.106345880838802</v>
      </c>
      <c r="V54" s="50">
        <v>59.801981537706197</v>
      </c>
      <c r="W54" s="50">
        <v>1.8478178284336977</v>
      </c>
      <c r="X54" s="50">
        <v>1.8478178284336977</v>
      </c>
    </row>
    <row r="55" spans="1:24">
      <c r="A55" s="2" t="s">
        <v>1042</v>
      </c>
      <c r="B55" s="2" t="s">
        <v>46</v>
      </c>
      <c r="C55" s="15" t="str">
        <f t="shared" si="9"/>
        <v>Newport</v>
      </c>
      <c r="D55" s="15" t="str">
        <f t="shared" si="10"/>
        <v>2005 - 2009</v>
      </c>
      <c r="E55" s="15">
        <f t="shared" si="11"/>
        <v>0</v>
      </c>
      <c r="F55" s="15" t="str">
        <f t="shared" si="12"/>
        <v>Males</v>
      </c>
      <c r="G55" s="48">
        <f t="shared" si="13"/>
        <v>59.025467885042801</v>
      </c>
      <c r="H55" s="48">
        <f t="shared" si="14"/>
        <v>57.685152252409999</v>
      </c>
      <c r="I55" s="48">
        <f t="shared" si="15"/>
        <v>60.365783517675702</v>
      </c>
      <c r="J55" s="49">
        <f t="shared" si="16"/>
        <v>1.3403156326329011</v>
      </c>
      <c r="K55" s="49">
        <f t="shared" si="17"/>
        <v>1.3403156326328016</v>
      </c>
      <c r="O55" s="50" t="s">
        <v>934</v>
      </c>
      <c r="P55" s="50" t="s">
        <v>55</v>
      </c>
      <c r="Q55" s="50" t="s">
        <v>20</v>
      </c>
      <c r="R55" s="50">
        <v>3</v>
      </c>
      <c r="S55" s="50" t="s">
        <v>0</v>
      </c>
      <c r="T55" s="50">
        <v>57.521848305087303</v>
      </c>
      <c r="U55" s="50">
        <v>55.758535984237703</v>
      </c>
      <c r="V55" s="50">
        <v>59.285160625936904</v>
      </c>
      <c r="W55" s="50">
        <v>1.7633123208496002</v>
      </c>
      <c r="X55" s="50">
        <v>1.7633123208496002</v>
      </c>
    </row>
    <row r="56" spans="1:24">
      <c r="A56" s="2" t="s">
        <v>1044</v>
      </c>
      <c r="B56" s="2" t="s">
        <v>47</v>
      </c>
      <c r="C56" s="15" t="str">
        <f t="shared" si="9"/>
        <v>Pembrokeshire</v>
      </c>
      <c r="D56" s="15" t="str">
        <f t="shared" si="10"/>
        <v>2005 - 2009</v>
      </c>
      <c r="E56" s="15">
        <f t="shared" si="11"/>
        <v>0</v>
      </c>
      <c r="F56" s="15" t="str">
        <f t="shared" si="12"/>
        <v>Males</v>
      </c>
      <c r="G56" s="48">
        <f t="shared" si="13"/>
        <v>60.330356500617199</v>
      </c>
      <c r="H56" s="48">
        <f t="shared" si="14"/>
        <v>58.974024682929702</v>
      </c>
      <c r="I56" s="48">
        <f t="shared" si="15"/>
        <v>61.686688318304803</v>
      </c>
      <c r="J56" s="49">
        <f t="shared" si="16"/>
        <v>1.3563318176876038</v>
      </c>
      <c r="K56" s="49">
        <f t="shared" si="17"/>
        <v>1.3563318176874972</v>
      </c>
      <c r="O56" s="50" t="s">
        <v>935</v>
      </c>
      <c r="P56" s="50" t="s">
        <v>55</v>
      </c>
      <c r="Q56" s="50" t="s">
        <v>20</v>
      </c>
      <c r="R56" s="50">
        <v>4</v>
      </c>
      <c r="S56" s="50" t="s">
        <v>0</v>
      </c>
      <c r="T56" s="50">
        <v>54.668509654734599</v>
      </c>
      <c r="U56" s="50">
        <v>52.668615652362298</v>
      </c>
      <c r="V56" s="50">
        <v>56.668403657107</v>
      </c>
      <c r="W56" s="50">
        <v>1.9998940023724003</v>
      </c>
      <c r="X56" s="50">
        <v>1.9998940023723009</v>
      </c>
    </row>
    <row r="57" spans="1:24">
      <c r="A57" s="2" t="s">
        <v>1046</v>
      </c>
      <c r="B57" s="2" t="s">
        <v>48</v>
      </c>
      <c r="C57" s="15" t="str">
        <f t="shared" si="9"/>
        <v>Rhondda Cynon Taf</v>
      </c>
      <c r="D57" s="15" t="str">
        <f t="shared" si="10"/>
        <v>2005 - 2009</v>
      </c>
      <c r="E57" s="15">
        <f t="shared" si="11"/>
        <v>0</v>
      </c>
      <c r="F57" s="15" t="str">
        <f t="shared" si="12"/>
        <v>Males</v>
      </c>
      <c r="G57" s="48">
        <f t="shared" si="13"/>
        <v>56.213207463986798</v>
      </c>
      <c r="H57" s="48">
        <f t="shared" si="14"/>
        <v>55.079749993553399</v>
      </c>
      <c r="I57" s="48">
        <f t="shared" si="15"/>
        <v>57.346664934420197</v>
      </c>
      <c r="J57" s="49">
        <f t="shared" si="16"/>
        <v>1.1334574704333988</v>
      </c>
      <c r="K57" s="49">
        <f t="shared" si="17"/>
        <v>1.1334574704333988</v>
      </c>
      <c r="O57" s="50" t="s">
        <v>936</v>
      </c>
      <c r="P57" s="50" t="s">
        <v>55</v>
      </c>
      <c r="Q57" s="50" t="s">
        <v>20</v>
      </c>
      <c r="R57" s="50">
        <v>5</v>
      </c>
      <c r="S57" s="50" t="s">
        <v>0</v>
      </c>
      <c r="T57" s="50">
        <v>49.066350965869503</v>
      </c>
      <c r="U57" s="50">
        <v>47.137961054421702</v>
      </c>
      <c r="V57" s="50">
        <v>50.994740877317398</v>
      </c>
      <c r="W57" s="50">
        <v>1.9283899114478942</v>
      </c>
      <c r="X57" s="50">
        <v>1.9283899114478018</v>
      </c>
    </row>
    <row r="58" spans="1:24">
      <c r="A58" s="2" t="s">
        <v>1048</v>
      </c>
      <c r="B58" s="2" t="s">
        <v>50</v>
      </c>
      <c r="C58" s="15" t="str">
        <f t="shared" si="9"/>
        <v>Swansea</v>
      </c>
      <c r="D58" s="15" t="str">
        <f t="shared" si="10"/>
        <v>2005 - 2009</v>
      </c>
      <c r="E58" s="15">
        <f t="shared" si="11"/>
        <v>0</v>
      </c>
      <c r="F58" s="15" t="str">
        <f t="shared" si="12"/>
        <v>Males</v>
      </c>
      <c r="G58" s="48">
        <f t="shared" si="13"/>
        <v>58.552163062032001</v>
      </c>
      <c r="H58" s="48">
        <f t="shared" si="14"/>
        <v>57.448575800681297</v>
      </c>
      <c r="I58" s="48">
        <f t="shared" si="15"/>
        <v>59.655750323382698</v>
      </c>
      <c r="J58" s="49">
        <f t="shared" si="16"/>
        <v>1.1035872613506967</v>
      </c>
      <c r="K58" s="49">
        <f t="shared" si="17"/>
        <v>1.1035872613507038</v>
      </c>
      <c r="O58" s="50" t="s">
        <v>937</v>
      </c>
      <c r="P58" s="50" t="s">
        <v>56</v>
      </c>
      <c r="Q58" s="50" t="s">
        <v>20</v>
      </c>
      <c r="R58" s="50">
        <v>0</v>
      </c>
      <c r="S58" s="50" t="s">
        <v>0</v>
      </c>
      <c r="T58" s="50">
        <v>58.823659590498004</v>
      </c>
      <c r="U58" s="50">
        <v>58.093260984341498</v>
      </c>
      <c r="V58" s="50">
        <v>59.554058196654601</v>
      </c>
      <c r="W58" s="50">
        <v>0.73039860615659791</v>
      </c>
      <c r="X58" s="50">
        <v>0.73039860615650554</v>
      </c>
    </row>
    <row r="59" spans="1:24">
      <c r="A59" s="2" t="s">
        <v>1050</v>
      </c>
      <c r="B59" s="2" t="s">
        <v>51</v>
      </c>
      <c r="C59" s="15" t="str">
        <f t="shared" si="9"/>
        <v>The Vale of Glamorgan</v>
      </c>
      <c r="D59" s="15" t="str">
        <f t="shared" si="10"/>
        <v>2005 - 2009</v>
      </c>
      <c r="E59" s="15">
        <f t="shared" si="11"/>
        <v>0</v>
      </c>
      <c r="F59" s="15" t="str">
        <f t="shared" si="12"/>
        <v>Males</v>
      </c>
      <c r="G59" s="48">
        <f t="shared" si="13"/>
        <v>60.778988688374497</v>
      </c>
      <c r="H59" s="48">
        <f t="shared" si="14"/>
        <v>59.485373132480802</v>
      </c>
      <c r="I59" s="48">
        <f t="shared" si="15"/>
        <v>62.072604244268199</v>
      </c>
      <c r="J59" s="49">
        <f t="shared" si="16"/>
        <v>1.2936155558937017</v>
      </c>
      <c r="K59" s="49">
        <f t="shared" si="17"/>
        <v>1.2936155558936946</v>
      </c>
      <c r="O59" s="50" t="s">
        <v>938</v>
      </c>
      <c r="P59" s="50" t="s">
        <v>56</v>
      </c>
      <c r="Q59" s="50" t="s">
        <v>20</v>
      </c>
      <c r="R59" s="50">
        <v>1</v>
      </c>
      <c r="S59" s="50" t="s">
        <v>0</v>
      </c>
      <c r="T59" s="50">
        <v>62.532890147649603</v>
      </c>
      <c r="U59" s="50">
        <v>61.022601126535299</v>
      </c>
      <c r="V59" s="50">
        <v>64.043179168763999</v>
      </c>
      <c r="W59" s="50">
        <v>1.5102890211143958</v>
      </c>
      <c r="X59" s="50">
        <v>1.5102890211143034</v>
      </c>
    </row>
    <row r="60" spans="1:24">
      <c r="A60" s="2" t="s">
        <v>1052</v>
      </c>
      <c r="B60" s="2" t="s">
        <v>52</v>
      </c>
      <c r="C60" s="15" t="str">
        <f t="shared" si="9"/>
        <v>Torfaen</v>
      </c>
      <c r="D60" s="15" t="str">
        <f t="shared" si="10"/>
        <v>2005 - 2009</v>
      </c>
      <c r="E60" s="15">
        <f t="shared" si="11"/>
        <v>0</v>
      </c>
      <c r="F60" s="15" t="str">
        <f t="shared" si="12"/>
        <v>Males</v>
      </c>
      <c r="G60" s="48">
        <f t="shared" si="13"/>
        <v>57.687199550528099</v>
      </c>
      <c r="H60" s="48">
        <f t="shared" si="14"/>
        <v>56.232110552272999</v>
      </c>
      <c r="I60" s="48">
        <f t="shared" si="15"/>
        <v>59.142288548783199</v>
      </c>
      <c r="J60" s="49">
        <f t="shared" si="16"/>
        <v>1.4550889982550999</v>
      </c>
      <c r="K60" s="49">
        <f t="shared" si="17"/>
        <v>1.4550889982550999</v>
      </c>
      <c r="O60" s="50" t="s">
        <v>939</v>
      </c>
      <c r="P60" s="50" t="s">
        <v>56</v>
      </c>
      <c r="Q60" s="50" t="s">
        <v>20</v>
      </c>
      <c r="R60" s="50">
        <v>2</v>
      </c>
      <c r="S60" s="50" t="s">
        <v>0</v>
      </c>
      <c r="T60" s="50">
        <v>60.0492595290347</v>
      </c>
      <c r="U60" s="50">
        <v>58.373809474839398</v>
      </c>
      <c r="V60" s="50">
        <v>61.724709583230101</v>
      </c>
      <c r="W60" s="50">
        <v>1.6754500541954016</v>
      </c>
      <c r="X60" s="50">
        <v>1.6754500541953021</v>
      </c>
    </row>
    <row r="61" spans="1:24">
      <c r="A61" s="2" t="s">
        <v>1053</v>
      </c>
      <c r="B61" s="2" t="s">
        <v>53</v>
      </c>
      <c r="C61" s="15" t="str">
        <f t="shared" si="9"/>
        <v>Wrexham</v>
      </c>
      <c r="D61" s="15" t="str">
        <f t="shared" si="10"/>
        <v>2005 - 2009</v>
      </c>
      <c r="E61" s="15">
        <f t="shared" si="11"/>
        <v>0</v>
      </c>
      <c r="F61" s="15" t="str">
        <f t="shared" si="12"/>
        <v>Males</v>
      </c>
      <c r="G61" s="48">
        <f t="shared" si="13"/>
        <v>61.4867611876588</v>
      </c>
      <c r="H61" s="48">
        <f t="shared" si="14"/>
        <v>60.208846634438501</v>
      </c>
      <c r="I61" s="48">
        <f t="shared" si="15"/>
        <v>62.764675740879099</v>
      </c>
      <c r="J61" s="49">
        <f t="shared" si="16"/>
        <v>1.2779145532202989</v>
      </c>
      <c r="K61" s="49">
        <f t="shared" si="17"/>
        <v>1.2779145532202989</v>
      </c>
      <c r="O61" s="50" t="s">
        <v>940</v>
      </c>
      <c r="P61" s="50" t="s">
        <v>56</v>
      </c>
      <c r="Q61" s="50" t="s">
        <v>20</v>
      </c>
      <c r="R61" s="50">
        <v>3</v>
      </c>
      <c r="S61" s="50" t="s">
        <v>0</v>
      </c>
      <c r="T61" s="50">
        <v>59.6964958021887</v>
      </c>
      <c r="U61" s="50">
        <v>58.197973996773896</v>
      </c>
      <c r="V61" s="50">
        <v>61.195017607603397</v>
      </c>
      <c r="W61" s="50">
        <v>1.4985218054146969</v>
      </c>
      <c r="X61" s="50">
        <v>1.4985218054148035</v>
      </c>
    </row>
    <row r="62" spans="1:24">
      <c r="G62" s="49"/>
      <c r="H62" s="49"/>
      <c r="I62" s="49"/>
      <c r="J62" s="49"/>
      <c r="K62" s="49"/>
      <c r="O62" s="50" t="s">
        <v>942</v>
      </c>
      <c r="P62" s="50" t="s">
        <v>56</v>
      </c>
      <c r="Q62" s="50" t="s">
        <v>20</v>
      </c>
      <c r="R62" s="50">
        <v>4</v>
      </c>
      <c r="S62" s="50" t="s">
        <v>0</v>
      </c>
      <c r="T62" s="50">
        <v>57.928073023460001</v>
      </c>
      <c r="U62" s="50">
        <v>56.2736669776911</v>
      </c>
      <c r="V62" s="50">
        <v>59.582479069228803</v>
      </c>
      <c r="W62" s="50">
        <v>1.6544060457688019</v>
      </c>
      <c r="X62" s="50">
        <v>1.6544060457689014</v>
      </c>
    </row>
    <row r="63" spans="1:24">
      <c r="O63" s="50" t="s">
        <v>944</v>
      </c>
      <c r="P63" s="50" t="s">
        <v>56</v>
      </c>
      <c r="Q63" s="50" t="s">
        <v>20</v>
      </c>
      <c r="R63" s="50">
        <v>5</v>
      </c>
      <c r="S63" s="50" t="s">
        <v>0</v>
      </c>
      <c r="T63" s="50">
        <v>53.821341723945601</v>
      </c>
      <c r="U63" s="50">
        <v>51.833037127031503</v>
      </c>
      <c r="V63" s="50">
        <v>55.809646320859599</v>
      </c>
      <c r="W63" s="50">
        <v>1.9883045969139985</v>
      </c>
      <c r="X63" s="50">
        <v>1.988304596914098</v>
      </c>
    </row>
    <row r="64" spans="1:24">
      <c r="O64" s="50" t="s">
        <v>946</v>
      </c>
      <c r="P64" s="50" t="s">
        <v>57</v>
      </c>
      <c r="Q64" s="50" t="s">
        <v>20</v>
      </c>
      <c r="R64" s="50">
        <v>0</v>
      </c>
      <c r="S64" s="50" t="s">
        <v>0</v>
      </c>
      <c r="T64" s="50">
        <v>61.642331998938502</v>
      </c>
      <c r="U64" s="50">
        <v>60.401195028885098</v>
      </c>
      <c r="V64" s="50">
        <v>62.883468968991899</v>
      </c>
      <c r="W64" s="50">
        <v>1.2411369700533967</v>
      </c>
      <c r="X64" s="50">
        <v>1.2411369700534038</v>
      </c>
    </row>
    <row r="65" spans="15:24">
      <c r="O65" s="50" t="s">
        <v>948</v>
      </c>
      <c r="P65" s="50" t="s">
        <v>57</v>
      </c>
      <c r="Q65" s="50" t="s">
        <v>20</v>
      </c>
      <c r="R65" s="50">
        <v>1</v>
      </c>
      <c r="S65" s="50" t="s">
        <v>0</v>
      </c>
      <c r="T65" s="50">
        <v>62.404851283404099</v>
      </c>
      <c r="U65" s="50">
        <v>59.692526669372803</v>
      </c>
      <c r="V65" s="50">
        <v>65.117175897435402</v>
      </c>
      <c r="W65" s="50">
        <v>2.7123246140313029</v>
      </c>
      <c r="X65" s="50">
        <v>2.7123246140312958</v>
      </c>
    </row>
    <row r="66" spans="15:24">
      <c r="O66" s="50" t="s">
        <v>950</v>
      </c>
      <c r="P66" s="50" t="s">
        <v>57</v>
      </c>
      <c r="Q66" s="50" t="s">
        <v>20</v>
      </c>
      <c r="R66" s="50">
        <v>2</v>
      </c>
      <c r="S66" s="50" t="s">
        <v>0</v>
      </c>
      <c r="T66" s="50">
        <v>63.198297671919001</v>
      </c>
      <c r="U66" s="50">
        <v>60.107510512922303</v>
      </c>
      <c r="V66" s="50">
        <v>66.289084830915499</v>
      </c>
      <c r="W66" s="50">
        <v>3.0907871589964984</v>
      </c>
      <c r="X66" s="50">
        <v>3.0907871589966973</v>
      </c>
    </row>
    <row r="67" spans="15:24">
      <c r="O67" s="50" t="s">
        <v>952</v>
      </c>
      <c r="P67" s="50" t="s">
        <v>57</v>
      </c>
      <c r="Q67" s="50" t="s">
        <v>20</v>
      </c>
      <c r="R67" s="50">
        <v>3</v>
      </c>
      <c r="S67" s="50" t="s">
        <v>0</v>
      </c>
      <c r="T67" s="50">
        <v>65.856069939738205</v>
      </c>
      <c r="U67" s="50">
        <v>62.864424861243997</v>
      </c>
      <c r="V67" s="50">
        <v>68.847715018232407</v>
      </c>
      <c r="W67" s="50">
        <v>2.9916450784942015</v>
      </c>
      <c r="X67" s="50">
        <v>2.9916450784942086</v>
      </c>
    </row>
    <row r="68" spans="15:24">
      <c r="O68" s="50" t="s">
        <v>954</v>
      </c>
      <c r="P68" s="50" t="s">
        <v>57</v>
      </c>
      <c r="Q68" s="50" t="s">
        <v>20</v>
      </c>
      <c r="R68" s="50">
        <v>4</v>
      </c>
      <c r="S68" s="50" t="s">
        <v>0</v>
      </c>
      <c r="T68" s="50">
        <v>60.941251864881103</v>
      </c>
      <c r="U68" s="50">
        <v>58.637774654012702</v>
      </c>
      <c r="V68" s="50">
        <v>63.244729075749603</v>
      </c>
      <c r="W68" s="50">
        <v>2.3034772108685004</v>
      </c>
      <c r="X68" s="50">
        <v>2.303477210868401</v>
      </c>
    </row>
    <row r="69" spans="15:24">
      <c r="O69" s="50" t="s">
        <v>956</v>
      </c>
      <c r="P69" s="50" t="s">
        <v>57</v>
      </c>
      <c r="Q69" s="50" t="s">
        <v>20</v>
      </c>
      <c r="R69" s="50">
        <v>5</v>
      </c>
      <c r="S69" s="50" t="s">
        <v>0</v>
      </c>
      <c r="T69" s="50">
        <v>56.649187252466</v>
      </c>
      <c r="U69" s="50">
        <v>53.818716057050999</v>
      </c>
      <c r="V69" s="50">
        <v>59.479658447880901</v>
      </c>
      <c r="W69" s="50">
        <v>2.8304711954149013</v>
      </c>
      <c r="X69" s="50">
        <v>2.8304711954150008</v>
      </c>
    </row>
    <row r="70" spans="15:24">
      <c r="O70" s="50" t="s">
        <v>958</v>
      </c>
      <c r="P70" s="50" t="s">
        <v>35</v>
      </c>
      <c r="Q70" s="50" t="s">
        <v>28</v>
      </c>
      <c r="R70" s="50">
        <v>0</v>
      </c>
      <c r="S70" s="50" t="s">
        <v>0</v>
      </c>
      <c r="T70" s="50">
        <v>57.577114735301002</v>
      </c>
      <c r="U70" s="50">
        <v>56.867938884108099</v>
      </c>
      <c r="V70" s="50">
        <v>58.286290586493898</v>
      </c>
      <c r="W70" s="50">
        <v>0.70917585119289583</v>
      </c>
      <c r="X70" s="50">
        <v>0.70917585119290294</v>
      </c>
    </row>
    <row r="71" spans="15:24">
      <c r="O71" s="50" t="s">
        <v>960</v>
      </c>
      <c r="P71" s="50" t="s">
        <v>35</v>
      </c>
      <c r="Q71" s="50" t="s">
        <v>28</v>
      </c>
      <c r="R71" s="50">
        <v>1</v>
      </c>
      <c r="S71" s="50" t="s">
        <v>0</v>
      </c>
      <c r="T71" s="50">
        <v>64.211660633912203</v>
      </c>
      <c r="U71" s="50">
        <v>62.635682957012399</v>
      </c>
      <c r="V71" s="50">
        <v>65.787638310812099</v>
      </c>
      <c r="W71" s="50">
        <v>1.5759776768998961</v>
      </c>
      <c r="X71" s="50">
        <v>1.5759776768998037</v>
      </c>
    </row>
    <row r="72" spans="15:24">
      <c r="O72" s="50" t="s">
        <v>962</v>
      </c>
      <c r="P72" s="50" t="s">
        <v>35</v>
      </c>
      <c r="Q72" s="50" t="s">
        <v>28</v>
      </c>
      <c r="R72" s="50">
        <v>2</v>
      </c>
      <c r="S72" s="50" t="s">
        <v>0</v>
      </c>
      <c r="T72" s="50">
        <v>62.479503210693203</v>
      </c>
      <c r="U72" s="50">
        <v>60.993138539758803</v>
      </c>
      <c r="V72" s="50">
        <v>63.965867881627602</v>
      </c>
      <c r="W72" s="50">
        <v>1.4863646709343996</v>
      </c>
      <c r="X72" s="50">
        <v>1.4863646709343996</v>
      </c>
    </row>
    <row r="73" spans="15:24">
      <c r="O73" s="50" t="s">
        <v>964</v>
      </c>
      <c r="P73" s="50" t="s">
        <v>35</v>
      </c>
      <c r="Q73" s="50" t="s">
        <v>28</v>
      </c>
      <c r="R73" s="50">
        <v>3</v>
      </c>
      <c r="S73" s="50" t="s">
        <v>0</v>
      </c>
      <c r="T73" s="50">
        <v>56.239003432598999</v>
      </c>
      <c r="U73" s="50">
        <v>54.693372162499401</v>
      </c>
      <c r="V73" s="50">
        <v>57.784634702698597</v>
      </c>
      <c r="W73" s="50">
        <v>1.545631270099598</v>
      </c>
      <c r="X73" s="50">
        <v>1.545631270099598</v>
      </c>
    </row>
    <row r="74" spans="15:24">
      <c r="O74" s="50" t="s">
        <v>966</v>
      </c>
      <c r="P74" s="50" t="s">
        <v>35</v>
      </c>
      <c r="Q74" s="50" t="s">
        <v>28</v>
      </c>
      <c r="R74" s="50">
        <v>4</v>
      </c>
      <c r="S74" s="50" t="s">
        <v>0</v>
      </c>
      <c r="T74" s="50">
        <v>54.0595214918336</v>
      </c>
      <c r="U74" s="50">
        <v>52.34410425894</v>
      </c>
      <c r="V74" s="50">
        <v>55.7749387247271</v>
      </c>
      <c r="W74" s="50">
        <v>1.7154172328935005</v>
      </c>
      <c r="X74" s="50">
        <v>1.7154172328935999</v>
      </c>
    </row>
    <row r="75" spans="15:24">
      <c r="O75" s="50" t="s">
        <v>968</v>
      </c>
      <c r="P75" s="50" t="s">
        <v>35</v>
      </c>
      <c r="Q75" s="50" t="s">
        <v>28</v>
      </c>
      <c r="R75" s="50">
        <v>5</v>
      </c>
      <c r="S75" s="50" t="s">
        <v>0</v>
      </c>
      <c r="T75" s="50">
        <v>50.959785585079501</v>
      </c>
      <c r="U75" s="50">
        <v>49.322751651484197</v>
      </c>
      <c r="V75" s="50">
        <v>52.596819518674799</v>
      </c>
      <c r="W75" s="50">
        <v>1.6370339335952977</v>
      </c>
      <c r="X75" s="50">
        <v>1.6370339335953048</v>
      </c>
    </row>
    <row r="76" spans="15:24">
      <c r="O76" s="50" t="s">
        <v>970</v>
      </c>
      <c r="P76" s="50" t="s">
        <v>42</v>
      </c>
      <c r="Q76" s="50" t="s">
        <v>28</v>
      </c>
      <c r="R76" s="50">
        <v>0</v>
      </c>
      <c r="S76" s="50" t="s">
        <v>0</v>
      </c>
      <c r="T76" s="50">
        <v>57.894760937860497</v>
      </c>
      <c r="U76" s="50">
        <v>57.285135207076898</v>
      </c>
      <c r="V76" s="50">
        <v>58.504386668644003</v>
      </c>
      <c r="W76" s="50">
        <v>0.60962573078350601</v>
      </c>
      <c r="X76" s="50">
        <v>0.60962573078359839</v>
      </c>
    </row>
    <row r="77" spans="15:24">
      <c r="O77" s="50" t="s">
        <v>972</v>
      </c>
      <c r="P77" s="50" t="s">
        <v>42</v>
      </c>
      <c r="Q77" s="50" t="s">
        <v>28</v>
      </c>
      <c r="R77" s="50">
        <v>1</v>
      </c>
      <c r="S77" s="50" t="s">
        <v>0</v>
      </c>
      <c r="T77" s="50">
        <v>64.323772068904105</v>
      </c>
      <c r="U77" s="50">
        <v>62.9713552240799</v>
      </c>
      <c r="V77" s="50">
        <v>65.676188913728296</v>
      </c>
      <c r="W77" s="50">
        <v>1.3524168448241909</v>
      </c>
      <c r="X77" s="50">
        <v>1.3524168448242051</v>
      </c>
    </row>
    <row r="78" spans="15:24">
      <c r="O78" s="50" t="s">
        <v>974</v>
      </c>
      <c r="P78" s="50" t="s">
        <v>42</v>
      </c>
      <c r="Q78" s="50" t="s">
        <v>28</v>
      </c>
      <c r="R78" s="50">
        <v>2</v>
      </c>
      <c r="S78" s="50" t="s">
        <v>0</v>
      </c>
      <c r="T78" s="50">
        <v>61.049210136121999</v>
      </c>
      <c r="U78" s="50">
        <v>59.634872637901303</v>
      </c>
      <c r="V78" s="50">
        <v>62.463547634342703</v>
      </c>
      <c r="W78" s="50">
        <v>1.4143374982207035</v>
      </c>
      <c r="X78" s="50">
        <v>1.4143374982206964</v>
      </c>
    </row>
    <row r="79" spans="15:24">
      <c r="O79" s="50" t="s">
        <v>976</v>
      </c>
      <c r="P79" s="50" t="s">
        <v>42</v>
      </c>
      <c r="Q79" s="50" t="s">
        <v>28</v>
      </c>
      <c r="R79" s="50">
        <v>3</v>
      </c>
      <c r="S79" s="50" t="s">
        <v>0</v>
      </c>
      <c r="T79" s="50">
        <v>57.862889410338198</v>
      </c>
      <c r="U79" s="50">
        <v>56.530762333720801</v>
      </c>
      <c r="V79" s="50">
        <v>59.195016486955502</v>
      </c>
      <c r="W79" s="50">
        <v>1.3321270766173043</v>
      </c>
      <c r="X79" s="50">
        <v>1.3321270766173967</v>
      </c>
    </row>
    <row r="80" spans="15:24">
      <c r="O80" s="50" t="s">
        <v>978</v>
      </c>
      <c r="P80" s="50" t="s">
        <v>42</v>
      </c>
      <c r="Q80" s="50" t="s">
        <v>28</v>
      </c>
      <c r="R80" s="50">
        <v>4</v>
      </c>
      <c r="S80" s="50" t="s">
        <v>0</v>
      </c>
      <c r="T80" s="50">
        <v>53.580837151172403</v>
      </c>
      <c r="U80" s="50">
        <v>52.278250099925799</v>
      </c>
      <c r="V80" s="50">
        <v>54.8834242024191</v>
      </c>
      <c r="W80" s="50">
        <v>1.3025870512466966</v>
      </c>
      <c r="X80" s="50">
        <v>1.3025870512466042</v>
      </c>
    </row>
    <row r="81" spans="7:24">
      <c r="O81" s="50" t="s">
        <v>980</v>
      </c>
      <c r="P81" s="50" t="s">
        <v>42</v>
      </c>
      <c r="Q81" s="50" t="s">
        <v>28</v>
      </c>
      <c r="R81" s="50">
        <v>5</v>
      </c>
      <c r="S81" s="50" t="s">
        <v>0</v>
      </c>
      <c r="T81" s="50">
        <v>52.618476696148903</v>
      </c>
      <c r="U81" s="50">
        <v>51.173180131123502</v>
      </c>
      <c r="V81" s="50">
        <v>54.063773261174298</v>
      </c>
      <c r="W81" s="50">
        <v>1.4452965650253944</v>
      </c>
      <c r="X81" s="50">
        <v>1.4452965650254015</v>
      </c>
    </row>
    <row r="82" spans="7:24">
      <c r="O82" s="50" t="s">
        <v>982</v>
      </c>
      <c r="P82" s="50" t="s">
        <v>49</v>
      </c>
      <c r="Q82" s="50" t="s">
        <v>28</v>
      </c>
      <c r="R82" s="50">
        <v>0</v>
      </c>
      <c r="S82" s="50" t="s">
        <v>0</v>
      </c>
      <c r="T82" s="50">
        <v>60.930549304845599</v>
      </c>
      <c r="U82" s="50">
        <v>60.404772274105902</v>
      </c>
      <c r="V82" s="50">
        <v>61.456326335585302</v>
      </c>
      <c r="W82" s="50">
        <v>0.52577703073970383</v>
      </c>
      <c r="X82" s="50">
        <v>0.52577703073969673</v>
      </c>
    </row>
    <row r="83" spans="7:24">
      <c r="O83" s="50" t="s">
        <v>984</v>
      </c>
      <c r="P83" s="50" t="s">
        <v>49</v>
      </c>
      <c r="Q83" s="50" t="s">
        <v>28</v>
      </c>
      <c r="R83" s="50">
        <v>1</v>
      </c>
      <c r="S83" s="50" t="s">
        <v>0</v>
      </c>
      <c r="T83" s="50">
        <v>64.451912745037802</v>
      </c>
      <c r="U83" s="50">
        <v>63.264989074529801</v>
      </c>
      <c r="V83" s="50">
        <v>65.638836415545896</v>
      </c>
      <c r="W83" s="50">
        <v>1.1869236705080937</v>
      </c>
      <c r="X83" s="50">
        <v>1.1869236705080013</v>
      </c>
    </row>
    <row r="84" spans="7:24">
      <c r="O84" s="50" t="s">
        <v>986</v>
      </c>
      <c r="P84" s="50" t="s">
        <v>49</v>
      </c>
      <c r="Q84" s="50" t="s">
        <v>28</v>
      </c>
      <c r="R84" s="50">
        <v>2</v>
      </c>
      <c r="S84" s="50" t="s">
        <v>0</v>
      </c>
      <c r="T84" s="50">
        <v>62.637060386945301</v>
      </c>
      <c r="U84" s="50">
        <v>61.45703082595</v>
      </c>
      <c r="V84" s="50">
        <v>63.817089947940502</v>
      </c>
      <c r="W84" s="50">
        <v>1.1800295609952016</v>
      </c>
      <c r="X84" s="50">
        <v>1.1800295609953011</v>
      </c>
    </row>
    <row r="85" spans="7:24">
      <c r="O85" s="50" t="s">
        <v>988</v>
      </c>
      <c r="P85" s="50" t="s">
        <v>49</v>
      </c>
      <c r="Q85" s="50" t="s">
        <v>28</v>
      </c>
      <c r="R85" s="50">
        <v>3</v>
      </c>
      <c r="S85" s="50" t="s">
        <v>0</v>
      </c>
      <c r="T85" s="50">
        <v>61.677961041118003</v>
      </c>
      <c r="U85" s="50">
        <v>60.506318873220003</v>
      </c>
      <c r="V85" s="50">
        <v>62.849603209015903</v>
      </c>
      <c r="W85" s="50">
        <v>1.1716421678979003</v>
      </c>
      <c r="X85" s="50">
        <v>1.1716421678979998</v>
      </c>
    </row>
    <row r="86" spans="7:24">
      <c r="O86" s="50" t="s">
        <v>990</v>
      </c>
      <c r="P86" s="50" t="s">
        <v>49</v>
      </c>
      <c r="Q86" s="50" t="s">
        <v>28</v>
      </c>
      <c r="R86" s="50">
        <v>4</v>
      </c>
      <c r="S86" s="50" t="s">
        <v>0</v>
      </c>
      <c r="T86" s="50">
        <v>59.548718299098297</v>
      </c>
      <c r="U86" s="50">
        <v>58.452569998807299</v>
      </c>
      <c r="V86" s="50">
        <v>60.644866599389303</v>
      </c>
      <c r="W86" s="50">
        <v>1.0961483002910057</v>
      </c>
      <c r="X86" s="50">
        <v>1.0961483002909986</v>
      </c>
    </row>
    <row r="87" spans="7:24">
      <c r="O87" s="50" t="s">
        <v>992</v>
      </c>
      <c r="P87" s="50" t="s">
        <v>49</v>
      </c>
      <c r="Q87" s="50" t="s">
        <v>28</v>
      </c>
      <c r="R87" s="50">
        <v>5</v>
      </c>
      <c r="S87" s="50" t="s">
        <v>0</v>
      </c>
      <c r="T87" s="50">
        <v>56.331042454938803</v>
      </c>
      <c r="U87" s="50">
        <v>55.0516462623576</v>
      </c>
      <c r="V87" s="50">
        <v>57.610438647519999</v>
      </c>
      <c r="W87" s="50">
        <v>1.2793961925811956</v>
      </c>
      <c r="X87" s="50">
        <v>1.2793961925812027</v>
      </c>
    </row>
    <row r="88" spans="7:24">
      <c r="O88" s="50" t="s">
        <v>994</v>
      </c>
      <c r="P88" s="50" t="s">
        <v>54</v>
      </c>
      <c r="Q88" s="50" t="s">
        <v>28</v>
      </c>
      <c r="R88" s="50">
        <v>0</v>
      </c>
      <c r="S88" s="50" t="s">
        <v>0</v>
      </c>
      <c r="T88" s="50">
        <v>60.128292230873299</v>
      </c>
      <c r="U88" s="50">
        <v>59.332528041060101</v>
      </c>
      <c r="V88" s="50">
        <v>60.924056420686597</v>
      </c>
      <c r="W88" s="50">
        <v>0.79576418981329766</v>
      </c>
      <c r="X88" s="50">
        <v>0.79576418981319819</v>
      </c>
    </row>
    <row r="89" spans="7:24">
      <c r="O89" s="50" t="s">
        <v>996</v>
      </c>
      <c r="P89" s="50" t="s">
        <v>54</v>
      </c>
      <c r="Q89" s="50" t="s">
        <v>28</v>
      </c>
      <c r="R89" s="50">
        <v>1</v>
      </c>
      <c r="S89" s="50" t="s">
        <v>0</v>
      </c>
      <c r="T89" s="50">
        <v>66.145964185020105</v>
      </c>
      <c r="U89" s="50">
        <v>64.351333894276806</v>
      </c>
      <c r="V89" s="50">
        <v>67.940594475763305</v>
      </c>
      <c r="W89" s="50">
        <v>1.7946302907431999</v>
      </c>
      <c r="X89" s="50">
        <v>1.7946302907432994</v>
      </c>
    </row>
    <row r="90" spans="7:24">
      <c r="O90" s="50" t="s">
        <v>998</v>
      </c>
      <c r="P90" s="50" t="s">
        <v>54</v>
      </c>
      <c r="Q90" s="50" t="s">
        <v>28</v>
      </c>
      <c r="R90" s="50">
        <v>2</v>
      </c>
      <c r="S90" s="50" t="s">
        <v>0</v>
      </c>
      <c r="T90" s="50">
        <v>63.896767980007603</v>
      </c>
      <c r="U90" s="50">
        <v>62.310187652357797</v>
      </c>
      <c r="V90" s="50">
        <v>65.483348307657295</v>
      </c>
      <c r="W90" s="50">
        <v>1.5865803276496919</v>
      </c>
      <c r="X90" s="50">
        <v>1.5865803276498056</v>
      </c>
    </row>
    <row r="91" spans="7:24">
      <c r="O91" s="50" t="s">
        <v>1000</v>
      </c>
      <c r="P91" s="50" t="s">
        <v>54</v>
      </c>
      <c r="Q91" s="50" t="s">
        <v>28</v>
      </c>
      <c r="R91" s="50">
        <v>3</v>
      </c>
      <c r="S91" s="50" t="s">
        <v>0</v>
      </c>
      <c r="T91" s="50">
        <v>60.417955689055603</v>
      </c>
      <c r="U91" s="50">
        <v>58.675107942817299</v>
      </c>
      <c r="V91" s="50">
        <v>62.160803435294</v>
      </c>
      <c r="W91" s="50">
        <v>1.7428477462383967</v>
      </c>
      <c r="X91" s="50">
        <v>1.7428477462383043</v>
      </c>
    </row>
    <row r="92" spans="7:24">
      <c r="G92" s="2"/>
      <c r="O92" s="50" t="s">
        <v>1002</v>
      </c>
      <c r="P92" s="50" t="s">
        <v>54</v>
      </c>
      <c r="Q92" s="50" t="s">
        <v>28</v>
      </c>
      <c r="R92" s="50">
        <v>4</v>
      </c>
      <c r="S92" s="50" t="s">
        <v>0</v>
      </c>
      <c r="T92" s="50">
        <v>56.206606263422799</v>
      </c>
      <c r="U92" s="50">
        <v>54.290228300331997</v>
      </c>
      <c r="V92" s="50">
        <v>58.122984226513601</v>
      </c>
      <c r="W92" s="50">
        <v>1.9163779630908024</v>
      </c>
      <c r="X92" s="50">
        <v>1.9163779630908024</v>
      </c>
    </row>
    <row r="93" spans="7:24">
      <c r="G93" s="2"/>
      <c r="O93" s="50" t="s">
        <v>1004</v>
      </c>
      <c r="P93" s="50" t="s">
        <v>54</v>
      </c>
      <c r="Q93" s="50" t="s">
        <v>28</v>
      </c>
      <c r="R93" s="50">
        <v>5</v>
      </c>
      <c r="S93" s="50" t="s">
        <v>0</v>
      </c>
      <c r="T93" s="50">
        <v>53.048223196440702</v>
      </c>
      <c r="U93" s="50">
        <v>51.067592806247603</v>
      </c>
      <c r="V93" s="50">
        <v>55.028853586633801</v>
      </c>
      <c r="W93" s="50">
        <v>1.9806303901930988</v>
      </c>
      <c r="X93" s="50">
        <v>1.9806303901930988</v>
      </c>
    </row>
    <row r="94" spans="7:24">
      <c r="G94" s="2"/>
      <c r="O94" s="50" t="s">
        <v>1006</v>
      </c>
      <c r="P94" s="50" t="s">
        <v>55</v>
      </c>
      <c r="Q94" s="50" t="s">
        <v>28</v>
      </c>
      <c r="R94" s="50">
        <v>0</v>
      </c>
      <c r="S94" s="50" t="s">
        <v>0</v>
      </c>
      <c r="T94" s="50">
        <v>56.105130808694597</v>
      </c>
      <c r="U94" s="50">
        <v>55.243143184976802</v>
      </c>
      <c r="V94" s="50">
        <v>56.967118432412398</v>
      </c>
      <c r="W94" s="50">
        <v>0.86198762371780191</v>
      </c>
      <c r="X94" s="50">
        <v>0.8619876237177948</v>
      </c>
    </row>
    <row r="95" spans="7:24">
      <c r="G95" s="2"/>
      <c r="O95" s="50" t="s">
        <v>1008</v>
      </c>
      <c r="P95" s="50" t="s">
        <v>55</v>
      </c>
      <c r="Q95" s="50" t="s">
        <v>28</v>
      </c>
      <c r="R95" s="50">
        <v>1</v>
      </c>
      <c r="S95" s="50" t="s">
        <v>0</v>
      </c>
      <c r="T95" s="50">
        <v>60.7037803531911</v>
      </c>
      <c r="U95" s="50">
        <v>58.842557174136601</v>
      </c>
      <c r="V95" s="50">
        <v>62.565003532245598</v>
      </c>
      <c r="W95" s="50">
        <v>1.8612231790544982</v>
      </c>
      <c r="X95" s="50">
        <v>1.8612231790544982</v>
      </c>
    </row>
    <row r="96" spans="7:24">
      <c r="G96" s="2"/>
      <c r="O96" s="50" t="s">
        <v>1010</v>
      </c>
      <c r="P96" s="50" t="s">
        <v>55</v>
      </c>
      <c r="Q96" s="50" t="s">
        <v>28</v>
      </c>
      <c r="R96" s="50">
        <v>2</v>
      </c>
      <c r="S96" s="50" t="s">
        <v>0</v>
      </c>
      <c r="T96" s="50">
        <v>58.039992878554102</v>
      </c>
      <c r="U96" s="50">
        <v>56.1558318842783</v>
      </c>
      <c r="V96" s="50">
        <v>59.924153872829898</v>
      </c>
      <c r="W96" s="50">
        <v>1.8841609942757955</v>
      </c>
      <c r="X96" s="50">
        <v>1.8841609942758026</v>
      </c>
    </row>
    <row r="97" spans="7:24">
      <c r="G97" s="2"/>
      <c r="O97" s="50" t="s">
        <v>1012</v>
      </c>
      <c r="P97" s="50" t="s">
        <v>55</v>
      </c>
      <c r="Q97" s="50" t="s">
        <v>28</v>
      </c>
      <c r="R97" s="50">
        <v>3</v>
      </c>
      <c r="S97" s="50" t="s">
        <v>0</v>
      </c>
      <c r="T97" s="50">
        <v>57.922998919865499</v>
      </c>
      <c r="U97" s="50">
        <v>56.099209170825098</v>
      </c>
      <c r="V97" s="50">
        <v>59.746788668905999</v>
      </c>
      <c r="W97" s="50">
        <v>1.8237897490405004</v>
      </c>
      <c r="X97" s="50">
        <v>1.8237897490404009</v>
      </c>
    </row>
    <row r="98" spans="7:24">
      <c r="G98" s="2"/>
      <c r="O98" s="50" t="s">
        <v>1014</v>
      </c>
      <c r="P98" s="50" t="s">
        <v>55</v>
      </c>
      <c r="Q98" s="50" t="s">
        <v>28</v>
      </c>
      <c r="R98" s="50">
        <v>4</v>
      </c>
      <c r="S98" s="50" t="s">
        <v>0</v>
      </c>
      <c r="T98" s="50">
        <v>54.589926172320098</v>
      </c>
      <c r="U98" s="50">
        <v>52.561964611739498</v>
      </c>
      <c r="V98" s="50">
        <v>56.617887732900698</v>
      </c>
      <c r="W98" s="50">
        <v>2.0279615605806001</v>
      </c>
      <c r="X98" s="50">
        <v>2.0279615605806001</v>
      </c>
    </row>
    <row r="99" spans="7:24">
      <c r="G99" s="2"/>
      <c r="O99" s="50" t="s">
        <v>1016</v>
      </c>
      <c r="P99" s="50" t="s">
        <v>55</v>
      </c>
      <c r="Q99" s="50" t="s">
        <v>28</v>
      </c>
      <c r="R99" s="50">
        <v>5</v>
      </c>
      <c r="S99" s="50" t="s">
        <v>0</v>
      </c>
      <c r="T99" s="50">
        <v>49.094362753435497</v>
      </c>
      <c r="U99" s="50">
        <v>47.1462519902731</v>
      </c>
      <c r="V99" s="50">
        <v>51.042473516597802</v>
      </c>
      <c r="W99" s="50">
        <v>1.9481107631623047</v>
      </c>
      <c r="X99" s="50">
        <v>1.9481107631623971</v>
      </c>
    </row>
    <row r="100" spans="7:24">
      <c r="G100" s="2"/>
      <c r="O100" s="50" t="s">
        <v>1018</v>
      </c>
      <c r="P100" s="50" t="s">
        <v>56</v>
      </c>
      <c r="Q100" s="50" t="s">
        <v>28</v>
      </c>
      <c r="R100" s="50">
        <v>0</v>
      </c>
      <c r="S100" s="50" t="s">
        <v>0</v>
      </c>
      <c r="T100" s="50">
        <v>59.493332594320798</v>
      </c>
      <c r="U100" s="50">
        <v>58.738758656836097</v>
      </c>
      <c r="V100" s="50">
        <v>60.247906531805398</v>
      </c>
      <c r="W100" s="50">
        <v>0.75457393748460078</v>
      </c>
      <c r="X100" s="50">
        <v>0.75457393748470025</v>
      </c>
    </row>
    <row r="101" spans="7:24">
      <c r="G101" s="2"/>
      <c r="O101" s="50" t="s">
        <v>1020</v>
      </c>
      <c r="P101" s="50" t="s">
        <v>56</v>
      </c>
      <c r="Q101" s="50" t="s">
        <v>28</v>
      </c>
      <c r="R101" s="50">
        <v>1</v>
      </c>
      <c r="S101" s="50" t="s">
        <v>0</v>
      </c>
      <c r="T101" s="50">
        <v>62.942571633322501</v>
      </c>
      <c r="U101" s="50">
        <v>61.384791487440602</v>
      </c>
      <c r="V101" s="50">
        <v>64.500351779204294</v>
      </c>
      <c r="W101" s="50">
        <v>1.557780145881793</v>
      </c>
      <c r="X101" s="50">
        <v>1.5577801458818996</v>
      </c>
    </row>
    <row r="102" spans="7:24">
      <c r="G102" s="2"/>
      <c r="O102" s="50" t="s">
        <v>1022</v>
      </c>
      <c r="P102" s="50" t="s">
        <v>56</v>
      </c>
      <c r="Q102" s="50" t="s">
        <v>28</v>
      </c>
      <c r="R102" s="50">
        <v>2</v>
      </c>
      <c r="S102" s="50" t="s">
        <v>0</v>
      </c>
      <c r="T102" s="50">
        <v>61.161640659627302</v>
      </c>
      <c r="U102" s="50">
        <v>59.406959834133097</v>
      </c>
      <c r="V102" s="50">
        <v>62.9163214851215</v>
      </c>
      <c r="W102" s="50">
        <v>1.7546808254941979</v>
      </c>
      <c r="X102" s="50">
        <v>1.754680825494205</v>
      </c>
    </row>
    <row r="103" spans="7:24">
      <c r="G103" s="2"/>
      <c r="O103" s="50" t="s">
        <v>1024</v>
      </c>
      <c r="P103" s="50" t="s">
        <v>56</v>
      </c>
      <c r="Q103" s="50" t="s">
        <v>28</v>
      </c>
      <c r="R103" s="50">
        <v>3</v>
      </c>
      <c r="S103" s="50" t="s">
        <v>0</v>
      </c>
      <c r="T103" s="50">
        <v>60.408509823194997</v>
      </c>
      <c r="U103" s="50">
        <v>58.855278412429101</v>
      </c>
      <c r="V103" s="50">
        <v>61.9617412339609</v>
      </c>
      <c r="W103" s="50">
        <v>1.5532314107659033</v>
      </c>
      <c r="X103" s="50">
        <v>1.5532314107658962</v>
      </c>
    </row>
    <row r="104" spans="7:24">
      <c r="G104" s="2"/>
      <c r="O104" s="50" t="s">
        <v>1026</v>
      </c>
      <c r="P104" s="50" t="s">
        <v>56</v>
      </c>
      <c r="Q104" s="50" t="s">
        <v>28</v>
      </c>
      <c r="R104" s="50">
        <v>4</v>
      </c>
      <c r="S104" s="50" t="s">
        <v>0</v>
      </c>
      <c r="T104" s="50">
        <v>58.646219976393397</v>
      </c>
      <c r="U104" s="50">
        <v>56.926308031700501</v>
      </c>
      <c r="V104" s="50">
        <v>60.3661319210863</v>
      </c>
      <c r="W104" s="50">
        <v>1.7199119446929032</v>
      </c>
      <c r="X104" s="50">
        <v>1.7199119446928961</v>
      </c>
    </row>
    <row r="105" spans="7:24">
      <c r="G105" s="2"/>
      <c r="O105" s="50" t="s">
        <v>1028</v>
      </c>
      <c r="P105" s="50" t="s">
        <v>56</v>
      </c>
      <c r="Q105" s="50" t="s">
        <v>28</v>
      </c>
      <c r="R105" s="50">
        <v>5</v>
      </c>
      <c r="S105" s="50" t="s">
        <v>0</v>
      </c>
      <c r="T105" s="50">
        <v>54.176146551410199</v>
      </c>
      <c r="U105" s="50">
        <v>52.157726864591901</v>
      </c>
      <c r="V105" s="50">
        <v>56.194566238228497</v>
      </c>
      <c r="W105" s="50">
        <v>2.018419686818298</v>
      </c>
      <c r="X105" s="50">
        <v>2.018419686818298</v>
      </c>
    </row>
    <row r="106" spans="7:24">
      <c r="G106" s="2"/>
      <c r="O106" s="50" t="s">
        <v>1030</v>
      </c>
      <c r="P106" s="50" t="s">
        <v>57</v>
      </c>
      <c r="Q106" s="50" t="s">
        <v>28</v>
      </c>
      <c r="R106" s="50">
        <v>0</v>
      </c>
      <c r="S106" s="50" t="s">
        <v>0</v>
      </c>
      <c r="T106" s="50">
        <v>62.468601925033497</v>
      </c>
      <c r="U106" s="50">
        <v>61.167289701909397</v>
      </c>
      <c r="V106" s="50">
        <v>63.769914148157604</v>
      </c>
      <c r="W106" s="50">
        <v>1.301312223124107</v>
      </c>
      <c r="X106" s="50">
        <v>1.3013122231240999</v>
      </c>
    </row>
    <row r="107" spans="7:24">
      <c r="G107" s="2"/>
      <c r="O107" s="50" t="s">
        <v>1032</v>
      </c>
      <c r="P107" s="50" t="s">
        <v>57</v>
      </c>
      <c r="Q107" s="50" t="s">
        <v>28</v>
      </c>
      <c r="R107" s="50">
        <v>1</v>
      </c>
      <c r="S107" s="50" t="s">
        <v>0</v>
      </c>
      <c r="T107" s="50">
        <v>62.888093990749098</v>
      </c>
      <c r="U107" s="50">
        <v>60.115044952896604</v>
      </c>
      <c r="V107" s="50">
        <v>65.661143028601501</v>
      </c>
      <c r="W107" s="50">
        <v>2.7730490378524024</v>
      </c>
      <c r="X107" s="50">
        <v>2.7730490378524948</v>
      </c>
    </row>
    <row r="108" spans="7:24">
      <c r="G108" s="2"/>
      <c r="O108" s="50" t="s">
        <v>1034</v>
      </c>
      <c r="P108" s="50" t="s">
        <v>57</v>
      </c>
      <c r="Q108" s="50" t="s">
        <v>28</v>
      </c>
      <c r="R108" s="50">
        <v>2</v>
      </c>
      <c r="S108" s="50" t="s">
        <v>0</v>
      </c>
      <c r="T108" s="50">
        <v>63.324823939579097</v>
      </c>
      <c r="U108" s="50">
        <v>60.1717314752741</v>
      </c>
      <c r="V108" s="50">
        <v>66.477916403884194</v>
      </c>
      <c r="W108" s="50">
        <v>3.1530924643050966</v>
      </c>
      <c r="X108" s="50">
        <v>3.1530924643049971</v>
      </c>
    </row>
    <row r="109" spans="7:24">
      <c r="G109" s="2"/>
      <c r="O109" s="50" t="s">
        <v>1036</v>
      </c>
      <c r="P109" s="50" t="s">
        <v>57</v>
      </c>
      <c r="Q109" s="50" t="s">
        <v>28</v>
      </c>
      <c r="R109" s="50">
        <v>3</v>
      </c>
      <c r="S109" s="50" t="s">
        <v>0</v>
      </c>
      <c r="T109" s="50">
        <v>67.322801899096604</v>
      </c>
      <c r="U109" s="50">
        <v>64.175118235781696</v>
      </c>
      <c r="V109" s="50">
        <v>70.470485562411397</v>
      </c>
      <c r="W109" s="50">
        <v>3.147683663314794</v>
      </c>
      <c r="X109" s="50">
        <v>3.1476836633149077</v>
      </c>
    </row>
    <row r="110" spans="7:24">
      <c r="G110" s="2"/>
      <c r="O110" s="50" t="s">
        <v>1038</v>
      </c>
      <c r="P110" s="50" t="s">
        <v>57</v>
      </c>
      <c r="Q110" s="50" t="s">
        <v>28</v>
      </c>
      <c r="R110" s="50">
        <v>4</v>
      </c>
      <c r="S110" s="50" t="s">
        <v>0</v>
      </c>
      <c r="T110" s="50">
        <v>62.154088769475202</v>
      </c>
      <c r="U110" s="50">
        <v>59.5995385387954</v>
      </c>
      <c r="V110" s="50">
        <v>64.708639000155003</v>
      </c>
      <c r="W110" s="50">
        <v>2.5545502306798014</v>
      </c>
      <c r="X110" s="50">
        <v>2.5545502306798014</v>
      </c>
    </row>
    <row r="111" spans="7:24">
      <c r="G111" s="2"/>
      <c r="O111" s="50" t="s">
        <v>1040</v>
      </c>
      <c r="P111" s="50" t="s">
        <v>57</v>
      </c>
      <c r="Q111" s="50" t="s">
        <v>28</v>
      </c>
      <c r="R111" s="50">
        <v>5</v>
      </c>
      <c r="S111" s="50" t="s">
        <v>0</v>
      </c>
      <c r="T111" s="50">
        <v>57.309297942898098</v>
      </c>
      <c r="U111" s="50">
        <v>54.401304903925599</v>
      </c>
      <c r="V111" s="50">
        <v>60.217290981870597</v>
      </c>
      <c r="W111" s="50">
        <v>2.9079930389724993</v>
      </c>
      <c r="X111" s="50">
        <v>2.9079930389724993</v>
      </c>
    </row>
    <row r="112" spans="7:24">
      <c r="G112" s="2"/>
      <c r="O112" s="50" t="s">
        <v>857</v>
      </c>
      <c r="P112" s="50" t="s">
        <v>35</v>
      </c>
      <c r="Q112" s="50" t="s">
        <v>20</v>
      </c>
      <c r="R112" s="50">
        <v>0</v>
      </c>
      <c r="S112" s="50" t="s">
        <v>1</v>
      </c>
      <c r="T112" s="50">
        <v>59.257411194190801</v>
      </c>
      <c r="U112" s="50">
        <v>58.539577987368901</v>
      </c>
      <c r="V112" s="50">
        <v>59.975244401012702</v>
      </c>
      <c r="W112" s="50">
        <v>0.71783320682190066</v>
      </c>
      <c r="X112" s="50">
        <v>0.71783320682190066</v>
      </c>
    </row>
    <row r="113" spans="7:24">
      <c r="G113" s="2"/>
      <c r="O113" s="50" t="s">
        <v>1043</v>
      </c>
      <c r="P113" s="50" t="s">
        <v>35</v>
      </c>
      <c r="Q113" s="50" t="s">
        <v>20</v>
      </c>
      <c r="R113" s="50">
        <v>1</v>
      </c>
      <c r="S113" s="50" t="s">
        <v>1</v>
      </c>
      <c r="T113" s="50">
        <v>65.229977659078003</v>
      </c>
      <c r="U113" s="50">
        <v>63.643432412519601</v>
      </c>
      <c r="V113" s="50">
        <v>66.816522905636404</v>
      </c>
      <c r="W113" s="50">
        <v>1.5865452465584013</v>
      </c>
      <c r="X113" s="50">
        <v>1.5865452465584013</v>
      </c>
    </row>
    <row r="114" spans="7:24">
      <c r="G114" s="2"/>
      <c r="O114" s="50" t="s">
        <v>1045</v>
      </c>
      <c r="P114" s="50" t="s">
        <v>35</v>
      </c>
      <c r="Q114" s="50" t="s">
        <v>20</v>
      </c>
      <c r="R114" s="50">
        <v>2</v>
      </c>
      <c r="S114" s="50" t="s">
        <v>1</v>
      </c>
      <c r="T114" s="50">
        <v>61.438789164746197</v>
      </c>
      <c r="U114" s="50">
        <v>59.840147845641397</v>
      </c>
      <c r="V114" s="50">
        <v>63.037430483850997</v>
      </c>
      <c r="W114" s="50">
        <v>1.5986413191048001</v>
      </c>
      <c r="X114" s="50">
        <v>1.5986413191048001</v>
      </c>
    </row>
    <row r="115" spans="7:24">
      <c r="G115" s="2"/>
      <c r="O115" s="50" t="s">
        <v>1047</v>
      </c>
      <c r="P115" s="50" t="s">
        <v>35</v>
      </c>
      <c r="Q115" s="50" t="s">
        <v>20</v>
      </c>
      <c r="R115" s="50">
        <v>3</v>
      </c>
      <c r="S115" s="50" t="s">
        <v>1</v>
      </c>
      <c r="T115" s="50">
        <v>57.9686832993523</v>
      </c>
      <c r="U115" s="50">
        <v>56.437226347863501</v>
      </c>
      <c r="V115" s="50">
        <v>59.500140250841099</v>
      </c>
      <c r="W115" s="50">
        <v>1.5314569514887992</v>
      </c>
      <c r="X115" s="50">
        <v>1.5314569514887992</v>
      </c>
    </row>
    <row r="116" spans="7:24">
      <c r="G116" s="2"/>
      <c r="O116" s="50" t="s">
        <v>1049</v>
      </c>
      <c r="P116" s="50" t="s">
        <v>35</v>
      </c>
      <c r="Q116" s="50" t="s">
        <v>20</v>
      </c>
      <c r="R116" s="50">
        <v>4</v>
      </c>
      <c r="S116" s="50" t="s">
        <v>1</v>
      </c>
      <c r="T116" s="50">
        <v>57.680064844811497</v>
      </c>
      <c r="U116" s="50">
        <v>56.024554363457099</v>
      </c>
      <c r="V116" s="50">
        <v>59.335575326165802</v>
      </c>
      <c r="W116" s="50">
        <v>1.6555104813543053</v>
      </c>
      <c r="X116" s="50">
        <v>1.6555104813543977</v>
      </c>
    </row>
    <row r="117" spans="7:24">
      <c r="G117" s="2"/>
      <c r="O117" s="50" t="s">
        <v>1051</v>
      </c>
      <c r="P117" s="50" t="s">
        <v>35</v>
      </c>
      <c r="Q117" s="50" t="s">
        <v>20</v>
      </c>
      <c r="R117" s="50">
        <v>5</v>
      </c>
      <c r="S117" s="50" t="s">
        <v>1</v>
      </c>
      <c r="T117" s="50">
        <v>54.106443100395801</v>
      </c>
      <c r="U117" s="50">
        <v>52.382926546103</v>
      </c>
      <c r="V117" s="50">
        <v>55.829959654688601</v>
      </c>
      <c r="W117" s="50">
        <v>1.7235165542928002</v>
      </c>
      <c r="X117" s="50">
        <v>1.7235165542928002</v>
      </c>
    </row>
    <row r="118" spans="7:24">
      <c r="G118" s="2"/>
      <c r="O118" s="50" t="s">
        <v>859</v>
      </c>
      <c r="P118" s="50" t="s">
        <v>42</v>
      </c>
      <c r="Q118" s="50" t="s">
        <v>20</v>
      </c>
      <c r="R118" s="50">
        <v>0</v>
      </c>
      <c r="S118" s="50" t="s">
        <v>1</v>
      </c>
      <c r="T118" s="50">
        <v>59.634305899428597</v>
      </c>
      <c r="U118" s="50">
        <v>59.035530010726703</v>
      </c>
      <c r="V118" s="50">
        <v>60.233081788130498</v>
      </c>
      <c r="W118" s="50">
        <v>0.59877588870190124</v>
      </c>
      <c r="X118" s="50">
        <v>0.59877588870189413</v>
      </c>
    </row>
    <row r="119" spans="7:24">
      <c r="G119" s="2"/>
      <c r="O119" s="50" t="s">
        <v>1054</v>
      </c>
      <c r="P119" s="50" t="s">
        <v>42</v>
      </c>
      <c r="Q119" s="50" t="s">
        <v>20</v>
      </c>
      <c r="R119" s="50">
        <v>1</v>
      </c>
      <c r="S119" s="50" t="s">
        <v>1</v>
      </c>
      <c r="T119" s="50">
        <v>64.627655193929698</v>
      </c>
      <c r="U119" s="50">
        <v>63.3071304017936</v>
      </c>
      <c r="V119" s="50">
        <v>65.948179986065895</v>
      </c>
      <c r="W119" s="50">
        <v>1.3205247921361973</v>
      </c>
      <c r="X119" s="50">
        <v>1.3205247921360979</v>
      </c>
    </row>
    <row r="120" spans="7:24">
      <c r="G120" s="2"/>
      <c r="O120" s="50" t="s">
        <v>1055</v>
      </c>
      <c r="P120" s="50" t="s">
        <v>42</v>
      </c>
      <c r="Q120" s="50" t="s">
        <v>20</v>
      </c>
      <c r="R120" s="50">
        <v>2</v>
      </c>
      <c r="S120" s="50" t="s">
        <v>1</v>
      </c>
      <c r="T120" s="50">
        <v>61.276933144683198</v>
      </c>
      <c r="U120" s="50">
        <v>59.958242155564001</v>
      </c>
      <c r="V120" s="50">
        <v>62.595624133802403</v>
      </c>
      <c r="W120" s="50">
        <v>1.3186909891192045</v>
      </c>
      <c r="X120" s="50">
        <v>1.3186909891191974</v>
      </c>
    </row>
    <row r="121" spans="7:24">
      <c r="G121" s="2"/>
      <c r="O121" s="50" t="s">
        <v>1056</v>
      </c>
      <c r="P121" s="50" t="s">
        <v>42</v>
      </c>
      <c r="Q121" s="50" t="s">
        <v>20</v>
      </c>
      <c r="R121" s="50">
        <v>3</v>
      </c>
      <c r="S121" s="50" t="s">
        <v>1</v>
      </c>
      <c r="T121" s="50">
        <v>60.205587129157102</v>
      </c>
      <c r="U121" s="50">
        <v>58.8701784836095</v>
      </c>
      <c r="V121" s="50">
        <v>61.540995774704697</v>
      </c>
      <c r="W121" s="50">
        <v>1.3354086455475951</v>
      </c>
      <c r="X121" s="50">
        <v>1.3354086455476022</v>
      </c>
    </row>
    <row r="122" spans="7:24">
      <c r="G122" s="2"/>
      <c r="O122" s="50" t="s">
        <v>1057</v>
      </c>
      <c r="P122" s="50" t="s">
        <v>42</v>
      </c>
      <c r="Q122" s="50" t="s">
        <v>20</v>
      </c>
      <c r="R122" s="50">
        <v>4</v>
      </c>
      <c r="S122" s="50" t="s">
        <v>1</v>
      </c>
      <c r="T122" s="50">
        <v>57.598957513714304</v>
      </c>
      <c r="U122" s="50">
        <v>56.258853595118701</v>
      </c>
      <c r="V122" s="50">
        <v>58.939061432309998</v>
      </c>
      <c r="W122" s="50">
        <v>1.3401039185956947</v>
      </c>
      <c r="X122" s="50">
        <v>1.3401039185956023</v>
      </c>
    </row>
    <row r="123" spans="7:24">
      <c r="G123" s="2"/>
      <c r="O123" s="50" t="s">
        <v>1058</v>
      </c>
      <c r="P123" s="50" t="s">
        <v>42</v>
      </c>
      <c r="Q123" s="50" t="s">
        <v>20</v>
      </c>
      <c r="R123" s="50">
        <v>5</v>
      </c>
      <c r="S123" s="50" t="s">
        <v>1</v>
      </c>
      <c r="T123" s="50">
        <v>53.862122360755698</v>
      </c>
      <c r="U123" s="50">
        <v>52.445298913456398</v>
      </c>
      <c r="V123" s="50">
        <v>55.278945808054999</v>
      </c>
      <c r="W123" s="50">
        <v>1.4168234472993007</v>
      </c>
      <c r="X123" s="50">
        <v>1.4168234472993007</v>
      </c>
    </row>
    <row r="124" spans="7:24">
      <c r="G124" s="2"/>
      <c r="O124" s="50" t="s">
        <v>861</v>
      </c>
      <c r="P124" s="50" t="s">
        <v>49</v>
      </c>
      <c r="Q124" s="50" t="s">
        <v>20</v>
      </c>
      <c r="R124" s="50">
        <v>0</v>
      </c>
      <c r="S124" s="50" t="s">
        <v>1</v>
      </c>
      <c r="T124" s="50">
        <v>62.559142252866202</v>
      </c>
      <c r="U124" s="50">
        <v>62.0400774008993</v>
      </c>
      <c r="V124" s="50">
        <v>63.078207104832998</v>
      </c>
      <c r="W124" s="50">
        <v>0.51906485196679597</v>
      </c>
      <c r="X124" s="50">
        <v>0.51906485196690255</v>
      </c>
    </row>
    <row r="125" spans="7:24">
      <c r="G125" s="2"/>
      <c r="O125" s="50" t="s">
        <v>1059</v>
      </c>
      <c r="P125" s="50" t="s">
        <v>49</v>
      </c>
      <c r="Q125" s="50" t="s">
        <v>20</v>
      </c>
      <c r="R125" s="50">
        <v>1</v>
      </c>
      <c r="S125" s="50" t="s">
        <v>1</v>
      </c>
      <c r="T125" s="50">
        <v>65.955272175556601</v>
      </c>
      <c r="U125" s="50">
        <v>64.788037423922304</v>
      </c>
      <c r="V125" s="50">
        <v>67.122506927190798</v>
      </c>
      <c r="W125" s="50">
        <v>1.1672347516341972</v>
      </c>
      <c r="X125" s="50">
        <v>1.1672347516342967</v>
      </c>
    </row>
    <row r="126" spans="7:24">
      <c r="G126" s="2"/>
      <c r="O126" s="50" t="s">
        <v>1060</v>
      </c>
      <c r="P126" s="50" t="s">
        <v>49</v>
      </c>
      <c r="Q126" s="50" t="s">
        <v>20</v>
      </c>
      <c r="R126" s="50">
        <v>2</v>
      </c>
      <c r="S126" s="50" t="s">
        <v>1</v>
      </c>
      <c r="T126" s="50">
        <v>63.837960381327697</v>
      </c>
      <c r="U126" s="50">
        <v>62.641077510289797</v>
      </c>
      <c r="V126" s="50">
        <v>65.034843252365604</v>
      </c>
      <c r="W126" s="50">
        <v>1.1968828710379071</v>
      </c>
      <c r="X126" s="50">
        <v>1.1968828710379</v>
      </c>
    </row>
    <row r="127" spans="7:24">
      <c r="G127" s="2"/>
      <c r="O127" s="50" t="s">
        <v>1061</v>
      </c>
      <c r="P127" s="50" t="s">
        <v>49</v>
      </c>
      <c r="Q127" s="50" t="s">
        <v>20</v>
      </c>
      <c r="R127" s="50">
        <v>3</v>
      </c>
      <c r="S127" s="50" t="s">
        <v>1</v>
      </c>
      <c r="T127" s="50">
        <v>63.373212822250998</v>
      </c>
      <c r="U127" s="50">
        <v>62.254855980796599</v>
      </c>
      <c r="V127" s="50">
        <v>64.491569663705306</v>
      </c>
      <c r="W127" s="50">
        <v>1.1183568414543075</v>
      </c>
      <c r="X127" s="50">
        <v>1.1183568414543998</v>
      </c>
    </row>
    <row r="128" spans="7:24">
      <c r="G128" s="2"/>
      <c r="O128" s="50" t="s">
        <v>1062</v>
      </c>
      <c r="P128" s="50" t="s">
        <v>49</v>
      </c>
      <c r="Q128" s="50" t="s">
        <v>20</v>
      </c>
      <c r="R128" s="50">
        <v>4</v>
      </c>
      <c r="S128" s="50" t="s">
        <v>1</v>
      </c>
      <c r="T128" s="50">
        <v>61.494433254083297</v>
      </c>
      <c r="U128" s="50">
        <v>60.386894373100098</v>
      </c>
      <c r="V128" s="50">
        <v>62.601972135066603</v>
      </c>
      <c r="W128" s="50">
        <v>1.1075388809833058</v>
      </c>
      <c r="X128" s="50">
        <v>1.1075388809831992</v>
      </c>
    </row>
    <row r="129" spans="7:24">
      <c r="G129" s="2"/>
      <c r="O129" s="50" t="s">
        <v>1063</v>
      </c>
      <c r="P129" s="50" t="s">
        <v>49</v>
      </c>
      <c r="Q129" s="50" t="s">
        <v>20</v>
      </c>
      <c r="R129" s="50">
        <v>5</v>
      </c>
      <c r="S129" s="50" t="s">
        <v>1</v>
      </c>
      <c r="T129" s="50">
        <v>58.095879249999399</v>
      </c>
      <c r="U129" s="50">
        <v>56.857802421683701</v>
      </c>
      <c r="V129" s="50">
        <v>59.333956078315197</v>
      </c>
      <c r="W129" s="50">
        <v>1.2380768283157977</v>
      </c>
      <c r="X129" s="50">
        <v>1.2380768283156982</v>
      </c>
    </row>
    <row r="130" spans="7:24">
      <c r="G130" s="2"/>
      <c r="O130" s="50" t="s">
        <v>863</v>
      </c>
      <c r="P130" s="50" t="s">
        <v>54</v>
      </c>
      <c r="Q130" s="50" t="s">
        <v>20</v>
      </c>
      <c r="R130" s="50">
        <v>0</v>
      </c>
      <c r="S130" s="50" t="s">
        <v>1</v>
      </c>
      <c r="T130" s="50">
        <v>62.090690287416002</v>
      </c>
      <c r="U130" s="50">
        <v>61.2884213330112</v>
      </c>
      <c r="V130" s="50">
        <v>62.892959241820698</v>
      </c>
      <c r="W130" s="50">
        <v>0.80226895440469548</v>
      </c>
      <c r="X130" s="50">
        <v>0.80226895440480206</v>
      </c>
    </row>
    <row r="131" spans="7:24">
      <c r="G131" s="2"/>
      <c r="O131" s="50" t="s">
        <v>1064</v>
      </c>
      <c r="P131" s="50" t="s">
        <v>54</v>
      </c>
      <c r="Q131" s="50" t="s">
        <v>20</v>
      </c>
      <c r="R131" s="50">
        <v>1</v>
      </c>
      <c r="S131" s="50" t="s">
        <v>1</v>
      </c>
      <c r="T131" s="50">
        <v>66.439945425458703</v>
      </c>
      <c r="U131" s="50">
        <v>64.705498804684893</v>
      </c>
      <c r="V131" s="50">
        <v>68.174392046232498</v>
      </c>
      <c r="W131" s="50">
        <v>1.7344466207737952</v>
      </c>
      <c r="X131" s="50">
        <v>1.7344466207738094</v>
      </c>
    </row>
    <row r="132" spans="7:24">
      <c r="G132" s="2"/>
      <c r="O132" s="50" t="s">
        <v>1065</v>
      </c>
      <c r="P132" s="50" t="s">
        <v>54</v>
      </c>
      <c r="Q132" s="50" t="s">
        <v>20</v>
      </c>
      <c r="R132" s="50">
        <v>2</v>
      </c>
      <c r="S132" s="50" t="s">
        <v>1</v>
      </c>
      <c r="T132" s="50">
        <v>64.961810805574601</v>
      </c>
      <c r="U132" s="50">
        <v>63.295418193300698</v>
      </c>
      <c r="V132" s="50">
        <v>66.628203417848397</v>
      </c>
      <c r="W132" s="50">
        <v>1.6663926122737962</v>
      </c>
      <c r="X132" s="50">
        <v>1.6663926122739028</v>
      </c>
    </row>
    <row r="133" spans="7:24">
      <c r="G133" s="2"/>
      <c r="O133" s="50" t="s">
        <v>1066</v>
      </c>
      <c r="P133" s="50" t="s">
        <v>54</v>
      </c>
      <c r="Q133" s="50" t="s">
        <v>20</v>
      </c>
      <c r="R133" s="50">
        <v>3</v>
      </c>
      <c r="S133" s="50" t="s">
        <v>1</v>
      </c>
      <c r="T133" s="50">
        <v>62.462330356400301</v>
      </c>
      <c r="U133" s="50">
        <v>60.613275913394197</v>
      </c>
      <c r="V133" s="50">
        <v>64.311384799406497</v>
      </c>
      <c r="W133" s="50">
        <v>1.8490544430061959</v>
      </c>
      <c r="X133" s="50">
        <v>1.8490544430061036</v>
      </c>
    </row>
    <row r="134" spans="7:24">
      <c r="G134" s="2"/>
      <c r="O134" s="50" t="s">
        <v>1067</v>
      </c>
      <c r="P134" s="50" t="s">
        <v>54</v>
      </c>
      <c r="Q134" s="50" t="s">
        <v>20</v>
      </c>
      <c r="R134" s="50">
        <v>4</v>
      </c>
      <c r="S134" s="50" t="s">
        <v>1</v>
      </c>
      <c r="T134" s="50">
        <v>58.243465868903698</v>
      </c>
      <c r="U134" s="50">
        <v>56.343805722550798</v>
      </c>
      <c r="V134" s="50">
        <v>60.143126015256499</v>
      </c>
      <c r="W134" s="50">
        <v>1.8996601463528009</v>
      </c>
      <c r="X134" s="50">
        <v>1.8996601463529004</v>
      </c>
    </row>
    <row r="135" spans="7:24">
      <c r="G135" s="2"/>
      <c r="O135" s="50" t="s">
        <v>1068</v>
      </c>
      <c r="P135" s="50" t="s">
        <v>54</v>
      </c>
      <c r="Q135" s="50" t="s">
        <v>20</v>
      </c>
      <c r="R135" s="50">
        <v>5</v>
      </c>
      <c r="S135" s="50" t="s">
        <v>1</v>
      </c>
      <c r="T135" s="50">
        <v>57.481063350653201</v>
      </c>
      <c r="U135" s="50">
        <v>55.523815785210402</v>
      </c>
      <c r="V135" s="50">
        <v>59.438310916096</v>
      </c>
      <c r="W135" s="50">
        <v>1.957247565442799</v>
      </c>
      <c r="X135" s="50">
        <v>1.957247565442799</v>
      </c>
    </row>
    <row r="136" spans="7:24">
      <c r="G136" s="2"/>
      <c r="O136" s="50" t="s">
        <v>865</v>
      </c>
      <c r="P136" s="50" t="s">
        <v>55</v>
      </c>
      <c r="Q136" s="50" t="s">
        <v>20</v>
      </c>
      <c r="R136" s="50">
        <v>0</v>
      </c>
      <c r="S136" s="50" t="s">
        <v>1</v>
      </c>
      <c r="T136" s="50">
        <v>58.1814055592545</v>
      </c>
      <c r="U136" s="50">
        <v>57.323951596806502</v>
      </c>
      <c r="V136" s="50">
        <v>59.038859521702598</v>
      </c>
      <c r="W136" s="50">
        <v>0.85745396244809768</v>
      </c>
      <c r="X136" s="50">
        <v>0.85745396244799821</v>
      </c>
    </row>
    <row r="137" spans="7:24">
      <c r="G137" s="2"/>
      <c r="O137" s="50" t="s">
        <v>1069</v>
      </c>
      <c r="P137" s="50" t="s">
        <v>55</v>
      </c>
      <c r="Q137" s="50" t="s">
        <v>20</v>
      </c>
      <c r="R137" s="50">
        <v>1</v>
      </c>
      <c r="S137" s="50" t="s">
        <v>1</v>
      </c>
      <c r="T137" s="50">
        <v>64.195823854637297</v>
      </c>
      <c r="U137" s="50">
        <v>62.214793840633597</v>
      </c>
      <c r="V137" s="50">
        <v>66.176853868641004</v>
      </c>
      <c r="W137" s="50">
        <v>1.9810300140037072</v>
      </c>
      <c r="X137" s="50">
        <v>1.9810300140037</v>
      </c>
    </row>
    <row r="138" spans="7:24">
      <c r="G138" s="2"/>
      <c r="O138" s="50" t="s">
        <v>1070</v>
      </c>
      <c r="P138" s="50" t="s">
        <v>55</v>
      </c>
      <c r="Q138" s="50" t="s">
        <v>20</v>
      </c>
      <c r="R138" s="50">
        <v>2</v>
      </c>
      <c r="S138" s="50" t="s">
        <v>1</v>
      </c>
      <c r="T138" s="50">
        <v>59.3441520032057</v>
      </c>
      <c r="U138" s="50">
        <v>57.357263524256503</v>
      </c>
      <c r="V138" s="50">
        <v>61.331040482154897</v>
      </c>
      <c r="W138" s="50">
        <v>1.9868884789491972</v>
      </c>
      <c r="X138" s="50">
        <v>1.9868884789491972</v>
      </c>
    </row>
    <row r="139" spans="7:24">
      <c r="G139" s="2"/>
      <c r="O139" s="50" t="s">
        <v>1071</v>
      </c>
      <c r="P139" s="50" t="s">
        <v>55</v>
      </c>
      <c r="Q139" s="50" t="s">
        <v>20</v>
      </c>
      <c r="R139" s="50">
        <v>3</v>
      </c>
      <c r="S139" s="50" t="s">
        <v>1</v>
      </c>
      <c r="T139" s="50">
        <v>58.074005793649697</v>
      </c>
      <c r="U139" s="50">
        <v>56.095012982127898</v>
      </c>
      <c r="V139" s="50">
        <v>60.052998605171403</v>
      </c>
      <c r="W139" s="50">
        <v>1.9789928115217066</v>
      </c>
      <c r="X139" s="50">
        <v>1.978992811521799</v>
      </c>
    </row>
    <row r="140" spans="7:24">
      <c r="G140" s="2"/>
      <c r="O140" s="50" t="s">
        <v>1072</v>
      </c>
      <c r="P140" s="50" t="s">
        <v>55</v>
      </c>
      <c r="Q140" s="50" t="s">
        <v>20</v>
      </c>
      <c r="R140" s="50">
        <v>4</v>
      </c>
      <c r="S140" s="50" t="s">
        <v>1</v>
      </c>
      <c r="T140" s="50">
        <v>56.821412097029302</v>
      </c>
      <c r="U140" s="50">
        <v>54.820814040042897</v>
      </c>
      <c r="V140" s="50">
        <v>58.8220101540157</v>
      </c>
      <c r="W140" s="50">
        <v>2.0005980569863979</v>
      </c>
      <c r="X140" s="50">
        <v>2.000598056986405</v>
      </c>
    </row>
    <row r="141" spans="7:24">
      <c r="G141" s="2"/>
      <c r="O141" s="50" t="s">
        <v>1073</v>
      </c>
      <c r="P141" s="50" t="s">
        <v>55</v>
      </c>
      <c r="Q141" s="50" t="s">
        <v>20</v>
      </c>
      <c r="R141" s="50">
        <v>5</v>
      </c>
      <c r="S141" s="50" t="s">
        <v>1</v>
      </c>
      <c r="T141" s="50">
        <v>53.122870686703401</v>
      </c>
      <c r="U141" s="50">
        <v>51.333478078077697</v>
      </c>
      <c r="V141" s="50">
        <v>54.912263295329197</v>
      </c>
      <c r="W141" s="50">
        <v>1.7893926086257963</v>
      </c>
      <c r="X141" s="50">
        <v>1.7893926086257039</v>
      </c>
    </row>
    <row r="142" spans="7:24">
      <c r="G142" s="2"/>
      <c r="O142" s="50" t="s">
        <v>867</v>
      </c>
      <c r="P142" s="50" t="s">
        <v>56</v>
      </c>
      <c r="Q142" s="50" t="s">
        <v>20</v>
      </c>
      <c r="R142" s="50">
        <v>0</v>
      </c>
      <c r="S142" s="50" t="s">
        <v>1</v>
      </c>
      <c r="T142" s="50">
        <v>60.720841119983</v>
      </c>
      <c r="U142" s="50">
        <v>59.966940611406301</v>
      </c>
      <c r="V142" s="50">
        <v>61.474741628559798</v>
      </c>
      <c r="W142" s="50">
        <v>0.75390050857679825</v>
      </c>
      <c r="X142" s="50">
        <v>0.75390050857669877</v>
      </c>
    </row>
    <row r="143" spans="7:24">
      <c r="G143" s="2"/>
      <c r="O143" s="50" t="s">
        <v>1074</v>
      </c>
      <c r="P143" s="50" t="s">
        <v>56</v>
      </c>
      <c r="Q143" s="50" t="s">
        <v>20</v>
      </c>
      <c r="R143" s="50">
        <v>1</v>
      </c>
      <c r="S143" s="50" t="s">
        <v>1</v>
      </c>
      <c r="T143" s="50">
        <v>63.0073671197366</v>
      </c>
      <c r="U143" s="50">
        <v>61.344375630199103</v>
      </c>
      <c r="V143" s="50">
        <v>64.670358609274203</v>
      </c>
      <c r="W143" s="50">
        <v>1.6629914895376032</v>
      </c>
      <c r="X143" s="50">
        <v>1.6629914895374966</v>
      </c>
    </row>
    <row r="144" spans="7:24">
      <c r="G144" s="2"/>
      <c r="O144" s="50" t="s">
        <v>1075</v>
      </c>
      <c r="P144" s="50" t="s">
        <v>56</v>
      </c>
      <c r="Q144" s="50" t="s">
        <v>20</v>
      </c>
      <c r="R144" s="50">
        <v>2</v>
      </c>
      <c r="S144" s="50" t="s">
        <v>1</v>
      </c>
      <c r="T144" s="50">
        <v>62.856679986453798</v>
      </c>
      <c r="U144" s="50">
        <v>61.216567199036902</v>
      </c>
      <c r="V144" s="50">
        <v>64.496792773870695</v>
      </c>
      <c r="W144" s="50">
        <v>1.6401127874168964</v>
      </c>
      <c r="X144" s="50">
        <v>1.6401127874168964</v>
      </c>
    </row>
    <row r="145" spans="7:24">
      <c r="G145" s="2"/>
      <c r="O145" s="50" t="s">
        <v>1076</v>
      </c>
      <c r="P145" s="50" t="s">
        <v>56</v>
      </c>
      <c r="Q145" s="50" t="s">
        <v>20</v>
      </c>
      <c r="R145" s="50">
        <v>3</v>
      </c>
      <c r="S145" s="50" t="s">
        <v>1</v>
      </c>
      <c r="T145" s="50">
        <v>61.458793006122299</v>
      </c>
      <c r="U145" s="50">
        <v>59.9321697295427</v>
      </c>
      <c r="V145" s="50">
        <v>62.985416282701898</v>
      </c>
      <c r="W145" s="50">
        <v>1.5266232765795991</v>
      </c>
      <c r="X145" s="50">
        <v>1.5266232765795991</v>
      </c>
    </row>
    <row r="146" spans="7:24">
      <c r="G146" s="2"/>
      <c r="O146" s="50" t="s">
        <v>1077</v>
      </c>
      <c r="P146" s="50" t="s">
        <v>56</v>
      </c>
      <c r="Q146" s="50" t="s">
        <v>20</v>
      </c>
      <c r="R146" s="50">
        <v>4</v>
      </c>
      <c r="S146" s="50" t="s">
        <v>1</v>
      </c>
      <c r="T146" s="50">
        <v>61.501482328587102</v>
      </c>
      <c r="U146" s="50">
        <v>59.8262498952149</v>
      </c>
      <c r="V146" s="50">
        <v>63.176714761959303</v>
      </c>
      <c r="W146" s="50">
        <v>1.6752324333722015</v>
      </c>
      <c r="X146" s="50">
        <v>1.6752324333722015</v>
      </c>
    </row>
    <row r="147" spans="7:24">
      <c r="G147" s="2"/>
      <c r="O147" s="50" t="s">
        <v>1078</v>
      </c>
      <c r="P147" s="50" t="s">
        <v>56</v>
      </c>
      <c r="Q147" s="50" t="s">
        <v>20</v>
      </c>
      <c r="R147" s="50">
        <v>5</v>
      </c>
      <c r="S147" s="50" t="s">
        <v>1</v>
      </c>
      <c r="T147" s="50">
        <v>54.650557419142203</v>
      </c>
      <c r="U147" s="50">
        <v>52.610319178963998</v>
      </c>
      <c r="V147" s="50">
        <v>56.690795659320401</v>
      </c>
      <c r="W147" s="50">
        <v>2.0402382401781978</v>
      </c>
      <c r="X147" s="50">
        <v>2.0402382401782049</v>
      </c>
    </row>
    <row r="148" spans="7:24">
      <c r="G148" s="2"/>
      <c r="O148" s="50" t="s">
        <v>869</v>
      </c>
      <c r="P148" s="50" t="s">
        <v>57</v>
      </c>
      <c r="Q148" s="50" t="s">
        <v>20</v>
      </c>
      <c r="R148" s="50">
        <v>0</v>
      </c>
      <c r="S148" s="50" t="s">
        <v>1</v>
      </c>
      <c r="T148" s="50">
        <v>62.774219871701497</v>
      </c>
      <c r="U148" s="50">
        <v>61.483468121723099</v>
      </c>
      <c r="V148" s="50">
        <v>64.064971621679902</v>
      </c>
      <c r="W148" s="50">
        <v>1.2907517499784049</v>
      </c>
      <c r="X148" s="50">
        <v>1.2907517499783978</v>
      </c>
    </row>
    <row r="149" spans="7:24">
      <c r="G149" s="2"/>
      <c r="O149" s="50" t="s">
        <v>1079</v>
      </c>
      <c r="P149" s="50" t="s">
        <v>57</v>
      </c>
      <c r="Q149" s="50" t="s">
        <v>20</v>
      </c>
      <c r="R149" s="50">
        <v>1</v>
      </c>
      <c r="S149" s="50" t="s">
        <v>1</v>
      </c>
      <c r="T149" s="50">
        <v>66.3984660502108</v>
      </c>
      <c r="U149" s="50">
        <v>63.551337051558598</v>
      </c>
      <c r="V149" s="50">
        <v>69.245595048863095</v>
      </c>
      <c r="W149" s="50">
        <v>2.8471289986522947</v>
      </c>
      <c r="X149" s="50">
        <v>2.8471289986522024</v>
      </c>
    </row>
    <row r="150" spans="7:24">
      <c r="G150" s="2"/>
      <c r="O150" s="50" t="s">
        <v>1080</v>
      </c>
      <c r="P150" s="50" t="s">
        <v>57</v>
      </c>
      <c r="Q150" s="50" t="s">
        <v>20</v>
      </c>
      <c r="R150" s="50">
        <v>2</v>
      </c>
      <c r="S150" s="50" t="s">
        <v>1</v>
      </c>
      <c r="T150" s="50">
        <v>65.380719697688406</v>
      </c>
      <c r="U150" s="50">
        <v>62.038552367592899</v>
      </c>
      <c r="V150" s="50">
        <v>68.722887027783798</v>
      </c>
      <c r="W150" s="50">
        <v>3.3421673300953927</v>
      </c>
      <c r="X150" s="50">
        <v>3.3421673300955064</v>
      </c>
    </row>
    <row r="151" spans="7:24">
      <c r="G151" s="2"/>
      <c r="O151" s="50" t="s">
        <v>1081</v>
      </c>
      <c r="P151" s="50" t="s">
        <v>57</v>
      </c>
      <c r="Q151" s="50" t="s">
        <v>20</v>
      </c>
      <c r="R151" s="50">
        <v>3</v>
      </c>
      <c r="S151" s="50" t="s">
        <v>1</v>
      </c>
      <c r="T151" s="50">
        <v>64.205972481184205</v>
      </c>
      <c r="U151" s="50">
        <v>61.259649203206202</v>
      </c>
      <c r="V151" s="50">
        <v>67.1522957591622</v>
      </c>
      <c r="W151" s="50">
        <v>2.9463232779779958</v>
      </c>
      <c r="X151" s="50">
        <v>2.9463232779780029</v>
      </c>
    </row>
    <row r="152" spans="7:24">
      <c r="G152" s="2"/>
      <c r="O152" s="50" t="s">
        <v>1082</v>
      </c>
      <c r="P152" s="50" t="s">
        <v>57</v>
      </c>
      <c r="Q152" s="50" t="s">
        <v>20</v>
      </c>
      <c r="R152" s="50">
        <v>4</v>
      </c>
      <c r="S152" s="50" t="s">
        <v>1</v>
      </c>
      <c r="T152" s="50">
        <v>61.499164772307502</v>
      </c>
      <c r="U152" s="50">
        <v>58.742112584668497</v>
      </c>
      <c r="V152" s="50">
        <v>64.256216959946599</v>
      </c>
      <c r="W152" s="50">
        <v>2.757052187639097</v>
      </c>
      <c r="X152" s="50">
        <v>2.7570521876390046</v>
      </c>
    </row>
    <row r="153" spans="7:24">
      <c r="G153" s="2"/>
      <c r="O153" s="50" t="s">
        <v>1083</v>
      </c>
      <c r="P153" s="50" t="s">
        <v>57</v>
      </c>
      <c r="Q153" s="50" t="s">
        <v>20</v>
      </c>
      <c r="R153" s="50">
        <v>5</v>
      </c>
      <c r="S153" s="50" t="s">
        <v>1</v>
      </c>
      <c r="T153" s="50">
        <v>58.846787668032803</v>
      </c>
      <c r="U153" s="50">
        <v>56.026511575092101</v>
      </c>
      <c r="V153" s="50">
        <v>61.667063760973498</v>
      </c>
      <c r="W153" s="50">
        <v>2.8202760929406949</v>
      </c>
      <c r="X153" s="50">
        <v>2.820276092940702</v>
      </c>
    </row>
    <row r="154" spans="7:24">
      <c r="G154" s="2"/>
      <c r="O154" s="50" t="s">
        <v>1084</v>
      </c>
      <c r="P154" s="50" t="s">
        <v>35</v>
      </c>
      <c r="Q154" s="50" t="s">
        <v>28</v>
      </c>
      <c r="R154" s="50">
        <v>0</v>
      </c>
      <c r="S154" s="50" t="s">
        <v>1</v>
      </c>
      <c r="T154" s="50">
        <v>59.496278380988201</v>
      </c>
      <c r="U154" s="50">
        <v>58.763765035672698</v>
      </c>
      <c r="V154" s="50">
        <v>60.228791726303797</v>
      </c>
      <c r="W154" s="50">
        <v>0.73251334531559564</v>
      </c>
      <c r="X154" s="50">
        <v>0.73251334531550327</v>
      </c>
    </row>
    <row r="155" spans="7:24">
      <c r="G155" s="2"/>
      <c r="O155" s="50" t="s">
        <v>1085</v>
      </c>
      <c r="P155" s="50" t="s">
        <v>35</v>
      </c>
      <c r="Q155" s="50" t="s">
        <v>28</v>
      </c>
      <c r="R155" s="50">
        <v>1</v>
      </c>
      <c r="S155" s="50" t="s">
        <v>1</v>
      </c>
      <c r="T155" s="50">
        <v>65.367338486722403</v>
      </c>
      <c r="U155" s="50">
        <v>63.726366218505397</v>
      </c>
      <c r="V155" s="50">
        <v>67.008310754939302</v>
      </c>
      <c r="W155" s="50">
        <v>1.640972268216899</v>
      </c>
      <c r="X155" s="50">
        <v>1.6409722682170056</v>
      </c>
    </row>
    <row r="156" spans="7:24">
      <c r="G156" s="2"/>
      <c r="O156" s="50" t="s">
        <v>1086</v>
      </c>
      <c r="P156" s="50" t="s">
        <v>35</v>
      </c>
      <c r="Q156" s="50" t="s">
        <v>28</v>
      </c>
      <c r="R156" s="50">
        <v>2</v>
      </c>
      <c r="S156" s="50" t="s">
        <v>1</v>
      </c>
      <c r="T156" s="50">
        <v>61.689813703878201</v>
      </c>
      <c r="U156" s="50">
        <v>60.0463242762942</v>
      </c>
      <c r="V156" s="50">
        <v>63.333303131462202</v>
      </c>
      <c r="W156" s="50">
        <v>1.6434894275840009</v>
      </c>
      <c r="X156" s="50">
        <v>1.6434894275840009</v>
      </c>
    </row>
    <row r="157" spans="7:24">
      <c r="G157" s="2"/>
      <c r="O157" s="50" t="s">
        <v>1087</v>
      </c>
      <c r="P157" s="50" t="s">
        <v>35</v>
      </c>
      <c r="Q157" s="50" t="s">
        <v>28</v>
      </c>
      <c r="R157" s="50">
        <v>3</v>
      </c>
      <c r="S157" s="50" t="s">
        <v>1</v>
      </c>
      <c r="T157" s="50">
        <v>58.513190755851298</v>
      </c>
      <c r="U157" s="50">
        <v>56.9391226180839</v>
      </c>
      <c r="V157" s="50">
        <v>60.087258893618703</v>
      </c>
      <c r="W157" s="50">
        <v>1.5740681377674051</v>
      </c>
      <c r="X157" s="50">
        <v>1.574068137767398</v>
      </c>
    </row>
    <row r="158" spans="7:24">
      <c r="G158" s="2"/>
      <c r="O158" s="50" t="s">
        <v>1088</v>
      </c>
      <c r="P158" s="50" t="s">
        <v>35</v>
      </c>
      <c r="Q158" s="50" t="s">
        <v>28</v>
      </c>
      <c r="R158" s="50">
        <v>4</v>
      </c>
      <c r="S158" s="50" t="s">
        <v>1</v>
      </c>
      <c r="T158" s="50">
        <v>57.812199569917802</v>
      </c>
      <c r="U158" s="50">
        <v>56.142286917242998</v>
      </c>
      <c r="V158" s="50">
        <v>59.482112222592598</v>
      </c>
      <c r="W158" s="50">
        <v>1.669912652674796</v>
      </c>
      <c r="X158" s="50">
        <v>1.6699126526748032</v>
      </c>
    </row>
    <row r="159" spans="7:24">
      <c r="G159" s="2"/>
      <c r="O159" s="50" t="s">
        <v>1089</v>
      </c>
      <c r="P159" s="50" t="s">
        <v>35</v>
      </c>
      <c r="Q159" s="50" t="s">
        <v>28</v>
      </c>
      <c r="R159" s="50">
        <v>5</v>
      </c>
      <c r="S159" s="50" t="s">
        <v>1</v>
      </c>
      <c r="T159" s="50">
        <v>54.187442171181999</v>
      </c>
      <c r="U159" s="50">
        <v>52.448299631435603</v>
      </c>
      <c r="V159" s="50">
        <v>55.926584710928303</v>
      </c>
      <c r="W159" s="50">
        <v>1.7391425397463038</v>
      </c>
      <c r="X159" s="50">
        <v>1.7391425397463962</v>
      </c>
    </row>
    <row r="160" spans="7:24">
      <c r="G160" s="2"/>
      <c r="O160" s="50" t="s">
        <v>1090</v>
      </c>
      <c r="P160" s="50" t="s">
        <v>42</v>
      </c>
      <c r="Q160" s="50" t="s">
        <v>28</v>
      </c>
      <c r="R160" s="50">
        <v>0</v>
      </c>
      <c r="S160" s="50" t="s">
        <v>1</v>
      </c>
      <c r="T160" s="50">
        <v>60.067681693179502</v>
      </c>
      <c r="U160" s="50">
        <v>59.451262172761602</v>
      </c>
      <c r="V160" s="50">
        <v>60.684101213597501</v>
      </c>
      <c r="W160" s="50">
        <v>0.61641952041799897</v>
      </c>
      <c r="X160" s="50">
        <v>0.61641952041789949</v>
      </c>
    </row>
    <row r="161" spans="7:24">
      <c r="G161" s="2"/>
      <c r="O161" s="50" t="s">
        <v>1091</v>
      </c>
      <c r="P161" s="50" t="s">
        <v>42</v>
      </c>
      <c r="Q161" s="50" t="s">
        <v>28</v>
      </c>
      <c r="R161" s="50">
        <v>1</v>
      </c>
      <c r="S161" s="50" t="s">
        <v>1</v>
      </c>
      <c r="T161" s="50">
        <v>65.3095046168377</v>
      </c>
      <c r="U161" s="50">
        <v>63.924745782195103</v>
      </c>
      <c r="V161" s="50">
        <v>66.694263451480296</v>
      </c>
      <c r="W161" s="50">
        <v>1.3847588346425965</v>
      </c>
      <c r="X161" s="50">
        <v>1.3847588346425965</v>
      </c>
    </row>
    <row r="162" spans="7:24">
      <c r="G162" s="2"/>
      <c r="O162" s="50" t="s">
        <v>1092</v>
      </c>
      <c r="P162" s="50" t="s">
        <v>42</v>
      </c>
      <c r="Q162" s="50" t="s">
        <v>28</v>
      </c>
      <c r="R162" s="50">
        <v>2</v>
      </c>
      <c r="S162" s="50" t="s">
        <v>1</v>
      </c>
      <c r="T162" s="50">
        <v>61.987923267090601</v>
      </c>
      <c r="U162" s="50">
        <v>60.604383480495699</v>
      </c>
      <c r="V162" s="50">
        <v>63.371463053685503</v>
      </c>
      <c r="W162" s="50">
        <v>1.383539786594902</v>
      </c>
      <c r="X162" s="50">
        <v>1.383539786594902</v>
      </c>
    </row>
    <row r="163" spans="7:24">
      <c r="G163" s="2"/>
      <c r="O163" s="50" t="s">
        <v>1093</v>
      </c>
      <c r="P163" s="50" t="s">
        <v>42</v>
      </c>
      <c r="Q163" s="50" t="s">
        <v>28</v>
      </c>
      <c r="R163" s="50">
        <v>3</v>
      </c>
      <c r="S163" s="50" t="s">
        <v>1</v>
      </c>
      <c r="T163" s="50">
        <v>60.387205241733803</v>
      </c>
      <c r="U163" s="50">
        <v>59.022959866920999</v>
      </c>
      <c r="V163" s="50">
        <v>61.751450616546599</v>
      </c>
      <c r="W163" s="50">
        <v>1.3642453748127963</v>
      </c>
      <c r="X163" s="50">
        <v>1.3642453748128034</v>
      </c>
    </row>
    <row r="164" spans="7:24">
      <c r="G164" s="2"/>
      <c r="O164" s="50" t="s">
        <v>1094</v>
      </c>
      <c r="P164" s="50" t="s">
        <v>42</v>
      </c>
      <c r="Q164" s="50" t="s">
        <v>28</v>
      </c>
      <c r="R164" s="50">
        <v>4</v>
      </c>
      <c r="S164" s="50" t="s">
        <v>1</v>
      </c>
      <c r="T164" s="50">
        <v>57.773701226232802</v>
      </c>
      <c r="U164" s="50">
        <v>56.413559075876599</v>
      </c>
      <c r="V164" s="50">
        <v>59.133843376588899</v>
      </c>
      <c r="W164" s="50">
        <v>1.3601421503560971</v>
      </c>
      <c r="X164" s="50">
        <v>1.3601421503562037</v>
      </c>
    </row>
    <row r="165" spans="7:24">
      <c r="G165" s="2"/>
      <c r="O165" s="50" t="s">
        <v>1095</v>
      </c>
      <c r="P165" s="50" t="s">
        <v>42</v>
      </c>
      <c r="Q165" s="50" t="s">
        <v>28</v>
      </c>
      <c r="R165" s="50">
        <v>5</v>
      </c>
      <c r="S165" s="50" t="s">
        <v>1</v>
      </c>
      <c r="T165" s="50">
        <v>54.234321034168502</v>
      </c>
      <c r="U165" s="50">
        <v>52.789924027078001</v>
      </c>
      <c r="V165" s="50">
        <v>55.678718041259103</v>
      </c>
      <c r="W165" s="50">
        <v>1.4443970070906005</v>
      </c>
      <c r="X165" s="50">
        <v>1.444397007090501</v>
      </c>
    </row>
    <row r="166" spans="7:24">
      <c r="G166" s="2"/>
      <c r="O166" s="50" t="s">
        <v>1096</v>
      </c>
      <c r="P166" s="50" t="s">
        <v>49</v>
      </c>
      <c r="Q166" s="50" t="s">
        <v>28</v>
      </c>
      <c r="R166" s="50">
        <v>0</v>
      </c>
      <c r="S166" s="50" t="s">
        <v>1</v>
      </c>
      <c r="T166" s="50">
        <v>62.974339314322201</v>
      </c>
      <c r="U166" s="50">
        <v>62.442172013206701</v>
      </c>
      <c r="V166" s="50">
        <v>63.506506615437601</v>
      </c>
      <c r="W166" s="50">
        <v>0.53216730111540045</v>
      </c>
      <c r="X166" s="50">
        <v>0.53216730111549992</v>
      </c>
    </row>
    <row r="167" spans="7:24">
      <c r="G167" s="2"/>
      <c r="O167" s="50" t="s">
        <v>1097</v>
      </c>
      <c r="P167" s="50" t="s">
        <v>49</v>
      </c>
      <c r="Q167" s="50" t="s">
        <v>28</v>
      </c>
      <c r="R167" s="50">
        <v>1</v>
      </c>
      <c r="S167" s="50" t="s">
        <v>1</v>
      </c>
      <c r="T167" s="50">
        <v>66.390097002310597</v>
      </c>
      <c r="U167" s="50">
        <v>65.180076092913197</v>
      </c>
      <c r="V167" s="50">
        <v>67.600117911707898</v>
      </c>
      <c r="W167" s="50">
        <v>1.2100209093973007</v>
      </c>
      <c r="X167" s="50">
        <v>1.2100209093974001</v>
      </c>
    </row>
    <row r="168" spans="7:24">
      <c r="G168" s="2"/>
      <c r="O168" s="50" t="s">
        <v>1098</v>
      </c>
      <c r="P168" s="50" t="s">
        <v>49</v>
      </c>
      <c r="Q168" s="50" t="s">
        <v>28</v>
      </c>
      <c r="R168" s="50">
        <v>2</v>
      </c>
      <c r="S168" s="50" t="s">
        <v>1</v>
      </c>
      <c r="T168" s="50">
        <v>64.093655518662501</v>
      </c>
      <c r="U168" s="50">
        <v>62.871402775533703</v>
      </c>
      <c r="V168" s="50">
        <v>65.315908261791293</v>
      </c>
      <c r="W168" s="50">
        <v>1.2222527431287915</v>
      </c>
      <c r="X168" s="50">
        <v>1.2222527431287986</v>
      </c>
    </row>
    <row r="169" spans="7:24">
      <c r="G169" s="2"/>
      <c r="O169" s="50" t="s">
        <v>1099</v>
      </c>
      <c r="P169" s="50" t="s">
        <v>49</v>
      </c>
      <c r="Q169" s="50" t="s">
        <v>28</v>
      </c>
      <c r="R169" s="50">
        <v>3</v>
      </c>
      <c r="S169" s="50" t="s">
        <v>1</v>
      </c>
      <c r="T169" s="50">
        <v>63.625889653597703</v>
      </c>
      <c r="U169" s="50">
        <v>62.484565899602302</v>
      </c>
      <c r="V169" s="50">
        <v>64.767213407593104</v>
      </c>
      <c r="W169" s="50">
        <v>1.1413237539954011</v>
      </c>
      <c r="X169" s="50">
        <v>1.1413237539954011</v>
      </c>
    </row>
    <row r="170" spans="7:24">
      <c r="G170" s="2"/>
      <c r="O170" s="50" t="s">
        <v>1100</v>
      </c>
      <c r="P170" s="50" t="s">
        <v>49</v>
      </c>
      <c r="Q170" s="50" t="s">
        <v>28</v>
      </c>
      <c r="R170" s="50">
        <v>4</v>
      </c>
      <c r="S170" s="50" t="s">
        <v>1</v>
      </c>
      <c r="T170" s="50">
        <v>62.099981167865799</v>
      </c>
      <c r="U170" s="50">
        <v>60.961435103696999</v>
      </c>
      <c r="V170" s="50">
        <v>63.238527232034599</v>
      </c>
      <c r="W170" s="50">
        <v>1.1385460641687999</v>
      </c>
      <c r="X170" s="50">
        <v>1.1385460641687999</v>
      </c>
    </row>
    <row r="171" spans="7:24">
      <c r="G171" s="2"/>
      <c r="O171" s="50" t="s">
        <v>1101</v>
      </c>
      <c r="P171" s="50" t="s">
        <v>49</v>
      </c>
      <c r="Q171" s="50" t="s">
        <v>28</v>
      </c>
      <c r="R171" s="50">
        <v>5</v>
      </c>
      <c r="S171" s="50" t="s">
        <v>1</v>
      </c>
      <c r="T171" s="50">
        <v>58.5565499128151</v>
      </c>
      <c r="U171" s="50">
        <v>57.293122404478702</v>
      </c>
      <c r="V171" s="50">
        <v>59.819977421151499</v>
      </c>
      <c r="W171" s="50">
        <v>1.2634275083363988</v>
      </c>
      <c r="X171" s="50">
        <v>1.2634275083363988</v>
      </c>
    </row>
    <row r="172" spans="7:24">
      <c r="G172" s="2"/>
      <c r="O172" s="50" t="s">
        <v>1102</v>
      </c>
      <c r="P172" s="50" t="s">
        <v>54</v>
      </c>
      <c r="Q172" s="50" t="s">
        <v>28</v>
      </c>
      <c r="R172" s="50">
        <v>0</v>
      </c>
      <c r="S172" s="50" t="s">
        <v>1</v>
      </c>
      <c r="T172" s="50">
        <v>62.496073896038098</v>
      </c>
      <c r="U172" s="50">
        <v>61.665415073690397</v>
      </c>
      <c r="V172" s="50">
        <v>63.326732718385799</v>
      </c>
      <c r="W172" s="50">
        <v>0.83065882234770072</v>
      </c>
      <c r="X172" s="50">
        <v>0.83065882234770072</v>
      </c>
    </row>
    <row r="173" spans="7:24">
      <c r="G173" s="2"/>
      <c r="O173" s="50" t="s">
        <v>1103</v>
      </c>
      <c r="P173" s="50" t="s">
        <v>54</v>
      </c>
      <c r="Q173" s="50" t="s">
        <v>28</v>
      </c>
      <c r="R173" s="50">
        <v>1</v>
      </c>
      <c r="S173" s="50" t="s">
        <v>1</v>
      </c>
      <c r="T173" s="50">
        <v>66.904331122556997</v>
      </c>
      <c r="U173" s="50">
        <v>65.106254706506903</v>
      </c>
      <c r="V173" s="50">
        <v>68.702407538607204</v>
      </c>
      <c r="W173" s="50">
        <v>1.7980764160502076</v>
      </c>
      <c r="X173" s="50">
        <v>1.7980764160500939</v>
      </c>
    </row>
    <row r="174" spans="7:24">
      <c r="G174" s="2"/>
      <c r="O174" s="50" t="s">
        <v>1104</v>
      </c>
      <c r="P174" s="50" t="s">
        <v>54</v>
      </c>
      <c r="Q174" s="50" t="s">
        <v>28</v>
      </c>
      <c r="R174" s="50">
        <v>2</v>
      </c>
      <c r="S174" s="50" t="s">
        <v>1</v>
      </c>
      <c r="T174" s="50">
        <v>65.724877186018503</v>
      </c>
      <c r="U174" s="50">
        <v>63.961666237120603</v>
      </c>
      <c r="V174" s="50">
        <v>67.488088134916396</v>
      </c>
      <c r="W174" s="50">
        <v>1.7632109488978926</v>
      </c>
      <c r="X174" s="50">
        <v>1.7632109488978998</v>
      </c>
    </row>
    <row r="175" spans="7:24">
      <c r="G175" s="2"/>
      <c r="O175" s="50" t="s">
        <v>1105</v>
      </c>
      <c r="P175" s="50" t="s">
        <v>54</v>
      </c>
      <c r="Q175" s="50" t="s">
        <v>28</v>
      </c>
      <c r="R175" s="50">
        <v>3</v>
      </c>
      <c r="S175" s="50" t="s">
        <v>1</v>
      </c>
      <c r="T175" s="50">
        <v>62.955695761925803</v>
      </c>
      <c r="U175" s="50">
        <v>61.043944268365799</v>
      </c>
      <c r="V175" s="50">
        <v>64.867447255485899</v>
      </c>
      <c r="W175" s="50">
        <v>1.9117514935600965</v>
      </c>
      <c r="X175" s="50">
        <v>1.9117514935600042</v>
      </c>
    </row>
    <row r="176" spans="7:24">
      <c r="G176" s="2"/>
      <c r="O176" s="50" t="s">
        <v>1106</v>
      </c>
      <c r="P176" s="50" t="s">
        <v>54</v>
      </c>
      <c r="Q176" s="50" t="s">
        <v>28</v>
      </c>
      <c r="R176" s="50">
        <v>4</v>
      </c>
      <c r="S176" s="50" t="s">
        <v>1</v>
      </c>
      <c r="T176" s="50">
        <v>58.870455860649102</v>
      </c>
      <c r="U176" s="50">
        <v>56.878199468238599</v>
      </c>
      <c r="V176" s="50">
        <v>60.862712253059499</v>
      </c>
      <c r="W176" s="50">
        <v>1.9922563924103969</v>
      </c>
      <c r="X176" s="50">
        <v>1.9922563924105035</v>
      </c>
    </row>
    <row r="177" spans="7:24">
      <c r="G177" s="2"/>
      <c r="O177" s="50" t="s">
        <v>1107</v>
      </c>
      <c r="P177" s="50" t="s">
        <v>54</v>
      </c>
      <c r="Q177" s="50" t="s">
        <v>28</v>
      </c>
      <c r="R177" s="50">
        <v>5</v>
      </c>
      <c r="S177" s="50" t="s">
        <v>1</v>
      </c>
      <c r="T177" s="50">
        <v>57.341627480540502</v>
      </c>
      <c r="U177" s="50">
        <v>55.377925832063198</v>
      </c>
      <c r="V177" s="50">
        <v>59.3053291290177</v>
      </c>
      <c r="W177" s="50">
        <v>1.9637016484771976</v>
      </c>
      <c r="X177" s="50">
        <v>1.9637016484773042</v>
      </c>
    </row>
    <row r="178" spans="7:24">
      <c r="G178" s="2"/>
      <c r="O178" s="50" t="s">
        <v>1108</v>
      </c>
      <c r="P178" s="50" t="s">
        <v>55</v>
      </c>
      <c r="Q178" s="50" t="s">
        <v>28</v>
      </c>
      <c r="R178" s="50">
        <v>0</v>
      </c>
      <c r="S178" s="50" t="s">
        <v>1</v>
      </c>
      <c r="T178" s="50">
        <v>58.482767250787397</v>
      </c>
      <c r="U178" s="50">
        <v>57.605538204216302</v>
      </c>
      <c r="V178" s="50">
        <v>59.359996297358499</v>
      </c>
      <c r="W178" s="50">
        <v>0.87722904657110234</v>
      </c>
      <c r="X178" s="50">
        <v>0.87722904657109524</v>
      </c>
    </row>
    <row r="179" spans="7:24">
      <c r="G179" s="2"/>
      <c r="O179" s="50" t="s">
        <v>1109</v>
      </c>
      <c r="P179" s="50" t="s">
        <v>55</v>
      </c>
      <c r="Q179" s="50" t="s">
        <v>28</v>
      </c>
      <c r="R179" s="50">
        <v>1</v>
      </c>
      <c r="S179" s="50" t="s">
        <v>1</v>
      </c>
      <c r="T179" s="50">
        <v>64.325590391580505</v>
      </c>
      <c r="U179" s="50">
        <v>62.278157839387603</v>
      </c>
      <c r="V179" s="50">
        <v>66.373022943773506</v>
      </c>
      <c r="W179" s="50">
        <v>2.0474325521930012</v>
      </c>
      <c r="X179" s="50">
        <v>2.0474325521929018</v>
      </c>
    </row>
    <row r="180" spans="7:24">
      <c r="G180" s="2"/>
      <c r="O180" s="50" t="s">
        <v>1110</v>
      </c>
      <c r="P180" s="50" t="s">
        <v>55</v>
      </c>
      <c r="Q180" s="50" t="s">
        <v>28</v>
      </c>
      <c r="R180" s="50">
        <v>2</v>
      </c>
      <c r="S180" s="50" t="s">
        <v>1</v>
      </c>
      <c r="T180" s="50">
        <v>59.740681171832001</v>
      </c>
      <c r="U180" s="50">
        <v>57.7004793522349</v>
      </c>
      <c r="V180" s="50">
        <v>61.780882991429102</v>
      </c>
      <c r="W180" s="50">
        <v>2.040201819597101</v>
      </c>
      <c r="X180" s="50">
        <v>2.040201819597101</v>
      </c>
    </row>
    <row r="181" spans="7:24">
      <c r="G181" s="2"/>
      <c r="O181" s="50" t="s">
        <v>1111</v>
      </c>
      <c r="P181" s="50" t="s">
        <v>55</v>
      </c>
      <c r="Q181" s="50" t="s">
        <v>28</v>
      </c>
      <c r="R181" s="50">
        <v>3</v>
      </c>
      <c r="S181" s="50" t="s">
        <v>1</v>
      </c>
      <c r="T181" s="50">
        <v>58.664774038685898</v>
      </c>
      <c r="U181" s="50">
        <v>56.640031213420997</v>
      </c>
      <c r="V181" s="50">
        <v>60.689516863950701</v>
      </c>
      <c r="W181" s="50">
        <v>2.0247428252648021</v>
      </c>
      <c r="X181" s="50">
        <v>2.0247428252649016</v>
      </c>
    </row>
    <row r="182" spans="7:24">
      <c r="G182" s="2"/>
      <c r="O182" s="50" t="s">
        <v>1112</v>
      </c>
      <c r="P182" s="50" t="s">
        <v>55</v>
      </c>
      <c r="Q182" s="50" t="s">
        <v>28</v>
      </c>
      <c r="R182" s="50">
        <v>4</v>
      </c>
      <c r="S182" s="50" t="s">
        <v>1</v>
      </c>
      <c r="T182" s="50">
        <v>57.136157634042803</v>
      </c>
      <c r="U182" s="50">
        <v>55.086465654139197</v>
      </c>
      <c r="V182" s="50">
        <v>59.185849613946402</v>
      </c>
      <c r="W182" s="50">
        <v>2.0496919799035993</v>
      </c>
      <c r="X182" s="50">
        <v>2.0496919799036064</v>
      </c>
    </row>
    <row r="183" spans="7:24">
      <c r="G183" s="2"/>
      <c r="O183" s="50" t="s">
        <v>1113</v>
      </c>
      <c r="P183" s="50" t="s">
        <v>55</v>
      </c>
      <c r="Q183" s="50" t="s">
        <v>28</v>
      </c>
      <c r="R183" s="50">
        <v>5</v>
      </c>
      <c r="S183" s="50" t="s">
        <v>1</v>
      </c>
      <c r="T183" s="50">
        <v>53.1770909317273</v>
      </c>
      <c r="U183" s="50">
        <v>51.3731726906502</v>
      </c>
      <c r="V183" s="50">
        <v>54.981009172804299</v>
      </c>
      <c r="W183" s="50">
        <v>1.8039182410769996</v>
      </c>
      <c r="X183" s="50">
        <v>1.8039182410770991</v>
      </c>
    </row>
    <row r="184" spans="7:24">
      <c r="O184" s="50" t="s">
        <v>1114</v>
      </c>
      <c r="P184" s="50" t="s">
        <v>56</v>
      </c>
      <c r="Q184" s="50" t="s">
        <v>28</v>
      </c>
      <c r="R184" s="50">
        <v>0</v>
      </c>
      <c r="S184" s="50" t="s">
        <v>1</v>
      </c>
      <c r="T184" s="50">
        <v>61.236573750440002</v>
      </c>
      <c r="U184" s="50">
        <v>60.463506514459702</v>
      </c>
      <c r="V184" s="50">
        <v>62.009640986420301</v>
      </c>
      <c r="W184" s="50">
        <v>0.77306723598029947</v>
      </c>
      <c r="X184" s="50">
        <v>0.77306723598029947</v>
      </c>
    </row>
    <row r="185" spans="7:24">
      <c r="O185" s="50" t="s">
        <v>1115</v>
      </c>
      <c r="P185" s="50" t="s">
        <v>56</v>
      </c>
      <c r="Q185" s="50" t="s">
        <v>28</v>
      </c>
      <c r="R185" s="50">
        <v>1</v>
      </c>
      <c r="S185" s="50" t="s">
        <v>1</v>
      </c>
      <c r="T185" s="50">
        <v>63.473099129394399</v>
      </c>
      <c r="U185" s="50">
        <v>61.764049578296998</v>
      </c>
      <c r="V185" s="50">
        <v>65.182148680491906</v>
      </c>
      <c r="W185" s="50">
        <v>1.7090495510975074</v>
      </c>
      <c r="X185" s="50">
        <v>1.7090495510974009</v>
      </c>
    </row>
    <row r="186" spans="7:24">
      <c r="O186" s="50" t="s">
        <v>1116</v>
      </c>
      <c r="P186" s="50" t="s">
        <v>56</v>
      </c>
      <c r="Q186" s="50" t="s">
        <v>28</v>
      </c>
      <c r="R186" s="50">
        <v>2</v>
      </c>
      <c r="S186" s="50" t="s">
        <v>1</v>
      </c>
      <c r="T186" s="50">
        <v>63.297823534400798</v>
      </c>
      <c r="U186" s="50">
        <v>61.617455235164996</v>
      </c>
      <c r="V186" s="50">
        <v>64.9781918336366</v>
      </c>
      <c r="W186" s="50">
        <v>1.680368299235802</v>
      </c>
      <c r="X186" s="50">
        <v>1.680368299235802</v>
      </c>
    </row>
    <row r="187" spans="7:24">
      <c r="O187" s="50" t="s">
        <v>1117</v>
      </c>
      <c r="P187" s="50" t="s">
        <v>56</v>
      </c>
      <c r="Q187" s="50" t="s">
        <v>28</v>
      </c>
      <c r="R187" s="50">
        <v>3</v>
      </c>
      <c r="S187" s="50" t="s">
        <v>1</v>
      </c>
      <c r="T187" s="50">
        <v>61.999844220276501</v>
      </c>
      <c r="U187" s="50">
        <v>60.426877235781298</v>
      </c>
      <c r="V187" s="50">
        <v>63.572811204771703</v>
      </c>
      <c r="W187" s="50">
        <v>1.5729669844952028</v>
      </c>
      <c r="X187" s="50">
        <v>1.5729669844952028</v>
      </c>
    </row>
    <row r="188" spans="7:24">
      <c r="O188" s="50" t="s">
        <v>1118</v>
      </c>
      <c r="P188" s="50" t="s">
        <v>56</v>
      </c>
      <c r="Q188" s="50" t="s">
        <v>28</v>
      </c>
      <c r="R188" s="50">
        <v>4</v>
      </c>
      <c r="S188" s="50" t="s">
        <v>1</v>
      </c>
      <c r="T188" s="50">
        <v>61.795072282109402</v>
      </c>
      <c r="U188" s="50">
        <v>60.097908837803097</v>
      </c>
      <c r="V188" s="50">
        <v>63.4922357264157</v>
      </c>
      <c r="W188" s="50">
        <v>1.6971634443062982</v>
      </c>
      <c r="X188" s="50">
        <v>1.6971634443063053</v>
      </c>
    </row>
    <row r="189" spans="7:24">
      <c r="O189" s="50" t="s">
        <v>1119</v>
      </c>
      <c r="P189" s="50" t="s">
        <v>56</v>
      </c>
      <c r="Q189" s="50" t="s">
        <v>28</v>
      </c>
      <c r="R189" s="50">
        <v>5</v>
      </c>
      <c r="S189" s="50" t="s">
        <v>1</v>
      </c>
      <c r="T189" s="50">
        <v>55.314058107924502</v>
      </c>
      <c r="U189" s="50">
        <v>53.216632655124698</v>
      </c>
      <c r="V189" s="50">
        <v>57.4114835607242</v>
      </c>
      <c r="W189" s="50">
        <v>2.0974254527996976</v>
      </c>
      <c r="X189" s="50">
        <v>2.0974254527998042</v>
      </c>
    </row>
    <row r="190" spans="7:24">
      <c r="O190" s="50" t="s">
        <v>1120</v>
      </c>
      <c r="P190" s="50" t="s">
        <v>57</v>
      </c>
      <c r="Q190" s="50" t="s">
        <v>28</v>
      </c>
      <c r="R190" s="50">
        <v>0</v>
      </c>
      <c r="S190" s="50" t="s">
        <v>1</v>
      </c>
      <c r="T190" s="50">
        <v>63.339004907237801</v>
      </c>
      <c r="U190" s="50">
        <v>62.004702119279997</v>
      </c>
      <c r="V190" s="50">
        <v>64.673307695195604</v>
      </c>
      <c r="W190" s="50">
        <v>1.3343027879578031</v>
      </c>
      <c r="X190" s="50">
        <v>1.3343027879578031</v>
      </c>
    </row>
    <row r="191" spans="7:24">
      <c r="O191" s="50" t="s">
        <v>1121</v>
      </c>
      <c r="P191" s="50" t="s">
        <v>57</v>
      </c>
      <c r="Q191" s="50" t="s">
        <v>28</v>
      </c>
      <c r="R191" s="50">
        <v>1</v>
      </c>
      <c r="S191" s="50" t="s">
        <v>1</v>
      </c>
      <c r="T191" s="50">
        <v>66.635491308372906</v>
      </c>
      <c r="U191" s="50">
        <v>63.735232383674202</v>
      </c>
      <c r="V191" s="50">
        <v>69.535750233071496</v>
      </c>
      <c r="W191" s="50">
        <v>2.9002589246985906</v>
      </c>
      <c r="X191" s="50">
        <v>2.9002589246987043</v>
      </c>
    </row>
    <row r="192" spans="7:24">
      <c r="O192" s="50" t="s">
        <v>1122</v>
      </c>
      <c r="P192" s="50" t="s">
        <v>57</v>
      </c>
      <c r="Q192" s="50" t="s">
        <v>28</v>
      </c>
      <c r="R192" s="50">
        <v>2</v>
      </c>
      <c r="S192" s="50" t="s">
        <v>1</v>
      </c>
      <c r="T192" s="50">
        <v>65.760547804920705</v>
      </c>
      <c r="U192" s="50">
        <v>62.335479482278799</v>
      </c>
      <c r="V192" s="50">
        <v>69.185616127562596</v>
      </c>
      <c r="W192" s="50">
        <v>3.4250683226418914</v>
      </c>
      <c r="X192" s="50">
        <v>3.4250683226419056</v>
      </c>
    </row>
    <row r="193" spans="15:24">
      <c r="O193" s="50" t="s">
        <v>1123</v>
      </c>
      <c r="P193" s="50" t="s">
        <v>57</v>
      </c>
      <c r="Q193" s="50" t="s">
        <v>28</v>
      </c>
      <c r="R193" s="50">
        <v>3</v>
      </c>
      <c r="S193" s="50" t="s">
        <v>1</v>
      </c>
      <c r="T193" s="50">
        <v>65.188307103877193</v>
      </c>
      <c r="U193" s="50">
        <v>62.088095577546902</v>
      </c>
      <c r="V193" s="50">
        <v>68.288518630207605</v>
      </c>
      <c r="W193" s="50">
        <v>3.100211526330412</v>
      </c>
      <c r="X193" s="50">
        <v>3.1002115263302912</v>
      </c>
    </row>
    <row r="194" spans="15:24">
      <c r="O194" s="50" t="s">
        <v>1124</v>
      </c>
      <c r="P194" s="50" t="s">
        <v>57</v>
      </c>
      <c r="Q194" s="50" t="s">
        <v>28</v>
      </c>
      <c r="R194" s="50">
        <v>4</v>
      </c>
      <c r="S194" s="50" t="s">
        <v>1</v>
      </c>
      <c r="T194" s="50">
        <v>62.781113681134798</v>
      </c>
      <c r="U194" s="50">
        <v>59.834848213727398</v>
      </c>
      <c r="V194" s="50">
        <v>65.727379148542198</v>
      </c>
      <c r="W194" s="50">
        <v>2.9462654674074003</v>
      </c>
      <c r="X194" s="50">
        <v>2.9462654674074003</v>
      </c>
    </row>
    <row r="195" spans="15:24">
      <c r="O195" s="50" t="s">
        <v>1125</v>
      </c>
      <c r="P195" s="50" t="s">
        <v>57</v>
      </c>
      <c r="Q195" s="50" t="s">
        <v>28</v>
      </c>
      <c r="R195" s="50">
        <v>5</v>
      </c>
      <c r="S195" s="50" t="s">
        <v>1</v>
      </c>
      <c r="T195" s="50">
        <v>58.843111811980599</v>
      </c>
      <c r="U195" s="50">
        <v>55.996832191186897</v>
      </c>
      <c r="V195" s="50">
        <v>61.6893914327744</v>
      </c>
      <c r="W195" s="50">
        <v>2.8462796207938013</v>
      </c>
      <c r="X195" s="50">
        <v>2.8462796207937018</v>
      </c>
    </row>
    <row r="196" spans="15:24">
      <c r="O196" s="51" t="s">
        <v>1126</v>
      </c>
      <c r="P196" s="51" t="s">
        <v>30</v>
      </c>
      <c r="Q196" s="51" t="s">
        <v>20</v>
      </c>
      <c r="R196" s="51">
        <v>0</v>
      </c>
      <c r="S196" s="51" t="s">
        <v>0</v>
      </c>
      <c r="T196" s="51">
        <v>53.896361697963101</v>
      </c>
      <c r="U196" s="51">
        <v>52.592811650121497</v>
      </c>
      <c r="V196" s="51">
        <v>55.199911745804599</v>
      </c>
      <c r="W196" s="51">
        <v>1.3035500478414974</v>
      </c>
      <c r="X196" s="51">
        <v>1.303550047841604</v>
      </c>
    </row>
    <row r="197" spans="15:24">
      <c r="O197" s="51" t="s">
        <v>1127</v>
      </c>
      <c r="P197" s="51" t="s">
        <v>30</v>
      </c>
      <c r="Q197" s="51" t="s">
        <v>20</v>
      </c>
      <c r="R197" s="51">
        <v>1</v>
      </c>
      <c r="S197" s="51" t="s">
        <v>0</v>
      </c>
      <c r="T197" s="51">
        <v>56.3706990089646</v>
      </c>
      <c r="U197" s="51">
        <v>53.437370946864398</v>
      </c>
      <c r="V197" s="51">
        <v>59.304027071064901</v>
      </c>
      <c r="W197" s="51">
        <v>2.9333280621003013</v>
      </c>
      <c r="X197" s="51">
        <v>2.9333280621002018</v>
      </c>
    </row>
    <row r="198" spans="15:24">
      <c r="O198" s="51" t="s">
        <v>1128</v>
      </c>
      <c r="P198" s="51" t="s">
        <v>30</v>
      </c>
      <c r="Q198" s="51" t="s">
        <v>20</v>
      </c>
      <c r="R198" s="51">
        <v>2</v>
      </c>
      <c r="S198" s="51" t="s">
        <v>0</v>
      </c>
      <c r="T198" s="51">
        <v>54.329530986424501</v>
      </c>
      <c r="U198" s="51">
        <v>50.953597476827902</v>
      </c>
      <c r="V198" s="51">
        <v>57.705464496021001</v>
      </c>
      <c r="W198" s="51">
        <v>3.3759335095965</v>
      </c>
      <c r="X198" s="51">
        <v>3.3759335095965994</v>
      </c>
    </row>
    <row r="199" spans="15:24">
      <c r="O199" s="51" t="s">
        <v>1129</v>
      </c>
      <c r="P199" s="51" t="s">
        <v>30</v>
      </c>
      <c r="Q199" s="51" t="s">
        <v>20</v>
      </c>
      <c r="R199" s="51">
        <v>3</v>
      </c>
      <c r="S199" s="51" t="s">
        <v>0</v>
      </c>
      <c r="T199" s="51">
        <v>52.855601169592603</v>
      </c>
      <c r="U199" s="51">
        <v>50.259658337131903</v>
      </c>
      <c r="V199" s="51">
        <v>55.451544002053303</v>
      </c>
      <c r="W199" s="51">
        <v>2.5959428324607003</v>
      </c>
      <c r="X199" s="51">
        <v>2.5959428324607003</v>
      </c>
    </row>
    <row r="200" spans="15:24">
      <c r="O200" s="51" t="s">
        <v>1130</v>
      </c>
      <c r="P200" s="51" t="s">
        <v>30</v>
      </c>
      <c r="Q200" s="51" t="s">
        <v>20</v>
      </c>
      <c r="R200" s="51">
        <v>4</v>
      </c>
      <c r="S200" s="51" t="s">
        <v>0</v>
      </c>
      <c r="T200" s="51">
        <v>56.426291846068899</v>
      </c>
      <c r="U200" s="51">
        <v>53.033601402638901</v>
      </c>
      <c r="V200" s="51">
        <v>59.818982289498997</v>
      </c>
      <c r="W200" s="51">
        <v>3.392690443430098</v>
      </c>
      <c r="X200" s="51">
        <v>3.3926904434299985</v>
      </c>
    </row>
    <row r="201" spans="15:24">
      <c r="O201" s="51" t="s">
        <v>1131</v>
      </c>
      <c r="P201" s="51" t="s">
        <v>30</v>
      </c>
      <c r="Q201" s="51" t="s">
        <v>20</v>
      </c>
      <c r="R201" s="51">
        <v>5</v>
      </c>
      <c r="S201" s="51" t="s">
        <v>0</v>
      </c>
      <c r="T201" s="51">
        <v>51.682861869959901</v>
      </c>
      <c r="U201" s="51">
        <v>49.017188311381801</v>
      </c>
      <c r="V201" s="51">
        <v>54.348535428538</v>
      </c>
      <c r="W201" s="51">
        <v>2.6656735585780993</v>
      </c>
      <c r="X201" s="51">
        <v>2.6656735585780993</v>
      </c>
    </row>
    <row r="202" spans="15:24">
      <c r="O202" s="51" t="s">
        <v>1132</v>
      </c>
      <c r="P202" s="51" t="s">
        <v>31</v>
      </c>
      <c r="Q202" s="51" t="s">
        <v>20</v>
      </c>
      <c r="R202" s="51">
        <v>0</v>
      </c>
      <c r="S202" s="51" t="s">
        <v>0</v>
      </c>
      <c r="T202" s="51">
        <v>56.937953673962497</v>
      </c>
      <c r="U202" s="51">
        <v>55.661384799292897</v>
      </c>
      <c r="V202" s="51">
        <v>58.214522548632097</v>
      </c>
      <c r="W202" s="51">
        <v>1.2765688746696</v>
      </c>
      <c r="X202" s="51">
        <v>1.2765688746696</v>
      </c>
    </row>
    <row r="203" spans="15:24">
      <c r="O203" s="51" t="s">
        <v>1133</v>
      </c>
      <c r="P203" s="51" t="s">
        <v>31</v>
      </c>
      <c r="Q203" s="51" t="s">
        <v>20</v>
      </c>
      <c r="R203" s="51">
        <v>1</v>
      </c>
      <c r="S203" s="51" t="s">
        <v>0</v>
      </c>
      <c r="T203" s="51">
        <v>63.593216245327199</v>
      </c>
      <c r="U203" s="51">
        <v>61.107846406280601</v>
      </c>
      <c r="V203" s="51">
        <v>66.078586084373896</v>
      </c>
      <c r="W203" s="51">
        <v>2.4853698390466974</v>
      </c>
      <c r="X203" s="51">
        <v>2.4853698390465979</v>
      </c>
    </row>
    <row r="204" spans="15:24">
      <c r="O204" s="51" t="s">
        <v>1134</v>
      </c>
      <c r="P204" s="51" t="s">
        <v>31</v>
      </c>
      <c r="Q204" s="51" t="s">
        <v>20</v>
      </c>
      <c r="R204" s="51">
        <v>2</v>
      </c>
      <c r="S204" s="51" t="s">
        <v>0</v>
      </c>
      <c r="T204" s="51">
        <v>60.166536594438597</v>
      </c>
      <c r="U204" s="51">
        <v>57.242002651832401</v>
      </c>
      <c r="V204" s="51">
        <v>63.0910705370448</v>
      </c>
      <c r="W204" s="51">
        <v>2.9245339426062031</v>
      </c>
      <c r="X204" s="51">
        <v>2.924533942606196</v>
      </c>
    </row>
    <row r="205" spans="15:24">
      <c r="O205" s="51" t="s">
        <v>1135</v>
      </c>
      <c r="P205" s="51" t="s">
        <v>31</v>
      </c>
      <c r="Q205" s="51" t="s">
        <v>20</v>
      </c>
      <c r="R205" s="51">
        <v>3</v>
      </c>
      <c r="S205" s="51" t="s">
        <v>0</v>
      </c>
      <c r="T205" s="51">
        <v>56.276008181970198</v>
      </c>
      <c r="U205" s="51">
        <v>53.519510104187802</v>
      </c>
      <c r="V205" s="51">
        <v>59.032506259752601</v>
      </c>
      <c r="W205" s="51">
        <v>2.7564980777824033</v>
      </c>
      <c r="X205" s="51">
        <v>2.7564980777823962</v>
      </c>
    </row>
    <row r="206" spans="15:24">
      <c r="O206" s="51" t="s">
        <v>1136</v>
      </c>
      <c r="P206" s="51" t="s">
        <v>31</v>
      </c>
      <c r="Q206" s="51" t="s">
        <v>20</v>
      </c>
      <c r="R206" s="51">
        <v>4</v>
      </c>
      <c r="S206" s="51" t="s">
        <v>0</v>
      </c>
      <c r="T206" s="51">
        <v>53.901552485009901</v>
      </c>
      <c r="U206" s="51">
        <v>50.765043325994199</v>
      </c>
      <c r="V206" s="51">
        <v>57.038061644025603</v>
      </c>
      <c r="W206" s="51">
        <v>3.1365091590157022</v>
      </c>
      <c r="X206" s="51">
        <v>3.1365091590157022</v>
      </c>
    </row>
    <row r="207" spans="15:24">
      <c r="O207" s="51" t="s">
        <v>1137</v>
      </c>
      <c r="P207" s="51" t="s">
        <v>31</v>
      </c>
      <c r="Q207" s="51" t="s">
        <v>20</v>
      </c>
      <c r="R207" s="51">
        <v>5</v>
      </c>
      <c r="S207" s="51" t="s">
        <v>0</v>
      </c>
      <c r="T207" s="51">
        <v>50.298128163796598</v>
      </c>
      <c r="U207" s="51">
        <v>47.238846676751201</v>
      </c>
      <c r="V207" s="51">
        <v>53.357409650842001</v>
      </c>
      <c r="W207" s="51">
        <v>3.0592814870454035</v>
      </c>
      <c r="X207" s="51">
        <v>3.0592814870453964</v>
      </c>
    </row>
    <row r="208" spans="15:24">
      <c r="O208" s="51" t="s">
        <v>1138</v>
      </c>
      <c r="P208" s="51" t="s">
        <v>32</v>
      </c>
      <c r="Q208" s="51" t="s">
        <v>20</v>
      </c>
      <c r="R208" s="51">
        <v>0</v>
      </c>
      <c r="S208" s="51" t="s">
        <v>0</v>
      </c>
      <c r="T208" s="51">
        <v>55.484037113764003</v>
      </c>
      <c r="U208" s="51">
        <v>54.241180062471898</v>
      </c>
      <c r="V208" s="51">
        <v>56.726894165056102</v>
      </c>
      <c r="W208" s="51">
        <v>1.2428570512920984</v>
      </c>
      <c r="X208" s="51">
        <v>1.2428570512921056</v>
      </c>
    </row>
    <row r="209" spans="15:24">
      <c r="O209" s="51" t="s">
        <v>1139</v>
      </c>
      <c r="P209" s="51" t="s">
        <v>32</v>
      </c>
      <c r="Q209" s="51" t="s">
        <v>20</v>
      </c>
      <c r="R209" s="51">
        <v>1</v>
      </c>
      <c r="S209" s="51" t="s">
        <v>0</v>
      </c>
      <c r="T209" s="51">
        <v>62.620088262491599</v>
      </c>
      <c r="U209" s="51">
        <v>59.3106132754965</v>
      </c>
      <c r="V209" s="51">
        <v>65.929563249486606</v>
      </c>
      <c r="W209" s="51">
        <v>3.3094749869950064</v>
      </c>
      <c r="X209" s="51">
        <v>3.3094749869950988</v>
      </c>
    </row>
    <row r="210" spans="15:24">
      <c r="O210" s="51" t="s">
        <v>1140</v>
      </c>
      <c r="P210" s="51" t="s">
        <v>32</v>
      </c>
      <c r="Q210" s="51" t="s">
        <v>20</v>
      </c>
      <c r="R210" s="51">
        <v>2</v>
      </c>
      <c r="S210" s="51" t="s">
        <v>0</v>
      </c>
      <c r="T210" s="51">
        <v>57.191680044095797</v>
      </c>
      <c r="U210" s="51">
        <v>54.353351689440899</v>
      </c>
      <c r="V210" s="51">
        <v>60.030008398750702</v>
      </c>
      <c r="W210" s="51">
        <v>2.8383283546549052</v>
      </c>
      <c r="X210" s="51">
        <v>2.8383283546548981</v>
      </c>
    </row>
    <row r="211" spans="15:24">
      <c r="O211" s="51" t="s">
        <v>1141</v>
      </c>
      <c r="P211" s="51" t="s">
        <v>32</v>
      </c>
      <c r="Q211" s="51" t="s">
        <v>20</v>
      </c>
      <c r="R211" s="51">
        <v>3</v>
      </c>
      <c r="S211" s="51" t="s">
        <v>0</v>
      </c>
      <c r="T211" s="51">
        <v>55.779581987180997</v>
      </c>
      <c r="U211" s="51">
        <v>53.040312760944602</v>
      </c>
      <c r="V211" s="51">
        <v>58.518851213417499</v>
      </c>
      <c r="W211" s="51">
        <v>2.7392692262365017</v>
      </c>
      <c r="X211" s="51">
        <v>2.7392692262363951</v>
      </c>
    </row>
    <row r="212" spans="15:24">
      <c r="O212" s="51" t="s">
        <v>1142</v>
      </c>
      <c r="P212" s="51" t="s">
        <v>32</v>
      </c>
      <c r="Q212" s="51" t="s">
        <v>20</v>
      </c>
      <c r="R212" s="51">
        <v>4</v>
      </c>
      <c r="S212" s="51" t="s">
        <v>0</v>
      </c>
      <c r="T212" s="51">
        <v>51.230959587891199</v>
      </c>
      <c r="U212" s="51">
        <v>48.445876389059201</v>
      </c>
      <c r="V212" s="51">
        <v>54.016042786723197</v>
      </c>
      <c r="W212" s="51">
        <v>2.7850831988319982</v>
      </c>
      <c r="X212" s="51">
        <v>2.7850831988319982</v>
      </c>
    </row>
    <row r="213" spans="15:24">
      <c r="O213" s="51" t="s">
        <v>1143</v>
      </c>
      <c r="P213" s="51" t="s">
        <v>32</v>
      </c>
      <c r="Q213" s="51" t="s">
        <v>20</v>
      </c>
      <c r="R213" s="51">
        <v>5</v>
      </c>
      <c r="S213" s="51" t="s">
        <v>0</v>
      </c>
      <c r="T213" s="51">
        <v>50.298570639557397</v>
      </c>
      <c r="U213" s="51">
        <v>47.255314936690397</v>
      </c>
      <c r="V213" s="51">
        <v>53.341826342424298</v>
      </c>
      <c r="W213" s="51">
        <v>3.0432557028669009</v>
      </c>
      <c r="X213" s="51">
        <v>3.0432557028670004</v>
      </c>
    </row>
    <row r="214" spans="15:24">
      <c r="O214" s="51" t="s">
        <v>1144</v>
      </c>
      <c r="P214" s="51" t="s">
        <v>33</v>
      </c>
      <c r="Q214" s="51" t="s">
        <v>20</v>
      </c>
      <c r="R214" s="51">
        <v>0</v>
      </c>
      <c r="S214" s="51" t="s">
        <v>0</v>
      </c>
      <c r="T214" s="51">
        <v>59.243391035282599</v>
      </c>
      <c r="U214" s="51">
        <v>58.249825281196401</v>
      </c>
      <c r="V214" s="51">
        <v>60.236956789368897</v>
      </c>
      <c r="W214" s="51">
        <v>0.99356575408629766</v>
      </c>
      <c r="X214" s="51">
        <v>0.99356575408619818</v>
      </c>
    </row>
    <row r="215" spans="15:24">
      <c r="O215" s="51" t="s">
        <v>1145</v>
      </c>
      <c r="P215" s="51" t="s">
        <v>33</v>
      </c>
      <c r="Q215" s="51" t="s">
        <v>20</v>
      </c>
      <c r="R215" s="51">
        <v>1</v>
      </c>
      <c r="S215" s="51" t="s">
        <v>0</v>
      </c>
      <c r="T215" s="51">
        <v>65.779882902190906</v>
      </c>
      <c r="U215" s="51">
        <v>63.612752924860999</v>
      </c>
      <c r="V215" s="51">
        <v>67.947012879520798</v>
      </c>
      <c r="W215" s="51">
        <v>2.1671299773298927</v>
      </c>
      <c r="X215" s="51">
        <v>2.1671299773299069</v>
      </c>
    </row>
    <row r="216" spans="15:24">
      <c r="O216" s="51" t="s">
        <v>1146</v>
      </c>
      <c r="P216" s="51" t="s">
        <v>33</v>
      </c>
      <c r="Q216" s="51" t="s">
        <v>20</v>
      </c>
      <c r="R216" s="51">
        <v>2</v>
      </c>
      <c r="S216" s="51" t="s">
        <v>0</v>
      </c>
      <c r="T216" s="51">
        <v>62.100180148047897</v>
      </c>
      <c r="U216" s="51">
        <v>59.951190001918</v>
      </c>
      <c r="V216" s="51">
        <v>64.249170294177802</v>
      </c>
      <c r="W216" s="51">
        <v>2.1489901461299041</v>
      </c>
      <c r="X216" s="51">
        <v>2.148990146129897</v>
      </c>
    </row>
    <row r="217" spans="15:24">
      <c r="O217" s="51" t="s">
        <v>1147</v>
      </c>
      <c r="P217" s="51" t="s">
        <v>33</v>
      </c>
      <c r="Q217" s="51" t="s">
        <v>20</v>
      </c>
      <c r="R217" s="51">
        <v>3</v>
      </c>
      <c r="S217" s="51" t="s">
        <v>0</v>
      </c>
      <c r="T217" s="51">
        <v>60.011645207711702</v>
      </c>
      <c r="U217" s="51">
        <v>57.776921832065199</v>
      </c>
      <c r="V217" s="51">
        <v>62.246368583358198</v>
      </c>
      <c r="W217" s="51">
        <v>2.2347233756464959</v>
      </c>
      <c r="X217" s="51">
        <v>2.234723375646503</v>
      </c>
    </row>
    <row r="218" spans="15:24">
      <c r="O218" s="51" t="s">
        <v>1148</v>
      </c>
      <c r="P218" s="51" t="s">
        <v>33</v>
      </c>
      <c r="Q218" s="51" t="s">
        <v>20</v>
      </c>
      <c r="R218" s="51">
        <v>4</v>
      </c>
      <c r="S218" s="51" t="s">
        <v>0</v>
      </c>
      <c r="T218" s="51">
        <v>55.067344136819202</v>
      </c>
      <c r="U218" s="51">
        <v>52.602160911259297</v>
      </c>
      <c r="V218" s="51">
        <v>57.532527362379099</v>
      </c>
      <c r="W218" s="51">
        <v>2.4651832255598976</v>
      </c>
      <c r="X218" s="51">
        <v>2.4651832255599047</v>
      </c>
    </row>
    <row r="219" spans="15:24">
      <c r="O219" s="51" t="s">
        <v>1149</v>
      </c>
      <c r="P219" s="51" t="s">
        <v>33</v>
      </c>
      <c r="Q219" s="51" t="s">
        <v>20</v>
      </c>
      <c r="R219" s="51">
        <v>5</v>
      </c>
      <c r="S219" s="51" t="s">
        <v>0</v>
      </c>
      <c r="T219" s="51">
        <v>52.0800953026855</v>
      </c>
      <c r="U219" s="51">
        <v>49.557218535900098</v>
      </c>
      <c r="V219" s="51">
        <v>54.602972069470901</v>
      </c>
      <c r="W219" s="51">
        <v>2.5228767667854015</v>
      </c>
      <c r="X219" s="51">
        <v>2.5228767667854015</v>
      </c>
    </row>
    <row r="220" spans="15:24">
      <c r="O220" s="51" t="s">
        <v>1150</v>
      </c>
      <c r="P220" s="51" t="s">
        <v>34</v>
      </c>
      <c r="Q220" s="51" t="s">
        <v>20</v>
      </c>
      <c r="R220" s="51">
        <v>0</v>
      </c>
      <c r="S220" s="51" t="s">
        <v>0</v>
      </c>
      <c r="T220" s="51">
        <v>57.319435256679398</v>
      </c>
      <c r="U220" s="51">
        <v>56.122777218723598</v>
      </c>
      <c r="V220" s="51">
        <v>58.516093294635098</v>
      </c>
      <c r="W220" s="51">
        <v>1.1966580379557001</v>
      </c>
      <c r="X220" s="51">
        <v>1.1966580379557996</v>
      </c>
    </row>
    <row r="221" spans="15:24">
      <c r="O221" s="51" t="s">
        <v>1151</v>
      </c>
      <c r="P221" s="51" t="s">
        <v>34</v>
      </c>
      <c r="Q221" s="51" t="s">
        <v>20</v>
      </c>
      <c r="R221" s="51">
        <v>1</v>
      </c>
      <c r="S221" s="51" t="s">
        <v>0</v>
      </c>
      <c r="T221" s="51">
        <v>61.261261501091298</v>
      </c>
      <c r="U221" s="51">
        <v>58.860257755218598</v>
      </c>
      <c r="V221" s="51">
        <v>63.662265246964097</v>
      </c>
      <c r="W221" s="51">
        <v>2.4010037458727993</v>
      </c>
      <c r="X221" s="51">
        <v>2.4010037458726998</v>
      </c>
    </row>
    <row r="222" spans="15:24">
      <c r="O222" s="51" t="s">
        <v>1152</v>
      </c>
      <c r="P222" s="51" t="s">
        <v>34</v>
      </c>
      <c r="Q222" s="51" t="s">
        <v>20</v>
      </c>
      <c r="R222" s="51">
        <v>2</v>
      </c>
      <c r="S222" s="51" t="s">
        <v>0</v>
      </c>
      <c r="T222" s="51">
        <v>57.746285926753799</v>
      </c>
      <c r="U222" s="51">
        <v>54.802365524004699</v>
      </c>
      <c r="V222" s="51">
        <v>60.6902063295029</v>
      </c>
      <c r="W222" s="51">
        <v>2.9439204027491002</v>
      </c>
      <c r="X222" s="51">
        <v>2.9439204027491002</v>
      </c>
    </row>
    <row r="223" spans="15:24">
      <c r="O223" s="51" t="s">
        <v>1153</v>
      </c>
      <c r="P223" s="51" t="s">
        <v>34</v>
      </c>
      <c r="Q223" s="51" t="s">
        <v>20</v>
      </c>
      <c r="R223" s="51">
        <v>3</v>
      </c>
      <c r="S223" s="51" t="s">
        <v>0</v>
      </c>
      <c r="T223" s="51">
        <v>58.839207919809198</v>
      </c>
      <c r="U223" s="51">
        <v>56.4293508375466</v>
      </c>
      <c r="V223" s="51">
        <v>61.249065002071802</v>
      </c>
      <c r="W223" s="51">
        <v>2.4098570822626044</v>
      </c>
      <c r="X223" s="51">
        <v>2.4098570822625973</v>
      </c>
    </row>
    <row r="224" spans="15:24">
      <c r="O224" s="51" t="s">
        <v>1154</v>
      </c>
      <c r="P224" s="51" t="s">
        <v>34</v>
      </c>
      <c r="Q224" s="51" t="s">
        <v>20</v>
      </c>
      <c r="R224" s="51">
        <v>4</v>
      </c>
      <c r="S224" s="51" t="s">
        <v>0</v>
      </c>
      <c r="T224" s="51">
        <v>55.965114578162598</v>
      </c>
      <c r="U224" s="51">
        <v>53.426616690816502</v>
      </c>
      <c r="V224" s="51">
        <v>58.503612465508702</v>
      </c>
      <c r="W224" s="51">
        <v>2.5384978873461037</v>
      </c>
      <c r="X224" s="51">
        <v>2.5384978873460966</v>
      </c>
    </row>
    <row r="225" spans="15:24">
      <c r="O225" s="51" t="s">
        <v>1155</v>
      </c>
      <c r="P225" s="51" t="s">
        <v>34</v>
      </c>
      <c r="Q225" s="51" t="s">
        <v>20</v>
      </c>
      <c r="R225" s="51">
        <v>5</v>
      </c>
      <c r="S225" s="51" t="s">
        <v>0</v>
      </c>
      <c r="T225" s="51">
        <v>53.464848371838201</v>
      </c>
      <c r="U225" s="51">
        <v>50.462348717770197</v>
      </c>
      <c r="V225" s="51">
        <v>56.467348025906297</v>
      </c>
      <c r="W225" s="51">
        <v>3.0024996540680959</v>
      </c>
      <c r="X225" s="51">
        <v>3.0024996540680036</v>
      </c>
    </row>
    <row r="226" spans="15:24">
      <c r="O226" s="51" t="s">
        <v>1156</v>
      </c>
      <c r="P226" s="51" t="s">
        <v>36</v>
      </c>
      <c r="Q226" s="51" t="s">
        <v>20</v>
      </c>
      <c r="R226" s="51">
        <v>0</v>
      </c>
      <c r="S226" s="51" t="s">
        <v>0</v>
      </c>
      <c r="T226" s="51">
        <v>61.307350917112302</v>
      </c>
      <c r="U226" s="51">
        <v>60.001845101138997</v>
      </c>
      <c r="V226" s="51">
        <v>62.612856733085501</v>
      </c>
      <c r="W226" s="51">
        <v>1.3055058159731985</v>
      </c>
      <c r="X226" s="51">
        <v>1.3055058159733051</v>
      </c>
    </row>
    <row r="227" spans="15:24">
      <c r="O227" s="51" t="s">
        <v>1157</v>
      </c>
      <c r="P227" s="51" t="s">
        <v>36</v>
      </c>
      <c r="Q227" s="51" t="s">
        <v>20</v>
      </c>
      <c r="R227" s="51">
        <v>1</v>
      </c>
      <c r="S227" s="51" t="s">
        <v>0</v>
      </c>
      <c r="T227" s="51">
        <v>62.992079024091097</v>
      </c>
      <c r="U227" s="51">
        <v>59.663362657242402</v>
      </c>
      <c r="V227" s="51">
        <v>66.320795390939793</v>
      </c>
      <c r="W227" s="51">
        <v>3.3287163668486954</v>
      </c>
      <c r="X227" s="51">
        <v>3.3287163668486954</v>
      </c>
    </row>
    <row r="228" spans="15:24">
      <c r="O228" s="51" t="s">
        <v>1158</v>
      </c>
      <c r="P228" s="51" t="s">
        <v>36</v>
      </c>
      <c r="Q228" s="51" t="s">
        <v>20</v>
      </c>
      <c r="R228" s="51">
        <v>2</v>
      </c>
      <c r="S228" s="51" t="s">
        <v>0</v>
      </c>
      <c r="T228" s="51">
        <v>65.279173394824795</v>
      </c>
      <c r="U228" s="51">
        <v>62.458670024941398</v>
      </c>
      <c r="V228" s="51">
        <v>68.099676764708093</v>
      </c>
      <c r="W228" s="51">
        <v>2.8205033698832978</v>
      </c>
      <c r="X228" s="51">
        <v>2.8205033698833972</v>
      </c>
    </row>
    <row r="229" spans="15:24">
      <c r="O229" s="51" t="s">
        <v>1159</v>
      </c>
      <c r="P229" s="51" t="s">
        <v>36</v>
      </c>
      <c r="Q229" s="51" t="s">
        <v>20</v>
      </c>
      <c r="R229" s="51">
        <v>3</v>
      </c>
      <c r="S229" s="51" t="s">
        <v>0</v>
      </c>
      <c r="T229" s="51">
        <v>57.7497246671821</v>
      </c>
      <c r="U229" s="51">
        <v>54.800475750445003</v>
      </c>
      <c r="V229" s="51">
        <v>60.698973583919098</v>
      </c>
      <c r="W229" s="51">
        <v>2.9492489167369982</v>
      </c>
      <c r="X229" s="51">
        <v>2.9492489167370977</v>
      </c>
    </row>
    <row r="230" spans="15:24">
      <c r="O230" s="51" t="s">
        <v>1160</v>
      </c>
      <c r="P230" s="51" t="s">
        <v>36</v>
      </c>
      <c r="Q230" s="51" t="s">
        <v>20</v>
      </c>
      <c r="R230" s="51">
        <v>4</v>
      </c>
      <c r="S230" s="51" t="s">
        <v>0</v>
      </c>
      <c r="T230" s="51">
        <v>60.826077731568901</v>
      </c>
      <c r="U230" s="51">
        <v>58.163493551893502</v>
      </c>
      <c r="V230" s="51">
        <v>63.4886619112443</v>
      </c>
      <c r="W230" s="51">
        <v>2.6625841796753988</v>
      </c>
      <c r="X230" s="51">
        <v>2.6625841796753988</v>
      </c>
    </row>
    <row r="231" spans="15:24">
      <c r="O231" s="51" t="s">
        <v>1161</v>
      </c>
      <c r="P231" s="51" t="s">
        <v>36</v>
      </c>
      <c r="Q231" s="51" t="s">
        <v>20</v>
      </c>
      <c r="R231" s="51">
        <v>5</v>
      </c>
      <c r="S231" s="51" t="s">
        <v>0</v>
      </c>
      <c r="T231" s="51">
        <v>60.512137024780699</v>
      </c>
      <c r="U231" s="51">
        <v>57.227750366385301</v>
      </c>
      <c r="V231" s="51">
        <v>63.796523683176197</v>
      </c>
      <c r="W231" s="51">
        <v>3.2843866583954977</v>
      </c>
      <c r="X231" s="51">
        <v>3.2843866583953982</v>
      </c>
    </row>
    <row r="232" spans="15:24">
      <c r="O232" s="51" t="s">
        <v>1162</v>
      </c>
      <c r="P232" s="51" t="s">
        <v>37</v>
      </c>
      <c r="Q232" s="51" t="s">
        <v>20</v>
      </c>
      <c r="R232" s="51">
        <v>0</v>
      </c>
      <c r="S232" s="51" t="s">
        <v>0</v>
      </c>
      <c r="T232" s="51">
        <v>61.153013796334697</v>
      </c>
      <c r="U232" s="51">
        <v>59.898903916022597</v>
      </c>
      <c r="V232" s="51">
        <v>62.407123676646897</v>
      </c>
      <c r="W232" s="51">
        <v>1.2541098803121997</v>
      </c>
      <c r="X232" s="51">
        <v>1.2541098803121002</v>
      </c>
    </row>
    <row r="233" spans="15:24">
      <c r="O233" s="51" t="s">
        <v>1163</v>
      </c>
      <c r="P233" s="51" t="s">
        <v>37</v>
      </c>
      <c r="Q233" s="51" t="s">
        <v>20</v>
      </c>
      <c r="R233" s="51">
        <v>1</v>
      </c>
      <c r="S233" s="51" t="s">
        <v>0</v>
      </c>
      <c r="T233" s="51">
        <v>63.682993634901202</v>
      </c>
      <c r="U233" s="51">
        <v>60.678184963011503</v>
      </c>
      <c r="V233" s="51">
        <v>66.6878023067909</v>
      </c>
      <c r="W233" s="51">
        <v>3.0048086718896982</v>
      </c>
      <c r="X233" s="51">
        <v>3.0048086718896982</v>
      </c>
    </row>
    <row r="234" spans="15:24">
      <c r="O234" s="51" t="s">
        <v>1164</v>
      </c>
      <c r="P234" s="51" t="s">
        <v>37</v>
      </c>
      <c r="Q234" s="51" t="s">
        <v>20</v>
      </c>
      <c r="R234" s="51">
        <v>2</v>
      </c>
      <c r="S234" s="51" t="s">
        <v>0</v>
      </c>
      <c r="T234" s="51">
        <v>61.079312644773204</v>
      </c>
      <c r="U234" s="51">
        <v>57.889235043786201</v>
      </c>
      <c r="V234" s="51">
        <v>64.269390245760107</v>
      </c>
      <c r="W234" s="51">
        <v>3.1900776009869034</v>
      </c>
      <c r="X234" s="51">
        <v>3.1900776009870029</v>
      </c>
    </row>
    <row r="235" spans="15:24">
      <c r="O235" s="51" t="s">
        <v>1165</v>
      </c>
      <c r="P235" s="51" t="s">
        <v>37</v>
      </c>
      <c r="Q235" s="51" t="s">
        <v>20</v>
      </c>
      <c r="R235" s="51">
        <v>3</v>
      </c>
      <c r="S235" s="51" t="s">
        <v>0</v>
      </c>
      <c r="T235" s="51">
        <v>64.7014979127582</v>
      </c>
      <c r="U235" s="51">
        <v>62.042347358356302</v>
      </c>
      <c r="V235" s="51">
        <v>67.360648467160104</v>
      </c>
      <c r="W235" s="51">
        <v>2.6591505544019043</v>
      </c>
      <c r="X235" s="51">
        <v>2.6591505544018972</v>
      </c>
    </row>
    <row r="236" spans="15:24">
      <c r="O236" s="51" t="s">
        <v>1166</v>
      </c>
      <c r="P236" s="51" t="s">
        <v>37</v>
      </c>
      <c r="Q236" s="51" t="s">
        <v>20</v>
      </c>
      <c r="R236" s="51">
        <v>4</v>
      </c>
      <c r="S236" s="51" t="s">
        <v>0</v>
      </c>
      <c r="T236" s="51">
        <v>60.518306233982102</v>
      </c>
      <c r="U236" s="51">
        <v>57.8690724706357</v>
      </c>
      <c r="V236" s="51">
        <v>63.167539997328603</v>
      </c>
      <c r="W236" s="51">
        <v>2.6492337633465013</v>
      </c>
      <c r="X236" s="51">
        <v>2.6492337633464018</v>
      </c>
    </row>
    <row r="237" spans="15:24">
      <c r="O237" s="51" t="s">
        <v>1167</v>
      </c>
      <c r="P237" s="51" t="s">
        <v>37</v>
      </c>
      <c r="Q237" s="51" t="s">
        <v>20</v>
      </c>
      <c r="R237" s="51">
        <v>5</v>
      </c>
      <c r="S237" s="51" t="s">
        <v>0</v>
      </c>
      <c r="T237" s="51">
        <v>56.372530033021498</v>
      </c>
      <c r="U237" s="51">
        <v>53.5075124767177</v>
      </c>
      <c r="V237" s="51">
        <v>59.237547589325402</v>
      </c>
      <c r="W237" s="51">
        <v>2.8650175563039042</v>
      </c>
      <c r="X237" s="51">
        <v>2.8650175563037976</v>
      </c>
    </row>
    <row r="238" spans="15:24">
      <c r="O238" s="51" t="s">
        <v>1168</v>
      </c>
      <c r="P238" s="51" t="s">
        <v>38</v>
      </c>
      <c r="Q238" s="51" t="s">
        <v>20</v>
      </c>
      <c r="R238" s="51">
        <v>0</v>
      </c>
      <c r="S238" s="51" t="s">
        <v>0</v>
      </c>
      <c r="T238" s="51">
        <v>59.476991947141698</v>
      </c>
      <c r="U238" s="51">
        <v>58.209556693235598</v>
      </c>
      <c r="V238" s="51">
        <v>60.744427201047799</v>
      </c>
      <c r="W238" s="51">
        <v>1.2674352539061005</v>
      </c>
      <c r="X238" s="51">
        <v>1.2674352539061005</v>
      </c>
    </row>
    <row r="239" spans="15:24">
      <c r="O239" s="51" t="s">
        <v>1169</v>
      </c>
      <c r="P239" s="51" t="s">
        <v>38</v>
      </c>
      <c r="Q239" s="51" t="s">
        <v>20</v>
      </c>
      <c r="R239" s="51">
        <v>1</v>
      </c>
      <c r="S239" s="51" t="s">
        <v>0</v>
      </c>
      <c r="T239" s="51">
        <v>65.392280541397596</v>
      </c>
      <c r="U239" s="51">
        <v>62.855081688573499</v>
      </c>
      <c r="V239" s="51">
        <v>67.929479394221701</v>
      </c>
      <c r="W239" s="51">
        <v>2.5371988528241047</v>
      </c>
      <c r="X239" s="51">
        <v>2.5371988528240976</v>
      </c>
    </row>
    <row r="240" spans="15:24">
      <c r="O240" s="51" t="s">
        <v>1170</v>
      </c>
      <c r="P240" s="51" t="s">
        <v>38</v>
      </c>
      <c r="Q240" s="51" t="s">
        <v>20</v>
      </c>
      <c r="R240" s="51">
        <v>2</v>
      </c>
      <c r="S240" s="51" t="s">
        <v>0</v>
      </c>
      <c r="T240" s="51">
        <v>60.831997130938703</v>
      </c>
      <c r="U240" s="51">
        <v>57.811739340566</v>
      </c>
      <c r="V240" s="51">
        <v>63.852254921311498</v>
      </c>
      <c r="W240" s="51">
        <v>3.0202577903727956</v>
      </c>
      <c r="X240" s="51">
        <v>3.0202577903727033</v>
      </c>
    </row>
    <row r="241" spans="15:24">
      <c r="O241" s="51" t="s">
        <v>1171</v>
      </c>
      <c r="P241" s="51" t="s">
        <v>38</v>
      </c>
      <c r="Q241" s="51" t="s">
        <v>20</v>
      </c>
      <c r="R241" s="51">
        <v>3</v>
      </c>
      <c r="S241" s="51" t="s">
        <v>0</v>
      </c>
      <c r="T241" s="51">
        <v>59.223051659448899</v>
      </c>
      <c r="U241" s="51">
        <v>56.475415518330102</v>
      </c>
      <c r="V241" s="51">
        <v>61.970687800567802</v>
      </c>
      <c r="W241" s="51">
        <v>2.7476361411189032</v>
      </c>
      <c r="X241" s="51">
        <v>2.7476361411187966</v>
      </c>
    </row>
    <row r="242" spans="15:24">
      <c r="O242" s="51" t="s">
        <v>1172</v>
      </c>
      <c r="P242" s="51" t="s">
        <v>38</v>
      </c>
      <c r="Q242" s="51" t="s">
        <v>20</v>
      </c>
      <c r="R242" s="51">
        <v>4</v>
      </c>
      <c r="S242" s="51" t="s">
        <v>0</v>
      </c>
      <c r="T242" s="51">
        <v>57.773414702640601</v>
      </c>
      <c r="U242" s="51">
        <v>54.8327206722835</v>
      </c>
      <c r="V242" s="51">
        <v>60.714108732997701</v>
      </c>
      <c r="W242" s="51">
        <v>2.9406940303571005</v>
      </c>
      <c r="X242" s="51">
        <v>2.9406940303571005</v>
      </c>
    </row>
    <row r="243" spans="15:24">
      <c r="O243" s="51" t="s">
        <v>1173</v>
      </c>
      <c r="P243" s="51" t="s">
        <v>38</v>
      </c>
      <c r="Q243" s="51" t="s">
        <v>20</v>
      </c>
      <c r="R243" s="51">
        <v>5</v>
      </c>
      <c r="S243" s="51" t="s">
        <v>0</v>
      </c>
      <c r="T243" s="51">
        <v>54.363299496031999</v>
      </c>
      <c r="U243" s="51">
        <v>51.131811708342703</v>
      </c>
      <c r="V243" s="51">
        <v>57.594787283721402</v>
      </c>
      <c r="W243" s="51">
        <v>3.231487787689403</v>
      </c>
      <c r="X243" s="51">
        <v>3.2314877876892965</v>
      </c>
    </row>
    <row r="244" spans="15:24">
      <c r="O244" s="51" t="s">
        <v>1174</v>
      </c>
      <c r="P244" s="51" t="s">
        <v>39</v>
      </c>
      <c r="Q244" s="51" t="s">
        <v>20</v>
      </c>
      <c r="R244" s="51">
        <v>0</v>
      </c>
      <c r="S244" s="51" t="s">
        <v>0</v>
      </c>
      <c r="T244" s="51">
        <v>60.2834184129159</v>
      </c>
      <c r="U244" s="51">
        <v>59.105670124537603</v>
      </c>
      <c r="V244" s="51">
        <v>61.461166701294196</v>
      </c>
      <c r="W244" s="51">
        <v>1.1777482883782966</v>
      </c>
      <c r="X244" s="51">
        <v>1.1777482883782966</v>
      </c>
    </row>
    <row r="245" spans="15:24">
      <c r="O245" s="51" t="s">
        <v>1175</v>
      </c>
      <c r="P245" s="51" t="s">
        <v>39</v>
      </c>
      <c r="Q245" s="51" t="s">
        <v>20</v>
      </c>
      <c r="R245" s="51">
        <v>1</v>
      </c>
      <c r="S245" s="51" t="s">
        <v>0</v>
      </c>
      <c r="T245" s="51">
        <v>66.030606992894107</v>
      </c>
      <c r="U245" s="51">
        <v>63.332554656477797</v>
      </c>
      <c r="V245" s="51">
        <v>68.728659329310304</v>
      </c>
      <c r="W245" s="51">
        <v>2.6980523364161968</v>
      </c>
      <c r="X245" s="51">
        <v>2.6980523364163105</v>
      </c>
    </row>
    <row r="246" spans="15:24">
      <c r="O246" s="51" t="s">
        <v>1176</v>
      </c>
      <c r="P246" s="51" t="s">
        <v>39</v>
      </c>
      <c r="Q246" s="51" t="s">
        <v>20</v>
      </c>
      <c r="R246" s="51">
        <v>2</v>
      </c>
      <c r="S246" s="51" t="s">
        <v>0</v>
      </c>
      <c r="T246" s="51">
        <v>60.124185209101597</v>
      </c>
      <c r="U246" s="51">
        <v>57.2863215476698</v>
      </c>
      <c r="V246" s="51">
        <v>62.962048870533401</v>
      </c>
      <c r="W246" s="51">
        <v>2.837863661431804</v>
      </c>
      <c r="X246" s="51">
        <v>2.8378636614317969</v>
      </c>
    </row>
    <row r="247" spans="15:24">
      <c r="O247" s="51" t="s">
        <v>1177</v>
      </c>
      <c r="P247" s="51" t="s">
        <v>39</v>
      </c>
      <c r="Q247" s="51" t="s">
        <v>20</v>
      </c>
      <c r="R247" s="51">
        <v>3</v>
      </c>
      <c r="S247" s="51" t="s">
        <v>0</v>
      </c>
      <c r="T247" s="51">
        <v>63.648508448595898</v>
      </c>
      <c r="U247" s="51">
        <v>60.730800287754199</v>
      </c>
      <c r="V247" s="51">
        <v>66.566216609437504</v>
      </c>
      <c r="W247" s="51">
        <v>2.917708160841606</v>
      </c>
      <c r="X247" s="51">
        <v>2.9177081608416984</v>
      </c>
    </row>
    <row r="248" spans="15:24">
      <c r="O248" s="51" t="s">
        <v>1178</v>
      </c>
      <c r="P248" s="51" t="s">
        <v>39</v>
      </c>
      <c r="Q248" s="51" t="s">
        <v>20</v>
      </c>
      <c r="R248" s="51">
        <v>4</v>
      </c>
      <c r="S248" s="51" t="s">
        <v>0</v>
      </c>
      <c r="T248" s="51">
        <v>57.866101966935702</v>
      </c>
      <c r="U248" s="51">
        <v>55.395142291961697</v>
      </c>
      <c r="V248" s="51">
        <v>60.337061641909798</v>
      </c>
      <c r="W248" s="51">
        <v>2.4709596749740967</v>
      </c>
      <c r="X248" s="51">
        <v>2.4709596749740044</v>
      </c>
    </row>
    <row r="249" spans="15:24">
      <c r="O249" s="51" t="s">
        <v>1179</v>
      </c>
      <c r="P249" s="51" t="s">
        <v>39</v>
      </c>
      <c r="Q249" s="51" t="s">
        <v>20</v>
      </c>
      <c r="R249" s="51">
        <v>5</v>
      </c>
      <c r="S249" s="51" t="s">
        <v>0</v>
      </c>
      <c r="T249" s="51">
        <v>55.771539697534003</v>
      </c>
      <c r="U249" s="51">
        <v>53.056953709975197</v>
      </c>
      <c r="V249" s="51">
        <v>58.486125685092901</v>
      </c>
      <c r="W249" s="51">
        <v>2.7145859875588982</v>
      </c>
      <c r="X249" s="51">
        <v>2.7145859875588059</v>
      </c>
    </row>
    <row r="250" spans="15:24">
      <c r="O250" s="51" t="s">
        <v>1180</v>
      </c>
      <c r="P250" s="51" t="s">
        <v>40</v>
      </c>
      <c r="Q250" s="51" t="s">
        <v>20</v>
      </c>
      <c r="R250" s="51">
        <v>0</v>
      </c>
      <c r="S250" s="51" t="s">
        <v>0</v>
      </c>
      <c r="T250" s="51">
        <v>61.069148608202298</v>
      </c>
      <c r="U250" s="51">
        <v>59.840879135438698</v>
      </c>
      <c r="V250" s="51">
        <v>62.297418080965798</v>
      </c>
      <c r="W250" s="51">
        <v>1.2282694727635004</v>
      </c>
      <c r="X250" s="51">
        <v>1.2282694727635999</v>
      </c>
    </row>
    <row r="251" spans="15:24">
      <c r="O251" s="51" t="s">
        <v>1181</v>
      </c>
      <c r="P251" s="51" t="s">
        <v>40</v>
      </c>
      <c r="Q251" s="51" t="s">
        <v>20</v>
      </c>
      <c r="R251" s="51">
        <v>1</v>
      </c>
      <c r="S251" s="51" t="s">
        <v>0</v>
      </c>
      <c r="T251" s="51">
        <v>65.317684892130103</v>
      </c>
      <c r="U251" s="51">
        <v>62.412357146908697</v>
      </c>
      <c r="V251" s="51">
        <v>68.223012637351502</v>
      </c>
      <c r="W251" s="51">
        <v>2.905327745221399</v>
      </c>
      <c r="X251" s="51">
        <v>2.9053277452214061</v>
      </c>
    </row>
    <row r="252" spans="15:24">
      <c r="O252" s="51" t="s">
        <v>1182</v>
      </c>
      <c r="P252" s="51" t="s">
        <v>40</v>
      </c>
      <c r="Q252" s="51" t="s">
        <v>20</v>
      </c>
      <c r="R252" s="51">
        <v>2</v>
      </c>
      <c r="S252" s="51" t="s">
        <v>0</v>
      </c>
      <c r="T252" s="51">
        <v>62.904690127639903</v>
      </c>
      <c r="U252" s="51">
        <v>60.765707417664999</v>
      </c>
      <c r="V252" s="51">
        <v>65.043672837614807</v>
      </c>
      <c r="W252" s="51">
        <v>2.1389827099749041</v>
      </c>
      <c r="X252" s="51">
        <v>2.1389827099749041</v>
      </c>
    </row>
    <row r="253" spans="15:24">
      <c r="O253" s="51" t="s">
        <v>1183</v>
      </c>
      <c r="P253" s="51" t="s">
        <v>40</v>
      </c>
      <c r="Q253" s="51" t="s">
        <v>20</v>
      </c>
      <c r="R253" s="51">
        <v>3</v>
      </c>
      <c r="S253" s="51" t="s">
        <v>0</v>
      </c>
      <c r="T253" s="51">
        <v>59.780996973567902</v>
      </c>
      <c r="U253" s="51">
        <v>56.511644629460903</v>
      </c>
      <c r="V253" s="51">
        <v>63.050349317674801</v>
      </c>
      <c r="W253" s="51">
        <v>3.269352344106899</v>
      </c>
      <c r="X253" s="51">
        <v>3.2693523441069985</v>
      </c>
    </row>
    <row r="254" spans="15:24">
      <c r="O254" s="51" t="s">
        <v>1184</v>
      </c>
      <c r="P254" s="51" t="s">
        <v>40</v>
      </c>
      <c r="Q254" s="51" t="s">
        <v>20</v>
      </c>
      <c r="R254" s="51">
        <v>4</v>
      </c>
      <c r="S254" s="51" t="s">
        <v>0</v>
      </c>
      <c r="T254" s="51">
        <v>60.933970281984301</v>
      </c>
      <c r="U254" s="51">
        <v>58.310538431525302</v>
      </c>
      <c r="V254" s="51">
        <v>63.5574021324434</v>
      </c>
      <c r="W254" s="51">
        <v>2.6234318504590988</v>
      </c>
      <c r="X254" s="51">
        <v>2.6234318504589993</v>
      </c>
    </row>
    <row r="255" spans="15:24">
      <c r="O255" s="51" t="s">
        <v>1185</v>
      </c>
      <c r="P255" s="51" t="s">
        <v>40</v>
      </c>
      <c r="Q255" s="51" t="s">
        <v>20</v>
      </c>
      <c r="R255" s="51">
        <v>5</v>
      </c>
      <c r="S255" s="51" t="s">
        <v>0</v>
      </c>
      <c r="T255" s="51">
        <v>57.775439931577203</v>
      </c>
      <c r="U255" s="51">
        <v>55.084493457337501</v>
      </c>
      <c r="V255" s="51">
        <v>60.466386405816799</v>
      </c>
      <c r="W255" s="51">
        <v>2.6909464742395954</v>
      </c>
      <c r="X255" s="51">
        <v>2.690946474239702</v>
      </c>
    </row>
    <row r="256" spans="15:24">
      <c r="O256" s="51" t="s">
        <v>1186</v>
      </c>
      <c r="P256" s="51" t="s">
        <v>41</v>
      </c>
      <c r="Q256" s="51" t="s">
        <v>20</v>
      </c>
      <c r="R256" s="51">
        <v>0</v>
      </c>
      <c r="S256" s="51" t="s">
        <v>0</v>
      </c>
      <c r="T256" s="51">
        <v>59.673538607763199</v>
      </c>
      <c r="U256" s="51">
        <v>58.436413809775303</v>
      </c>
      <c r="V256" s="51">
        <v>60.910663405751002</v>
      </c>
      <c r="W256" s="51">
        <v>1.2371247979878035</v>
      </c>
      <c r="X256" s="51">
        <v>1.2371247979878959</v>
      </c>
    </row>
    <row r="257" spans="15:24">
      <c r="O257" s="51" t="s">
        <v>1187</v>
      </c>
      <c r="P257" s="51" t="s">
        <v>41</v>
      </c>
      <c r="Q257" s="51" t="s">
        <v>20</v>
      </c>
      <c r="R257" s="51">
        <v>1</v>
      </c>
      <c r="S257" s="51" t="s">
        <v>0</v>
      </c>
      <c r="T257" s="51">
        <v>62.414173901775499</v>
      </c>
      <c r="U257" s="51">
        <v>59.921361656032303</v>
      </c>
      <c r="V257" s="51">
        <v>64.906986147518694</v>
      </c>
      <c r="W257" s="51">
        <v>2.4928122457431954</v>
      </c>
      <c r="X257" s="51">
        <v>2.4928122457431954</v>
      </c>
    </row>
    <row r="258" spans="15:24">
      <c r="O258" s="51" t="s">
        <v>1188</v>
      </c>
      <c r="P258" s="51" t="s">
        <v>41</v>
      </c>
      <c r="Q258" s="51" t="s">
        <v>20</v>
      </c>
      <c r="R258" s="51">
        <v>2</v>
      </c>
      <c r="S258" s="51" t="s">
        <v>0</v>
      </c>
      <c r="T258" s="51">
        <v>62.232703965095503</v>
      </c>
      <c r="U258" s="51">
        <v>59.188799053216201</v>
      </c>
      <c r="V258" s="51">
        <v>65.276608876974905</v>
      </c>
      <c r="W258" s="51">
        <v>3.0439049118794017</v>
      </c>
      <c r="X258" s="51">
        <v>3.0439049118793022</v>
      </c>
    </row>
    <row r="259" spans="15:24">
      <c r="O259" s="51" t="s">
        <v>1189</v>
      </c>
      <c r="P259" s="51" t="s">
        <v>41</v>
      </c>
      <c r="Q259" s="51" t="s">
        <v>20</v>
      </c>
      <c r="R259" s="51">
        <v>3</v>
      </c>
      <c r="S259" s="51" t="s">
        <v>0</v>
      </c>
      <c r="T259" s="51">
        <v>60.799241795563098</v>
      </c>
      <c r="U259" s="51">
        <v>58.343967101679901</v>
      </c>
      <c r="V259" s="51">
        <v>63.254516489446402</v>
      </c>
      <c r="W259" s="51">
        <v>2.4552746938833039</v>
      </c>
      <c r="X259" s="51">
        <v>2.4552746938831973</v>
      </c>
    </row>
    <row r="260" spans="15:24">
      <c r="O260" s="51" t="s">
        <v>1190</v>
      </c>
      <c r="P260" s="51" t="s">
        <v>41</v>
      </c>
      <c r="Q260" s="51" t="s">
        <v>20</v>
      </c>
      <c r="R260" s="51">
        <v>4</v>
      </c>
      <c r="S260" s="51" t="s">
        <v>0</v>
      </c>
      <c r="T260" s="51">
        <v>58.285006012483301</v>
      </c>
      <c r="U260" s="51">
        <v>55.402075063417897</v>
      </c>
      <c r="V260" s="51">
        <v>61.167936961548598</v>
      </c>
      <c r="W260" s="51">
        <v>2.8829309490652975</v>
      </c>
      <c r="X260" s="51">
        <v>2.882930949065404</v>
      </c>
    </row>
    <row r="261" spans="15:24">
      <c r="O261" s="51" t="s">
        <v>1191</v>
      </c>
      <c r="P261" s="51" t="s">
        <v>41</v>
      </c>
      <c r="Q261" s="51" t="s">
        <v>20</v>
      </c>
      <c r="R261" s="51">
        <v>5</v>
      </c>
      <c r="S261" s="51" t="s">
        <v>0</v>
      </c>
      <c r="T261" s="51">
        <v>55.057472000732197</v>
      </c>
      <c r="U261" s="51">
        <v>51.887298625300097</v>
      </c>
      <c r="V261" s="51">
        <v>58.227645376164297</v>
      </c>
      <c r="W261" s="51">
        <v>3.1701733754320998</v>
      </c>
      <c r="X261" s="51">
        <v>3.1701733754320998</v>
      </c>
    </row>
    <row r="262" spans="15:24">
      <c r="O262" s="51" t="s">
        <v>1192</v>
      </c>
      <c r="P262" s="51" t="s">
        <v>43</v>
      </c>
      <c r="Q262" s="51" t="s">
        <v>20</v>
      </c>
      <c r="R262" s="51">
        <v>0</v>
      </c>
      <c r="S262" s="51" t="s">
        <v>0</v>
      </c>
      <c r="T262" s="51">
        <v>55.539467955160902</v>
      </c>
      <c r="U262" s="51">
        <v>54.293662889465999</v>
      </c>
      <c r="V262" s="51">
        <v>56.785273020855897</v>
      </c>
      <c r="W262" s="51">
        <v>1.2458050656949951</v>
      </c>
      <c r="X262" s="51">
        <v>1.2458050656949027</v>
      </c>
    </row>
    <row r="263" spans="15:24">
      <c r="O263" s="51" t="s">
        <v>1193</v>
      </c>
      <c r="P263" s="51" t="s">
        <v>43</v>
      </c>
      <c r="Q263" s="51" t="s">
        <v>20</v>
      </c>
      <c r="R263" s="51">
        <v>1</v>
      </c>
      <c r="S263" s="51" t="s">
        <v>0</v>
      </c>
      <c r="T263" s="51">
        <v>59.354036231128198</v>
      </c>
      <c r="U263" s="51">
        <v>56.638660946771402</v>
      </c>
      <c r="V263" s="51">
        <v>62.0694115154851</v>
      </c>
      <c r="W263" s="51">
        <v>2.7153752843569023</v>
      </c>
      <c r="X263" s="51">
        <v>2.7153752843567958</v>
      </c>
    </row>
    <row r="264" spans="15:24">
      <c r="O264" s="51" t="s">
        <v>1194</v>
      </c>
      <c r="P264" s="51" t="s">
        <v>43</v>
      </c>
      <c r="Q264" s="51" t="s">
        <v>20</v>
      </c>
      <c r="R264" s="51">
        <v>2</v>
      </c>
      <c r="S264" s="51" t="s">
        <v>0</v>
      </c>
      <c r="T264" s="51">
        <v>57.654794444425796</v>
      </c>
      <c r="U264" s="51">
        <v>54.959057357901102</v>
      </c>
      <c r="V264" s="51">
        <v>60.350531530950498</v>
      </c>
      <c r="W264" s="51">
        <v>2.6957370865247015</v>
      </c>
      <c r="X264" s="51">
        <v>2.6957370865246943</v>
      </c>
    </row>
    <row r="265" spans="15:24">
      <c r="O265" s="51" t="s">
        <v>1195</v>
      </c>
      <c r="P265" s="51" t="s">
        <v>43</v>
      </c>
      <c r="Q265" s="51" t="s">
        <v>20</v>
      </c>
      <c r="R265" s="51">
        <v>3</v>
      </c>
      <c r="S265" s="51" t="s">
        <v>0</v>
      </c>
      <c r="T265" s="51">
        <v>53.717149247345098</v>
      </c>
      <c r="U265" s="51">
        <v>50.877324998181102</v>
      </c>
      <c r="V265" s="51">
        <v>56.556973496509102</v>
      </c>
      <c r="W265" s="51">
        <v>2.8398242491640033</v>
      </c>
      <c r="X265" s="51">
        <v>2.8398242491639962</v>
      </c>
    </row>
    <row r="266" spans="15:24">
      <c r="O266" s="51" t="s">
        <v>1196</v>
      </c>
      <c r="P266" s="51" t="s">
        <v>43</v>
      </c>
      <c r="Q266" s="51" t="s">
        <v>20</v>
      </c>
      <c r="R266" s="51">
        <v>4</v>
      </c>
      <c r="S266" s="51" t="s">
        <v>0</v>
      </c>
      <c r="T266" s="51">
        <v>55.4577338328953</v>
      </c>
      <c r="U266" s="51">
        <v>52.567290716937002</v>
      </c>
      <c r="V266" s="51">
        <v>58.348176948853599</v>
      </c>
      <c r="W266" s="51">
        <v>2.8904431159582984</v>
      </c>
      <c r="X266" s="51">
        <v>2.8904431159582984</v>
      </c>
    </row>
    <row r="267" spans="15:24">
      <c r="O267" s="51" t="s">
        <v>1197</v>
      </c>
      <c r="P267" s="51" t="s">
        <v>43</v>
      </c>
      <c r="Q267" s="51" t="s">
        <v>20</v>
      </c>
      <c r="R267" s="51">
        <v>5</v>
      </c>
      <c r="S267" s="51" t="s">
        <v>0</v>
      </c>
      <c r="T267" s="51">
        <v>50.009553668352901</v>
      </c>
      <c r="U267" s="51">
        <v>46.870211728038299</v>
      </c>
      <c r="V267" s="51">
        <v>53.148895608667502</v>
      </c>
      <c r="W267" s="51">
        <v>3.1393419403146012</v>
      </c>
      <c r="X267" s="51">
        <v>3.1393419403146012</v>
      </c>
    </row>
    <row r="268" spans="15:24">
      <c r="O268" s="51" t="s">
        <v>1198</v>
      </c>
      <c r="P268" s="51" t="s">
        <v>44</v>
      </c>
      <c r="Q268" s="51" t="s">
        <v>20</v>
      </c>
      <c r="R268" s="51">
        <v>0</v>
      </c>
      <c r="S268" s="51" t="s">
        <v>0</v>
      </c>
      <c r="T268" s="51">
        <v>62.614890274206701</v>
      </c>
      <c r="U268" s="51">
        <v>61.366122884044799</v>
      </c>
      <c r="V268" s="51">
        <v>63.863657664368603</v>
      </c>
      <c r="W268" s="51">
        <v>1.2487673901619019</v>
      </c>
      <c r="X268" s="51">
        <v>1.2487673901619019</v>
      </c>
    </row>
    <row r="269" spans="15:24">
      <c r="O269" s="51" t="s">
        <v>1199</v>
      </c>
      <c r="P269" s="51" t="s">
        <v>44</v>
      </c>
      <c r="Q269" s="51" t="s">
        <v>20</v>
      </c>
      <c r="R269" s="51">
        <v>1</v>
      </c>
      <c r="S269" s="51" t="s">
        <v>0</v>
      </c>
      <c r="T269" s="51">
        <v>67.035769938269695</v>
      </c>
      <c r="U269" s="51">
        <v>64.427476905200393</v>
      </c>
      <c r="V269" s="51">
        <v>69.644062971338997</v>
      </c>
      <c r="W269" s="51">
        <v>2.6082930330693017</v>
      </c>
      <c r="X269" s="51">
        <v>2.6082930330693017</v>
      </c>
    </row>
    <row r="270" spans="15:24">
      <c r="O270" s="51" t="s">
        <v>1200</v>
      </c>
      <c r="P270" s="51" t="s">
        <v>44</v>
      </c>
      <c r="Q270" s="51" t="s">
        <v>20</v>
      </c>
      <c r="R270" s="51">
        <v>2</v>
      </c>
      <c r="S270" s="51" t="s">
        <v>0</v>
      </c>
      <c r="T270" s="51">
        <v>65.844693188034398</v>
      </c>
      <c r="U270" s="51">
        <v>63.154747601586003</v>
      </c>
      <c r="V270" s="51">
        <v>68.534638774482701</v>
      </c>
      <c r="W270" s="51">
        <v>2.6899455864483031</v>
      </c>
      <c r="X270" s="51">
        <v>2.6899455864483954</v>
      </c>
    </row>
    <row r="271" spans="15:24">
      <c r="O271" s="51" t="s">
        <v>1201</v>
      </c>
      <c r="P271" s="51" t="s">
        <v>44</v>
      </c>
      <c r="Q271" s="51" t="s">
        <v>20</v>
      </c>
      <c r="R271" s="51">
        <v>3</v>
      </c>
      <c r="S271" s="51" t="s">
        <v>0</v>
      </c>
      <c r="T271" s="51">
        <v>61.650292116925797</v>
      </c>
      <c r="U271" s="51">
        <v>58.114144215535603</v>
      </c>
      <c r="V271" s="51">
        <v>65.186440018316006</v>
      </c>
      <c r="W271" s="51">
        <v>3.5361479013902084</v>
      </c>
      <c r="X271" s="51">
        <v>3.5361479013901942</v>
      </c>
    </row>
    <row r="272" spans="15:24">
      <c r="O272" s="51" t="s">
        <v>1202</v>
      </c>
      <c r="P272" s="51" t="s">
        <v>44</v>
      </c>
      <c r="Q272" s="51" t="s">
        <v>20</v>
      </c>
      <c r="R272" s="51">
        <v>4</v>
      </c>
      <c r="S272" s="51" t="s">
        <v>0</v>
      </c>
      <c r="T272" s="51">
        <v>62.054491645638301</v>
      </c>
      <c r="U272" s="51">
        <v>58.889689932749597</v>
      </c>
      <c r="V272" s="51">
        <v>65.219293358527096</v>
      </c>
      <c r="W272" s="51">
        <v>3.1648017128887957</v>
      </c>
      <c r="X272" s="51">
        <v>3.1648017128887034</v>
      </c>
    </row>
    <row r="273" spans="15:24">
      <c r="O273" s="51" t="s">
        <v>1203</v>
      </c>
      <c r="P273" s="51" t="s">
        <v>44</v>
      </c>
      <c r="Q273" s="51" t="s">
        <v>20</v>
      </c>
      <c r="R273" s="51">
        <v>5</v>
      </c>
      <c r="S273" s="51" t="s">
        <v>0</v>
      </c>
      <c r="T273" s="51">
        <v>56.326128607828203</v>
      </c>
      <c r="U273" s="51">
        <v>53.7724819524068</v>
      </c>
      <c r="V273" s="51">
        <v>58.879775263249698</v>
      </c>
      <c r="W273" s="51">
        <v>2.5536466554214954</v>
      </c>
      <c r="X273" s="51">
        <v>2.553646655421403</v>
      </c>
    </row>
    <row r="274" spans="15:24">
      <c r="O274" s="51" t="s">
        <v>1204</v>
      </c>
      <c r="P274" s="51" t="s">
        <v>45</v>
      </c>
      <c r="Q274" s="51" t="s">
        <v>20</v>
      </c>
      <c r="R274" s="51">
        <v>0</v>
      </c>
      <c r="S274" s="51" t="s">
        <v>0</v>
      </c>
      <c r="T274" s="51">
        <v>55.538515119843503</v>
      </c>
      <c r="U274" s="51">
        <v>54.276475981789602</v>
      </c>
      <c r="V274" s="51">
        <v>56.800554257897403</v>
      </c>
      <c r="W274" s="51">
        <v>1.2620391380539004</v>
      </c>
      <c r="X274" s="51">
        <v>1.2620391380539004</v>
      </c>
    </row>
    <row r="275" spans="15:24">
      <c r="O275" s="51" t="s">
        <v>1205</v>
      </c>
      <c r="P275" s="51" t="s">
        <v>45</v>
      </c>
      <c r="Q275" s="51" t="s">
        <v>20</v>
      </c>
      <c r="R275" s="51">
        <v>1</v>
      </c>
      <c r="S275" s="51" t="s">
        <v>0</v>
      </c>
      <c r="T275" s="51">
        <v>62.3881514302524</v>
      </c>
      <c r="U275" s="51">
        <v>59.978125959790503</v>
      </c>
      <c r="V275" s="51">
        <v>64.798176900714296</v>
      </c>
      <c r="W275" s="51">
        <v>2.4100254704618962</v>
      </c>
      <c r="X275" s="51">
        <v>2.4100254704618962</v>
      </c>
    </row>
    <row r="276" spans="15:24">
      <c r="O276" s="51" t="s">
        <v>1206</v>
      </c>
      <c r="P276" s="51" t="s">
        <v>45</v>
      </c>
      <c r="Q276" s="51" t="s">
        <v>20</v>
      </c>
      <c r="R276" s="51">
        <v>2</v>
      </c>
      <c r="S276" s="51" t="s">
        <v>0</v>
      </c>
      <c r="T276" s="51">
        <v>56.644872379582601</v>
      </c>
      <c r="U276" s="51">
        <v>53.780497369733801</v>
      </c>
      <c r="V276" s="51">
        <v>59.509247389431401</v>
      </c>
      <c r="W276" s="51">
        <v>2.8643750098487999</v>
      </c>
      <c r="X276" s="51">
        <v>2.8643750098487999</v>
      </c>
    </row>
    <row r="277" spans="15:24">
      <c r="O277" s="51" t="s">
        <v>1207</v>
      </c>
      <c r="P277" s="51" t="s">
        <v>45</v>
      </c>
      <c r="Q277" s="51" t="s">
        <v>20</v>
      </c>
      <c r="R277" s="51">
        <v>3</v>
      </c>
      <c r="S277" s="51" t="s">
        <v>0</v>
      </c>
      <c r="T277" s="51">
        <v>56.3628054425972</v>
      </c>
      <c r="U277" s="51">
        <v>53.6029270236412</v>
      </c>
      <c r="V277" s="51">
        <v>59.122683861553199</v>
      </c>
      <c r="W277" s="51">
        <v>2.7598784189559993</v>
      </c>
      <c r="X277" s="51">
        <v>2.7598784189559993</v>
      </c>
    </row>
    <row r="278" spans="15:24">
      <c r="O278" s="51" t="s">
        <v>1208</v>
      </c>
      <c r="P278" s="51" t="s">
        <v>45</v>
      </c>
      <c r="Q278" s="51" t="s">
        <v>20</v>
      </c>
      <c r="R278" s="51">
        <v>4</v>
      </c>
      <c r="S278" s="51" t="s">
        <v>0</v>
      </c>
      <c r="T278" s="51">
        <v>53.063761984689201</v>
      </c>
      <c r="U278" s="51">
        <v>50.240660290631403</v>
      </c>
      <c r="V278" s="51">
        <v>55.886863678746899</v>
      </c>
      <c r="W278" s="51">
        <v>2.8231016940576978</v>
      </c>
      <c r="X278" s="51">
        <v>2.8231016940577973</v>
      </c>
    </row>
    <row r="279" spans="15:24">
      <c r="O279" s="51" t="s">
        <v>1209</v>
      </c>
      <c r="P279" s="51" t="s">
        <v>45</v>
      </c>
      <c r="Q279" s="51" t="s">
        <v>20</v>
      </c>
      <c r="R279" s="51">
        <v>5</v>
      </c>
      <c r="S279" s="51" t="s">
        <v>0</v>
      </c>
      <c r="T279" s="51">
        <v>49.287267166258303</v>
      </c>
      <c r="U279" s="51">
        <v>46.2520904725476</v>
      </c>
      <c r="V279" s="51">
        <v>52.322443859968899</v>
      </c>
      <c r="W279" s="51">
        <v>3.0351766937105964</v>
      </c>
      <c r="X279" s="51">
        <v>3.035176693710703</v>
      </c>
    </row>
    <row r="280" spans="15:24">
      <c r="O280" s="51" t="s">
        <v>1210</v>
      </c>
      <c r="P280" s="51" t="s">
        <v>46</v>
      </c>
      <c r="Q280" s="51" t="s">
        <v>20</v>
      </c>
      <c r="R280" s="51">
        <v>0</v>
      </c>
      <c r="S280" s="51" t="s">
        <v>0</v>
      </c>
      <c r="T280" s="51">
        <v>58.218062479867903</v>
      </c>
      <c r="U280" s="51">
        <v>56.933391540123701</v>
      </c>
      <c r="V280" s="51">
        <v>59.502733419612099</v>
      </c>
      <c r="W280" s="51">
        <v>1.2846709397441956</v>
      </c>
      <c r="X280" s="51">
        <v>1.2846709397442027</v>
      </c>
    </row>
    <row r="281" spans="15:24">
      <c r="O281" s="51" t="s">
        <v>1211</v>
      </c>
      <c r="P281" s="51" t="s">
        <v>46</v>
      </c>
      <c r="Q281" s="51" t="s">
        <v>20</v>
      </c>
      <c r="R281" s="51">
        <v>1</v>
      </c>
      <c r="S281" s="51" t="s">
        <v>0</v>
      </c>
      <c r="T281" s="51">
        <v>62.8845257429249</v>
      </c>
      <c r="U281" s="51">
        <v>60.103731292354603</v>
      </c>
      <c r="V281" s="51">
        <v>65.665320193495205</v>
      </c>
      <c r="W281" s="51">
        <v>2.7807944505703048</v>
      </c>
      <c r="X281" s="51">
        <v>2.7807944505702977</v>
      </c>
    </row>
    <row r="282" spans="15:24">
      <c r="O282" s="51" t="s">
        <v>1212</v>
      </c>
      <c r="P282" s="51" t="s">
        <v>46</v>
      </c>
      <c r="Q282" s="51" t="s">
        <v>20</v>
      </c>
      <c r="R282" s="51">
        <v>2</v>
      </c>
      <c r="S282" s="51" t="s">
        <v>0</v>
      </c>
      <c r="T282" s="51">
        <v>61.353380050263397</v>
      </c>
      <c r="U282" s="51">
        <v>58.4969532319531</v>
      </c>
      <c r="V282" s="51">
        <v>64.209806868573594</v>
      </c>
      <c r="W282" s="51">
        <v>2.8564268183101973</v>
      </c>
      <c r="X282" s="51">
        <v>2.8564268183102968</v>
      </c>
    </row>
    <row r="283" spans="15:24">
      <c r="O283" s="51" t="s">
        <v>1213</v>
      </c>
      <c r="P283" s="51" t="s">
        <v>46</v>
      </c>
      <c r="Q283" s="51" t="s">
        <v>20</v>
      </c>
      <c r="R283" s="51">
        <v>3</v>
      </c>
      <c r="S283" s="51" t="s">
        <v>0</v>
      </c>
      <c r="T283" s="51">
        <v>57.466637225046</v>
      </c>
      <c r="U283" s="51">
        <v>54.062957240677399</v>
      </c>
      <c r="V283" s="51">
        <v>60.870317209414502</v>
      </c>
      <c r="W283" s="51">
        <v>3.4036799843685017</v>
      </c>
      <c r="X283" s="51">
        <v>3.4036799843686012</v>
      </c>
    </row>
    <row r="284" spans="15:24">
      <c r="O284" s="51" t="s">
        <v>1214</v>
      </c>
      <c r="P284" s="51" t="s">
        <v>46</v>
      </c>
      <c r="Q284" s="51" t="s">
        <v>20</v>
      </c>
      <c r="R284" s="51">
        <v>4</v>
      </c>
      <c r="S284" s="51" t="s">
        <v>0</v>
      </c>
      <c r="T284" s="51">
        <v>55.6352695009844</v>
      </c>
      <c r="U284" s="51">
        <v>52.7099222537218</v>
      </c>
      <c r="V284" s="51">
        <v>58.560616748247</v>
      </c>
      <c r="W284" s="51">
        <v>2.9253472472626001</v>
      </c>
      <c r="X284" s="51">
        <v>2.9253472472626001</v>
      </c>
    </row>
    <row r="285" spans="15:24">
      <c r="O285" s="51" t="s">
        <v>1215</v>
      </c>
      <c r="P285" s="51" t="s">
        <v>46</v>
      </c>
      <c r="Q285" s="51" t="s">
        <v>20</v>
      </c>
      <c r="R285" s="51">
        <v>5</v>
      </c>
      <c r="S285" s="51" t="s">
        <v>0</v>
      </c>
      <c r="T285" s="51">
        <v>53.113188375856303</v>
      </c>
      <c r="U285" s="51">
        <v>49.717106902522303</v>
      </c>
      <c r="V285" s="51">
        <v>56.509269849190296</v>
      </c>
      <c r="W285" s="51">
        <v>3.396081473333993</v>
      </c>
      <c r="X285" s="51">
        <v>3.3960814733340001</v>
      </c>
    </row>
    <row r="286" spans="15:24">
      <c r="O286" s="51" t="s">
        <v>1216</v>
      </c>
      <c r="P286" s="51" t="s">
        <v>47</v>
      </c>
      <c r="Q286" s="51" t="s">
        <v>20</v>
      </c>
      <c r="R286" s="51">
        <v>0</v>
      </c>
      <c r="S286" s="51" t="s">
        <v>0</v>
      </c>
      <c r="T286" s="51">
        <v>59.713693762510303</v>
      </c>
      <c r="U286" s="51">
        <v>58.402532756694697</v>
      </c>
      <c r="V286" s="51">
        <v>61.024854768325802</v>
      </c>
      <c r="W286" s="51">
        <v>1.3111610058154994</v>
      </c>
      <c r="X286" s="51">
        <v>1.311161005815606</v>
      </c>
    </row>
    <row r="287" spans="15:24">
      <c r="O287" s="51" t="s">
        <v>1217</v>
      </c>
      <c r="P287" s="51" t="s">
        <v>47</v>
      </c>
      <c r="Q287" s="51" t="s">
        <v>20</v>
      </c>
      <c r="R287" s="51">
        <v>1</v>
      </c>
      <c r="S287" s="51" t="s">
        <v>0</v>
      </c>
      <c r="T287" s="51">
        <v>63.269646969232902</v>
      </c>
      <c r="U287" s="51">
        <v>60.645324321215199</v>
      </c>
      <c r="V287" s="51">
        <v>65.893969617250505</v>
      </c>
      <c r="W287" s="51">
        <v>2.6243226480176034</v>
      </c>
      <c r="X287" s="51">
        <v>2.6243226480177029</v>
      </c>
    </row>
    <row r="288" spans="15:24">
      <c r="O288" s="51" t="s">
        <v>1218</v>
      </c>
      <c r="P288" s="51" t="s">
        <v>47</v>
      </c>
      <c r="Q288" s="51" t="s">
        <v>20</v>
      </c>
      <c r="R288" s="51">
        <v>2</v>
      </c>
      <c r="S288" s="51" t="s">
        <v>0</v>
      </c>
      <c r="T288" s="51">
        <v>63.6732001637723</v>
      </c>
      <c r="U288" s="51">
        <v>60.616015171033702</v>
      </c>
      <c r="V288" s="51">
        <v>66.730385156510806</v>
      </c>
      <c r="W288" s="51">
        <v>3.057184992738506</v>
      </c>
      <c r="X288" s="51">
        <v>3.0571849927385983</v>
      </c>
    </row>
    <row r="289" spans="15:24">
      <c r="O289" s="51" t="s">
        <v>1219</v>
      </c>
      <c r="P289" s="51" t="s">
        <v>47</v>
      </c>
      <c r="Q289" s="51" t="s">
        <v>20</v>
      </c>
      <c r="R289" s="51">
        <v>3</v>
      </c>
      <c r="S289" s="51" t="s">
        <v>0</v>
      </c>
      <c r="T289" s="51">
        <v>58.191516436279002</v>
      </c>
      <c r="U289" s="51">
        <v>55.290449821734299</v>
      </c>
      <c r="V289" s="51">
        <v>61.092583050823698</v>
      </c>
      <c r="W289" s="51">
        <v>2.9010666145446962</v>
      </c>
      <c r="X289" s="51">
        <v>2.9010666145447033</v>
      </c>
    </row>
    <row r="290" spans="15:24">
      <c r="O290" s="51" t="s">
        <v>1220</v>
      </c>
      <c r="P290" s="51" t="s">
        <v>47</v>
      </c>
      <c r="Q290" s="51" t="s">
        <v>20</v>
      </c>
      <c r="R290" s="51">
        <v>4</v>
      </c>
      <c r="S290" s="51" t="s">
        <v>0</v>
      </c>
      <c r="T290" s="51">
        <v>57.547918996395801</v>
      </c>
      <c r="U290" s="51">
        <v>54.147178223186003</v>
      </c>
      <c r="V290" s="51">
        <v>60.948659769605598</v>
      </c>
      <c r="W290" s="51">
        <v>3.4007407732097974</v>
      </c>
      <c r="X290" s="51">
        <v>3.4007407732097974</v>
      </c>
    </row>
    <row r="291" spans="15:24">
      <c r="O291" s="51" t="s">
        <v>1221</v>
      </c>
      <c r="P291" s="51" t="s">
        <v>47</v>
      </c>
      <c r="Q291" s="51" t="s">
        <v>20</v>
      </c>
      <c r="R291" s="51">
        <v>5</v>
      </c>
      <c r="S291" s="51" t="s">
        <v>0</v>
      </c>
      <c r="T291" s="51">
        <v>55.702745639121197</v>
      </c>
      <c r="U291" s="51">
        <v>52.485261646767597</v>
      </c>
      <c r="V291" s="51">
        <v>58.920229631474797</v>
      </c>
      <c r="W291" s="51">
        <v>3.2174839923535998</v>
      </c>
      <c r="X291" s="51">
        <v>3.2174839923535998</v>
      </c>
    </row>
    <row r="292" spans="15:24">
      <c r="O292" s="51" t="s">
        <v>946</v>
      </c>
      <c r="P292" s="51" t="s">
        <v>57</v>
      </c>
      <c r="Q292" s="51" t="s">
        <v>20</v>
      </c>
      <c r="R292" s="51">
        <v>0</v>
      </c>
      <c r="S292" s="51" t="s">
        <v>0</v>
      </c>
      <c r="T292" s="51">
        <v>61.642331998938502</v>
      </c>
      <c r="U292" s="51">
        <v>60.401195028885098</v>
      </c>
      <c r="V292" s="51">
        <v>62.883468968991899</v>
      </c>
      <c r="W292" s="51">
        <v>1.2411369700533967</v>
      </c>
      <c r="X292" s="51">
        <v>1.2411369700534038</v>
      </c>
    </row>
    <row r="293" spans="15:24">
      <c r="O293" s="51" t="s">
        <v>948</v>
      </c>
      <c r="P293" s="51" t="s">
        <v>57</v>
      </c>
      <c r="Q293" s="51" t="s">
        <v>20</v>
      </c>
      <c r="R293" s="51">
        <v>1</v>
      </c>
      <c r="S293" s="51" t="s">
        <v>0</v>
      </c>
      <c r="T293" s="51">
        <v>62.404851283404099</v>
      </c>
      <c r="U293" s="51">
        <v>59.692526669372803</v>
      </c>
      <c r="V293" s="51">
        <v>65.117175897435402</v>
      </c>
      <c r="W293" s="51">
        <v>2.7123246140313029</v>
      </c>
      <c r="X293" s="51">
        <v>2.7123246140312958</v>
      </c>
    </row>
    <row r="294" spans="15:24">
      <c r="O294" s="51" t="s">
        <v>950</v>
      </c>
      <c r="P294" s="51" t="s">
        <v>57</v>
      </c>
      <c r="Q294" s="51" t="s">
        <v>20</v>
      </c>
      <c r="R294" s="51">
        <v>2</v>
      </c>
      <c r="S294" s="51" t="s">
        <v>0</v>
      </c>
      <c r="T294" s="51">
        <v>63.198297671919001</v>
      </c>
      <c r="U294" s="51">
        <v>60.107510512922303</v>
      </c>
      <c r="V294" s="51">
        <v>66.289084830915499</v>
      </c>
      <c r="W294" s="51">
        <v>3.0907871589964984</v>
      </c>
      <c r="X294" s="51">
        <v>3.0907871589966973</v>
      </c>
    </row>
    <row r="295" spans="15:24">
      <c r="O295" s="51" t="s">
        <v>952</v>
      </c>
      <c r="P295" s="51" t="s">
        <v>57</v>
      </c>
      <c r="Q295" s="51" t="s">
        <v>20</v>
      </c>
      <c r="R295" s="51">
        <v>3</v>
      </c>
      <c r="S295" s="51" t="s">
        <v>0</v>
      </c>
      <c r="T295" s="51">
        <v>65.856069939738205</v>
      </c>
      <c r="U295" s="51">
        <v>62.864424861243997</v>
      </c>
      <c r="V295" s="51">
        <v>68.847715018232407</v>
      </c>
      <c r="W295" s="51">
        <v>2.9916450784942015</v>
      </c>
      <c r="X295" s="51">
        <v>2.9916450784942086</v>
      </c>
    </row>
    <row r="296" spans="15:24">
      <c r="O296" s="51" t="s">
        <v>954</v>
      </c>
      <c r="P296" s="51" t="s">
        <v>57</v>
      </c>
      <c r="Q296" s="51" t="s">
        <v>20</v>
      </c>
      <c r="R296" s="51">
        <v>4</v>
      </c>
      <c r="S296" s="51" t="s">
        <v>0</v>
      </c>
      <c r="T296" s="51">
        <v>60.941251864881103</v>
      </c>
      <c r="U296" s="51">
        <v>58.637774654012702</v>
      </c>
      <c r="V296" s="51">
        <v>63.244729075749603</v>
      </c>
      <c r="W296" s="51">
        <v>2.3034772108685004</v>
      </c>
      <c r="X296" s="51">
        <v>2.303477210868401</v>
      </c>
    </row>
    <row r="297" spans="15:24">
      <c r="O297" s="51" t="s">
        <v>956</v>
      </c>
      <c r="P297" s="51" t="s">
        <v>57</v>
      </c>
      <c r="Q297" s="51" t="s">
        <v>20</v>
      </c>
      <c r="R297" s="51">
        <v>5</v>
      </c>
      <c r="S297" s="51" t="s">
        <v>0</v>
      </c>
      <c r="T297" s="51">
        <v>56.649187252466</v>
      </c>
      <c r="U297" s="51">
        <v>53.818716057050999</v>
      </c>
      <c r="V297" s="51">
        <v>59.479658447880901</v>
      </c>
      <c r="W297" s="51">
        <v>2.8304711954149013</v>
      </c>
      <c r="X297" s="51">
        <v>2.8304711954150008</v>
      </c>
    </row>
    <row r="298" spans="15:24">
      <c r="O298" s="51" t="s">
        <v>1222</v>
      </c>
      <c r="P298" s="51" t="s">
        <v>48</v>
      </c>
      <c r="Q298" s="51" t="s">
        <v>20</v>
      </c>
      <c r="R298" s="51">
        <v>0</v>
      </c>
      <c r="S298" s="51" t="s">
        <v>0</v>
      </c>
      <c r="T298" s="51">
        <v>56.008374723602202</v>
      </c>
      <c r="U298" s="51">
        <v>54.9030877339017</v>
      </c>
      <c r="V298" s="51">
        <v>57.113661713302697</v>
      </c>
      <c r="W298" s="51">
        <v>1.1052869897004953</v>
      </c>
      <c r="X298" s="51">
        <v>1.1052869897005024</v>
      </c>
    </row>
    <row r="299" spans="15:24">
      <c r="O299" s="51" t="s">
        <v>1223</v>
      </c>
      <c r="P299" s="51" t="s">
        <v>48</v>
      </c>
      <c r="Q299" s="51" t="s">
        <v>20</v>
      </c>
      <c r="R299" s="51">
        <v>1</v>
      </c>
      <c r="S299" s="51" t="s">
        <v>0</v>
      </c>
      <c r="T299" s="51">
        <v>60.607937486887998</v>
      </c>
      <c r="U299" s="51">
        <v>58.3898483745281</v>
      </c>
      <c r="V299" s="51">
        <v>62.826026599247903</v>
      </c>
      <c r="W299" s="51">
        <v>2.2180891123599054</v>
      </c>
      <c r="X299" s="51">
        <v>2.2180891123598983</v>
      </c>
    </row>
    <row r="300" spans="15:24">
      <c r="O300" s="51" t="s">
        <v>1224</v>
      </c>
      <c r="P300" s="51" t="s">
        <v>48</v>
      </c>
      <c r="Q300" s="51" t="s">
        <v>20</v>
      </c>
      <c r="R300" s="51">
        <v>2</v>
      </c>
      <c r="S300" s="51" t="s">
        <v>0</v>
      </c>
      <c r="T300" s="51">
        <v>57.552226689864597</v>
      </c>
      <c r="U300" s="51">
        <v>55.329751817664203</v>
      </c>
      <c r="V300" s="51">
        <v>59.774701562064998</v>
      </c>
      <c r="W300" s="51">
        <v>2.2224748722004009</v>
      </c>
      <c r="X300" s="51">
        <v>2.2224748722003937</v>
      </c>
    </row>
    <row r="301" spans="15:24">
      <c r="O301" s="51" t="s">
        <v>1225</v>
      </c>
      <c r="P301" s="51" t="s">
        <v>48</v>
      </c>
      <c r="Q301" s="51" t="s">
        <v>20</v>
      </c>
      <c r="R301" s="51">
        <v>3</v>
      </c>
      <c r="S301" s="51" t="s">
        <v>0</v>
      </c>
      <c r="T301" s="51">
        <v>58.515908020764797</v>
      </c>
      <c r="U301" s="51">
        <v>56.253638046436102</v>
      </c>
      <c r="V301" s="51">
        <v>60.7781779950936</v>
      </c>
      <c r="W301" s="51">
        <v>2.2622699743288024</v>
      </c>
      <c r="X301" s="51">
        <v>2.2622699743286958</v>
      </c>
    </row>
    <row r="302" spans="15:24">
      <c r="O302" s="51" t="s">
        <v>1226</v>
      </c>
      <c r="P302" s="51" t="s">
        <v>48</v>
      </c>
      <c r="Q302" s="51" t="s">
        <v>20</v>
      </c>
      <c r="R302" s="51">
        <v>4</v>
      </c>
      <c r="S302" s="51" t="s">
        <v>0</v>
      </c>
      <c r="T302" s="51">
        <v>54.883079651218601</v>
      </c>
      <c r="U302" s="51">
        <v>52.0917335863872</v>
      </c>
      <c r="V302" s="51">
        <v>57.674425716050102</v>
      </c>
      <c r="W302" s="51">
        <v>2.7913460648315009</v>
      </c>
      <c r="X302" s="51">
        <v>2.7913460648314015</v>
      </c>
    </row>
    <row r="303" spans="15:24">
      <c r="O303" s="51" t="s">
        <v>1227</v>
      </c>
      <c r="P303" s="51" t="s">
        <v>48</v>
      </c>
      <c r="Q303" s="51" t="s">
        <v>20</v>
      </c>
      <c r="R303" s="51">
        <v>5</v>
      </c>
      <c r="S303" s="51" t="s">
        <v>0</v>
      </c>
      <c r="T303" s="51">
        <v>49.021157219232499</v>
      </c>
      <c r="U303" s="51">
        <v>46.343006483416502</v>
      </c>
      <c r="V303" s="51">
        <v>51.699307955048504</v>
      </c>
      <c r="W303" s="51">
        <v>2.6781507358160042</v>
      </c>
      <c r="X303" s="51">
        <v>2.6781507358159971</v>
      </c>
    </row>
    <row r="304" spans="15:24">
      <c r="O304" s="51" t="s">
        <v>1228</v>
      </c>
      <c r="P304" s="51" t="s">
        <v>50</v>
      </c>
      <c r="Q304" s="51" t="s">
        <v>20</v>
      </c>
      <c r="R304" s="51">
        <v>0</v>
      </c>
      <c r="S304" s="51" t="s">
        <v>0</v>
      </c>
      <c r="T304" s="51">
        <v>58.264957982889001</v>
      </c>
      <c r="U304" s="51">
        <v>57.187414181672501</v>
      </c>
      <c r="V304" s="51">
        <v>59.3425017841056</v>
      </c>
      <c r="W304" s="51">
        <v>1.0775438012165992</v>
      </c>
      <c r="X304" s="51">
        <v>1.0775438012164997</v>
      </c>
    </row>
    <row r="305" spans="15:24">
      <c r="O305" s="51" t="s">
        <v>1229</v>
      </c>
      <c r="P305" s="51" t="s">
        <v>50</v>
      </c>
      <c r="Q305" s="51" t="s">
        <v>20</v>
      </c>
      <c r="R305" s="51">
        <v>1</v>
      </c>
      <c r="S305" s="51" t="s">
        <v>0</v>
      </c>
      <c r="T305" s="51">
        <v>63.956884838021999</v>
      </c>
      <c r="U305" s="51">
        <v>61.478462409091897</v>
      </c>
      <c r="V305" s="51">
        <v>66.435307266952094</v>
      </c>
      <c r="W305" s="51">
        <v>2.4784224289300951</v>
      </c>
      <c r="X305" s="51">
        <v>2.4784224289301022</v>
      </c>
    </row>
    <row r="306" spans="15:24">
      <c r="O306" s="51" t="s">
        <v>1230</v>
      </c>
      <c r="P306" s="51" t="s">
        <v>50</v>
      </c>
      <c r="Q306" s="51" t="s">
        <v>20</v>
      </c>
      <c r="R306" s="51">
        <v>2</v>
      </c>
      <c r="S306" s="51" t="s">
        <v>0</v>
      </c>
      <c r="T306" s="51">
        <v>63.718398777310298</v>
      </c>
      <c r="U306" s="51">
        <v>61.465713736699101</v>
      </c>
      <c r="V306" s="51">
        <v>65.971083817921595</v>
      </c>
      <c r="W306" s="51">
        <v>2.252685040611297</v>
      </c>
      <c r="X306" s="51">
        <v>2.2526850406111976</v>
      </c>
    </row>
    <row r="307" spans="15:24">
      <c r="O307" s="51" t="s">
        <v>1231</v>
      </c>
      <c r="P307" s="51" t="s">
        <v>50</v>
      </c>
      <c r="Q307" s="51" t="s">
        <v>20</v>
      </c>
      <c r="R307" s="51">
        <v>3</v>
      </c>
      <c r="S307" s="51" t="s">
        <v>0</v>
      </c>
      <c r="T307" s="51">
        <v>58.4641201267114</v>
      </c>
      <c r="U307" s="51">
        <v>55.947332606406597</v>
      </c>
      <c r="V307" s="51">
        <v>60.980907647016302</v>
      </c>
      <c r="W307" s="51">
        <v>2.5167875203049022</v>
      </c>
      <c r="X307" s="51">
        <v>2.5167875203048027</v>
      </c>
    </row>
    <row r="308" spans="15:24">
      <c r="O308" s="51" t="s">
        <v>1232</v>
      </c>
      <c r="P308" s="51" t="s">
        <v>50</v>
      </c>
      <c r="Q308" s="51" t="s">
        <v>20</v>
      </c>
      <c r="R308" s="51">
        <v>4</v>
      </c>
      <c r="S308" s="51" t="s">
        <v>0</v>
      </c>
      <c r="T308" s="51">
        <v>53.613982410913799</v>
      </c>
      <c r="U308" s="51">
        <v>51.088521923566503</v>
      </c>
      <c r="V308" s="51">
        <v>56.139442898261102</v>
      </c>
      <c r="W308" s="51">
        <v>2.5254604873473028</v>
      </c>
      <c r="X308" s="51">
        <v>2.5254604873472957</v>
      </c>
    </row>
    <row r="309" spans="15:24">
      <c r="O309" s="51" t="s">
        <v>1233</v>
      </c>
      <c r="P309" s="51" t="s">
        <v>50</v>
      </c>
      <c r="Q309" s="51" t="s">
        <v>20</v>
      </c>
      <c r="R309" s="51">
        <v>5</v>
      </c>
      <c r="S309" s="51" t="s">
        <v>0</v>
      </c>
      <c r="T309" s="51">
        <v>51.591524763311597</v>
      </c>
      <c r="U309" s="51">
        <v>49.220176784695198</v>
      </c>
      <c r="V309" s="51">
        <v>53.962872741928102</v>
      </c>
      <c r="W309" s="51">
        <v>2.3713479786165053</v>
      </c>
      <c r="X309" s="51">
        <v>2.3713479786163987</v>
      </c>
    </row>
    <row r="310" spans="15:24">
      <c r="O310" s="51" t="s">
        <v>1234</v>
      </c>
      <c r="P310" s="51" t="s">
        <v>51</v>
      </c>
      <c r="Q310" s="51" t="s">
        <v>20</v>
      </c>
      <c r="R310" s="51">
        <v>0</v>
      </c>
      <c r="S310" s="51" t="s">
        <v>0</v>
      </c>
      <c r="T310" s="51">
        <v>60.157946334652401</v>
      </c>
      <c r="U310" s="51">
        <v>58.905694700612699</v>
      </c>
      <c r="V310" s="51">
        <v>61.410197968692103</v>
      </c>
      <c r="W310" s="51">
        <v>1.2522516340397019</v>
      </c>
      <c r="X310" s="51">
        <v>1.2522516340397019</v>
      </c>
    </row>
    <row r="311" spans="15:24">
      <c r="O311" s="51" t="s">
        <v>1235</v>
      </c>
      <c r="P311" s="51" t="s">
        <v>51</v>
      </c>
      <c r="Q311" s="51" t="s">
        <v>20</v>
      </c>
      <c r="R311" s="51">
        <v>1</v>
      </c>
      <c r="S311" s="51" t="s">
        <v>0</v>
      </c>
      <c r="T311" s="51">
        <v>64.647359088853605</v>
      </c>
      <c r="U311" s="51">
        <v>61.840478302949897</v>
      </c>
      <c r="V311" s="51">
        <v>67.454239874757207</v>
      </c>
      <c r="W311" s="51">
        <v>2.8068807859036013</v>
      </c>
      <c r="X311" s="51">
        <v>2.8068807859037079</v>
      </c>
    </row>
    <row r="312" spans="15:24">
      <c r="O312" s="51" t="s">
        <v>1236</v>
      </c>
      <c r="P312" s="51" t="s">
        <v>51</v>
      </c>
      <c r="Q312" s="51" t="s">
        <v>20</v>
      </c>
      <c r="R312" s="51">
        <v>2</v>
      </c>
      <c r="S312" s="51" t="s">
        <v>0</v>
      </c>
      <c r="T312" s="51">
        <v>61.889661669598198</v>
      </c>
      <c r="U312" s="51">
        <v>59.1214420611335</v>
      </c>
      <c r="V312" s="51">
        <v>64.657881278063002</v>
      </c>
      <c r="W312" s="51">
        <v>2.7682196084648041</v>
      </c>
      <c r="X312" s="51">
        <v>2.7682196084646975</v>
      </c>
    </row>
    <row r="313" spans="15:24">
      <c r="O313" s="51" t="s">
        <v>1237</v>
      </c>
      <c r="P313" s="51" t="s">
        <v>51</v>
      </c>
      <c r="Q313" s="51" t="s">
        <v>20</v>
      </c>
      <c r="R313" s="51">
        <v>3</v>
      </c>
      <c r="S313" s="51" t="s">
        <v>0</v>
      </c>
      <c r="T313" s="51">
        <v>63.800378076177601</v>
      </c>
      <c r="U313" s="51">
        <v>61.418306317620903</v>
      </c>
      <c r="V313" s="51">
        <v>66.182449834734399</v>
      </c>
      <c r="W313" s="51">
        <v>2.3820717585567976</v>
      </c>
      <c r="X313" s="51">
        <v>2.3820717585566982</v>
      </c>
    </row>
    <row r="314" spans="15:24">
      <c r="O314" s="51" t="s">
        <v>1238</v>
      </c>
      <c r="P314" s="51" t="s">
        <v>51</v>
      </c>
      <c r="Q314" s="51" t="s">
        <v>20</v>
      </c>
      <c r="R314" s="51">
        <v>4</v>
      </c>
      <c r="S314" s="51" t="s">
        <v>0</v>
      </c>
      <c r="T314" s="51">
        <v>58.745812497954297</v>
      </c>
      <c r="U314" s="51">
        <v>55.983212037444503</v>
      </c>
      <c r="V314" s="51">
        <v>61.508412958464099</v>
      </c>
      <c r="W314" s="51">
        <v>2.7626004605098018</v>
      </c>
      <c r="X314" s="51">
        <v>2.7626004605097947</v>
      </c>
    </row>
    <row r="315" spans="15:24">
      <c r="O315" s="51" t="s">
        <v>1239</v>
      </c>
      <c r="P315" s="51" t="s">
        <v>51</v>
      </c>
      <c r="Q315" s="51" t="s">
        <v>20</v>
      </c>
      <c r="R315" s="51">
        <v>5</v>
      </c>
      <c r="S315" s="51" t="s">
        <v>0</v>
      </c>
      <c r="T315" s="51">
        <v>52.984336814001303</v>
      </c>
      <c r="U315" s="51">
        <v>50.046448389238599</v>
      </c>
      <c r="V315" s="51">
        <v>55.922225238764</v>
      </c>
      <c r="W315" s="51">
        <v>2.9378884247626971</v>
      </c>
      <c r="X315" s="51">
        <v>2.9378884247627042</v>
      </c>
    </row>
    <row r="316" spans="15:24">
      <c r="O316" s="51" t="s">
        <v>1240</v>
      </c>
      <c r="P316" s="51" t="s">
        <v>52</v>
      </c>
      <c r="Q316" s="51" t="s">
        <v>20</v>
      </c>
      <c r="R316" s="51">
        <v>0</v>
      </c>
      <c r="S316" s="51" t="s">
        <v>0</v>
      </c>
      <c r="T316" s="51">
        <v>57.222617256149697</v>
      </c>
      <c r="U316" s="51">
        <v>55.8120479916169</v>
      </c>
      <c r="V316" s="51">
        <v>58.6331865206826</v>
      </c>
      <c r="W316" s="51">
        <v>1.4105692645329029</v>
      </c>
      <c r="X316" s="51">
        <v>1.4105692645327963</v>
      </c>
    </row>
    <row r="317" spans="15:24">
      <c r="O317" s="51" t="s">
        <v>1241</v>
      </c>
      <c r="P317" s="51" t="s">
        <v>52</v>
      </c>
      <c r="Q317" s="51" t="s">
        <v>20</v>
      </c>
      <c r="R317" s="51">
        <v>1</v>
      </c>
      <c r="S317" s="51" t="s">
        <v>0</v>
      </c>
      <c r="T317" s="51">
        <v>60.124370251069898</v>
      </c>
      <c r="U317" s="51">
        <v>56.942405335366203</v>
      </c>
      <c r="V317" s="51">
        <v>63.3063351667736</v>
      </c>
      <c r="W317" s="51">
        <v>3.181964915703702</v>
      </c>
      <c r="X317" s="51">
        <v>3.1819649157036949</v>
      </c>
    </row>
    <row r="318" spans="15:24">
      <c r="O318" s="51" t="s">
        <v>1242</v>
      </c>
      <c r="P318" s="51" t="s">
        <v>52</v>
      </c>
      <c r="Q318" s="51" t="s">
        <v>20</v>
      </c>
      <c r="R318" s="51">
        <v>2</v>
      </c>
      <c r="S318" s="51" t="s">
        <v>0</v>
      </c>
      <c r="T318" s="51">
        <v>58.950178329947498</v>
      </c>
      <c r="U318" s="51">
        <v>56.197586553426802</v>
      </c>
      <c r="V318" s="51">
        <v>61.702770106468101</v>
      </c>
      <c r="W318" s="51">
        <v>2.7525917765206032</v>
      </c>
      <c r="X318" s="51">
        <v>2.7525917765206955</v>
      </c>
    </row>
    <row r="319" spans="15:24">
      <c r="O319" s="51" t="s">
        <v>1243</v>
      </c>
      <c r="P319" s="51" t="s">
        <v>52</v>
      </c>
      <c r="Q319" s="51" t="s">
        <v>20</v>
      </c>
      <c r="R319" s="51">
        <v>3</v>
      </c>
      <c r="S319" s="51" t="s">
        <v>0</v>
      </c>
      <c r="T319" s="51">
        <v>58.473956065693201</v>
      </c>
      <c r="U319" s="51">
        <v>55.2265055593017</v>
      </c>
      <c r="V319" s="51">
        <v>61.721406572084597</v>
      </c>
      <c r="W319" s="51">
        <v>3.2474505063913952</v>
      </c>
      <c r="X319" s="51">
        <v>3.2474505063915018</v>
      </c>
    </row>
    <row r="320" spans="15:24">
      <c r="O320" s="51" t="s">
        <v>1244</v>
      </c>
      <c r="P320" s="51" t="s">
        <v>52</v>
      </c>
      <c r="Q320" s="51" t="s">
        <v>20</v>
      </c>
      <c r="R320" s="51">
        <v>4</v>
      </c>
      <c r="S320" s="51" t="s">
        <v>0</v>
      </c>
      <c r="T320" s="51">
        <v>55.084847416413297</v>
      </c>
      <c r="U320" s="51">
        <v>51.815617058852503</v>
      </c>
      <c r="V320" s="51">
        <v>58.354077773974097</v>
      </c>
      <c r="W320" s="51">
        <v>3.2692303575608008</v>
      </c>
      <c r="X320" s="51">
        <v>3.2692303575607937</v>
      </c>
    </row>
    <row r="321" spans="15:24">
      <c r="O321" s="51" t="s">
        <v>1245</v>
      </c>
      <c r="P321" s="51" t="s">
        <v>52</v>
      </c>
      <c r="Q321" s="51" t="s">
        <v>20</v>
      </c>
      <c r="R321" s="51">
        <v>5</v>
      </c>
      <c r="S321" s="51" t="s">
        <v>0</v>
      </c>
      <c r="T321" s="51">
        <v>51.3089011286256</v>
      </c>
      <c r="U321" s="51">
        <v>47.984153613124398</v>
      </c>
      <c r="V321" s="51">
        <v>54.633648644126801</v>
      </c>
      <c r="W321" s="51">
        <v>3.3247475155012012</v>
      </c>
      <c r="X321" s="51">
        <v>3.3247475155012012</v>
      </c>
    </row>
    <row r="322" spans="15:24">
      <c r="O322" s="51" t="s">
        <v>1246</v>
      </c>
      <c r="P322" s="51" t="s">
        <v>53</v>
      </c>
      <c r="Q322" s="51" t="s">
        <v>20</v>
      </c>
      <c r="R322" s="51">
        <v>0</v>
      </c>
      <c r="S322" s="51" t="s">
        <v>0</v>
      </c>
      <c r="T322" s="51">
        <v>60.758066321309698</v>
      </c>
      <c r="U322" s="51">
        <v>59.534218265314003</v>
      </c>
      <c r="V322" s="51">
        <v>61.9819143773055</v>
      </c>
      <c r="W322" s="51">
        <v>1.223848055995802</v>
      </c>
      <c r="X322" s="51">
        <v>1.2238480559956955</v>
      </c>
    </row>
    <row r="323" spans="15:24">
      <c r="O323" s="51" t="s">
        <v>1247</v>
      </c>
      <c r="P323" s="51" t="s">
        <v>53</v>
      </c>
      <c r="Q323" s="51" t="s">
        <v>20</v>
      </c>
      <c r="R323" s="51">
        <v>1</v>
      </c>
      <c r="S323" s="51" t="s">
        <v>0</v>
      </c>
      <c r="T323" s="51">
        <v>64.902799868206401</v>
      </c>
      <c r="U323" s="51">
        <v>62.131254471935399</v>
      </c>
      <c r="V323" s="51">
        <v>67.674345264477495</v>
      </c>
      <c r="W323" s="51">
        <v>2.7715453962710939</v>
      </c>
      <c r="X323" s="51">
        <v>2.7715453962710015</v>
      </c>
    </row>
    <row r="324" spans="15:24">
      <c r="O324" s="51" t="s">
        <v>1248</v>
      </c>
      <c r="P324" s="51" t="s">
        <v>53</v>
      </c>
      <c r="Q324" s="51" t="s">
        <v>20</v>
      </c>
      <c r="R324" s="51">
        <v>2</v>
      </c>
      <c r="S324" s="51" t="s">
        <v>0</v>
      </c>
      <c r="T324" s="51">
        <v>63.288043521678198</v>
      </c>
      <c r="U324" s="51">
        <v>60.643944228971201</v>
      </c>
      <c r="V324" s="51">
        <v>65.932142814385202</v>
      </c>
      <c r="W324" s="51">
        <v>2.6440992927070042</v>
      </c>
      <c r="X324" s="51">
        <v>2.6440992927069971</v>
      </c>
    </row>
    <row r="325" spans="15:24">
      <c r="O325" s="51" t="s">
        <v>1249</v>
      </c>
      <c r="P325" s="51" t="s">
        <v>53</v>
      </c>
      <c r="Q325" s="51" t="s">
        <v>20</v>
      </c>
      <c r="R325" s="51">
        <v>3</v>
      </c>
      <c r="S325" s="51" t="s">
        <v>0</v>
      </c>
      <c r="T325" s="51">
        <v>61.011937303621998</v>
      </c>
      <c r="U325" s="51">
        <v>58.205578087540601</v>
      </c>
      <c r="V325" s="51">
        <v>63.818296519703402</v>
      </c>
      <c r="W325" s="51">
        <v>2.8063592160814039</v>
      </c>
      <c r="X325" s="51">
        <v>2.8063592160813968</v>
      </c>
    </row>
    <row r="326" spans="15:24">
      <c r="O326" s="51" t="s">
        <v>1250</v>
      </c>
      <c r="P326" s="51" t="s">
        <v>53</v>
      </c>
      <c r="Q326" s="51" t="s">
        <v>20</v>
      </c>
      <c r="R326" s="51">
        <v>4</v>
      </c>
      <c r="S326" s="51" t="s">
        <v>0</v>
      </c>
      <c r="T326" s="51">
        <v>57.031584619897203</v>
      </c>
      <c r="U326" s="51">
        <v>54.210394747946197</v>
      </c>
      <c r="V326" s="51">
        <v>59.852774491848301</v>
      </c>
      <c r="W326" s="51">
        <v>2.8211898719510984</v>
      </c>
      <c r="X326" s="51">
        <v>2.821189871951006</v>
      </c>
    </row>
    <row r="327" spans="15:24">
      <c r="O327" s="51" t="s">
        <v>1251</v>
      </c>
      <c r="P327" s="51" t="s">
        <v>53</v>
      </c>
      <c r="Q327" s="51" t="s">
        <v>20</v>
      </c>
      <c r="R327" s="51">
        <v>5</v>
      </c>
      <c r="S327" s="51" t="s">
        <v>0</v>
      </c>
      <c r="T327" s="51">
        <v>57.110692752225702</v>
      </c>
      <c r="U327" s="51">
        <v>54.153236033354297</v>
      </c>
      <c r="V327" s="51">
        <v>60.068149471097101</v>
      </c>
      <c r="W327" s="51">
        <v>2.9574567188713985</v>
      </c>
      <c r="X327" s="51">
        <v>2.9574567188714056</v>
      </c>
    </row>
    <row r="328" spans="15:24">
      <c r="O328" s="51" t="s">
        <v>1252</v>
      </c>
      <c r="P328" s="51" t="s">
        <v>30</v>
      </c>
      <c r="Q328" s="51" t="s">
        <v>28</v>
      </c>
      <c r="R328" s="51">
        <v>0</v>
      </c>
      <c r="S328" s="51" t="s">
        <v>0</v>
      </c>
      <c r="T328" s="51">
        <v>54.311029235303103</v>
      </c>
      <c r="U328" s="51">
        <v>52.967497298158399</v>
      </c>
      <c r="V328" s="51">
        <v>55.654561172447799</v>
      </c>
      <c r="W328" s="51">
        <v>1.3435319371446965</v>
      </c>
      <c r="X328" s="51">
        <v>1.3435319371447036</v>
      </c>
    </row>
    <row r="329" spans="15:24">
      <c r="O329" s="51" t="s">
        <v>1253</v>
      </c>
      <c r="P329" s="51" t="s">
        <v>30</v>
      </c>
      <c r="Q329" s="51" t="s">
        <v>28</v>
      </c>
      <c r="R329" s="51">
        <v>1</v>
      </c>
      <c r="S329" s="51" t="s">
        <v>0</v>
      </c>
      <c r="T329" s="51">
        <v>56.436156432390703</v>
      </c>
      <c r="U329" s="51">
        <v>53.488967475311199</v>
      </c>
      <c r="V329" s="51">
        <v>59.3833453894702</v>
      </c>
      <c r="W329" s="51">
        <v>2.9471889570794971</v>
      </c>
      <c r="X329" s="51">
        <v>2.9471889570795042</v>
      </c>
    </row>
    <row r="330" spans="15:24">
      <c r="O330" s="51" t="s">
        <v>1254</v>
      </c>
      <c r="P330" s="51" t="s">
        <v>30</v>
      </c>
      <c r="Q330" s="51" t="s">
        <v>28</v>
      </c>
      <c r="R330" s="51">
        <v>2</v>
      </c>
      <c r="S330" s="51" t="s">
        <v>0</v>
      </c>
      <c r="T330" s="51">
        <v>55.029009600351699</v>
      </c>
      <c r="U330" s="51">
        <v>51.555829660113901</v>
      </c>
      <c r="V330" s="51">
        <v>58.502189540589498</v>
      </c>
      <c r="W330" s="51">
        <v>3.4731799402377987</v>
      </c>
      <c r="X330" s="51">
        <v>3.4731799402377987</v>
      </c>
    </row>
    <row r="331" spans="15:24">
      <c r="O331" s="51" t="s">
        <v>1255</v>
      </c>
      <c r="P331" s="51" t="s">
        <v>30</v>
      </c>
      <c r="Q331" s="51" t="s">
        <v>28</v>
      </c>
      <c r="R331" s="51">
        <v>3</v>
      </c>
      <c r="S331" s="51" t="s">
        <v>0</v>
      </c>
      <c r="T331" s="51">
        <v>53.068529235054598</v>
      </c>
      <c r="U331" s="51">
        <v>50.433229153305497</v>
      </c>
      <c r="V331" s="51">
        <v>55.703829316803699</v>
      </c>
      <c r="W331" s="51">
        <v>2.6353000817491008</v>
      </c>
      <c r="X331" s="51">
        <v>2.6353000817491008</v>
      </c>
    </row>
    <row r="332" spans="15:24">
      <c r="O332" s="51" t="s">
        <v>1256</v>
      </c>
      <c r="P332" s="51" t="s">
        <v>30</v>
      </c>
      <c r="Q332" s="51" t="s">
        <v>28</v>
      </c>
      <c r="R332" s="51">
        <v>4</v>
      </c>
      <c r="S332" s="51" t="s">
        <v>0</v>
      </c>
      <c r="T332" s="51">
        <v>57.3689433676875</v>
      </c>
      <c r="U332" s="51">
        <v>53.5578047714368</v>
      </c>
      <c r="V332" s="51">
        <v>61.1800819639382</v>
      </c>
      <c r="W332" s="51">
        <v>3.8111385962507001</v>
      </c>
      <c r="X332" s="51">
        <v>3.8111385962507001</v>
      </c>
    </row>
    <row r="333" spans="15:24">
      <c r="O333" s="51" t="s">
        <v>1257</v>
      </c>
      <c r="P333" s="51" t="s">
        <v>30</v>
      </c>
      <c r="Q333" s="51" t="s">
        <v>28</v>
      </c>
      <c r="R333" s="51">
        <v>5</v>
      </c>
      <c r="S333" s="51" t="s">
        <v>0</v>
      </c>
      <c r="T333" s="51">
        <v>52.234233742651</v>
      </c>
      <c r="U333" s="51">
        <v>49.506274973945899</v>
      </c>
      <c r="V333" s="51">
        <v>54.9621925113562</v>
      </c>
      <c r="W333" s="51">
        <v>2.7279587687052</v>
      </c>
      <c r="X333" s="51">
        <v>2.7279587687051006</v>
      </c>
    </row>
    <row r="334" spans="15:24">
      <c r="O334" s="51" t="s">
        <v>1258</v>
      </c>
      <c r="P334" s="51" t="s">
        <v>31</v>
      </c>
      <c r="Q334" s="51" t="s">
        <v>28</v>
      </c>
      <c r="R334" s="51">
        <v>0</v>
      </c>
      <c r="S334" s="51" t="s">
        <v>0</v>
      </c>
      <c r="T334" s="51">
        <v>57.031258618744602</v>
      </c>
      <c r="U334" s="51">
        <v>55.735860904359903</v>
      </c>
      <c r="V334" s="51">
        <v>58.3266563331293</v>
      </c>
      <c r="W334" s="51">
        <v>1.2953977143846984</v>
      </c>
      <c r="X334" s="51">
        <v>1.2953977143846984</v>
      </c>
    </row>
    <row r="335" spans="15:24">
      <c r="O335" s="51" t="s">
        <v>1259</v>
      </c>
      <c r="P335" s="51" t="s">
        <v>31</v>
      </c>
      <c r="Q335" s="51" t="s">
        <v>28</v>
      </c>
      <c r="R335" s="51">
        <v>1</v>
      </c>
      <c r="S335" s="51" t="s">
        <v>0</v>
      </c>
      <c r="T335" s="51">
        <v>63.553660652047597</v>
      </c>
      <c r="U335" s="51">
        <v>61.061054816685498</v>
      </c>
      <c r="V335" s="51">
        <v>66.046266487409596</v>
      </c>
      <c r="W335" s="51">
        <v>2.4926058353619993</v>
      </c>
      <c r="X335" s="51">
        <v>2.4926058353620988</v>
      </c>
    </row>
    <row r="336" spans="15:24">
      <c r="O336" s="51" t="s">
        <v>1260</v>
      </c>
      <c r="P336" s="51" t="s">
        <v>31</v>
      </c>
      <c r="Q336" s="51" t="s">
        <v>28</v>
      </c>
      <c r="R336" s="51">
        <v>2</v>
      </c>
      <c r="S336" s="51" t="s">
        <v>0</v>
      </c>
      <c r="T336" s="51">
        <v>60.747277615494198</v>
      </c>
      <c r="U336" s="51">
        <v>57.7059853691499</v>
      </c>
      <c r="V336" s="51">
        <v>63.788569861838603</v>
      </c>
      <c r="W336" s="51">
        <v>3.0412922463444048</v>
      </c>
      <c r="X336" s="51">
        <v>3.0412922463442982</v>
      </c>
    </row>
    <row r="337" spans="15:24">
      <c r="O337" s="51" t="s">
        <v>1261</v>
      </c>
      <c r="P337" s="51" t="s">
        <v>31</v>
      </c>
      <c r="Q337" s="51" t="s">
        <v>28</v>
      </c>
      <c r="R337" s="51">
        <v>3</v>
      </c>
      <c r="S337" s="51" t="s">
        <v>0</v>
      </c>
      <c r="T337" s="51">
        <v>56.194146594478099</v>
      </c>
      <c r="U337" s="51">
        <v>53.438235160951699</v>
      </c>
      <c r="V337" s="51">
        <v>58.950058028004598</v>
      </c>
      <c r="W337" s="51">
        <v>2.7559114335264994</v>
      </c>
      <c r="X337" s="51">
        <v>2.7559114335263999</v>
      </c>
    </row>
    <row r="338" spans="15:24">
      <c r="O338" s="51" t="s">
        <v>1262</v>
      </c>
      <c r="P338" s="51" t="s">
        <v>31</v>
      </c>
      <c r="Q338" s="51" t="s">
        <v>28</v>
      </c>
      <c r="R338" s="51">
        <v>4</v>
      </c>
      <c r="S338" s="51" t="s">
        <v>0</v>
      </c>
      <c r="T338" s="51">
        <v>54.532697500397298</v>
      </c>
      <c r="U338" s="51">
        <v>51.338053424876001</v>
      </c>
      <c r="V338" s="51">
        <v>57.727341575918601</v>
      </c>
      <c r="W338" s="51">
        <v>3.1946440755213033</v>
      </c>
      <c r="X338" s="51">
        <v>3.1946440755212961</v>
      </c>
    </row>
    <row r="339" spans="15:24">
      <c r="O339" s="51" t="s">
        <v>1263</v>
      </c>
      <c r="P339" s="51" t="s">
        <v>31</v>
      </c>
      <c r="Q339" s="51" t="s">
        <v>28</v>
      </c>
      <c r="R339" s="51">
        <v>5</v>
      </c>
      <c r="S339" s="51" t="s">
        <v>0</v>
      </c>
      <c r="T339" s="51">
        <v>49.673065278258697</v>
      </c>
      <c r="U339" s="51">
        <v>46.672464155009301</v>
      </c>
      <c r="V339" s="51">
        <v>52.6736664015081</v>
      </c>
      <c r="W339" s="51">
        <v>3.0006011232494032</v>
      </c>
      <c r="X339" s="51">
        <v>3.0006011232493961</v>
      </c>
    </row>
    <row r="340" spans="15:24">
      <c r="O340" s="51" t="s">
        <v>1264</v>
      </c>
      <c r="P340" s="51" t="s">
        <v>32</v>
      </c>
      <c r="Q340" s="51" t="s">
        <v>28</v>
      </c>
      <c r="R340" s="51">
        <v>0</v>
      </c>
      <c r="S340" s="51" t="s">
        <v>0</v>
      </c>
      <c r="T340" s="51">
        <v>55.837709758423003</v>
      </c>
      <c r="U340" s="51">
        <v>54.555846802079998</v>
      </c>
      <c r="V340" s="51">
        <v>57.119572714765901</v>
      </c>
      <c r="W340" s="51">
        <v>1.2818629563428985</v>
      </c>
      <c r="X340" s="51">
        <v>1.2818629563430051</v>
      </c>
    </row>
    <row r="341" spans="15:24">
      <c r="O341" s="51" t="s">
        <v>1265</v>
      </c>
      <c r="P341" s="51" t="s">
        <v>32</v>
      </c>
      <c r="Q341" s="51" t="s">
        <v>28</v>
      </c>
      <c r="R341" s="51">
        <v>1</v>
      </c>
      <c r="S341" s="51" t="s">
        <v>0</v>
      </c>
      <c r="T341" s="51">
        <v>63.297026414201</v>
      </c>
      <c r="U341" s="51">
        <v>59.850949175451802</v>
      </c>
      <c r="V341" s="51">
        <v>66.743103652950097</v>
      </c>
      <c r="W341" s="51">
        <v>3.4460772387490977</v>
      </c>
      <c r="X341" s="51">
        <v>3.4460772387491971</v>
      </c>
    </row>
    <row r="342" spans="15:24">
      <c r="O342" s="51" t="s">
        <v>1266</v>
      </c>
      <c r="P342" s="51" t="s">
        <v>32</v>
      </c>
      <c r="Q342" s="51" t="s">
        <v>28</v>
      </c>
      <c r="R342" s="51">
        <v>2</v>
      </c>
      <c r="S342" s="51" t="s">
        <v>0</v>
      </c>
      <c r="T342" s="51">
        <v>57.661486464988897</v>
      </c>
      <c r="U342" s="51">
        <v>54.749663392397601</v>
      </c>
      <c r="V342" s="51">
        <v>60.573309537580101</v>
      </c>
      <c r="W342" s="51">
        <v>2.9118230725912042</v>
      </c>
      <c r="X342" s="51">
        <v>2.9118230725912966</v>
      </c>
    </row>
    <row r="343" spans="15:24">
      <c r="O343" s="51" t="s">
        <v>1267</v>
      </c>
      <c r="P343" s="51" t="s">
        <v>32</v>
      </c>
      <c r="Q343" s="51" t="s">
        <v>28</v>
      </c>
      <c r="R343" s="51">
        <v>3</v>
      </c>
      <c r="S343" s="51" t="s">
        <v>0</v>
      </c>
      <c r="T343" s="51">
        <v>55.701084549157301</v>
      </c>
      <c r="U343" s="51">
        <v>52.956249866173998</v>
      </c>
      <c r="V343" s="51">
        <v>58.445919232140703</v>
      </c>
      <c r="W343" s="51">
        <v>2.7448346829834023</v>
      </c>
      <c r="X343" s="51">
        <v>2.7448346829833028</v>
      </c>
    </row>
    <row r="344" spans="15:24">
      <c r="O344" s="51" t="s">
        <v>1268</v>
      </c>
      <c r="P344" s="51" t="s">
        <v>32</v>
      </c>
      <c r="Q344" s="51" t="s">
        <v>28</v>
      </c>
      <c r="R344" s="51">
        <v>4</v>
      </c>
      <c r="S344" s="51" t="s">
        <v>0</v>
      </c>
      <c r="T344" s="51">
        <v>51.408242665456001</v>
      </c>
      <c r="U344" s="51">
        <v>48.567486118703002</v>
      </c>
      <c r="V344" s="51">
        <v>54.248999212209</v>
      </c>
      <c r="W344" s="51">
        <v>2.8407565467529992</v>
      </c>
      <c r="X344" s="51">
        <v>2.8407565467529992</v>
      </c>
    </row>
    <row r="345" spans="15:24">
      <c r="O345" s="51" t="s">
        <v>1269</v>
      </c>
      <c r="P345" s="51" t="s">
        <v>32</v>
      </c>
      <c r="Q345" s="51" t="s">
        <v>28</v>
      </c>
      <c r="R345" s="51">
        <v>5</v>
      </c>
      <c r="S345" s="51" t="s">
        <v>0</v>
      </c>
      <c r="T345" s="51">
        <v>50.611380457841101</v>
      </c>
      <c r="U345" s="51">
        <v>47.418099772946903</v>
      </c>
      <c r="V345" s="51">
        <v>53.804661142735299</v>
      </c>
      <c r="W345" s="51">
        <v>3.1932806848941979</v>
      </c>
      <c r="X345" s="51">
        <v>3.1932806848941979</v>
      </c>
    </row>
    <row r="346" spans="15:24">
      <c r="O346" s="51" t="s">
        <v>1270</v>
      </c>
      <c r="P346" s="51" t="s">
        <v>33</v>
      </c>
      <c r="Q346" s="51" t="s">
        <v>28</v>
      </c>
      <c r="R346" s="51">
        <v>0</v>
      </c>
      <c r="S346" s="51" t="s">
        <v>0</v>
      </c>
      <c r="T346" s="51">
        <v>59.769495892822903</v>
      </c>
      <c r="U346" s="51">
        <v>58.746168997724098</v>
      </c>
      <c r="V346" s="51">
        <v>60.792822787921601</v>
      </c>
      <c r="W346" s="51">
        <v>1.0233268950986982</v>
      </c>
      <c r="X346" s="51">
        <v>1.0233268950988048</v>
      </c>
    </row>
    <row r="347" spans="15:24">
      <c r="O347" s="51" t="s">
        <v>1271</v>
      </c>
      <c r="P347" s="51" t="s">
        <v>33</v>
      </c>
      <c r="Q347" s="51" t="s">
        <v>28</v>
      </c>
      <c r="R347" s="51">
        <v>1</v>
      </c>
      <c r="S347" s="51" t="s">
        <v>0</v>
      </c>
      <c r="T347" s="51">
        <v>66.203775940195797</v>
      </c>
      <c r="U347" s="51">
        <v>63.978441956496198</v>
      </c>
      <c r="V347" s="51">
        <v>68.429109923895396</v>
      </c>
      <c r="W347" s="51">
        <v>2.2253339836995991</v>
      </c>
      <c r="X347" s="51">
        <v>2.2253339836995991</v>
      </c>
    </row>
    <row r="348" spans="15:24">
      <c r="O348" s="51" t="s">
        <v>1272</v>
      </c>
      <c r="P348" s="51" t="s">
        <v>33</v>
      </c>
      <c r="Q348" s="51" t="s">
        <v>28</v>
      </c>
      <c r="R348" s="51">
        <v>2</v>
      </c>
      <c r="S348" s="51" t="s">
        <v>0</v>
      </c>
      <c r="T348" s="51">
        <v>62.483587482232203</v>
      </c>
      <c r="U348" s="51">
        <v>60.280741750862397</v>
      </c>
      <c r="V348" s="51">
        <v>64.686433213601902</v>
      </c>
      <c r="W348" s="51">
        <v>2.202845731369699</v>
      </c>
      <c r="X348" s="51">
        <v>2.2028457313698055</v>
      </c>
    </row>
    <row r="349" spans="15:24">
      <c r="O349" s="51" t="s">
        <v>1273</v>
      </c>
      <c r="P349" s="51" t="s">
        <v>33</v>
      </c>
      <c r="Q349" s="51" t="s">
        <v>28</v>
      </c>
      <c r="R349" s="51">
        <v>3</v>
      </c>
      <c r="S349" s="51" t="s">
        <v>0</v>
      </c>
      <c r="T349" s="51">
        <v>60.4677621366368</v>
      </c>
      <c r="U349" s="51">
        <v>58.166656385723698</v>
      </c>
      <c r="V349" s="51">
        <v>62.768867887549803</v>
      </c>
      <c r="W349" s="51">
        <v>2.3011057509130026</v>
      </c>
      <c r="X349" s="51">
        <v>2.3011057509131021</v>
      </c>
    </row>
    <row r="350" spans="15:24">
      <c r="O350" s="51" t="s">
        <v>1274</v>
      </c>
      <c r="P350" s="51" t="s">
        <v>33</v>
      </c>
      <c r="Q350" s="51" t="s">
        <v>28</v>
      </c>
      <c r="R350" s="51">
        <v>4</v>
      </c>
      <c r="S350" s="51" t="s">
        <v>0</v>
      </c>
      <c r="T350" s="51">
        <v>55.686750846626303</v>
      </c>
      <c r="U350" s="51">
        <v>53.141929491192002</v>
      </c>
      <c r="V350" s="51">
        <v>58.231572202060597</v>
      </c>
      <c r="W350" s="51">
        <v>2.5448213554342942</v>
      </c>
      <c r="X350" s="51">
        <v>2.5448213554343013</v>
      </c>
    </row>
    <row r="351" spans="15:24">
      <c r="O351" s="51" t="s">
        <v>1275</v>
      </c>
      <c r="P351" s="51" t="s">
        <v>33</v>
      </c>
      <c r="Q351" s="51" t="s">
        <v>28</v>
      </c>
      <c r="R351" s="51">
        <v>5</v>
      </c>
      <c r="S351" s="51" t="s">
        <v>0</v>
      </c>
      <c r="T351" s="51">
        <v>52.481173773485096</v>
      </c>
      <c r="U351" s="51">
        <v>49.897762534733701</v>
      </c>
      <c r="V351" s="51">
        <v>55.064585012236499</v>
      </c>
      <c r="W351" s="51">
        <v>2.5834112387514025</v>
      </c>
      <c r="X351" s="51">
        <v>2.5834112387513954</v>
      </c>
    </row>
    <row r="352" spans="15:24">
      <c r="O352" s="51" t="s">
        <v>1276</v>
      </c>
      <c r="P352" s="51" t="s">
        <v>34</v>
      </c>
      <c r="Q352" s="51" t="s">
        <v>28</v>
      </c>
      <c r="R352" s="51">
        <v>0</v>
      </c>
      <c r="S352" s="51" t="s">
        <v>0</v>
      </c>
      <c r="T352" s="51">
        <v>57.885034525497304</v>
      </c>
      <c r="U352" s="51">
        <v>56.6560698103807</v>
      </c>
      <c r="V352" s="51">
        <v>59.113999240614</v>
      </c>
      <c r="W352" s="51">
        <v>1.228964715116696</v>
      </c>
      <c r="X352" s="51">
        <v>1.2289647151166037</v>
      </c>
    </row>
    <row r="353" spans="15:24">
      <c r="O353" s="51" t="s">
        <v>1277</v>
      </c>
      <c r="P353" s="51" t="s">
        <v>34</v>
      </c>
      <c r="Q353" s="51" t="s">
        <v>28</v>
      </c>
      <c r="R353" s="51">
        <v>1</v>
      </c>
      <c r="S353" s="51" t="s">
        <v>0</v>
      </c>
      <c r="T353" s="51">
        <v>61.4572704564305</v>
      </c>
      <c r="U353" s="51">
        <v>59.011038313344002</v>
      </c>
      <c r="V353" s="51">
        <v>63.903502599516997</v>
      </c>
      <c r="W353" s="51">
        <v>2.4462321430864975</v>
      </c>
      <c r="X353" s="51">
        <v>2.4462321430864975</v>
      </c>
    </row>
    <row r="354" spans="15:24">
      <c r="O354" s="51" t="s">
        <v>1278</v>
      </c>
      <c r="P354" s="51" t="s">
        <v>34</v>
      </c>
      <c r="Q354" s="51" t="s">
        <v>28</v>
      </c>
      <c r="R354" s="51">
        <v>2</v>
      </c>
      <c r="S354" s="51" t="s">
        <v>0</v>
      </c>
      <c r="T354" s="51">
        <v>58.5756017757165</v>
      </c>
      <c r="U354" s="51">
        <v>55.5256337252615</v>
      </c>
      <c r="V354" s="51">
        <v>61.6255698261714</v>
      </c>
      <c r="W354" s="51">
        <v>3.0499680504549005</v>
      </c>
      <c r="X354" s="51">
        <v>3.049968050455</v>
      </c>
    </row>
    <row r="355" spans="15:24">
      <c r="O355" s="51" t="s">
        <v>1279</v>
      </c>
      <c r="P355" s="51" t="s">
        <v>34</v>
      </c>
      <c r="Q355" s="51" t="s">
        <v>28</v>
      </c>
      <c r="R355" s="51">
        <v>3</v>
      </c>
      <c r="S355" s="51" t="s">
        <v>0</v>
      </c>
      <c r="T355" s="51">
        <v>59.285043650505301</v>
      </c>
      <c r="U355" s="51">
        <v>56.8038371177202</v>
      </c>
      <c r="V355" s="51">
        <v>61.766250183290403</v>
      </c>
      <c r="W355" s="51">
        <v>2.4812065327851016</v>
      </c>
      <c r="X355" s="51">
        <v>2.4812065327851016</v>
      </c>
    </row>
    <row r="356" spans="15:24">
      <c r="O356" s="51" t="s">
        <v>1280</v>
      </c>
      <c r="P356" s="51" t="s">
        <v>34</v>
      </c>
      <c r="Q356" s="51" t="s">
        <v>28</v>
      </c>
      <c r="R356" s="51">
        <v>4</v>
      </c>
      <c r="S356" s="51" t="s">
        <v>0</v>
      </c>
      <c r="T356" s="51">
        <v>57.108444545819701</v>
      </c>
      <c r="U356" s="51">
        <v>54.456585212684999</v>
      </c>
      <c r="V356" s="51">
        <v>59.760303878954502</v>
      </c>
      <c r="W356" s="51">
        <v>2.6518593331348015</v>
      </c>
      <c r="X356" s="51">
        <v>2.651859333134702</v>
      </c>
    </row>
    <row r="357" spans="15:24">
      <c r="O357" s="51" t="s">
        <v>1281</v>
      </c>
      <c r="P357" s="51" t="s">
        <v>34</v>
      </c>
      <c r="Q357" s="51" t="s">
        <v>28</v>
      </c>
      <c r="R357" s="51">
        <v>5</v>
      </c>
      <c r="S357" s="51" t="s">
        <v>0</v>
      </c>
      <c r="T357" s="51">
        <v>53.604677575667701</v>
      </c>
      <c r="U357" s="51">
        <v>50.575930722240301</v>
      </c>
      <c r="V357" s="51">
        <v>56.6334244290952</v>
      </c>
      <c r="W357" s="51">
        <v>3.0287468534274993</v>
      </c>
      <c r="X357" s="51">
        <v>3.0287468534273998</v>
      </c>
    </row>
    <row r="358" spans="15:24">
      <c r="O358" s="51" t="s">
        <v>1282</v>
      </c>
      <c r="P358" s="51" t="s">
        <v>36</v>
      </c>
      <c r="Q358" s="51" t="s">
        <v>28</v>
      </c>
      <c r="R358" s="51">
        <v>0</v>
      </c>
      <c r="S358" s="51" t="s">
        <v>0</v>
      </c>
      <c r="T358" s="51">
        <v>62.384416624257099</v>
      </c>
      <c r="U358" s="51">
        <v>61.004089869907503</v>
      </c>
      <c r="V358" s="51">
        <v>63.764743378606603</v>
      </c>
      <c r="W358" s="51">
        <v>1.3803267543495039</v>
      </c>
      <c r="X358" s="51">
        <v>1.3803267543495963</v>
      </c>
    </row>
    <row r="359" spans="15:24">
      <c r="O359" s="51" t="s">
        <v>1283</v>
      </c>
      <c r="P359" s="51" t="s">
        <v>36</v>
      </c>
      <c r="Q359" s="51" t="s">
        <v>28</v>
      </c>
      <c r="R359" s="51">
        <v>1</v>
      </c>
      <c r="S359" s="51" t="s">
        <v>0</v>
      </c>
      <c r="T359" s="51">
        <v>64.432808744869206</v>
      </c>
      <c r="U359" s="51">
        <v>60.871300579632198</v>
      </c>
      <c r="V359" s="51">
        <v>67.994316910106093</v>
      </c>
      <c r="W359" s="51">
        <v>3.5615081652368872</v>
      </c>
      <c r="X359" s="51">
        <v>3.561508165237008</v>
      </c>
    </row>
    <row r="360" spans="15:24">
      <c r="O360" s="51" t="s">
        <v>1284</v>
      </c>
      <c r="P360" s="51" t="s">
        <v>36</v>
      </c>
      <c r="Q360" s="51" t="s">
        <v>28</v>
      </c>
      <c r="R360" s="51">
        <v>2</v>
      </c>
      <c r="S360" s="51" t="s">
        <v>0</v>
      </c>
      <c r="T360" s="51">
        <v>66.617504067786797</v>
      </c>
      <c r="U360" s="51">
        <v>63.618911731592199</v>
      </c>
      <c r="V360" s="51">
        <v>69.616096403981402</v>
      </c>
      <c r="W360" s="51">
        <v>2.998592336194605</v>
      </c>
      <c r="X360" s="51">
        <v>2.9985923361945979</v>
      </c>
    </row>
    <row r="361" spans="15:24">
      <c r="O361" s="51" t="s">
        <v>1285</v>
      </c>
      <c r="P361" s="51" t="s">
        <v>36</v>
      </c>
      <c r="Q361" s="51" t="s">
        <v>28</v>
      </c>
      <c r="R361" s="51">
        <v>3</v>
      </c>
      <c r="S361" s="51" t="s">
        <v>0</v>
      </c>
      <c r="T361" s="51">
        <v>59.4082713984306</v>
      </c>
      <c r="U361" s="51">
        <v>56.078317453839801</v>
      </c>
      <c r="V361" s="51">
        <v>62.738225343021298</v>
      </c>
      <c r="W361" s="51">
        <v>3.3299539445906987</v>
      </c>
      <c r="X361" s="51">
        <v>3.3299539445907982</v>
      </c>
    </row>
    <row r="362" spans="15:24">
      <c r="O362" s="51" t="s">
        <v>1286</v>
      </c>
      <c r="P362" s="51" t="s">
        <v>36</v>
      </c>
      <c r="Q362" s="51" t="s">
        <v>28</v>
      </c>
      <c r="R362" s="51">
        <v>4</v>
      </c>
      <c r="S362" s="51" t="s">
        <v>0</v>
      </c>
      <c r="T362" s="51">
        <v>61.551072452427299</v>
      </c>
      <c r="U362" s="51">
        <v>58.800786224586901</v>
      </c>
      <c r="V362" s="51">
        <v>64.301358680267597</v>
      </c>
      <c r="W362" s="51">
        <v>2.7502862278402986</v>
      </c>
      <c r="X362" s="51">
        <v>2.7502862278403981</v>
      </c>
    </row>
    <row r="363" spans="15:24">
      <c r="O363" s="51" t="s">
        <v>1287</v>
      </c>
      <c r="P363" s="51" t="s">
        <v>36</v>
      </c>
      <c r="Q363" s="51" t="s">
        <v>28</v>
      </c>
      <c r="R363" s="51">
        <v>5</v>
      </c>
      <c r="S363" s="51" t="s">
        <v>0</v>
      </c>
      <c r="T363" s="51">
        <v>60.9795708031033</v>
      </c>
      <c r="U363" s="51">
        <v>57.547048819397503</v>
      </c>
      <c r="V363" s="51">
        <v>64.412092786809097</v>
      </c>
      <c r="W363" s="51">
        <v>3.4325219837057972</v>
      </c>
      <c r="X363" s="51">
        <v>3.4325219837057972</v>
      </c>
    </row>
    <row r="364" spans="15:24">
      <c r="O364" s="51" t="s">
        <v>1288</v>
      </c>
      <c r="P364" s="51" t="s">
        <v>37</v>
      </c>
      <c r="Q364" s="51" t="s">
        <v>28</v>
      </c>
      <c r="R364" s="51">
        <v>0</v>
      </c>
      <c r="S364" s="51" t="s">
        <v>0</v>
      </c>
      <c r="T364" s="51">
        <v>61.673131437282301</v>
      </c>
      <c r="U364" s="51">
        <v>60.385203371796798</v>
      </c>
      <c r="V364" s="51">
        <v>62.961059502767803</v>
      </c>
      <c r="W364" s="51">
        <v>1.2879280654855023</v>
      </c>
      <c r="X364" s="51">
        <v>1.2879280654855023</v>
      </c>
    </row>
    <row r="365" spans="15:24">
      <c r="O365" s="51" t="s">
        <v>1289</v>
      </c>
      <c r="P365" s="51" t="s">
        <v>37</v>
      </c>
      <c r="Q365" s="51" t="s">
        <v>28</v>
      </c>
      <c r="R365" s="51">
        <v>1</v>
      </c>
      <c r="S365" s="51" t="s">
        <v>0</v>
      </c>
      <c r="T365" s="51">
        <v>64.351629782835005</v>
      </c>
      <c r="U365" s="51">
        <v>61.267162900960301</v>
      </c>
      <c r="V365" s="51">
        <v>67.436096664709694</v>
      </c>
      <c r="W365" s="51">
        <v>3.0844668818746896</v>
      </c>
      <c r="X365" s="51">
        <v>3.0844668818747039</v>
      </c>
    </row>
    <row r="366" spans="15:24">
      <c r="O366" s="51" t="s">
        <v>1290</v>
      </c>
      <c r="P366" s="51" t="s">
        <v>37</v>
      </c>
      <c r="Q366" s="51" t="s">
        <v>28</v>
      </c>
      <c r="R366" s="51">
        <v>2</v>
      </c>
      <c r="S366" s="51" t="s">
        <v>0</v>
      </c>
      <c r="T366" s="51">
        <v>61.401155818007901</v>
      </c>
      <c r="U366" s="51">
        <v>58.160573105658798</v>
      </c>
      <c r="V366" s="51">
        <v>64.641738530357003</v>
      </c>
      <c r="W366" s="51">
        <v>3.2405827123491022</v>
      </c>
      <c r="X366" s="51">
        <v>3.2405827123491022</v>
      </c>
    </row>
    <row r="367" spans="15:24">
      <c r="O367" s="51" t="s">
        <v>1291</v>
      </c>
      <c r="P367" s="51" t="s">
        <v>37</v>
      </c>
      <c r="Q367" s="51" t="s">
        <v>28</v>
      </c>
      <c r="R367" s="51">
        <v>3</v>
      </c>
      <c r="S367" s="51" t="s">
        <v>0</v>
      </c>
      <c r="T367" s="51">
        <v>64.820940627997103</v>
      </c>
      <c r="U367" s="51">
        <v>62.099695184841302</v>
      </c>
      <c r="V367" s="51">
        <v>67.542186071152798</v>
      </c>
      <c r="W367" s="51">
        <v>2.7212454431556949</v>
      </c>
      <c r="X367" s="51">
        <v>2.7212454431558015</v>
      </c>
    </row>
    <row r="368" spans="15:24">
      <c r="O368" s="51" t="s">
        <v>1292</v>
      </c>
      <c r="P368" s="51" t="s">
        <v>37</v>
      </c>
      <c r="Q368" s="51" t="s">
        <v>28</v>
      </c>
      <c r="R368" s="51">
        <v>4</v>
      </c>
      <c r="S368" s="51" t="s">
        <v>0</v>
      </c>
      <c r="T368" s="51">
        <v>61.342088548657202</v>
      </c>
      <c r="U368" s="51">
        <v>58.551491217048401</v>
      </c>
      <c r="V368" s="51">
        <v>64.132685880265996</v>
      </c>
      <c r="W368" s="51">
        <v>2.7905973316087938</v>
      </c>
      <c r="X368" s="51">
        <v>2.7905973316088009</v>
      </c>
    </row>
    <row r="369" spans="15:24">
      <c r="O369" s="51" t="s">
        <v>1293</v>
      </c>
      <c r="P369" s="51" t="s">
        <v>37</v>
      </c>
      <c r="Q369" s="51" t="s">
        <v>28</v>
      </c>
      <c r="R369" s="51">
        <v>5</v>
      </c>
      <c r="S369" s="51" t="s">
        <v>0</v>
      </c>
      <c r="T369" s="51">
        <v>57.125155704050599</v>
      </c>
      <c r="U369" s="51">
        <v>54.177125802095297</v>
      </c>
      <c r="V369" s="51">
        <v>60.0731856060059</v>
      </c>
      <c r="W369" s="51">
        <v>2.9480299019553016</v>
      </c>
      <c r="X369" s="51">
        <v>2.9480299019553016</v>
      </c>
    </row>
    <row r="370" spans="15:24">
      <c r="O370" s="51" t="s">
        <v>1294</v>
      </c>
      <c r="P370" s="51" t="s">
        <v>38</v>
      </c>
      <c r="Q370" s="51" t="s">
        <v>28</v>
      </c>
      <c r="R370" s="51">
        <v>0</v>
      </c>
      <c r="S370" s="51" t="s">
        <v>0</v>
      </c>
      <c r="T370" s="51">
        <v>59.931924384641398</v>
      </c>
      <c r="U370" s="51">
        <v>58.624036124309796</v>
      </c>
      <c r="V370" s="51">
        <v>61.239812644973</v>
      </c>
      <c r="W370" s="51">
        <v>1.3078882603316018</v>
      </c>
      <c r="X370" s="51">
        <v>1.3078882603316018</v>
      </c>
    </row>
    <row r="371" spans="15:24">
      <c r="O371" s="51" t="s">
        <v>1295</v>
      </c>
      <c r="P371" s="51" t="s">
        <v>38</v>
      </c>
      <c r="Q371" s="51" t="s">
        <v>28</v>
      </c>
      <c r="R371" s="51">
        <v>1</v>
      </c>
      <c r="S371" s="51" t="s">
        <v>0</v>
      </c>
      <c r="T371" s="51">
        <v>65.192776349473107</v>
      </c>
      <c r="U371" s="51">
        <v>62.574140163428602</v>
      </c>
      <c r="V371" s="51">
        <v>67.811412535517604</v>
      </c>
      <c r="W371" s="51">
        <v>2.6186361860444975</v>
      </c>
      <c r="X371" s="51">
        <v>2.6186361860445047</v>
      </c>
    </row>
    <row r="372" spans="15:24">
      <c r="O372" s="51" t="s">
        <v>1296</v>
      </c>
      <c r="P372" s="51" t="s">
        <v>38</v>
      </c>
      <c r="Q372" s="51" t="s">
        <v>28</v>
      </c>
      <c r="R372" s="51">
        <v>2</v>
      </c>
      <c r="S372" s="51" t="s">
        <v>0</v>
      </c>
      <c r="T372" s="51">
        <v>61.250537848177203</v>
      </c>
      <c r="U372" s="51">
        <v>58.1539075220782</v>
      </c>
      <c r="V372" s="51">
        <v>64.347168174276106</v>
      </c>
      <c r="W372" s="51">
        <v>3.0966303260989037</v>
      </c>
      <c r="X372" s="51">
        <v>3.0966303260990031</v>
      </c>
    </row>
    <row r="373" spans="15:24">
      <c r="O373" s="51" t="s">
        <v>1297</v>
      </c>
      <c r="P373" s="51" t="s">
        <v>38</v>
      </c>
      <c r="Q373" s="51" t="s">
        <v>28</v>
      </c>
      <c r="R373" s="51">
        <v>3</v>
      </c>
      <c r="S373" s="51" t="s">
        <v>0</v>
      </c>
      <c r="T373" s="51">
        <v>59.633789932107199</v>
      </c>
      <c r="U373" s="51">
        <v>56.8244813320714</v>
      </c>
      <c r="V373" s="51">
        <v>62.443098532142997</v>
      </c>
      <c r="W373" s="51">
        <v>2.8093086000357985</v>
      </c>
      <c r="X373" s="51">
        <v>2.8093086000357985</v>
      </c>
    </row>
    <row r="374" spans="15:24">
      <c r="O374" s="51" t="s">
        <v>1298</v>
      </c>
      <c r="P374" s="51" t="s">
        <v>38</v>
      </c>
      <c r="Q374" s="51" t="s">
        <v>28</v>
      </c>
      <c r="R374" s="51">
        <v>4</v>
      </c>
      <c r="S374" s="51" t="s">
        <v>0</v>
      </c>
      <c r="T374" s="51">
        <v>58.805684535198502</v>
      </c>
      <c r="U374" s="51">
        <v>55.7852228078971</v>
      </c>
      <c r="V374" s="51">
        <v>61.826146262499897</v>
      </c>
      <c r="W374" s="51">
        <v>3.0204617273013952</v>
      </c>
      <c r="X374" s="51">
        <v>3.0204617273014023</v>
      </c>
    </row>
    <row r="375" spans="15:24">
      <c r="O375" s="51" t="s">
        <v>1299</v>
      </c>
      <c r="P375" s="51" t="s">
        <v>38</v>
      </c>
      <c r="Q375" s="51" t="s">
        <v>28</v>
      </c>
      <c r="R375" s="51">
        <v>5</v>
      </c>
      <c r="S375" s="51" t="s">
        <v>0</v>
      </c>
      <c r="T375" s="51">
        <v>55.017698352645397</v>
      </c>
      <c r="U375" s="51">
        <v>51.750628715764996</v>
      </c>
      <c r="V375" s="51">
        <v>58.284767989525797</v>
      </c>
      <c r="W375" s="51">
        <v>3.2670696368804002</v>
      </c>
      <c r="X375" s="51">
        <v>3.2670696368804002</v>
      </c>
    </row>
    <row r="376" spans="15:24">
      <c r="O376" s="51" t="s">
        <v>1300</v>
      </c>
      <c r="P376" s="51" t="s">
        <v>39</v>
      </c>
      <c r="Q376" s="51" t="s">
        <v>28</v>
      </c>
      <c r="R376" s="51">
        <v>0</v>
      </c>
      <c r="S376" s="51" t="s">
        <v>0</v>
      </c>
      <c r="T376" s="51">
        <v>60.811652732726401</v>
      </c>
      <c r="U376" s="51">
        <v>59.576022904601999</v>
      </c>
      <c r="V376" s="51">
        <v>62.047282560850803</v>
      </c>
      <c r="W376" s="51">
        <v>1.2356298281244023</v>
      </c>
      <c r="X376" s="51">
        <v>1.2356298281244023</v>
      </c>
    </row>
    <row r="377" spans="15:24">
      <c r="O377" s="51" t="s">
        <v>1301</v>
      </c>
      <c r="P377" s="51" t="s">
        <v>39</v>
      </c>
      <c r="Q377" s="51" t="s">
        <v>28</v>
      </c>
      <c r="R377" s="51">
        <v>1</v>
      </c>
      <c r="S377" s="51" t="s">
        <v>0</v>
      </c>
      <c r="T377" s="51">
        <v>66.161389203376501</v>
      </c>
      <c r="U377" s="51">
        <v>63.218306919921901</v>
      </c>
      <c r="V377" s="51">
        <v>69.104471486831102</v>
      </c>
      <c r="W377" s="51">
        <v>2.9430822834546007</v>
      </c>
      <c r="X377" s="51">
        <v>2.9430822834546007</v>
      </c>
    </row>
    <row r="378" spans="15:24">
      <c r="O378" s="51" t="s">
        <v>1302</v>
      </c>
      <c r="P378" s="51" t="s">
        <v>39</v>
      </c>
      <c r="Q378" s="51" t="s">
        <v>28</v>
      </c>
      <c r="R378" s="51">
        <v>2</v>
      </c>
      <c r="S378" s="51" t="s">
        <v>0</v>
      </c>
      <c r="T378" s="51">
        <v>60.562351958208502</v>
      </c>
      <c r="U378" s="51">
        <v>57.590844239495198</v>
      </c>
      <c r="V378" s="51">
        <v>63.5338596769218</v>
      </c>
      <c r="W378" s="51">
        <v>2.9715077187132977</v>
      </c>
      <c r="X378" s="51">
        <v>2.9715077187133048</v>
      </c>
    </row>
    <row r="379" spans="15:24">
      <c r="O379" s="51" t="s">
        <v>1303</v>
      </c>
      <c r="P379" s="51" t="s">
        <v>39</v>
      </c>
      <c r="Q379" s="51" t="s">
        <v>28</v>
      </c>
      <c r="R379" s="51">
        <v>3</v>
      </c>
      <c r="S379" s="51" t="s">
        <v>0</v>
      </c>
      <c r="T379" s="51">
        <v>64.460965057890107</v>
      </c>
      <c r="U379" s="51">
        <v>61.301983131520103</v>
      </c>
      <c r="V379" s="51">
        <v>67.619946984260096</v>
      </c>
      <c r="W379" s="51">
        <v>3.1589819263699894</v>
      </c>
      <c r="X379" s="51">
        <v>3.1589819263700036</v>
      </c>
    </row>
    <row r="380" spans="15:24">
      <c r="O380" s="51" t="s">
        <v>1304</v>
      </c>
      <c r="P380" s="51" t="s">
        <v>39</v>
      </c>
      <c r="Q380" s="51" t="s">
        <v>28</v>
      </c>
      <c r="R380" s="51">
        <v>4</v>
      </c>
      <c r="S380" s="51" t="s">
        <v>0</v>
      </c>
      <c r="T380" s="51">
        <v>58.427713912630601</v>
      </c>
      <c r="U380" s="51">
        <v>55.904820045991301</v>
      </c>
      <c r="V380" s="51">
        <v>60.950607779269902</v>
      </c>
      <c r="W380" s="51">
        <v>2.5228938666393006</v>
      </c>
      <c r="X380" s="51">
        <v>2.5228938666393006</v>
      </c>
    </row>
    <row r="381" spans="15:24">
      <c r="O381" s="51" t="s">
        <v>1305</v>
      </c>
      <c r="P381" s="51" t="s">
        <v>39</v>
      </c>
      <c r="Q381" s="51" t="s">
        <v>28</v>
      </c>
      <c r="R381" s="51">
        <v>5</v>
      </c>
      <c r="S381" s="51" t="s">
        <v>0</v>
      </c>
      <c r="T381" s="51">
        <v>56.582566253102598</v>
      </c>
      <c r="U381" s="51">
        <v>53.754874658640702</v>
      </c>
      <c r="V381" s="51">
        <v>59.410257847564502</v>
      </c>
      <c r="W381" s="51">
        <v>2.8276915944619034</v>
      </c>
      <c r="X381" s="51">
        <v>2.8276915944618963</v>
      </c>
    </row>
    <row r="382" spans="15:24">
      <c r="O382" s="51" t="s">
        <v>1306</v>
      </c>
      <c r="P382" s="51" t="s">
        <v>40</v>
      </c>
      <c r="Q382" s="51" t="s">
        <v>28</v>
      </c>
      <c r="R382" s="51">
        <v>0</v>
      </c>
      <c r="S382" s="51" t="s">
        <v>0</v>
      </c>
      <c r="T382" s="51">
        <v>61.097992351899499</v>
      </c>
      <c r="U382" s="51">
        <v>59.8450284251971</v>
      </c>
      <c r="V382" s="51">
        <v>62.350956278601799</v>
      </c>
      <c r="W382" s="51">
        <v>1.2529639267023001</v>
      </c>
      <c r="X382" s="51">
        <v>1.2529639267023995</v>
      </c>
    </row>
    <row r="383" spans="15:24">
      <c r="O383" s="51" t="s">
        <v>1307</v>
      </c>
      <c r="P383" s="51" t="s">
        <v>40</v>
      </c>
      <c r="Q383" s="51" t="s">
        <v>28</v>
      </c>
      <c r="R383" s="51">
        <v>1</v>
      </c>
      <c r="S383" s="51" t="s">
        <v>0</v>
      </c>
      <c r="T383" s="51">
        <v>64.628066769994206</v>
      </c>
      <c r="U383" s="51">
        <v>61.703988197098298</v>
      </c>
      <c r="V383" s="51">
        <v>67.55214534289</v>
      </c>
      <c r="W383" s="51">
        <v>2.9240785728957945</v>
      </c>
      <c r="X383" s="51">
        <v>2.9240785728959082</v>
      </c>
    </row>
    <row r="384" spans="15:24">
      <c r="O384" s="51" t="s">
        <v>1308</v>
      </c>
      <c r="P384" s="51" t="s">
        <v>40</v>
      </c>
      <c r="Q384" s="51" t="s">
        <v>28</v>
      </c>
      <c r="R384" s="51">
        <v>2</v>
      </c>
      <c r="S384" s="51" t="s">
        <v>0</v>
      </c>
      <c r="T384" s="51">
        <v>62.712148268721698</v>
      </c>
      <c r="U384" s="51">
        <v>60.548968638752001</v>
      </c>
      <c r="V384" s="51">
        <v>64.875327898691395</v>
      </c>
      <c r="W384" s="51">
        <v>2.1631796299696973</v>
      </c>
      <c r="X384" s="51">
        <v>2.1631796299696973</v>
      </c>
    </row>
    <row r="385" spans="15:24">
      <c r="O385" s="51" t="s">
        <v>1309</v>
      </c>
      <c r="P385" s="51" t="s">
        <v>40</v>
      </c>
      <c r="Q385" s="51" t="s">
        <v>28</v>
      </c>
      <c r="R385" s="51">
        <v>3</v>
      </c>
      <c r="S385" s="51" t="s">
        <v>0</v>
      </c>
      <c r="T385" s="51">
        <v>60.000855952985198</v>
      </c>
      <c r="U385" s="51">
        <v>56.587526384030497</v>
      </c>
      <c r="V385" s="51">
        <v>63.414185521939899</v>
      </c>
      <c r="W385" s="51">
        <v>3.4133295689547012</v>
      </c>
      <c r="X385" s="51">
        <v>3.4133295689547012</v>
      </c>
    </row>
    <row r="386" spans="15:24">
      <c r="O386" s="51" t="s">
        <v>1310</v>
      </c>
      <c r="P386" s="51" t="s">
        <v>40</v>
      </c>
      <c r="Q386" s="51" t="s">
        <v>28</v>
      </c>
      <c r="R386" s="51">
        <v>4</v>
      </c>
      <c r="S386" s="51" t="s">
        <v>0</v>
      </c>
      <c r="T386" s="51">
        <v>61.750898209444401</v>
      </c>
      <c r="U386" s="51">
        <v>58.9379757539783</v>
      </c>
      <c r="V386" s="51">
        <v>64.563820664910594</v>
      </c>
      <c r="W386" s="51">
        <v>2.8129224554661931</v>
      </c>
      <c r="X386" s="51">
        <v>2.8129224554661008</v>
      </c>
    </row>
    <row r="387" spans="15:24">
      <c r="O387" s="51" t="s">
        <v>1311</v>
      </c>
      <c r="P387" s="51" t="s">
        <v>40</v>
      </c>
      <c r="Q387" s="51" t="s">
        <v>28</v>
      </c>
      <c r="R387" s="51">
        <v>5</v>
      </c>
      <c r="S387" s="51" t="s">
        <v>0</v>
      </c>
      <c r="T387" s="51">
        <v>57.7963989917926</v>
      </c>
      <c r="U387" s="51">
        <v>55.093905023491303</v>
      </c>
      <c r="V387" s="51">
        <v>60.498892960093897</v>
      </c>
      <c r="W387" s="51">
        <v>2.7024939683012974</v>
      </c>
      <c r="X387" s="51">
        <v>2.7024939683012974</v>
      </c>
    </row>
    <row r="388" spans="15:24">
      <c r="O388" s="51" t="s">
        <v>1312</v>
      </c>
      <c r="P388" s="51" t="s">
        <v>41</v>
      </c>
      <c r="Q388" s="51" t="s">
        <v>28</v>
      </c>
      <c r="R388" s="51">
        <v>0</v>
      </c>
      <c r="S388" s="51" t="s">
        <v>0</v>
      </c>
      <c r="T388" s="51">
        <v>59.630295734733203</v>
      </c>
      <c r="U388" s="51">
        <v>58.383358800817902</v>
      </c>
      <c r="V388" s="51">
        <v>60.877232668648404</v>
      </c>
      <c r="W388" s="51">
        <v>1.246936933915201</v>
      </c>
      <c r="X388" s="51">
        <v>1.2469369339153005</v>
      </c>
    </row>
    <row r="389" spans="15:24">
      <c r="O389" s="51" t="s">
        <v>1313</v>
      </c>
      <c r="P389" s="51" t="s">
        <v>41</v>
      </c>
      <c r="Q389" s="51" t="s">
        <v>28</v>
      </c>
      <c r="R389" s="51">
        <v>1</v>
      </c>
      <c r="S389" s="51" t="s">
        <v>0</v>
      </c>
      <c r="T389" s="51">
        <v>62.757672193686602</v>
      </c>
      <c r="U389" s="51">
        <v>60.229392989792402</v>
      </c>
      <c r="V389" s="51">
        <v>65.285951397580803</v>
      </c>
      <c r="W389" s="51">
        <v>2.5282792038942006</v>
      </c>
      <c r="X389" s="51">
        <v>2.5282792038942006</v>
      </c>
    </row>
    <row r="390" spans="15:24">
      <c r="O390" s="51" t="s">
        <v>1314</v>
      </c>
      <c r="P390" s="51" t="s">
        <v>41</v>
      </c>
      <c r="Q390" s="51" t="s">
        <v>28</v>
      </c>
      <c r="R390" s="51">
        <v>2</v>
      </c>
      <c r="S390" s="51" t="s">
        <v>0</v>
      </c>
      <c r="T390" s="51">
        <v>61.532341991591103</v>
      </c>
      <c r="U390" s="51">
        <v>58.5041446387281</v>
      </c>
      <c r="V390" s="51">
        <v>64.560539344454</v>
      </c>
      <c r="W390" s="51">
        <v>3.0281973528628967</v>
      </c>
      <c r="X390" s="51">
        <v>3.0281973528630033</v>
      </c>
    </row>
    <row r="391" spans="15:24">
      <c r="O391" s="51" t="s">
        <v>1315</v>
      </c>
      <c r="P391" s="51" t="s">
        <v>41</v>
      </c>
      <c r="Q391" s="51" t="s">
        <v>28</v>
      </c>
      <c r="R391" s="51">
        <v>3</v>
      </c>
      <c r="S391" s="51" t="s">
        <v>0</v>
      </c>
      <c r="T391" s="51">
        <v>60.272506705112001</v>
      </c>
      <c r="U391" s="51">
        <v>57.818311848075403</v>
      </c>
      <c r="V391" s="51">
        <v>62.726701562148698</v>
      </c>
      <c r="W391" s="51">
        <v>2.4541948570366969</v>
      </c>
      <c r="X391" s="51">
        <v>2.4541948570365975</v>
      </c>
    </row>
    <row r="392" spans="15:24">
      <c r="O392" s="51" t="s">
        <v>1316</v>
      </c>
      <c r="P392" s="51" t="s">
        <v>41</v>
      </c>
      <c r="Q392" s="51" t="s">
        <v>28</v>
      </c>
      <c r="R392" s="51">
        <v>4</v>
      </c>
      <c r="S392" s="51" t="s">
        <v>0</v>
      </c>
      <c r="T392" s="51">
        <v>58.252602037984197</v>
      </c>
      <c r="U392" s="51">
        <v>55.360184645238199</v>
      </c>
      <c r="V392" s="51">
        <v>61.145019430730201</v>
      </c>
      <c r="W392" s="51">
        <v>2.8924173927460046</v>
      </c>
      <c r="X392" s="51">
        <v>2.8924173927459975</v>
      </c>
    </row>
    <row r="393" spans="15:24">
      <c r="O393" s="51" t="s">
        <v>1317</v>
      </c>
      <c r="P393" s="51" t="s">
        <v>41</v>
      </c>
      <c r="Q393" s="51" t="s">
        <v>28</v>
      </c>
      <c r="R393" s="51">
        <v>5</v>
      </c>
      <c r="S393" s="51" t="s">
        <v>0</v>
      </c>
      <c r="T393" s="51">
        <v>55.493591549755998</v>
      </c>
      <c r="U393" s="51">
        <v>52.261767318018798</v>
      </c>
      <c r="V393" s="51">
        <v>58.725415781493297</v>
      </c>
      <c r="W393" s="51">
        <v>3.2318242317372992</v>
      </c>
      <c r="X393" s="51">
        <v>3.2318242317371997</v>
      </c>
    </row>
    <row r="394" spans="15:24">
      <c r="O394" s="51" t="s">
        <v>1318</v>
      </c>
      <c r="P394" s="51" t="s">
        <v>43</v>
      </c>
      <c r="Q394" s="51" t="s">
        <v>28</v>
      </c>
      <c r="R394" s="51">
        <v>0</v>
      </c>
      <c r="S394" s="51" t="s">
        <v>0</v>
      </c>
      <c r="T394" s="51">
        <v>55.668198127239798</v>
      </c>
      <c r="U394" s="51">
        <v>54.390288351045399</v>
      </c>
      <c r="V394" s="51">
        <v>56.946107903434203</v>
      </c>
      <c r="W394" s="51">
        <v>1.2779097761944058</v>
      </c>
      <c r="X394" s="51">
        <v>1.2779097761943987</v>
      </c>
    </row>
    <row r="395" spans="15:24">
      <c r="O395" s="51" t="s">
        <v>1319</v>
      </c>
      <c r="P395" s="51" t="s">
        <v>43</v>
      </c>
      <c r="Q395" s="51" t="s">
        <v>28</v>
      </c>
      <c r="R395" s="51">
        <v>1</v>
      </c>
      <c r="S395" s="51" t="s">
        <v>0</v>
      </c>
      <c r="T395" s="51">
        <v>59.426318006749497</v>
      </c>
      <c r="U395" s="51">
        <v>56.563142619314597</v>
      </c>
      <c r="V395" s="51">
        <v>62.289493394184397</v>
      </c>
      <c r="W395" s="51">
        <v>2.8631753874349002</v>
      </c>
      <c r="X395" s="51">
        <v>2.8631753874349002</v>
      </c>
    </row>
    <row r="396" spans="15:24">
      <c r="O396" s="51" t="s">
        <v>1320</v>
      </c>
      <c r="P396" s="51" t="s">
        <v>43</v>
      </c>
      <c r="Q396" s="51" t="s">
        <v>28</v>
      </c>
      <c r="R396" s="51">
        <v>2</v>
      </c>
      <c r="S396" s="51" t="s">
        <v>0</v>
      </c>
      <c r="T396" s="51">
        <v>58.0098943305522</v>
      </c>
      <c r="U396" s="51">
        <v>55.228732423270898</v>
      </c>
      <c r="V396" s="51">
        <v>60.791056237833502</v>
      </c>
      <c r="W396" s="51">
        <v>2.7811619072813016</v>
      </c>
      <c r="X396" s="51">
        <v>2.7811619072813016</v>
      </c>
    </row>
    <row r="397" spans="15:24">
      <c r="O397" s="51" t="s">
        <v>1321</v>
      </c>
      <c r="P397" s="51" t="s">
        <v>43</v>
      </c>
      <c r="Q397" s="51" t="s">
        <v>28</v>
      </c>
      <c r="R397" s="51">
        <v>3</v>
      </c>
      <c r="S397" s="51" t="s">
        <v>0</v>
      </c>
      <c r="T397" s="51">
        <v>54.694905155160598</v>
      </c>
      <c r="U397" s="51">
        <v>51.667154049032398</v>
      </c>
      <c r="V397" s="51">
        <v>57.722656261288797</v>
      </c>
      <c r="W397" s="51">
        <v>3.0277511061281999</v>
      </c>
      <c r="X397" s="51">
        <v>3.0277511061281999</v>
      </c>
    </row>
    <row r="398" spans="15:24">
      <c r="O398" s="51" t="s">
        <v>1322</v>
      </c>
      <c r="P398" s="51" t="s">
        <v>43</v>
      </c>
      <c r="Q398" s="51" t="s">
        <v>28</v>
      </c>
      <c r="R398" s="51">
        <v>4</v>
      </c>
      <c r="S398" s="51" t="s">
        <v>0</v>
      </c>
      <c r="T398" s="51">
        <v>54.699776556718703</v>
      </c>
      <c r="U398" s="51">
        <v>51.875924234710801</v>
      </c>
      <c r="V398" s="51">
        <v>57.523628878726697</v>
      </c>
      <c r="W398" s="51">
        <v>2.8238523220079941</v>
      </c>
      <c r="X398" s="51">
        <v>2.8238523220079017</v>
      </c>
    </row>
    <row r="399" spans="15:24">
      <c r="O399" s="51" t="s">
        <v>1323</v>
      </c>
      <c r="P399" s="51" t="s">
        <v>43</v>
      </c>
      <c r="Q399" s="51" t="s">
        <v>28</v>
      </c>
      <c r="R399" s="51">
        <v>5</v>
      </c>
      <c r="S399" s="51" t="s">
        <v>0</v>
      </c>
      <c r="T399" s="51">
        <v>49.883930067954203</v>
      </c>
      <c r="U399" s="51">
        <v>46.733729980017102</v>
      </c>
      <c r="V399" s="51">
        <v>53.034130155891198</v>
      </c>
      <c r="W399" s="51">
        <v>3.1502000879369945</v>
      </c>
      <c r="X399" s="51">
        <v>3.150200087937101</v>
      </c>
    </row>
    <row r="400" spans="15:24">
      <c r="O400" s="51" t="s">
        <v>1324</v>
      </c>
      <c r="P400" s="51" t="s">
        <v>44</v>
      </c>
      <c r="Q400" s="51" t="s">
        <v>28</v>
      </c>
      <c r="R400" s="51">
        <v>0</v>
      </c>
      <c r="S400" s="51" t="s">
        <v>0</v>
      </c>
      <c r="T400" s="51">
        <v>63.244960535347303</v>
      </c>
      <c r="U400" s="51">
        <v>61.939764310871297</v>
      </c>
      <c r="V400" s="51">
        <v>64.550156759823295</v>
      </c>
      <c r="W400" s="51">
        <v>1.305196224475992</v>
      </c>
      <c r="X400" s="51">
        <v>1.3051962244760063</v>
      </c>
    </row>
    <row r="401" spans="15:24">
      <c r="O401" s="51" t="s">
        <v>1325</v>
      </c>
      <c r="P401" s="51" t="s">
        <v>44</v>
      </c>
      <c r="Q401" s="51" t="s">
        <v>28</v>
      </c>
      <c r="R401" s="51">
        <v>1</v>
      </c>
      <c r="S401" s="51" t="s">
        <v>0</v>
      </c>
      <c r="T401" s="51">
        <v>67.862741827639596</v>
      </c>
      <c r="U401" s="51">
        <v>65.0560879487509</v>
      </c>
      <c r="V401" s="51">
        <v>70.669395706528405</v>
      </c>
      <c r="W401" s="51">
        <v>2.8066538788888096</v>
      </c>
      <c r="X401" s="51">
        <v>2.8066538788886959</v>
      </c>
    </row>
    <row r="402" spans="15:24">
      <c r="O402" s="51" t="s">
        <v>1326</v>
      </c>
      <c r="P402" s="51" t="s">
        <v>44</v>
      </c>
      <c r="Q402" s="51" t="s">
        <v>28</v>
      </c>
      <c r="R402" s="51">
        <v>2</v>
      </c>
      <c r="S402" s="51" t="s">
        <v>0</v>
      </c>
      <c r="T402" s="51">
        <v>66.847138094959604</v>
      </c>
      <c r="U402" s="51">
        <v>64.036184840652894</v>
      </c>
      <c r="V402" s="51">
        <v>69.658091349266201</v>
      </c>
      <c r="W402" s="51">
        <v>2.8109532543065967</v>
      </c>
      <c r="X402" s="51">
        <v>2.8109532543067104</v>
      </c>
    </row>
    <row r="403" spans="15:24">
      <c r="O403" s="51" t="s">
        <v>1327</v>
      </c>
      <c r="P403" s="51" t="s">
        <v>44</v>
      </c>
      <c r="Q403" s="51" t="s">
        <v>28</v>
      </c>
      <c r="R403" s="51">
        <v>3</v>
      </c>
      <c r="S403" s="51" t="s">
        <v>0</v>
      </c>
      <c r="T403" s="51">
        <v>61.7026940192642</v>
      </c>
      <c r="U403" s="51">
        <v>58.116906858687997</v>
      </c>
      <c r="V403" s="51">
        <v>65.288481179840304</v>
      </c>
      <c r="W403" s="51">
        <v>3.5857871605761034</v>
      </c>
      <c r="X403" s="51">
        <v>3.5857871605762028</v>
      </c>
    </row>
    <row r="404" spans="15:24">
      <c r="O404" s="51" t="s">
        <v>1328</v>
      </c>
      <c r="P404" s="51" t="s">
        <v>44</v>
      </c>
      <c r="Q404" s="51" t="s">
        <v>28</v>
      </c>
      <c r="R404" s="51">
        <v>4</v>
      </c>
      <c r="S404" s="51" t="s">
        <v>0</v>
      </c>
      <c r="T404" s="51">
        <v>62.896001413663598</v>
      </c>
      <c r="U404" s="51">
        <v>59.566764926645902</v>
      </c>
      <c r="V404" s="51">
        <v>66.225237900681293</v>
      </c>
      <c r="W404" s="51">
        <v>3.3292364870176954</v>
      </c>
      <c r="X404" s="51">
        <v>3.3292364870176954</v>
      </c>
    </row>
    <row r="405" spans="15:24">
      <c r="O405" s="51" t="s">
        <v>1329</v>
      </c>
      <c r="P405" s="51" t="s">
        <v>44</v>
      </c>
      <c r="Q405" s="51" t="s">
        <v>28</v>
      </c>
      <c r="R405" s="51">
        <v>5</v>
      </c>
      <c r="S405" s="51" t="s">
        <v>0</v>
      </c>
      <c r="T405" s="51">
        <v>56.644802917847599</v>
      </c>
      <c r="U405" s="51">
        <v>54.044207556504801</v>
      </c>
      <c r="V405" s="51">
        <v>59.245398279190503</v>
      </c>
      <c r="W405" s="51">
        <v>2.6005953613429043</v>
      </c>
      <c r="X405" s="51">
        <v>2.6005953613427977</v>
      </c>
    </row>
    <row r="406" spans="15:24">
      <c r="O406" s="51" t="s">
        <v>1330</v>
      </c>
      <c r="P406" s="51" t="s">
        <v>45</v>
      </c>
      <c r="Q406" s="51" t="s">
        <v>28</v>
      </c>
      <c r="R406" s="51">
        <v>0</v>
      </c>
      <c r="S406" s="51" t="s">
        <v>0</v>
      </c>
      <c r="T406" s="51">
        <v>56.2098285829655</v>
      </c>
      <c r="U406" s="51">
        <v>54.902205795406303</v>
      </c>
      <c r="V406" s="51">
        <v>57.517451370524697</v>
      </c>
      <c r="W406" s="51">
        <v>1.3076227875591968</v>
      </c>
      <c r="X406" s="51">
        <v>1.3076227875591968</v>
      </c>
    </row>
    <row r="407" spans="15:24">
      <c r="O407" s="51" t="s">
        <v>1331</v>
      </c>
      <c r="P407" s="51" t="s">
        <v>45</v>
      </c>
      <c r="Q407" s="51" t="s">
        <v>28</v>
      </c>
      <c r="R407" s="51">
        <v>1</v>
      </c>
      <c r="S407" s="51" t="s">
        <v>0</v>
      </c>
      <c r="T407" s="51">
        <v>62.968281080035602</v>
      </c>
      <c r="U407" s="51">
        <v>60.485255481819401</v>
      </c>
      <c r="V407" s="51">
        <v>65.451306678251697</v>
      </c>
      <c r="W407" s="51">
        <v>2.4830255982160949</v>
      </c>
      <c r="X407" s="51">
        <v>2.4830255982162015</v>
      </c>
    </row>
    <row r="408" spans="15:24">
      <c r="O408" s="51" t="s">
        <v>1332</v>
      </c>
      <c r="P408" s="51" t="s">
        <v>45</v>
      </c>
      <c r="Q408" s="51" t="s">
        <v>28</v>
      </c>
      <c r="R408" s="51">
        <v>2</v>
      </c>
      <c r="S408" s="51" t="s">
        <v>0</v>
      </c>
      <c r="T408" s="51">
        <v>57.644758212189998</v>
      </c>
      <c r="U408" s="51">
        <v>54.494331070191002</v>
      </c>
      <c r="V408" s="51">
        <v>60.795185354188902</v>
      </c>
      <c r="W408" s="51">
        <v>3.1504271419989038</v>
      </c>
      <c r="X408" s="51">
        <v>3.1504271419989962</v>
      </c>
    </row>
    <row r="409" spans="15:24">
      <c r="O409" s="51" t="s">
        <v>1333</v>
      </c>
      <c r="P409" s="51" t="s">
        <v>45</v>
      </c>
      <c r="Q409" s="51" t="s">
        <v>28</v>
      </c>
      <c r="R409" s="51">
        <v>3</v>
      </c>
      <c r="S409" s="51" t="s">
        <v>0</v>
      </c>
      <c r="T409" s="51">
        <v>57.061629544820498</v>
      </c>
      <c r="U409" s="51">
        <v>54.2312479209535</v>
      </c>
      <c r="V409" s="51">
        <v>59.892011168687503</v>
      </c>
      <c r="W409" s="51">
        <v>2.8303816238670052</v>
      </c>
      <c r="X409" s="51">
        <v>2.8303816238669981</v>
      </c>
    </row>
    <row r="410" spans="15:24">
      <c r="O410" s="51" t="s">
        <v>1334</v>
      </c>
      <c r="P410" s="51" t="s">
        <v>45</v>
      </c>
      <c r="Q410" s="51" t="s">
        <v>28</v>
      </c>
      <c r="R410" s="51">
        <v>4</v>
      </c>
      <c r="S410" s="51" t="s">
        <v>0</v>
      </c>
      <c r="T410" s="51">
        <v>53.445126660885002</v>
      </c>
      <c r="U410" s="51">
        <v>50.596240877928501</v>
      </c>
      <c r="V410" s="51">
        <v>56.294012443841602</v>
      </c>
      <c r="W410" s="51">
        <v>2.8488857829566001</v>
      </c>
      <c r="X410" s="51">
        <v>2.8488857829565006</v>
      </c>
    </row>
    <row r="411" spans="15:24">
      <c r="O411" s="51" t="s">
        <v>1335</v>
      </c>
      <c r="P411" s="51" t="s">
        <v>45</v>
      </c>
      <c r="Q411" s="51" t="s">
        <v>28</v>
      </c>
      <c r="R411" s="51">
        <v>5</v>
      </c>
      <c r="S411" s="51" t="s">
        <v>0</v>
      </c>
      <c r="T411" s="51">
        <v>49.965589204346102</v>
      </c>
      <c r="U411" s="51">
        <v>46.847195318728801</v>
      </c>
      <c r="V411" s="51">
        <v>53.083983089963297</v>
      </c>
      <c r="W411" s="51">
        <v>3.1183938856171949</v>
      </c>
      <c r="X411" s="51">
        <v>3.1183938856173015</v>
      </c>
    </row>
    <row r="412" spans="15:24">
      <c r="O412" s="51" t="s">
        <v>1336</v>
      </c>
      <c r="P412" s="51" t="s">
        <v>46</v>
      </c>
      <c r="Q412" s="51" t="s">
        <v>28</v>
      </c>
      <c r="R412" s="51">
        <v>0</v>
      </c>
      <c r="S412" s="51" t="s">
        <v>0</v>
      </c>
      <c r="T412" s="51">
        <v>59.025467885042801</v>
      </c>
      <c r="U412" s="51">
        <v>57.685152252409999</v>
      </c>
      <c r="V412" s="51">
        <v>60.365783517675702</v>
      </c>
      <c r="W412" s="51">
        <v>1.3403156326329011</v>
      </c>
      <c r="X412" s="51">
        <v>1.3403156326328016</v>
      </c>
    </row>
    <row r="413" spans="15:24">
      <c r="O413" s="51" t="s">
        <v>1337</v>
      </c>
      <c r="P413" s="51" t="s">
        <v>46</v>
      </c>
      <c r="Q413" s="51" t="s">
        <v>28</v>
      </c>
      <c r="R413" s="51">
        <v>1</v>
      </c>
      <c r="S413" s="51" t="s">
        <v>0</v>
      </c>
      <c r="T413" s="51">
        <v>63.866695114827003</v>
      </c>
      <c r="U413" s="51">
        <v>60.891381906094097</v>
      </c>
      <c r="V413" s="51">
        <v>66.842008323559895</v>
      </c>
      <c r="W413" s="51">
        <v>2.9753132087328922</v>
      </c>
      <c r="X413" s="51">
        <v>2.9753132087329064</v>
      </c>
    </row>
    <row r="414" spans="15:24">
      <c r="O414" s="51" t="s">
        <v>1338</v>
      </c>
      <c r="P414" s="51" t="s">
        <v>46</v>
      </c>
      <c r="Q414" s="51" t="s">
        <v>28</v>
      </c>
      <c r="R414" s="51">
        <v>2</v>
      </c>
      <c r="S414" s="51" t="s">
        <v>0</v>
      </c>
      <c r="T414" s="51">
        <v>62.336050834281899</v>
      </c>
      <c r="U414" s="51">
        <v>59.19977562751</v>
      </c>
      <c r="V414" s="51">
        <v>65.472326041053904</v>
      </c>
      <c r="W414" s="51">
        <v>3.1362752067720052</v>
      </c>
      <c r="X414" s="51">
        <v>3.1362752067718986</v>
      </c>
    </row>
    <row r="415" spans="15:24">
      <c r="O415" s="51" t="s">
        <v>1339</v>
      </c>
      <c r="P415" s="51" t="s">
        <v>46</v>
      </c>
      <c r="Q415" s="51" t="s">
        <v>28</v>
      </c>
      <c r="R415" s="51">
        <v>3</v>
      </c>
      <c r="S415" s="51" t="s">
        <v>0</v>
      </c>
      <c r="T415" s="51">
        <v>58.248623168081899</v>
      </c>
      <c r="U415" s="51">
        <v>54.753828253406802</v>
      </c>
      <c r="V415" s="51">
        <v>61.743418082756897</v>
      </c>
      <c r="W415" s="51">
        <v>3.4947949146749977</v>
      </c>
      <c r="X415" s="51">
        <v>3.4947949146750972</v>
      </c>
    </row>
    <row r="416" spans="15:24">
      <c r="O416" s="51" t="s">
        <v>1340</v>
      </c>
      <c r="P416" s="51" t="s">
        <v>46</v>
      </c>
      <c r="Q416" s="51" t="s">
        <v>28</v>
      </c>
      <c r="R416" s="51">
        <v>4</v>
      </c>
      <c r="S416" s="51" t="s">
        <v>0</v>
      </c>
      <c r="T416" s="51">
        <v>56.755994521584803</v>
      </c>
      <c r="U416" s="51">
        <v>53.6480749072687</v>
      </c>
      <c r="V416" s="51">
        <v>59.863914135900899</v>
      </c>
      <c r="W416" s="51">
        <v>3.1079196143160956</v>
      </c>
      <c r="X416" s="51">
        <v>3.1079196143161028</v>
      </c>
    </row>
    <row r="417" spans="15:24">
      <c r="O417" s="51" t="s">
        <v>1341</v>
      </c>
      <c r="P417" s="51" t="s">
        <v>46</v>
      </c>
      <c r="Q417" s="51" t="s">
        <v>28</v>
      </c>
      <c r="R417" s="51">
        <v>5</v>
      </c>
      <c r="S417" s="51" t="s">
        <v>0</v>
      </c>
      <c r="T417" s="51">
        <v>53.314334802684797</v>
      </c>
      <c r="U417" s="51">
        <v>49.829955550614301</v>
      </c>
      <c r="V417" s="51">
        <v>56.798714054755202</v>
      </c>
      <c r="W417" s="51">
        <v>3.4843792520704042</v>
      </c>
      <c r="X417" s="51">
        <v>3.4843792520704966</v>
      </c>
    </row>
    <row r="418" spans="15:24">
      <c r="O418" s="51" t="s">
        <v>1342</v>
      </c>
      <c r="P418" s="51" t="s">
        <v>47</v>
      </c>
      <c r="Q418" s="51" t="s">
        <v>28</v>
      </c>
      <c r="R418" s="51">
        <v>0</v>
      </c>
      <c r="S418" s="51" t="s">
        <v>0</v>
      </c>
      <c r="T418" s="51">
        <v>60.330356500617199</v>
      </c>
      <c r="U418" s="51">
        <v>58.974024682929702</v>
      </c>
      <c r="V418" s="51">
        <v>61.686688318304803</v>
      </c>
      <c r="W418" s="51">
        <v>1.3563318176876038</v>
      </c>
      <c r="X418" s="51">
        <v>1.3563318176874972</v>
      </c>
    </row>
    <row r="419" spans="15:24">
      <c r="O419" s="51" t="s">
        <v>1343</v>
      </c>
      <c r="P419" s="51" t="s">
        <v>47</v>
      </c>
      <c r="Q419" s="51" t="s">
        <v>28</v>
      </c>
      <c r="R419" s="51">
        <v>1</v>
      </c>
      <c r="S419" s="51" t="s">
        <v>0</v>
      </c>
      <c r="T419" s="51">
        <v>63.454398980131899</v>
      </c>
      <c r="U419" s="51">
        <v>60.776046204739501</v>
      </c>
      <c r="V419" s="51">
        <v>66.132751755524396</v>
      </c>
      <c r="W419" s="51">
        <v>2.6783527753924972</v>
      </c>
      <c r="X419" s="51">
        <v>2.6783527753923977</v>
      </c>
    </row>
    <row r="420" spans="15:24">
      <c r="O420" s="51" t="s">
        <v>1344</v>
      </c>
      <c r="P420" s="51" t="s">
        <v>47</v>
      </c>
      <c r="Q420" s="51" t="s">
        <v>28</v>
      </c>
      <c r="R420" s="51">
        <v>2</v>
      </c>
      <c r="S420" s="51" t="s">
        <v>0</v>
      </c>
      <c r="T420" s="51">
        <v>64.508796089229506</v>
      </c>
      <c r="U420" s="51">
        <v>61.278296281369201</v>
      </c>
      <c r="V420" s="51">
        <v>67.739295897089804</v>
      </c>
      <c r="W420" s="51">
        <v>3.2304998078602978</v>
      </c>
      <c r="X420" s="51">
        <v>3.2304998078603049</v>
      </c>
    </row>
    <row r="421" spans="15:24">
      <c r="O421" s="51" t="s">
        <v>1345</v>
      </c>
      <c r="P421" s="51" t="s">
        <v>47</v>
      </c>
      <c r="Q421" s="51" t="s">
        <v>28</v>
      </c>
      <c r="R421" s="51">
        <v>3</v>
      </c>
      <c r="S421" s="51" t="s">
        <v>0</v>
      </c>
      <c r="T421" s="51">
        <v>59.124549389845001</v>
      </c>
      <c r="U421" s="51">
        <v>56.043193400035598</v>
      </c>
      <c r="V421" s="51">
        <v>62.205905379654403</v>
      </c>
      <c r="W421" s="51">
        <v>3.0813559898094027</v>
      </c>
      <c r="X421" s="51">
        <v>3.0813559898094027</v>
      </c>
    </row>
    <row r="422" spans="15:24">
      <c r="O422" s="51" t="s">
        <v>1346</v>
      </c>
      <c r="P422" s="51" t="s">
        <v>47</v>
      </c>
      <c r="Q422" s="51" t="s">
        <v>28</v>
      </c>
      <c r="R422" s="51">
        <v>4</v>
      </c>
      <c r="S422" s="51" t="s">
        <v>0</v>
      </c>
      <c r="T422" s="51">
        <v>58.542018420296699</v>
      </c>
      <c r="U422" s="51">
        <v>55.004140170738097</v>
      </c>
      <c r="V422" s="51">
        <v>62.079896669855202</v>
      </c>
      <c r="W422" s="51">
        <v>3.5378782495585028</v>
      </c>
      <c r="X422" s="51">
        <v>3.5378782495586023</v>
      </c>
    </row>
    <row r="423" spans="15:24">
      <c r="O423" s="51" t="s">
        <v>1347</v>
      </c>
      <c r="P423" s="51" t="s">
        <v>47</v>
      </c>
      <c r="Q423" s="51" t="s">
        <v>28</v>
      </c>
      <c r="R423" s="51">
        <v>5</v>
      </c>
      <c r="S423" s="51" t="s">
        <v>0</v>
      </c>
      <c r="T423" s="51">
        <v>55.910274817846201</v>
      </c>
      <c r="U423" s="51">
        <v>52.6528039938107</v>
      </c>
      <c r="V423" s="51">
        <v>59.167745641881602</v>
      </c>
      <c r="W423" s="51">
        <v>3.2574708240354013</v>
      </c>
      <c r="X423" s="51">
        <v>3.2574708240355008</v>
      </c>
    </row>
    <row r="424" spans="15:24">
      <c r="O424" s="51" t="s">
        <v>1030</v>
      </c>
      <c r="P424" s="51" t="s">
        <v>57</v>
      </c>
      <c r="Q424" s="51" t="s">
        <v>28</v>
      </c>
      <c r="R424" s="51">
        <v>0</v>
      </c>
      <c r="S424" s="51" t="s">
        <v>0</v>
      </c>
      <c r="T424" s="51">
        <v>62.468601925033497</v>
      </c>
      <c r="U424" s="51">
        <v>61.167289701909397</v>
      </c>
      <c r="V424" s="51">
        <v>63.769914148157604</v>
      </c>
      <c r="W424" s="51">
        <v>1.301312223124107</v>
      </c>
      <c r="X424" s="51">
        <v>1.3013122231240999</v>
      </c>
    </row>
    <row r="425" spans="15:24">
      <c r="O425" s="51" t="s">
        <v>1032</v>
      </c>
      <c r="P425" s="51" t="s">
        <v>57</v>
      </c>
      <c r="Q425" s="51" t="s">
        <v>28</v>
      </c>
      <c r="R425" s="51">
        <v>1</v>
      </c>
      <c r="S425" s="51" t="s">
        <v>0</v>
      </c>
      <c r="T425" s="51">
        <v>62.888093990749098</v>
      </c>
      <c r="U425" s="51">
        <v>60.115044952896604</v>
      </c>
      <c r="V425" s="51">
        <v>65.661143028601501</v>
      </c>
      <c r="W425" s="51">
        <v>2.7730490378524024</v>
      </c>
      <c r="X425" s="51">
        <v>2.7730490378524948</v>
      </c>
    </row>
    <row r="426" spans="15:24">
      <c r="O426" s="51" t="s">
        <v>1034</v>
      </c>
      <c r="P426" s="51" t="s">
        <v>57</v>
      </c>
      <c r="Q426" s="51" t="s">
        <v>28</v>
      </c>
      <c r="R426" s="51">
        <v>2</v>
      </c>
      <c r="S426" s="51" t="s">
        <v>0</v>
      </c>
      <c r="T426" s="51">
        <v>63.324823939579097</v>
      </c>
      <c r="U426" s="51">
        <v>60.1717314752741</v>
      </c>
      <c r="V426" s="51">
        <v>66.477916403884194</v>
      </c>
      <c r="W426" s="51">
        <v>3.1530924643050966</v>
      </c>
      <c r="X426" s="51">
        <v>3.1530924643049971</v>
      </c>
    </row>
    <row r="427" spans="15:24">
      <c r="O427" s="51" t="s">
        <v>1036</v>
      </c>
      <c r="P427" s="51" t="s">
        <v>57</v>
      </c>
      <c r="Q427" s="51" t="s">
        <v>28</v>
      </c>
      <c r="R427" s="51">
        <v>3</v>
      </c>
      <c r="S427" s="51" t="s">
        <v>0</v>
      </c>
      <c r="T427" s="51">
        <v>67.322801899096604</v>
      </c>
      <c r="U427" s="51">
        <v>64.175118235781696</v>
      </c>
      <c r="V427" s="51">
        <v>70.470485562411397</v>
      </c>
      <c r="W427" s="51">
        <v>3.147683663314794</v>
      </c>
      <c r="X427" s="51">
        <v>3.1476836633149077</v>
      </c>
    </row>
    <row r="428" spans="15:24">
      <c r="O428" s="51" t="s">
        <v>1038</v>
      </c>
      <c r="P428" s="51" t="s">
        <v>57</v>
      </c>
      <c r="Q428" s="51" t="s">
        <v>28</v>
      </c>
      <c r="R428" s="51">
        <v>4</v>
      </c>
      <c r="S428" s="51" t="s">
        <v>0</v>
      </c>
      <c r="T428" s="51">
        <v>62.154088769475202</v>
      </c>
      <c r="U428" s="51">
        <v>59.5995385387954</v>
      </c>
      <c r="V428" s="51">
        <v>64.708639000155003</v>
      </c>
      <c r="W428" s="51">
        <v>2.5545502306798014</v>
      </c>
      <c r="X428" s="51">
        <v>2.5545502306798014</v>
      </c>
    </row>
    <row r="429" spans="15:24">
      <c r="O429" s="51" t="s">
        <v>1040</v>
      </c>
      <c r="P429" s="51" t="s">
        <v>57</v>
      </c>
      <c r="Q429" s="51" t="s">
        <v>28</v>
      </c>
      <c r="R429" s="51">
        <v>5</v>
      </c>
      <c r="S429" s="51" t="s">
        <v>0</v>
      </c>
      <c r="T429" s="51">
        <v>57.309297942898098</v>
      </c>
      <c r="U429" s="51">
        <v>54.401304903925599</v>
      </c>
      <c r="V429" s="51">
        <v>60.217290981870597</v>
      </c>
      <c r="W429" s="51">
        <v>2.9079930389724993</v>
      </c>
      <c r="X429" s="51">
        <v>2.9079930389724993</v>
      </c>
    </row>
    <row r="430" spans="15:24">
      <c r="O430" s="51" t="s">
        <v>1348</v>
      </c>
      <c r="P430" s="51" t="s">
        <v>48</v>
      </c>
      <c r="Q430" s="51" t="s">
        <v>28</v>
      </c>
      <c r="R430" s="51">
        <v>0</v>
      </c>
      <c r="S430" s="51" t="s">
        <v>0</v>
      </c>
      <c r="T430" s="51">
        <v>56.213207463986798</v>
      </c>
      <c r="U430" s="51">
        <v>55.079749993553399</v>
      </c>
      <c r="V430" s="51">
        <v>57.346664934420197</v>
      </c>
      <c r="W430" s="51">
        <v>1.1334574704333988</v>
      </c>
      <c r="X430" s="51">
        <v>1.1334574704333988</v>
      </c>
    </row>
    <row r="431" spans="15:24">
      <c r="O431" s="51" t="s">
        <v>1349</v>
      </c>
      <c r="P431" s="51" t="s">
        <v>48</v>
      </c>
      <c r="Q431" s="51" t="s">
        <v>28</v>
      </c>
      <c r="R431" s="51">
        <v>1</v>
      </c>
      <c r="S431" s="51" t="s">
        <v>0</v>
      </c>
      <c r="T431" s="51">
        <v>61.114077556303101</v>
      </c>
      <c r="U431" s="51">
        <v>58.858614774605897</v>
      </c>
      <c r="V431" s="51">
        <v>63.369540338000398</v>
      </c>
      <c r="W431" s="51">
        <v>2.2554627816972967</v>
      </c>
      <c r="X431" s="51">
        <v>2.2554627816972044</v>
      </c>
    </row>
    <row r="432" spans="15:24">
      <c r="O432" s="51" t="s">
        <v>1350</v>
      </c>
      <c r="P432" s="51" t="s">
        <v>48</v>
      </c>
      <c r="Q432" s="51" t="s">
        <v>28</v>
      </c>
      <c r="R432" s="51">
        <v>2</v>
      </c>
      <c r="S432" s="51" t="s">
        <v>0</v>
      </c>
      <c r="T432" s="51">
        <v>57.433392191356901</v>
      </c>
      <c r="U432" s="51">
        <v>55.201905120702698</v>
      </c>
      <c r="V432" s="51">
        <v>59.664879262011098</v>
      </c>
      <c r="W432" s="51">
        <v>2.2314870706541967</v>
      </c>
      <c r="X432" s="51">
        <v>2.2314870706542038</v>
      </c>
    </row>
    <row r="433" spans="15:24">
      <c r="O433" s="51" t="s">
        <v>1351</v>
      </c>
      <c r="P433" s="51" t="s">
        <v>48</v>
      </c>
      <c r="Q433" s="51" t="s">
        <v>28</v>
      </c>
      <c r="R433" s="51">
        <v>3</v>
      </c>
      <c r="S433" s="51" t="s">
        <v>0</v>
      </c>
      <c r="T433" s="51">
        <v>59.049629885630402</v>
      </c>
      <c r="U433" s="51">
        <v>56.716540105800803</v>
      </c>
      <c r="V433" s="51">
        <v>61.382719665460002</v>
      </c>
      <c r="W433" s="51">
        <v>2.3330897798295993</v>
      </c>
      <c r="X433" s="51">
        <v>2.3330897798295993</v>
      </c>
    </row>
    <row r="434" spans="15:24">
      <c r="O434" s="51" t="s">
        <v>1352</v>
      </c>
      <c r="P434" s="51" t="s">
        <v>48</v>
      </c>
      <c r="Q434" s="51" t="s">
        <v>28</v>
      </c>
      <c r="R434" s="51">
        <v>4</v>
      </c>
      <c r="S434" s="51" t="s">
        <v>0</v>
      </c>
      <c r="T434" s="51">
        <v>54.696090930899203</v>
      </c>
      <c r="U434" s="51">
        <v>51.8743458336861</v>
      </c>
      <c r="V434" s="51">
        <v>57.517836028112299</v>
      </c>
      <c r="W434" s="51">
        <v>2.8217450972130962</v>
      </c>
      <c r="X434" s="51">
        <v>2.8217450972131033</v>
      </c>
    </row>
    <row r="435" spans="15:24">
      <c r="O435" s="51" t="s">
        <v>1353</v>
      </c>
      <c r="P435" s="51" t="s">
        <v>48</v>
      </c>
      <c r="Q435" s="51" t="s">
        <v>28</v>
      </c>
      <c r="R435" s="51">
        <v>5</v>
      </c>
      <c r="S435" s="51" t="s">
        <v>0</v>
      </c>
      <c r="T435" s="51">
        <v>49.1848518262941</v>
      </c>
      <c r="U435" s="51">
        <v>46.442251401693298</v>
      </c>
      <c r="V435" s="51">
        <v>51.927452250894902</v>
      </c>
      <c r="W435" s="51">
        <v>2.742600424600802</v>
      </c>
      <c r="X435" s="51">
        <v>2.742600424600802</v>
      </c>
    </row>
    <row r="436" spans="15:24">
      <c r="O436" s="51" t="s">
        <v>1354</v>
      </c>
      <c r="P436" s="51" t="s">
        <v>50</v>
      </c>
      <c r="Q436" s="51" t="s">
        <v>28</v>
      </c>
      <c r="R436" s="51">
        <v>0</v>
      </c>
      <c r="S436" s="51" t="s">
        <v>0</v>
      </c>
      <c r="T436" s="51">
        <v>58.552163062032001</v>
      </c>
      <c r="U436" s="51">
        <v>57.448575800681297</v>
      </c>
      <c r="V436" s="51">
        <v>59.655750323382698</v>
      </c>
      <c r="W436" s="51">
        <v>1.1035872613506967</v>
      </c>
      <c r="X436" s="51">
        <v>1.1035872613507038</v>
      </c>
    </row>
    <row r="437" spans="15:24">
      <c r="O437" s="51" t="s">
        <v>1355</v>
      </c>
      <c r="P437" s="51" t="s">
        <v>50</v>
      </c>
      <c r="Q437" s="51" t="s">
        <v>28</v>
      </c>
      <c r="R437" s="51">
        <v>1</v>
      </c>
      <c r="S437" s="51" t="s">
        <v>0</v>
      </c>
      <c r="T437" s="51">
        <v>64.081089703579593</v>
      </c>
      <c r="U437" s="51">
        <v>61.503818988088298</v>
      </c>
      <c r="V437" s="51">
        <v>66.658360419071002</v>
      </c>
      <c r="W437" s="51">
        <v>2.5772707154914087</v>
      </c>
      <c r="X437" s="51">
        <v>2.5772707154912951</v>
      </c>
    </row>
    <row r="438" spans="15:24">
      <c r="O438" s="51" t="s">
        <v>1356</v>
      </c>
      <c r="P438" s="51" t="s">
        <v>50</v>
      </c>
      <c r="Q438" s="51" t="s">
        <v>28</v>
      </c>
      <c r="R438" s="51">
        <v>2</v>
      </c>
      <c r="S438" s="51" t="s">
        <v>0</v>
      </c>
      <c r="T438" s="51">
        <v>64.331778465078003</v>
      </c>
      <c r="U438" s="51">
        <v>62.025205122618701</v>
      </c>
      <c r="V438" s="51">
        <v>66.638351807537305</v>
      </c>
      <c r="W438" s="51">
        <v>2.306573342459302</v>
      </c>
      <c r="X438" s="51">
        <v>2.306573342459302</v>
      </c>
    </row>
    <row r="439" spans="15:24">
      <c r="O439" s="51" t="s">
        <v>1357</v>
      </c>
      <c r="P439" s="51" t="s">
        <v>50</v>
      </c>
      <c r="Q439" s="51" t="s">
        <v>28</v>
      </c>
      <c r="R439" s="51">
        <v>3</v>
      </c>
      <c r="S439" s="51" t="s">
        <v>0</v>
      </c>
      <c r="T439" s="51">
        <v>58.911061104054603</v>
      </c>
      <c r="U439" s="51">
        <v>56.3387085252524</v>
      </c>
      <c r="V439" s="51">
        <v>61.483413682856799</v>
      </c>
      <c r="W439" s="51">
        <v>2.5723525788021959</v>
      </c>
      <c r="X439" s="51">
        <v>2.572352578802203</v>
      </c>
    </row>
    <row r="440" spans="15:24">
      <c r="O440" s="51" t="s">
        <v>1358</v>
      </c>
      <c r="P440" s="51" t="s">
        <v>50</v>
      </c>
      <c r="Q440" s="51" t="s">
        <v>28</v>
      </c>
      <c r="R440" s="51">
        <v>4</v>
      </c>
      <c r="S440" s="51" t="s">
        <v>0</v>
      </c>
      <c r="T440" s="51">
        <v>54.002360348772697</v>
      </c>
      <c r="U440" s="51">
        <v>51.436584771839598</v>
      </c>
      <c r="V440" s="51">
        <v>56.568135925705697</v>
      </c>
      <c r="W440" s="51">
        <v>2.5657755769329995</v>
      </c>
      <c r="X440" s="51">
        <v>2.565775576933099</v>
      </c>
    </row>
    <row r="441" spans="15:24">
      <c r="O441" s="51" t="s">
        <v>1359</v>
      </c>
      <c r="P441" s="51" t="s">
        <v>50</v>
      </c>
      <c r="Q441" s="51" t="s">
        <v>28</v>
      </c>
      <c r="R441" s="51">
        <v>5</v>
      </c>
      <c r="S441" s="51" t="s">
        <v>0</v>
      </c>
      <c r="T441" s="51">
        <v>51.528151582278099</v>
      </c>
      <c r="U441" s="51">
        <v>49.144511088413701</v>
      </c>
      <c r="V441" s="51">
        <v>53.911792076142497</v>
      </c>
      <c r="W441" s="51">
        <v>2.383640493864398</v>
      </c>
      <c r="X441" s="51">
        <v>2.383640493864398</v>
      </c>
    </row>
    <row r="442" spans="15:24">
      <c r="O442" s="51" t="s">
        <v>1360</v>
      </c>
      <c r="P442" s="51" t="s">
        <v>51</v>
      </c>
      <c r="Q442" s="51" t="s">
        <v>28</v>
      </c>
      <c r="R442" s="51">
        <v>0</v>
      </c>
      <c r="S442" s="51" t="s">
        <v>0</v>
      </c>
      <c r="T442" s="51">
        <v>60.778988688374497</v>
      </c>
      <c r="U442" s="51">
        <v>59.485373132480802</v>
      </c>
      <c r="V442" s="51">
        <v>62.072604244268199</v>
      </c>
      <c r="W442" s="51">
        <v>1.2936155558937017</v>
      </c>
      <c r="X442" s="51">
        <v>1.2936155558936946</v>
      </c>
    </row>
    <row r="443" spans="15:24">
      <c r="O443" s="51" t="s">
        <v>1361</v>
      </c>
      <c r="P443" s="51" t="s">
        <v>51</v>
      </c>
      <c r="Q443" s="51" t="s">
        <v>28</v>
      </c>
      <c r="R443" s="51">
        <v>1</v>
      </c>
      <c r="S443" s="51" t="s">
        <v>0</v>
      </c>
      <c r="T443" s="51">
        <v>65.282422194029195</v>
      </c>
      <c r="U443" s="51">
        <v>62.366051806345098</v>
      </c>
      <c r="V443" s="51">
        <v>68.198792581713306</v>
      </c>
      <c r="W443" s="51">
        <v>2.9163703876841112</v>
      </c>
      <c r="X443" s="51">
        <v>2.916370387684097</v>
      </c>
    </row>
    <row r="444" spans="15:24">
      <c r="O444" s="51" t="s">
        <v>1362</v>
      </c>
      <c r="P444" s="51" t="s">
        <v>51</v>
      </c>
      <c r="Q444" s="51" t="s">
        <v>28</v>
      </c>
      <c r="R444" s="51">
        <v>2</v>
      </c>
      <c r="S444" s="51" t="s">
        <v>0</v>
      </c>
      <c r="T444" s="51">
        <v>62.547460254830199</v>
      </c>
      <c r="U444" s="51">
        <v>59.607743335258199</v>
      </c>
      <c r="V444" s="51">
        <v>65.487177174402305</v>
      </c>
      <c r="W444" s="51">
        <v>2.9397169195721062</v>
      </c>
      <c r="X444" s="51">
        <v>2.9397169195719997</v>
      </c>
    </row>
    <row r="445" spans="15:24">
      <c r="O445" s="51" t="s">
        <v>1363</v>
      </c>
      <c r="P445" s="51" t="s">
        <v>51</v>
      </c>
      <c r="Q445" s="51" t="s">
        <v>28</v>
      </c>
      <c r="R445" s="51">
        <v>3</v>
      </c>
      <c r="S445" s="51" t="s">
        <v>0</v>
      </c>
      <c r="T445" s="51">
        <v>64.787983727964701</v>
      </c>
      <c r="U445" s="51">
        <v>62.256261905095798</v>
      </c>
      <c r="V445" s="51">
        <v>67.319705550833604</v>
      </c>
      <c r="W445" s="51">
        <v>2.5317218228689029</v>
      </c>
      <c r="X445" s="51">
        <v>2.5317218228689029</v>
      </c>
    </row>
    <row r="446" spans="15:24">
      <c r="O446" s="51" t="s">
        <v>1364</v>
      </c>
      <c r="P446" s="51" t="s">
        <v>51</v>
      </c>
      <c r="Q446" s="51" t="s">
        <v>28</v>
      </c>
      <c r="R446" s="51">
        <v>4</v>
      </c>
      <c r="S446" s="51" t="s">
        <v>0</v>
      </c>
      <c r="T446" s="51">
        <v>59.606134178707002</v>
      </c>
      <c r="U446" s="51">
        <v>56.721785881350897</v>
      </c>
      <c r="V446" s="51">
        <v>62.490482476063001</v>
      </c>
      <c r="W446" s="51">
        <v>2.8843482973559986</v>
      </c>
      <c r="X446" s="51">
        <v>2.8843482973561052</v>
      </c>
    </row>
    <row r="447" spans="15:24">
      <c r="O447" s="51" t="s">
        <v>1365</v>
      </c>
      <c r="P447" s="51" t="s">
        <v>51</v>
      </c>
      <c r="Q447" s="51" t="s">
        <v>28</v>
      </c>
      <c r="R447" s="51">
        <v>5</v>
      </c>
      <c r="S447" s="51" t="s">
        <v>0</v>
      </c>
      <c r="T447" s="51">
        <v>53.033578709966299</v>
      </c>
      <c r="U447" s="51">
        <v>50.090176148382199</v>
      </c>
      <c r="V447" s="51">
        <v>55.9769812715505</v>
      </c>
      <c r="W447" s="51">
        <v>2.9434025615842003</v>
      </c>
      <c r="X447" s="51">
        <v>2.9434025615841009</v>
      </c>
    </row>
    <row r="448" spans="15:24">
      <c r="O448" s="51" t="s">
        <v>1366</v>
      </c>
      <c r="P448" s="51" t="s">
        <v>52</v>
      </c>
      <c r="Q448" s="51" t="s">
        <v>28</v>
      </c>
      <c r="R448" s="51">
        <v>0</v>
      </c>
      <c r="S448" s="51" t="s">
        <v>0</v>
      </c>
      <c r="T448" s="51">
        <v>57.687199550528099</v>
      </c>
      <c r="U448" s="51">
        <v>56.232110552272999</v>
      </c>
      <c r="V448" s="51">
        <v>59.142288548783199</v>
      </c>
      <c r="W448" s="51">
        <v>1.4550889982550999</v>
      </c>
      <c r="X448" s="51">
        <v>1.4550889982550999</v>
      </c>
    </row>
    <row r="449" spans="15:24">
      <c r="O449" s="51" t="s">
        <v>1367</v>
      </c>
      <c r="P449" s="51" t="s">
        <v>52</v>
      </c>
      <c r="Q449" s="51" t="s">
        <v>28</v>
      </c>
      <c r="R449" s="51">
        <v>1</v>
      </c>
      <c r="S449" s="51" t="s">
        <v>0</v>
      </c>
      <c r="T449" s="51">
        <v>60.494437880984897</v>
      </c>
      <c r="U449" s="51">
        <v>57.284771977065098</v>
      </c>
      <c r="V449" s="51">
        <v>63.704103784904603</v>
      </c>
      <c r="W449" s="51">
        <v>3.2096659039197064</v>
      </c>
      <c r="X449" s="51">
        <v>3.2096659039197988</v>
      </c>
    </row>
    <row r="450" spans="15:24">
      <c r="O450" s="51" t="s">
        <v>1368</v>
      </c>
      <c r="P450" s="51" t="s">
        <v>52</v>
      </c>
      <c r="Q450" s="51" t="s">
        <v>28</v>
      </c>
      <c r="R450" s="51">
        <v>2</v>
      </c>
      <c r="S450" s="51" t="s">
        <v>0</v>
      </c>
      <c r="T450" s="51">
        <v>59.529833357203401</v>
      </c>
      <c r="U450" s="51">
        <v>56.713940306578699</v>
      </c>
      <c r="V450" s="51">
        <v>62.345726407828103</v>
      </c>
      <c r="W450" s="51">
        <v>2.8158930506247017</v>
      </c>
      <c r="X450" s="51">
        <v>2.8158930506247017</v>
      </c>
    </row>
    <row r="451" spans="15:24">
      <c r="O451" s="51" t="s">
        <v>1369</v>
      </c>
      <c r="P451" s="51" t="s">
        <v>52</v>
      </c>
      <c r="Q451" s="51" t="s">
        <v>28</v>
      </c>
      <c r="R451" s="51">
        <v>3</v>
      </c>
      <c r="S451" s="51" t="s">
        <v>0</v>
      </c>
      <c r="T451" s="51">
        <v>58.826849962975402</v>
      </c>
      <c r="U451" s="51">
        <v>55.525609322512899</v>
      </c>
      <c r="V451" s="51">
        <v>62.128090603437897</v>
      </c>
      <c r="W451" s="51">
        <v>3.3012406404624954</v>
      </c>
      <c r="X451" s="51">
        <v>3.3012406404625025</v>
      </c>
    </row>
    <row r="452" spans="15:24">
      <c r="O452" s="51" t="s">
        <v>1370</v>
      </c>
      <c r="P452" s="51" t="s">
        <v>52</v>
      </c>
      <c r="Q452" s="51" t="s">
        <v>28</v>
      </c>
      <c r="R452" s="51">
        <v>4</v>
      </c>
      <c r="S452" s="51" t="s">
        <v>0</v>
      </c>
      <c r="T452" s="51">
        <v>55.675374433643697</v>
      </c>
      <c r="U452" s="51">
        <v>52.301893641603101</v>
      </c>
      <c r="V452" s="51">
        <v>59.0488552256842</v>
      </c>
      <c r="W452" s="51">
        <v>3.3734807920405032</v>
      </c>
      <c r="X452" s="51">
        <v>3.3734807920405956</v>
      </c>
    </row>
    <row r="453" spans="15:24">
      <c r="O453" s="51" t="s">
        <v>1371</v>
      </c>
      <c r="P453" s="51" t="s">
        <v>52</v>
      </c>
      <c r="Q453" s="51" t="s">
        <v>28</v>
      </c>
      <c r="R453" s="51">
        <v>5</v>
      </c>
      <c r="S453" s="51" t="s">
        <v>0</v>
      </c>
      <c r="T453" s="51">
        <v>51.263077322217597</v>
      </c>
      <c r="U453" s="51">
        <v>47.934049624400103</v>
      </c>
      <c r="V453" s="51">
        <v>54.592105020035</v>
      </c>
      <c r="W453" s="51">
        <v>3.329027697817402</v>
      </c>
      <c r="X453" s="51">
        <v>3.3290276978174944</v>
      </c>
    </row>
    <row r="454" spans="15:24">
      <c r="O454" s="51" t="s">
        <v>1372</v>
      </c>
      <c r="P454" s="51" t="s">
        <v>53</v>
      </c>
      <c r="Q454" s="51" t="s">
        <v>28</v>
      </c>
      <c r="R454" s="51">
        <v>0</v>
      </c>
      <c r="S454" s="51" t="s">
        <v>0</v>
      </c>
      <c r="T454" s="51">
        <v>61.4867611876588</v>
      </c>
      <c r="U454" s="51">
        <v>60.208846634438501</v>
      </c>
      <c r="V454" s="51">
        <v>62.764675740879099</v>
      </c>
      <c r="W454" s="51">
        <v>1.2779145532202989</v>
      </c>
      <c r="X454" s="51">
        <v>1.2779145532202989</v>
      </c>
    </row>
    <row r="455" spans="15:24">
      <c r="O455" s="51" t="s">
        <v>1373</v>
      </c>
      <c r="P455" s="51" t="s">
        <v>53</v>
      </c>
      <c r="Q455" s="51" t="s">
        <v>28</v>
      </c>
      <c r="R455" s="51">
        <v>1</v>
      </c>
      <c r="S455" s="51" t="s">
        <v>0</v>
      </c>
      <c r="T455" s="51">
        <v>65.367560039892894</v>
      </c>
      <c r="U455" s="51">
        <v>62.401531028745701</v>
      </c>
      <c r="V455" s="51">
        <v>68.333589051039993</v>
      </c>
      <c r="W455" s="51">
        <v>2.9660290111470999</v>
      </c>
      <c r="X455" s="51">
        <v>2.9660290111471923</v>
      </c>
    </row>
    <row r="456" spans="15:24">
      <c r="O456" s="51" t="s">
        <v>1374</v>
      </c>
      <c r="P456" s="51" t="s">
        <v>53</v>
      </c>
      <c r="Q456" s="51" t="s">
        <v>28</v>
      </c>
      <c r="R456" s="51">
        <v>2</v>
      </c>
      <c r="S456" s="51" t="s">
        <v>0</v>
      </c>
      <c r="T456" s="51">
        <v>63.792975760426401</v>
      </c>
      <c r="U456" s="51">
        <v>60.9205023710266</v>
      </c>
      <c r="V456" s="51">
        <v>66.665449149826102</v>
      </c>
      <c r="W456" s="51">
        <v>2.8724733893997012</v>
      </c>
      <c r="X456" s="51">
        <v>2.8724733893998007</v>
      </c>
    </row>
    <row r="457" spans="15:24">
      <c r="O457" s="51" t="s">
        <v>1375</v>
      </c>
      <c r="P457" s="51" t="s">
        <v>53</v>
      </c>
      <c r="Q457" s="51" t="s">
        <v>28</v>
      </c>
      <c r="R457" s="51">
        <v>3</v>
      </c>
      <c r="S457" s="51" t="s">
        <v>0</v>
      </c>
      <c r="T457" s="51">
        <v>61.879199879062</v>
      </c>
      <c r="U457" s="51">
        <v>59.005298575723202</v>
      </c>
      <c r="V457" s="51">
        <v>64.753101182400698</v>
      </c>
      <c r="W457" s="51">
        <v>2.8739013033386982</v>
      </c>
      <c r="X457" s="51">
        <v>2.8739013033387977</v>
      </c>
    </row>
    <row r="458" spans="15:24">
      <c r="O458" s="51" t="s">
        <v>1376</v>
      </c>
      <c r="P458" s="51" t="s">
        <v>53</v>
      </c>
      <c r="Q458" s="51" t="s">
        <v>28</v>
      </c>
      <c r="R458" s="51">
        <v>4</v>
      </c>
      <c r="S458" s="51" t="s">
        <v>0</v>
      </c>
      <c r="T458" s="51">
        <v>58.3803945251153</v>
      </c>
      <c r="U458" s="51">
        <v>55.391018395197896</v>
      </c>
      <c r="V458" s="51">
        <v>61.369770655032802</v>
      </c>
      <c r="W458" s="51">
        <v>2.9893761299175026</v>
      </c>
      <c r="X458" s="51">
        <v>2.9893761299174031</v>
      </c>
    </row>
    <row r="459" spans="15:24">
      <c r="O459" s="51" t="s">
        <v>1377</v>
      </c>
      <c r="P459" s="51" t="s">
        <v>53</v>
      </c>
      <c r="Q459" s="51" t="s">
        <v>28</v>
      </c>
      <c r="R459" s="51">
        <v>5</v>
      </c>
      <c r="S459" s="51" t="s">
        <v>0</v>
      </c>
      <c r="T459" s="51">
        <v>57.315624797861702</v>
      </c>
      <c r="U459" s="51">
        <v>54.340848369250701</v>
      </c>
      <c r="V459" s="51">
        <v>60.290401226472703</v>
      </c>
      <c r="W459" s="51">
        <v>2.9747764286110012</v>
      </c>
      <c r="X459" s="51">
        <v>2.9747764286110012</v>
      </c>
    </row>
    <row r="460" spans="15:24">
      <c r="O460" s="51" t="s">
        <v>871</v>
      </c>
      <c r="P460" s="51" t="s">
        <v>30</v>
      </c>
      <c r="Q460" s="51" t="s">
        <v>20</v>
      </c>
      <c r="R460" s="51">
        <v>0</v>
      </c>
      <c r="S460" s="51" t="s">
        <v>1</v>
      </c>
      <c r="T460" s="51">
        <v>57.170844403178997</v>
      </c>
      <c r="U460" s="51">
        <v>55.858072046097803</v>
      </c>
      <c r="V460" s="51">
        <v>58.483616760260297</v>
      </c>
      <c r="W460" s="51">
        <v>1.3127723570813004</v>
      </c>
      <c r="X460" s="51">
        <v>1.3127723570811938</v>
      </c>
    </row>
    <row r="461" spans="15:24">
      <c r="O461" s="51" t="s">
        <v>1378</v>
      </c>
      <c r="P461" s="51" t="s">
        <v>30</v>
      </c>
      <c r="Q461" s="51" t="s">
        <v>20</v>
      </c>
      <c r="R461" s="51">
        <v>1</v>
      </c>
      <c r="S461" s="51" t="s">
        <v>1</v>
      </c>
      <c r="T461" s="51">
        <v>58.338253767851199</v>
      </c>
      <c r="U461" s="51">
        <v>55.420855258652402</v>
      </c>
      <c r="V461" s="51">
        <v>61.255652277049897</v>
      </c>
      <c r="W461" s="51">
        <v>2.9173985091986978</v>
      </c>
      <c r="X461" s="51">
        <v>2.9173985091987973</v>
      </c>
    </row>
    <row r="462" spans="15:24">
      <c r="O462" s="51" t="s">
        <v>1379</v>
      </c>
      <c r="P462" s="51" t="s">
        <v>30</v>
      </c>
      <c r="Q462" s="51" t="s">
        <v>20</v>
      </c>
      <c r="R462" s="51">
        <v>2</v>
      </c>
      <c r="S462" s="51" t="s">
        <v>1</v>
      </c>
      <c r="T462" s="51">
        <v>61.914481488250097</v>
      </c>
      <c r="U462" s="51">
        <v>58.765122879501398</v>
      </c>
      <c r="V462" s="51">
        <v>65.063840096998803</v>
      </c>
      <c r="W462" s="51">
        <v>3.149358608748706</v>
      </c>
      <c r="X462" s="51">
        <v>3.1493586087486989</v>
      </c>
    </row>
    <row r="463" spans="15:24">
      <c r="O463" s="51" t="s">
        <v>1380</v>
      </c>
      <c r="P463" s="51" t="s">
        <v>30</v>
      </c>
      <c r="Q463" s="51" t="s">
        <v>20</v>
      </c>
      <c r="R463" s="51">
        <v>3</v>
      </c>
      <c r="S463" s="51" t="s">
        <v>1</v>
      </c>
      <c r="T463" s="51">
        <v>57.413178977487398</v>
      </c>
      <c r="U463" s="51">
        <v>54.612621245100001</v>
      </c>
      <c r="V463" s="51">
        <v>60.213736709874802</v>
      </c>
      <c r="W463" s="51">
        <v>2.8005577323874036</v>
      </c>
      <c r="X463" s="51">
        <v>2.8005577323873965</v>
      </c>
    </row>
    <row r="464" spans="15:24">
      <c r="O464" s="51" t="s">
        <v>1381</v>
      </c>
      <c r="P464" s="51" t="s">
        <v>30</v>
      </c>
      <c r="Q464" s="51" t="s">
        <v>20</v>
      </c>
      <c r="R464" s="51">
        <v>4</v>
      </c>
      <c r="S464" s="51" t="s">
        <v>1</v>
      </c>
      <c r="T464" s="51">
        <v>56.279497189229502</v>
      </c>
      <c r="U464" s="51">
        <v>52.839556113207998</v>
      </c>
      <c r="V464" s="51">
        <v>59.719438265251</v>
      </c>
      <c r="W464" s="51">
        <v>3.4399410760214977</v>
      </c>
      <c r="X464" s="51">
        <v>3.4399410760215048</v>
      </c>
    </row>
    <row r="465" spans="15:24">
      <c r="O465" s="51" t="s">
        <v>1382</v>
      </c>
      <c r="P465" s="51" t="s">
        <v>30</v>
      </c>
      <c r="Q465" s="51" t="s">
        <v>20</v>
      </c>
      <c r="R465" s="51">
        <v>5</v>
      </c>
      <c r="S465" s="51" t="s">
        <v>1</v>
      </c>
      <c r="T465" s="51">
        <v>53.197177117209698</v>
      </c>
      <c r="U465" s="51">
        <v>50.415071204804804</v>
      </c>
      <c r="V465" s="51">
        <v>55.979283029614599</v>
      </c>
      <c r="W465" s="51">
        <v>2.7821059124049015</v>
      </c>
      <c r="X465" s="51">
        <v>2.7821059124048944</v>
      </c>
    </row>
    <row r="466" spans="15:24">
      <c r="O466" s="51" t="s">
        <v>873</v>
      </c>
      <c r="P466" s="51" t="s">
        <v>31</v>
      </c>
      <c r="Q466" s="51" t="s">
        <v>20</v>
      </c>
      <c r="R466" s="51">
        <v>0</v>
      </c>
      <c r="S466" s="51" t="s">
        <v>1</v>
      </c>
      <c r="T466" s="51">
        <v>59.630764893769303</v>
      </c>
      <c r="U466" s="51">
        <v>58.344198782571198</v>
      </c>
      <c r="V466" s="51">
        <v>60.917331004967501</v>
      </c>
      <c r="W466" s="51">
        <v>1.2865661111981979</v>
      </c>
      <c r="X466" s="51">
        <v>1.2865661111981055</v>
      </c>
    </row>
    <row r="467" spans="15:24">
      <c r="O467" s="51" t="s">
        <v>1383</v>
      </c>
      <c r="P467" s="51" t="s">
        <v>31</v>
      </c>
      <c r="Q467" s="51" t="s">
        <v>20</v>
      </c>
      <c r="R467" s="51">
        <v>1</v>
      </c>
      <c r="S467" s="51" t="s">
        <v>1</v>
      </c>
      <c r="T467" s="51">
        <v>65.2586574464096</v>
      </c>
      <c r="U467" s="51">
        <v>62.648898192288001</v>
      </c>
      <c r="V467" s="51">
        <v>67.868416700531199</v>
      </c>
      <c r="W467" s="51">
        <v>2.6097592541215988</v>
      </c>
      <c r="X467" s="51">
        <v>2.6097592541215988</v>
      </c>
    </row>
    <row r="468" spans="15:24">
      <c r="O468" s="51" t="s">
        <v>1384</v>
      </c>
      <c r="P468" s="51" t="s">
        <v>31</v>
      </c>
      <c r="Q468" s="51" t="s">
        <v>20</v>
      </c>
      <c r="R468" s="51">
        <v>2</v>
      </c>
      <c r="S468" s="51" t="s">
        <v>1</v>
      </c>
      <c r="T468" s="51">
        <v>61.665258195853298</v>
      </c>
      <c r="U468" s="51">
        <v>58.626703463227798</v>
      </c>
      <c r="V468" s="51">
        <v>64.703812928478797</v>
      </c>
      <c r="W468" s="51">
        <v>3.0385547326254994</v>
      </c>
      <c r="X468" s="51">
        <v>3.0385547326254994</v>
      </c>
    </row>
    <row r="469" spans="15:24">
      <c r="O469" s="51" t="s">
        <v>1385</v>
      </c>
      <c r="P469" s="51" t="s">
        <v>31</v>
      </c>
      <c r="Q469" s="51" t="s">
        <v>20</v>
      </c>
      <c r="R469" s="51">
        <v>3</v>
      </c>
      <c r="S469" s="51" t="s">
        <v>1</v>
      </c>
      <c r="T469" s="51">
        <v>58.529447764499103</v>
      </c>
      <c r="U469" s="51">
        <v>55.608982868213403</v>
      </c>
      <c r="V469" s="51">
        <v>61.449912660784797</v>
      </c>
      <c r="W469" s="51">
        <v>2.9204648962856936</v>
      </c>
      <c r="X469" s="51">
        <v>2.9204648962857007</v>
      </c>
    </row>
    <row r="470" spans="15:24">
      <c r="O470" s="51" t="s">
        <v>1386</v>
      </c>
      <c r="P470" s="51" t="s">
        <v>31</v>
      </c>
      <c r="Q470" s="51" t="s">
        <v>20</v>
      </c>
      <c r="R470" s="51">
        <v>4</v>
      </c>
      <c r="S470" s="51" t="s">
        <v>1</v>
      </c>
      <c r="T470" s="51">
        <v>60.1707954941796</v>
      </c>
      <c r="U470" s="51">
        <v>57.018060592820497</v>
      </c>
      <c r="V470" s="51">
        <v>63.323530395538697</v>
      </c>
      <c r="W470" s="51">
        <v>3.1527349013590964</v>
      </c>
      <c r="X470" s="51">
        <v>3.1527349013591035</v>
      </c>
    </row>
    <row r="471" spans="15:24">
      <c r="O471" s="51" t="s">
        <v>1387</v>
      </c>
      <c r="P471" s="51" t="s">
        <v>31</v>
      </c>
      <c r="Q471" s="51" t="s">
        <v>20</v>
      </c>
      <c r="R471" s="51">
        <v>5</v>
      </c>
      <c r="S471" s="51" t="s">
        <v>1</v>
      </c>
      <c r="T471" s="51">
        <v>52.175143917676998</v>
      </c>
      <c r="U471" s="51">
        <v>49.240294881375597</v>
      </c>
      <c r="V471" s="51">
        <v>55.109992953978299</v>
      </c>
      <c r="W471" s="51">
        <v>2.9348490363013013</v>
      </c>
      <c r="X471" s="51">
        <v>2.9348490363014008</v>
      </c>
    </row>
    <row r="472" spans="15:24">
      <c r="O472" s="51" t="s">
        <v>875</v>
      </c>
      <c r="P472" s="51" t="s">
        <v>32</v>
      </c>
      <c r="Q472" s="51" t="s">
        <v>20</v>
      </c>
      <c r="R472" s="51">
        <v>0</v>
      </c>
      <c r="S472" s="51" t="s">
        <v>1</v>
      </c>
      <c r="T472" s="51">
        <v>58.040892770556603</v>
      </c>
      <c r="U472" s="51">
        <v>56.772148679825101</v>
      </c>
      <c r="V472" s="51">
        <v>59.309636861288098</v>
      </c>
      <c r="W472" s="51">
        <v>1.2687440907314951</v>
      </c>
      <c r="X472" s="51">
        <v>1.2687440907315022</v>
      </c>
    </row>
    <row r="473" spans="15:24">
      <c r="O473" s="51" t="s">
        <v>1388</v>
      </c>
      <c r="P473" s="51" t="s">
        <v>32</v>
      </c>
      <c r="Q473" s="51" t="s">
        <v>20</v>
      </c>
      <c r="R473" s="51">
        <v>1</v>
      </c>
      <c r="S473" s="51" t="s">
        <v>1</v>
      </c>
      <c r="T473" s="51">
        <v>62.452410539826502</v>
      </c>
      <c r="U473" s="51">
        <v>59.1269278744223</v>
      </c>
      <c r="V473" s="51">
        <v>65.777893205230598</v>
      </c>
      <c r="W473" s="51">
        <v>3.3254826654040954</v>
      </c>
      <c r="X473" s="51">
        <v>3.325482665404202</v>
      </c>
    </row>
    <row r="474" spans="15:24">
      <c r="O474" s="51" t="s">
        <v>1389</v>
      </c>
      <c r="P474" s="51" t="s">
        <v>32</v>
      </c>
      <c r="Q474" s="51" t="s">
        <v>20</v>
      </c>
      <c r="R474" s="51">
        <v>2</v>
      </c>
      <c r="S474" s="51" t="s">
        <v>1</v>
      </c>
      <c r="T474" s="51">
        <v>58.756594287203399</v>
      </c>
      <c r="U474" s="51">
        <v>55.892935143373599</v>
      </c>
      <c r="V474" s="51">
        <v>61.620253431033298</v>
      </c>
      <c r="W474" s="51">
        <v>2.8636591438298993</v>
      </c>
      <c r="X474" s="51">
        <v>2.8636591438297998</v>
      </c>
    </row>
    <row r="475" spans="15:24">
      <c r="O475" s="51" t="s">
        <v>1390</v>
      </c>
      <c r="P475" s="51" t="s">
        <v>32</v>
      </c>
      <c r="Q475" s="51" t="s">
        <v>20</v>
      </c>
      <c r="R475" s="51">
        <v>3</v>
      </c>
      <c r="S475" s="51" t="s">
        <v>1</v>
      </c>
      <c r="T475" s="51">
        <v>60.785160476485999</v>
      </c>
      <c r="U475" s="51">
        <v>58.220495664687498</v>
      </c>
      <c r="V475" s="51">
        <v>63.349825288284499</v>
      </c>
      <c r="W475" s="51">
        <v>2.5646648117985009</v>
      </c>
      <c r="X475" s="51">
        <v>2.5646648117985009</v>
      </c>
    </row>
    <row r="476" spans="15:24">
      <c r="O476" s="51" t="s">
        <v>1391</v>
      </c>
      <c r="P476" s="51" t="s">
        <v>32</v>
      </c>
      <c r="Q476" s="51" t="s">
        <v>20</v>
      </c>
      <c r="R476" s="51">
        <v>4</v>
      </c>
      <c r="S476" s="51" t="s">
        <v>1</v>
      </c>
      <c r="T476" s="51">
        <v>56.095118694742801</v>
      </c>
      <c r="U476" s="51">
        <v>53.152054258900797</v>
      </c>
      <c r="V476" s="51">
        <v>59.038183130584798</v>
      </c>
      <c r="W476" s="51">
        <v>2.9430644358419968</v>
      </c>
      <c r="X476" s="51">
        <v>2.9430644358420039</v>
      </c>
    </row>
    <row r="477" spans="15:24">
      <c r="O477" s="51" t="s">
        <v>1392</v>
      </c>
      <c r="P477" s="51" t="s">
        <v>32</v>
      </c>
      <c r="Q477" s="51" t="s">
        <v>20</v>
      </c>
      <c r="R477" s="51">
        <v>5</v>
      </c>
      <c r="S477" s="51" t="s">
        <v>1</v>
      </c>
      <c r="T477" s="51">
        <v>51.9642262973261</v>
      </c>
      <c r="U477" s="51">
        <v>48.8509433024496</v>
      </c>
      <c r="V477" s="51">
        <v>55.077509292202699</v>
      </c>
      <c r="W477" s="51">
        <v>3.1132829948765988</v>
      </c>
      <c r="X477" s="51">
        <v>3.1132829948764993</v>
      </c>
    </row>
    <row r="478" spans="15:24">
      <c r="O478" s="51" t="s">
        <v>877</v>
      </c>
      <c r="P478" s="51" t="s">
        <v>33</v>
      </c>
      <c r="Q478" s="51" t="s">
        <v>20</v>
      </c>
      <c r="R478" s="51">
        <v>0</v>
      </c>
      <c r="S478" s="51" t="s">
        <v>1</v>
      </c>
      <c r="T478" s="51">
        <v>62.124261688009497</v>
      </c>
      <c r="U478" s="51">
        <v>61.098224640235301</v>
      </c>
      <c r="V478" s="51">
        <v>63.150298735783799</v>
      </c>
      <c r="W478" s="51">
        <v>1.0260370477743024</v>
      </c>
      <c r="X478" s="51">
        <v>1.0260370477741958</v>
      </c>
    </row>
    <row r="479" spans="15:24">
      <c r="O479" s="51" t="s">
        <v>1393</v>
      </c>
      <c r="P479" s="51" t="s">
        <v>33</v>
      </c>
      <c r="Q479" s="51" t="s">
        <v>20</v>
      </c>
      <c r="R479" s="51">
        <v>1</v>
      </c>
      <c r="S479" s="51" t="s">
        <v>1</v>
      </c>
      <c r="T479" s="51">
        <v>66.418937702710295</v>
      </c>
      <c r="U479" s="51">
        <v>64.298223223145399</v>
      </c>
      <c r="V479" s="51">
        <v>68.539652182275105</v>
      </c>
      <c r="W479" s="51">
        <v>2.1207144795648105</v>
      </c>
      <c r="X479" s="51">
        <v>2.1207144795648958</v>
      </c>
    </row>
    <row r="480" spans="15:24">
      <c r="O480" s="51" t="s">
        <v>1394</v>
      </c>
      <c r="P480" s="51" t="s">
        <v>33</v>
      </c>
      <c r="Q480" s="51" t="s">
        <v>20</v>
      </c>
      <c r="R480" s="51">
        <v>2</v>
      </c>
      <c r="S480" s="51" t="s">
        <v>1</v>
      </c>
      <c r="T480" s="51">
        <v>64.839216118157907</v>
      </c>
      <c r="U480" s="51">
        <v>62.639042448715401</v>
      </c>
      <c r="V480" s="51">
        <v>67.039389787600399</v>
      </c>
      <c r="W480" s="51">
        <v>2.200173669442492</v>
      </c>
      <c r="X480" s="51">
        <v>2.2001736694425063</v>
      </c>
    </row>
    <row r="481" spans="15:24">
      <c r="O481" s="51" t="s">
        <v>1395</v>
      </c>
      <c r="P481" s="51" t="s">
        <v>33</v>
      </c>
      <c r="Q481" s="51" t="s">
        <v>20</v>
      </c>
      <c r="R481" s="51">
        <v>3</v>
      </c>
      <c r="S481" s="51" t="s">
        <v>1</v>
      </c>
      <c r="T481" s="51">
        <v>62.167540281090702</v>
      </c>
      <c r="U481" s="51">
        <v>59.778378118931499</v>
      </c>
      <c r="V481" s="51">
        <v>64.556702443249904</v>
      </c>
      <c r="W481" s="51">
        <v>2.3891621621592023</v>
      </c>
      <c r="X481" s="51">
        <v>2.3891621621592023</v>
      </c>
    </row>
    <row r="482" spans="15:24">
      <c r="O482" s="51" t="s">
        <v>1396</v>
      </c>
      <c r="P482" s="51" t="s">
        <v>33</v>
      </c>
      <c r="Q482" s="51" t="s">
        <v>20</v>
      </c>
      <c r="R482" s="51">
        <v>4</v>
      </c>
      <c r="S482" s="51" t="s">
        <v>1</v>
      </c>
      <c r="T482" s="51">
        <v>58.380694715863797</v>
      </c>
      <c r="U482" s="51">
        <v>55.751251835055903</v>
      </c>
      <c r="V482" s="51">
        <v>61.010137596671598</v>
      </c>
      <c r="W482" s="51">
        <v>2.629442880807801</v>
      </c>
      <c r="X482" s="51">
        <v>2.6294428808078933</v>
      </c>
    </row>
    <row r="483" spans="15:24">
      <c r="O483" s="51" t="s">
        <v>1397</v>
      </c>
      <c r="P483" s="51" t="s">
        <v>33</v>
      </c>
      <c r="Q483" s="51" t="s">
        <v>20</v>
      </c>
      <c r="R483" s="51">
        <v>5</v>
      </c>
      <c r="S483" s="51" t="s">
        <v>1</v>
      </c>
      <c r="T483" s="51">
        <v>57.072400254166702</v>
      </c>
      <c r="U483" s="51">
        <v>54.618056049214402</v>
      </c>
      <c r="V483" s="51">
        <v>59.526744459119001</v>
      </c>
      <c r="W483" s="51">
        <v>2.4543442049522994</v>
      </c>
      <c r="X483" s="51">
        <v>2.4543442049522994</v>
      </c>
    </row>
    <row r="484" spans="15:24">
      <c r="O484" s="51" t="s">
        <v>879</v>
      </c>
      <c r="P484" s="51" t="s">
        <v>34</v>
      </c>
      <c r="Q484" s="51" t="s">
        <v>20</v>
      </c>
      <c r="R484" s="51">
        <v>0</v>
      </c>
      <c r="S484" s="51" t="s">
        <v>1</v>
      </c>
      <c r="T484" s="51">
        <v>59.252558088726602</v>
      </c>
      <c r="U484" s="51">
        <v>57.955316401543698</v>
      </c>
      <c r="V484" s="51">
        <v>60.549799775909499</v>
      </c>
      <c r="W484" s="51">
        <v>1.2972416871828969</v>
      </c>
      <c r="X484" s="51">
        <v>1.297241687182904</v>
      </c>
    </row>
    <row r="485" spans="15:24">
      <c r="O485" s="51" t="s">
        <v>1398</v>
      </c>
      <c r="P485" s="51" t="s">
        <v>34</v>
      </c>
      <c r="Q485" s="51" t="s">
        <v>20</v>
      </c>
      <c r="R485" s="51">
        <v>1</v>
      </c>
      <c r="S485" s="51" t="s">
        <v>1</v>
      </c>
      <c r="T485" s="51">
        <v>62.929421526247701</v>
      </c>
      <c r="U485" s="51">
        <v>60.022112372770899</v>
      </c>
      <c r="V485" s="51">
        <v>65.836730679724397</v>
      </c>
      <c r="W485" s="51">
        <v>2.9073091534766959</v>
      </c>
      <c r="X485" s="51">
        <v>2.9073091534768025</v>
      </c>
    </row>
    <row r="486" spans="15:24">
      <c r="O486" s="51" t="s">
        <v>1399</v>
      </c>
      <c r="P486" s="51" t="s">
        <v>34</v>
      </c>
      <c r="Q486" s="51" t="s">
        <v>20</v>
      </c>
      <c r="R486" s="51">
        <v>2</v>
      </c>
      <c r="S486" s="51" t="s">
        <v>1</v>
      </c>
      <c r="T486" s="51">
        <v>60.879401537594298</v>
      </c>
      <c r="U486" s="51">
        <v>57.7339937106509</v>
      </c>
      <c r="V486" s="51">
        <v>64.024809364537703</v>
      </c>
      <c r="W486" s="51">
        <v>3.1454078269434049</v>
      </c>
      <c r="X486" s="51">
        <v>3.1454078269433978</v>
      </c>
    </row>
    <row r="487" spans="15:24">
      <c r="O487" s="51" t="s">
        <v>1400</v>
      </c>
      <c r="P487" s="51" t="s">
        <v>34</v>
      </c>
      <c r="Q487" s="51" t="s">
        <v>20</v>
      </c>
      <c r="R487" s="51">
        <v>3</v>
      </c>
      <c r="S487" s="51" t="s">
        <v>1</v>
      </c>
      <c r="T487" s="51">
        <v>61.242433908211602</v>
      </c>
      <c r="U487" s="51">
        <v>58.581750584186302</v>
      </c>
      <c r="V487" s="51">
        <v>63.903117232236802</v>
      </c>
      <c r="W487" s="51">
        <v>2.6606833240252001</v>
      </c>
      <c r="X487" s="51">
        <v>2.6606833240252996</v>
      </c>
    </row>
    <row r="488" spans="15:24">
      <c r="O488" s="51" t="s">
        <v>1401</v>
      </c>
      <c r="P488" s="51" t="s">
        <v>34</v>
      </c>
      <c r="Q488" s="51" t="s">
        <v>20</v>
      </c>
      <c r="R488" s="51">
        <v>4</v>
      </c>
      <c r="S488" s="51" t="s">
        <v>1</v>
      </c>
      <c r="T488" s="51">
        <v>57.843621270516103</v>
      </c>
      <c r="U488" s="51">
        <v>54.764898919618702</v>
      </c>
      <c r="V488" s="51">
        <v>60.922343621413603</v>
      </c>
      <c r="W488" s="51">
        <v>3.0787223508975003</v>
      </c>
      <c r="X488" s="51">
        <v>3.0787223508974009</v>
      </c>
    </row>
    <row r="489" spans="15:24">
      <c r="O489" s="51" t="s">
        <v>1402</v>
      </c>
      <c r="P489" s="51" t="s">
        <v>34</v>
      </c>
      <c r="Q489" s="51" t="s">
        <v>20</v>
      </c>
      <c r="R489" s="51">
        <v>5</v>
      </c>
      <c r="S489" s="51" t="s">
        <v>1</v>
      </c>
      <c r="T489" s="51">
        <v>53.462494422972298</v>
      </c>
      <c r="U489" s="51">
        <v>50.431397948899303</v>
      </c>
      <c r="V489" s="51">
        <v>56.493590897045301</v>
      </c>
      <c r="W489" s="51">
        <v>3.0310964740730029</v>
      </c>
      <c r="X489" s="51">
        <v>3.0310964740729958</v>
      </c>
    </row>
    <row r="490" spans="15:24">
      <c r="O490" s="51" t="s">
        <v>880</v>
      </c>
      <c r="P490" s="51" t="s">
        <v>36</v>
      </c>
      <c r="Q490" s="51" t="s">
        <v>20</v>
      </c>
      <c r="R490" s="51">
        <v>0</v>
      </c>
      <c r="S490" s="51" t="s">
        <v>1</v>
      </c>
      <c r="T490" s="51">
        <v>62.588572080951501</v>
      </c>
      <c r="U490" s="51">
        <v>61.363515730707199</v>
      </c>
      <c r="V490" s="51">
        <v>63.813628431195703</v>
      </c>
      <c r="W490" s="51">
        <v>1.225056350244202</v>
      </c>
      <c r="X490" s="51">
        <v>1.2250563502443015</v>
      </c>
    </row>
    <row r="491" spans="15:24">
      <c r="O491" s="51" t="s">
        <v>1403</v>
      </c>
      <c r="P491" s="51" t="s">
        <v>36</v>
      </c>
      <c r="Q491" s="51" t="s">
        <v>20</v>
      </c>
      <c r="R491" s="51">
        <v>1</v>
      </c>
      <c r="S491" s="51" t="s">
        <v>1</v>
      </c>
      <c r="T491" s="51">
        <v>63.5339739576645</v>
      </c>
      <c r="U491" s="51">
        <v>60.7717357241226</v>
      </c>
      <c r="V491" s="51">
        <v>66.296212191206493</v>
      </c>
      <c r="W491" s="51">
        <v>2.7622382335419928</v>
      </c>
      <c r="X491" s="51">
        <v>2.7622382335419005</v>
      </c>
    </row>
    <row r="492" spans="15:24">
      <c r="O492" s="51" t="s">
        <v>1404</v>
      </c>
      <c r="P492" s="51" t="s">
        <v>36</v>
      </c>
      <c r="Q492" s="51" t="s">
        <v>20</v>
      </c>
      <c r="R492" s="51">
        <v>2</v>
      </c>
      <c r="S492" s="51" t="s">
        <v>1</v>
      </c>
      <c r="T492" s="51">
        <v>63.068588297068899</v>
      </c>
      <c r="U492" s="51">
        <v>60.208866024041299</v>
      </c>
      <c r="V492" s="51">
        <v>65.9283105700964</v>
      </c>
      <c r="W492" s="51">
        <v>2.8597222730275007</v>
      </c>
      <c r="X492" s="51">
        <v>2.8597222730276002</v>
      </c>
    </row>
    <row r="493" spans="15:24">
      <c r="O493" s="51" t="s">
        <v>1405</v>
      </c>
      <c r="P493" s="51" t="s">
        <v>36</v>
      </c>
      <c r="Q493" s="51" t="s">
        <v>20</v>
      </c>
      <c r="R493" s="51">
        <v>3</v>
      </c>
      <c r="S493" s="51" t="s">
        <v>1</v>
      </c>
      <c r="T493" s="51">
        <v>61.284979264263796</v>
      </c>
      <c r="U493" s="51">
        <v>58.427765655514897</v>
      </c>
      <c r="V493" s="51">
        <v>64.142192873012803</v>
      </c>
      <c r="W493" s="51">
        <v>2.8572136087490065</v>
      </c>
      <c r="X493" s="51">
        <v>2.8572136087489</v>
      </c>
    </row>
    <row r="494" spans="15:24">
      <c r="O494" s="51" t="s">
        <v>1406</v>
      </c>
      <c r="P494" s="51" t="s">
        <v>36</v>
      </c>
      <c r="Q494" s="51" t="s">
        <v>20</v>
      </c>
      <c r="R494" s="51">
        <v>4</v>
      </c>
      <c r="S494" s="51" t="s">
        <v>1</v>
      </c>
      <c r="T494" s="51">
        <v>62.098140381692602</v>
      </c>
      <c r="U494" s="51">
        <v>59.596204347523397</v>
      </c>
      <c r="V494" s="51">
        <v>64.600076415861807</v>
      </c>
      <c r="W494" s="51">
        <v>2.501936034169205</v>
      </c>
      <c r="X494" s="51">
        <v>2.501936034169205</v>
      </c>
    </row>
    <row r="495" spans="15:24">
      <c r="O495" s="51" t="s">
        <v>1407</v>
      </c>
      <c r="P495" s="51" t="s">
        <v>36</v>
      </c>
      <c r="Q495" s="51" t="s">
        <v>20</v>
      </c>
      <c r="R495" s="51">
        <v>5</v>
      </c>
      <c r="S495" s="51" t="s">
        <v>1</v>
      </c>
      <c r="T495" s="51">
        <v>63.8728177684035</v>
      </c>
      <c r="U495" s="51">
        <v>60.717575073188698</v>
      </c>
      <c r="V495" s="51">
        <v>67.028060463618203</v>
      </c>
      <c r="W495" s="51">
        <v>3.155242695214703</v>
      </c>
      <c r="X495" s="51">
        <v>3.1552426952148025</v>
      </c>
    </row>
    <row r="496" spans="15:24">
      <c r="O496" s="51" t="s">
        <v>882</v>
      </c>
      <c r="P496" s="51" t="s">
        <v>37</v>
      </c>
      <c r="Q496" s="51" t="s">
        <v>20</v>
      </c>
      <c r="R496" s="51">
        <v>0</v>
      </c>
      <c r="S496" s="51" t="s">
        <v>1</v>
      </c>
      <c r="T496" s="51">
        <v>62.865834128950702</v>
      </c>
      <c r="U496" s="51">
        <v>61.612918210345399</v>
      </c>
      <c r="V496" s="51">
        <v>64.118750047556006</v>
      </c>
      <c r="W496" s="51">
        <v>1.2529159186053036</v>
      </c>
      <c r="X496" s="51">
        <v>1.2529159186053036</v>
      </c>
    </row>
    <row r="497" spans="15:24">
      <c r="O497" s="51" t="s">
        <v>1408</v>
      </c>
      <c r="P497" s="51" t="s">
        <v>37</v>
      </c>
      <c r="Q497" s="51" t="s">
        <v>20</v>
      </c>
      <c r="R497" s="51">
        <v>1</v>
      </c>
      <c r="S497" s="51" t="s">
        <v>1</v>
      </c>
      <c r="T497" s="51">
        <v>66.509270963651005</v>
      </c>
      <c r="U497" s="51">
        <v>63.861149224352801</v>
      </c>
      <c r="V497" s="51">
        <v>69.157392702949096</v>
      </c>
      <c r="W497" s="51">
        <v>2.6481217392980909</v>
      </c>
      <c r="X497" s="51">
        <v>2.6481217392982046</v>
      </c>
    </row>
    <row r="498" spans="15:24">
      <c r="O498" s="51" t="s">
        <v>1409</v>
      </c>
      <c r="P498" s="51" t="s">
        <v>37</v>
      </c>
      <c r="Q498" s="51" t="s">
        <v>20</v>
      </c>
      <c r="R498" s="51">
        <v>2</v>
      </c>
      <c r="S498" s="51" t="s">
        <v>1</v>
      </c>
      <c r="T498" s="51">
        <v>63.623740089646901</v>
      </c>
      <c r="U498" s="51">
        <v>60.841691868181798</v>
      </c>
      <c r="V498" s="51">
        <v>66.405788311112005</v>
      </c>
      <c r="W498" s="51">
        <v>2.7820482214651037</v>
      </c>
      <c r="X498" s="51">
        <v>2.7820482214651037</v>
      </c>
    </row>
    <row r="499" spans="15:24">
      <c r="O499" s="51" t="s">
        <v>1410</v>
      </c>
      <c r="P499" s="51" t="s">
        <v>37</v>
      </c>
      <c r="Q499" s="51" t="s">
        <v>20</v>
      </c>
      <c r="R499" s="51">
        <v>3</v>
      </c>
      <c r="S499" s="51" t="s">
        <v>1</v>
      </c>
      <c r="T499" s="51">
        <v>63.0470192357378</v>
      </c>
      <c r="U499" s="51">
        <v>60.234564985718698</v>
      </c>
      <c r="V499" s="51">
        <v>65.859473485756894</v>
      </c>
      <c r="W499" s="51">
        <v>2.8124542500190941</v>
      </c>
      <c r="X499" s="51">
        <v>2.8124542500191012</v>
      </c>
    </row>
    <row r="500" spans="15:24">
      <c r="O500" s="51" t="s">
        <v>1411</v>
      </c>
      <c r="P500" s="51" t="s">
        <v>37</v>
      </c>
      <c r="Q500" s="51" t="s">
        <v>20</v>
      </c>
      <c r="R500" s="51">
        <v>4</v>
      </c>
      <c r="S500" s="51" t="s">
        <v>1</v>
      </c>
      <c r="T500" s="51">
        <v>62.7016899208433</v>
      </c>
      <c r="U500" s="51">
        <v>59.848085529194002</v>
      </c>
      <c r="V500" s="51">
        <v>65.555294312492705</v>
      </c>
      <c r="W500" s="51">
        <v>2.8536043916494052</v>
      </c>
      <c r="X500" s="51">
        <v>2.8536043916492986</v>
      </c>
    </row>
    <row r="501" spans="15:24">
      <c r="O501" s="51" t="s">
        <v>1412</v>
      </c>
      <c r="P501" s="51" t="s">
        <v>37</v>
      </c>
      <c r="Q501" s="51" t="s">
        <v>20</v>
      </c>
      <c r="R501" s="51">
        <v>5</v>
      </c>
      <c r="S501" s="51" t="s">
        <v>1</v>
      </c>
      <c r="T501" s="51">
        <v>58.312764351679498</v>
      </c>
      <c r="U501" s="51">
        <v>55.5672041561524</v>
      </c>
      <c r="V501" s="51">
        <v>61.058324547206603</v>
      </c>
      <c r="W501" s="51">
        <v>2.745560195527105</v>
      </c>
      <c r="X501" s="51">
        <v>2.7455601955270978</v>
      </c>
    </row>
    <row r="502" spans="15:24">
      <c r="O502" s="51" t="s">
        <v>884</v>
      </c>
      <c r="P502" s="51" t="s">
        <v>38</v>
      </c>
      <c r="Q502" s="51" t="s">
        <v>20</v>
      </c>
      <c r="R502" s="51">
        <v>0</v>
      </c>
      <c r="S502" s="51" t="s">
        <v>1</v>
      </c>
      <c r="T502" s="51">
        <v>61.702610869113599</v>
      </c>
      <c r="U502" s="51">
        <v>60.412643456182103</v>
      </c>
      <c r="V502" s="51">
        <v>62.992578282045102</v>
      </c>
      <c r="W502" s="51">
        <v>1.2899674129315031</v>
      </c>
      <c r="X502" s="51">
        <v>1.289967412931496</v>
      </c>
    </row>
    <row r="503" spans="15:24">
      <c r="O503" s="51" t="s">
        <v>1413</v>
      </c>
      <c r="P503" s="51" t="s">
        <v>38</v>
      </c>
      <c r="Q503" s="51" t="s">
        <v>20</v>
      </c>
      <c r="R503" s="51">
        <v>1</v>
      </c>
      <c r="S503" s="51" t="s">
        <v>1</v>
      </c>
      <c r="T503" s="51">
        <v>66.443837297269596</v>
      </c>
      <c r="U503" s="51">
        <v>63.790401075531499</v>
      </c>
      <c r="V503" s="51">
        <v>69.0972735190078</v>
      </c>
      <c r="W503" s="51">
        <v>2.6534362217382039</v>
      </c>
      <c r="X503" s="51">
        <v>2.6534362217380973</v>
      </c>
    </row>
    <row r="504" spans="15:24">
      <c r="O504" s="51" t="s">
        <v>1414</v>
      </c>
      <c r="P504" s="51" t="s">
        <v>38</v>
      </c>
      <c r="Q504" s="51" t="s">
        <v>20</v>
      </c>
      <c r="R504" s="51">
        <v>2</v>
      </c>
      <c r="S504" s="51" t="s">
        <v>1</v>
      </c>
      <c r="T504" s="51">
        <v>61.8783321829493</v>
      </c>
      <c r="U504" s="51">
        <v>58.585857689411299</v>
      </c>
      <c r="V504" s="51">
        <v>65.170806676487302</v>
      </c>
      <c r="W504" s="51">
        <v>3.2924744935380019</v>
      </c>
      <c r="X504" s="51">
        <v>3.2924744935380019</v>
      </c>
    </row>
    <row r="505" spans="15:24">
      <c r="O505" s="51" t="s">
        <v>1415</v>
      </c>
      <c r="P505" s="51" t="s">
        <v>38</v>
      </c>
      <c r="Q505" s="51" t="s">
        <v>20</v>
      </c>
      <c r="R505" s="51">
        <v>3</v>
      </c>
      <c r="S505" s="51" t="s">
        <v>1</v>
      </c>
      <c r="T505" s="51">
        <v>60.652148614824704</v>
      </c>
      <c r="U505" s="51">
        <v>57.899220673483399</v>
      </c>
      <c r="V505" s="51">
        <v>63.405076556166001</v>
      </c>
      <c r="W505" s="51">
        <v>2.7529279413412979</v>
      </c>
      <c r="X505" s="51">
        <v>2.752927941341305</v>
      </c>
    </row>
    <row r="506" spans="15:24">
      <c r="O506" s="51" t="s">
        <v>1416</v>
      </c>
      <c r="P506" s="51" t="s">
        <v>38</v>
      </c>
      <c r="Q506" s="51" t="s">
        <v>20</v>
      </c>
      <c r="R506" s="51">
        <v>4</v>
      </c>
      <c r="S506" s="51" t="s">
        <v>1</v>
      </c>
      <c r="T506" s="51">
        <v>61.791065602912298</v>
      </c>
      <c r="U506" s="51">
        <v>58.9230945249233</v>
      </c>
      <c r="V506" s="51">
        <v>64.659036680901195</v>
      </c>
      <c r="W506" s="51">
        <v>2.8679710779888978</v>
      </c>
      <c r="X506" s="51">
        <v>2.8679710779889973</v>
      </c>
    </row>
    <row r="507" spans="15:24">
      <c r="O507" s="51" t="s">
        <v>1417</v>
      </c>
      <c r="P507" s="51" t="s">
        <v>38</v>
      </c>
      <c r="Q507" s="51" t="s">
        <v>20</v>
      </c>
      <c r="R507" s="51">
        <v>5</v>
      </c>
      <c r="S507" s="51" t="s">
        <v>1</v>
      </c>
      <c r="T507" s="51">
        <v>56.336504370477101</v>
      </c>
      <c r="U507" s="51">
        <v>53.029155446924399</v>
      </c>
      <c r="V507" s="51">
        <v>59.643853294029697</v>
      </c>
      <c r="W507" s="51">
        <v>3.3073489235525955</v>
      </c>
      <c r="X507" s="51">
        <v>3.307348923552702</v>
      </c>
    </row>
    <row r="508" spans="15:24">
      <c r="O508" s="51" t="s">
        <v>886</v>
      </c>
      <c r="P508" s="51" t="s">
        <v>39</v>
      </c>
      <c r="Q508" s="51" t="s">
        <v>20</v>
      </c>
      <c r="R508" s="51">
        <v>0</v>
      </c>
      <c r="S508" s="51" t="s">
        <v>1</v>
      </c>
      <c r="T508" s="51">
        <v>61.817680542165299</v>
      </c>
      <c r="U508" s="51">
        <v>60.537928883878102</v>
      </c>
      <c r="V508" s="51">
        <v>63.097432200452502</v>
      </c>
      <c r="W508" s="51">
        <v>1.2797516582872035</v>
      </c>
      <c r="X508" s="51">
        <v>1.2797516582871964</v>
      </c>
    </row>
    <row r="509" spans="15:24">
      <c r="O509" s="51" t="s">
        <v>1418</v>
      </c>
      <c r="P509" s="51" t="s">
        <v>39</v>
      </c>
      <c r="Q509" s="51" t="s">
        <v>20</v>
      </c>
      <c r="R509" s="51">
        <v>1</v>
      </c>
      <c r="S509" s="51" t="s">
        <v>1</v>
      </c>
      <c r="T509" s="51">
        <v>64.100600315795603</v>
      </c>
      <c r="U509" s="51">
        <v>61.107742953285403</v>
      </c>
      <c r="V509" s="51">
        <v>67.093457678305697</v>
      </c>
      <c r="W509" s="51">
        <v>2.9928573625100938</v>
      </c>
      <c r="X509" s="51">
        <v>2.9928573625102004</v>
      </c>
    </row>
    <row r="510" spans="15:24">
      <c r="O510" s="51" t="s">
        <v>1419</v>
      </c>
      <c r="P510" s="51" t="s">
        <v>39</v>
      </c>
      <c r="Q510" s="51" t="s">
        <v>20</v>
      </c>
      <c r="R510" s="51">
        <v>2</v>
      </c>
      <c r="S510" s="51" t="s">
        <v>1</v>
      </c>
      <c r="T510" s="51">
        <v>62.658143557133798</v>
      </c>
      <c r="U510" s="51">
        <v>59.424062177936797</v>
      </c>
      <c r="V510" s="51">
        <v>65.892224936330805</v>
      </c>
      <c r="W510" s="51">
        <v>3.2340813791970078</v>
      </c>
      <c r="X510" s="51">
        <v>3.2340813791970007</v>
      </c>
    </row>
    <row r="511" spans="15:24">
      <c r="O511" s="51" t="s">
        <v>1420</v>
      </c>
      <c r="P511" s="51" t="s">
        <v>39</v>
      </c>
      <c r="Q511" s="51" t="s">
        <v>20</v>
      </c>
      <c r="R511" s="51">
        <v>3</v>
      </c>
      <c r="S511" s="51" t="s">
        <v>1</v>
      </c>
      <c r="T511" s="51">
        <v>62.371714785794801</v>
      </c>
      <c r="U511" s="51">
        <v>59.469487307453697</v>
      </c>
      <c r="V511" s="51">
        <v>65.273942264135997</v>
      </c>
      <c r="W511" s="51">
        <v>2.9022274783411959</v>
      </c>
      <c r="X511" s="51">
        <v>2.9022274783411035</v>
      </c>
    </row>
    <row r="512" spans="15:24">
      <c r="O512" s="51" t="s">
        <v>1421</v>
      </c>
      <c r="P512" s="51" t="s">
        <v>39</v>
      </c>
      <c r="Q512" s="51" t="s">
        <v>20</v>
      </c>
      <c r="R512" s="51">
        <v>4</v>
      </c>
      <c r="S512" s="51" t="s">
        <v>1</v>
      </c>
      <c r="T512" s="51">
        <v>61.267475808230699</v>
      </c>
      <c r="U512" s="51">
        <v>58.514075639296401</v>
      </c>
      <c r="V512" s="51">
        <v>64.020875977165105</v>
      </c>
      <c r="W512" s="51">
        <v>2.7534001689344052</v>
      </c>
      <c r="X512" s="51">
        <v>2.7534001689342986</v>
      </c>
    </row>
    <row r="513" spans="15:24">
      <c r="O513" s="51" t="s">
        <v>1422</v>
      </c>
      <c r="P513" s="51" t="s">
        <v>39</v>
      </c>
      <c r="Q513" s="51" t="s">
        <v>20</v>
      </c>
      <c r="R513" s="51">
        <v>5</v>
      </c>
      <c r="S513" s="51" t="s">
        <v>1</v>
      </c>
      <c r="T513" s="51">
        <v>57.879998740003103</v>
      </c>
      <c r="U513" s="51">
        <v>55.020939647461603</v>
      </c>
      <c r="V513" s="51">
        <v>60.739057832544603</v>
      </c>
      <c r="W513" s="51">
        <v>2.8590590925415</v>
      </c>
      <c r="X513" s="51">
        <v>2.8590590925415</v>
      </c>
    </row>
    <row r="514" spans="15:24">
      <c r="O514" s="51" t="s">
        <v>888</v>
      </c>
      <c r="P514" s="51" t="s">
        <v>40</v>
      </c>
      <c r="Q514" s="51" t="s">
        <v>20</v>
      </c>
      <c r="R514" s="51">
        <v>0</v>
      </c>
      <c r="S514" s="51" t="s">
        <v>1</v>
      </c>
      <c r="T514" s="51">
        <v>64.0566554341559</v>
      </c>
      <c r="U514" s="51">
        <v>62.765946051550003</v>
      </c>
      <c r="V514" s="51">
        <v>65.347364816761797</v>
      </c>
      <c r="W514" s="51">
        <v>1.2907093826058968</v>
      </c>
      <c r="X514" s="51">
        <v>1.2907093826058968</v>
      </c>
    </row>
    <row r="515" spans="15:24">
      <c r="O515" s="51" t="s">
        <v>1423</v>
      </c>
      <c r="P515" s="51" t="s">
        <v>40</v>
      </c>
      <c r="Q515" s="51" t="s">
        <v>20</v>
      </c>
      <c r="R515" s="51">
        <v>1</v>
      </c>
      <c r="S515" s="51" t="s">
        <v>1</v>
      </c>
      <c r="T515" s="51">
        <v>65.797614004953999</v>
      </c>
      <c r="U515" s="51">
        <v>62.5967304725107</v>
      </c>
      <c r="V515" s="51">
        <v>68.998497537397299</v>
      </c>
      <c r="W515" s="51">
        <v>3.2008835324432994</v>
      </c>
      <c r="X515" s="51">
        <v>3.2008835324432994</v>
      </c>
    </row>
    <row r="516" spans="15:24">
      <c r="O516" s="51" t="s">
        <v>1424</v>
      </c>
      <c r="P516" s="51" t="s">
        <v>40</v>
      </c>
      <c r="Q516" s="51" t="s">
        <v>20</v>
      </c>
      <c r="R516" s="51">
        <v>2</v>
      </c>
      <c r="S516" s="51" t="s">
        <v>1</v>
      </c>
      <c r="T516" s="51">
        <v>65.385098237759294</v>
      </c>
      <c r="U516" s="51">
        <v>62.793716521428799</v>
      </c>
      <c r="V516" s="51">
        <v>67.976479954089697</v>
      </c>
      <c r="W516" s="51">
        <v>2.5913817163304032</v>
      </c>
      <c r="X516" s="51">
        <v>2.5913817163304955</v>
      </c>
    </row>
    <row r="517" spans="15:24">
      <c r="O517" s="51" t="s">
        <v>1425</v>
      </c>
      <c r="P517" s="51" t="s">
        <v>40</v>
      </c>
      <c r="Q517" s="51" t="s">
        <v>20</v>
      </c>
      <c r="R517" s="51">
        <v>3</v>
      </c>
      <c r="S517" s="51" t="s">
        <v>1</v>
      </c>
      <c r="T517" s="51">
        <v>65.068666419615198</v>
      </c>
      <c r="U517" s="51">
        <v>61.856692882066397</v>
      </c>
      <c r="V517" s="51">
        <v>68.280639957163899</v>
      </c>
      <c r="W517" s="51">
        <v>3.2119735375487011</v>
      </c>
      <c r="X517" s="51">
        <v>3.2119735375488006</v>
      </c>
    </row>
    <row r="518" spans="15:24">
      <c r="O518" s="51" t="s">
        <v>1426</v>
      </c>
      <c r="P518" s="51" t="s">
        <v>40</v>
      </c>
      <c r="Q518" s="51" t="s">
        <v>20</v>
      </c>
      <c r="R518" s="51">
        <v>4</v>
      </c>
      <c r="S518" s="51" t="s">
        <v>1</v>
      </c>
      <c r="T518" s="51">
        <v>64.554099830030793</v>
      </c>
      <c r="U518" s="51">
        <v>61.440109100523799</v>
      </c>
      <c r="V518" s="51">
        <v>67.668090559537703</v>
      </c>
      <c r="W518" s="51">
        <v>3.1139907295069094</v>
      </c>
      <c r="X518" s="51">
        <v>3.1139907295069946</v>
      </c>
    </row>
    <row r="519" spans="15:24">
      <c r="O519" s="51" t="s">
        <v>1427</v>
      </c>
      <c r="P519" s="51" t="s">
        <v>40</v>
      </c>
      <c r="Q519" s="51" t="s">
        <v>20</v>
      </c>
      <c r="R519" s="51">
        <v>5</v>
      </c>
      <c r="S519" s="51" t="s">
        <v>1</v>
      </c>
      <c r="T519" s="51">
        <v>61.2937357630816</v>
      </c>
      <c r="U519" s="51">
        <v>58.465974619166602</v>
      </c>
      <c r="V519" s="51">
        <v>64.121496906996498</v>
      </c>
      <c r="W519" s="51">
        <v>2.8277611439148984</v>
      </c>
      <c r="X519" s="51">
        <v>2.8277611439149979</v>
      </c>
    </row>
    <row r="520" spans="15:24">
      <c r="O520" s="51" t="s">
        <v>890</v>
      </c>
      <c r="P520" s="51" t="s">
        <v>41</v>
      </c>
      <c r="Q520" s="51" t="s">
        <v>20</v>
      </c>
      <c r="R520" s="51">
        <v>0</v>
      </c>
      <c r="S520" s="51" t="s">
        <v>1</v>
      </c>
      <c r="T520" s="51">
        <v>62.997863083550897</v>
      </c>
      <c r="U520" s="51">
        <v>61.758320949489303</v>
      </c>
      <c r="V520" s="51">
        <v>64.237405217612505</v>
      </c>
      <c r="W520" s="51">
        <v>1.2395421340616082</v>
      </c>
      <c r="X520" s="51">
        <v>1.239542134061594</v>
      </c>
    </row>
    <row r="521" spans="15:24">
      <c r="O521" s="51" t="s">
        <v>1428</v>
      </c>
      <c r="P521" s="51" t="s">
        <v>41</v>
      </c>
      <c r="Q521" s="51" t="s">
        <v>20</v>
      </c>
      <c r="R521" s="51">
        <v>1</v>
      </c>
      <c r="S521" s="51" t="s">
        <v>1</v>
      </c>
      <c r="T521" s="51">
        <v>66.124157959059204</v>
      </c>
      <c r="U521" s="51">
        <v>63.581633782416397</v>
      </c>
      <c r="V521" s="51">
        <v>68.666682135702104</v>
      </c>
      <c r="W521" s="51">
        <v>2.5425241766428996</v>
      </c>
      <c r="X521" s="51">
        <v>2.5425241766428073</v>
      </c>
    </row>
    <row r="522" spans="15:24">
      <c r="O522" s="51" t="s">
        <v>1429</v>
      </c>
      <c r="P522" s="51" t="s">
        <v>41</v>
      </c>
      <c r="Q522" s="51" t="s">
        <v>20</v>
      </c>
      <c r="R522" s="51">
        <v>2</v>
      </c>
      <c r="S522" s="51" t="s">
        <v>1</v>
      </c>
      <c r="T522" s="51">
        <v>64.625853199356996</v>
      </c>
      <c r="U522" s="51">
        <v>61.589872324618199</v>
      </c>
      <c r="V522" s="51">
        <v>67.661834074095907</v>
      </c>
      <c r="W522" s="51">
        <v>3.035980874738911</v>
      </c>
      <c r="X522" s="51">
        <v>3.0359808747387973</v>
      </c>
    </row>
    <row r="523" spans="15:24">
      <c r="O523" s="51" t="s">
        <v>1430</v>
      </c>
      <c r="P523" s="51" t="s">
        <v>41</v>
      </c>
      <c r="Q523" s="51" t="s">
        <v>20</v>
      </c>
      <c r="R523" s="51">
        <v>3</v>
      </c>
      <c r="S523" s="51" t="s">
        <v>1</v>
      </c>
      <c r="T523" s="51">
        <v>63.3029941768459</v>
      </c>
      <c r="U523" s="51">
        <v>60.497268376540298</v>
      </c>
      <c r="V523" s="51">
        <v>66.108719977151594</v>
      </c>
      <c r="W523" s="51">
        <v>2.8057258003056944</v>
      </c>
      <c r="X523" s="51">
        <v>2.805725800305602</v>
      </c>
    </row>
    <row r="524" spans="15:24">
      <c r="O524" s="51" t="s">
        <v>1431</v>
      </c>
      <c r="P524" s="51" t="s">
        <v>41</v>
      </c>
      <c r="Q524" s="51" t="s">
        <v>20</v>
      </c>
      <c r="R524" s="51">
        <v>4</v>
      </c>
      <c r="S524" s="51" t="s">
        <v>1</v>
      </c>
      <c r="T524" s="51">
        <v>61.546547016819197</v>
      </c>
      <c r="U524" s="51">
        <v>58.973416579155398</v>
      </c>
      <c r="V524" s="51">
        <v>64.119677454482897</v>
      </c>
      <c r="W524" s="51">
        <v>2.5731304376636999</v>
      </c>
      <c r="X524" s="51">
        <v>2.5731304376637993</v>
      </c>
    </row>
    <row r="525" spans="15:24">
      <c r="O525" s="51" t="s">
        <v>1432</v>
      </c>
      <c r="P525" s="51" t="s">
        <v>41</v>
      </c>
      <c r="Q525" s="51" t="s">
        <v>20</v>
      </c>
      <c r="R525" s="51">
        <v>5</v>
      </c>
      <c r="S525" s="51" t="s">
        <v>1</v>
      </c>
      <c r="T525" s="51">
        <v>58.4764517747819</v>
      </c>
      <c r="U525" s="51">
        <v>54.986953754669202</v>
      </c>
      <c r="V525" s="51">
        <v>61.965949794894499</v>
      </c>
      <c r="W525" s="51">
        <v>3.4894980201125989</v>
      </c>
      <c r="X525" s="51">
        <v>3.4894980201126984</v>
      </c>
    </row>
    <row r="526" spans="15:24">
      <c r="O526" s="51" t="s">
        <v>892</v>
      </c>
      <c r="P526" s="51" t="s">
        <v>43</v>
      </c>
      <c r="Q526" s="51" t="s">
        <v>20</v>
      </c>
      <c r="R526" s="51">
        <v>0</v>
      </c>
      <c r="S526" s="51" t="s">
        <v>1</v>
      </c>
      <c r="T526" s="51">
        <v>56.742298532642401</v>
      </c>
      <c r="U526" s="51">
        <v>55.425517944810601</v>
      </c>
      <c r="V526" s="51">
        <v>58.059079120474301</v>
      </c>
      <c r="W526" s="51">
        <v>1.3167805878319001</v>
      </c>
      <c r="X526" s="51">
        <v>1.3167805878318006</v>
      </c>
    </row>
    <row r="527" spans="15:24">
      <c r="O527" s="51" t="s">
        <v>1433</v>
      </c>
      <c r="P527" s="51" t="s">
        <v>43</v>
      </c>
      <c r="Q527" s="51" t="s">
        <v>20</v>
      </c>
      <c r="R527" s="51">
        <v>1</v>
      </c>
      <c r="S527" s="51" t="s">
        <v>1</v>
      </c>
      <c r="T527" s="51">
        <v>59.229667860351498</v>
      </c>
      <c r="U527" s="51">
        <v>56.316960785610497</v>
      </c>
      <c r="V527" s="51">
        <v>62.142374935092597</v>
      </c>
      <c r="W527" s="51">
        <v>2.9127070747410997</v>
      </c>
      <c r="X527" s="51">
        <v>2.9127070747410002</v>
      </c>
    </row>
    <row r="528" spans="15:24">
      <c r="O528" s="51" t="s">
        <v>1434</v>
      </c>
      <c r="P528" s="51" t="s">
        <v>43</v>
      </c>
      <c r="Q528" s="51" t="s">
        <v>20</v>
      </c>
      <c r="R528" s="51">
        <v>2</v>
      </c>
      <c r="S528" s="51" t="s">
        <v>1</v>
      </c>
      <c r="T528" s="51">
        <v>59.728131907339097</v>
      </c>
      <c r="U528" s="51">
        <v>57.023458090693197</v>
      </c>
      <c r="V528" s="51">
        <v>62.432805723985098</v>
      </c>
      <c r="W528" s="51">
        <v>2.7046738166460003</v>
      </c>
      <c r="X528" s="51">
        <v>2.7046738166459008</v>
      </c>
    </row>
    <row r="529" spans="15:24">
      <c r="O529" s="51" t="s">
        <v>1435</v>
      </c>
      <c r="P529" s="51" t="s">
        <v>43</v>
      </c>
      <c r="Q529" s="51" t="s">
        <v>20</v>
      </c>
      <c r="R529" s="51">
        <v>3</v>
      </c>
      <c r="S529" s="51" t="s">
        <v>1</v>
      </c>
      <c r="T529" s="51">
        <v>54.3834474462559</v>
      </c>
      <c r="U529" s="51">
        <v>51.082671665010203</v>
      </c>
      <c r="V529" s="51">
        <v>57.684223227501597</v>
      </c>
      <c r="W529" s="51">
        <v>3.3007757812456973</v>
      </c>
      <c r="X529" s="51">
        <v>3.3007757812456973</v>
      </c>
    </row>
    <row r="530" spans="15:24">
      <c r="O530" s="51" t="s">
        <v>1436</v>
      </c>
      <c r="P530" s="51" t="s">
        <v>43</v>
      </c>
      <c r="Q530" s="51" t="s">
        <v>20</v>
      </c>
      <c r="R530" s="51">
        <v>4</v>
      </c>
      <c r="S530" s="51" t="s">
        <v>1</v>
      </c>
      <c r="T530" s="51">
        <v>56.550088468528202</v>
      </c>
      <c r="U530" s="51">
        <v>53.632452261738202</v>
      </c>
      <c r="V530" s="51">
        <v>59.467724675318301</v>
      </c>
      <c r="W530" s="51">
        <v>2.9176362067900996</v>
      </c>
      <c r="X530" s="51">
        <v>2.9176362067900001</v>
      </c>
    </row>
    <row r="531" spans="15:24">
      <c r="O531" s="51" t="s">
        <v>1437</v>
      </c>
      <c r="P531" s="51" t="s">
        <v>43</v>
      </c>
      <c r="Q531" s="51" t="s">
        <v>20</v>
      </c>
      <c r="R531" s="51">
        <v>5</v>
      </c>
      <c r="S531" s="51" t="s">
        <v>1</v>
      </c>
      <c r="T531" s="51">
        <v>51.002280056012303</v>
      </c>
      <c r="U531" s="51">
        <v>48.075770426924699</v>
      </c>
      <c r="V531" s="51">
        <v>53.9287896850999</v>
      </c>
      <c r="W531" s="51">
        <v>2.9265096290875974</v>
      </c>
      <c r="X531" s="51">
        <v>2.9265096290876045</v>
      </c>
    </row>
    <row r="532" spans="15:24">
      <c r="O532" s="51" t="s">
        <v>894</v>
      </c>
      <c r="P532" s="51" t="s">
        <v>44</v>
      </c>
      <c r="Q532" s="51" t="s">
        <v>20</v>
      </c>
      <c r="R532" s="51">
        <v>0</v>
      </c>
      <c r="S532" s="51" t="s">
        <v>1</v>
      </c>
      <c r="T532" s="51">
        <v>63.388360737901102</v>
      </c>
      <c r="U532" s="51">
        <v>62.0759634645501</v>
      </c>
      <c r="V532" s="51">
        <v>64.700758011252205</v>
      </c>
      <c r="W532" s="51">
        <v>1.3123972733511025</v>
      </c>
      <c r="X532" s="51">
        <v>1.312397273351003</v>
      </c>
    </row>
    <row r="533" spans="15:24">
      <c r="O533" s="51" t="s">
        <v>1438</v>
      </c>
      <c r="P533" s="51" t="s">
        <v>44</v>
      </c>
      <c r="Q533" s="51" t="s">
        <v>20</v>
      </c>
      <c r="R533" s="51">
        <v>1</v>
      </c>
      <c r="S533" s="51" t="s">
        <v>1</v>
      </c>
      <c r="T533" s="51">
        <v>65.775404754328093</v>
      </c>
      <c r="U533" s="51">
        <v>62.907236312770003</v>
      </c>
      <c r="V533" s="51">
        <v>68.643573195886205</v>
      </c>
      <c r="W533" s="51">
        <v>2.8681684415581117</v>
      </c>
      <c r="X533" s="51">
        <v>2.8681684415580904</v>
      </c>
    </row>
    <row r="534" spans="15:24">
      <c r="O534" s="51" t="s">
        <v>1439</v>
      </c>
      <c r="P534" s="51" t="s">
        <v>44</v>
      </c>
      <c r="Q534" s="51" t="s">
        <v>20</v>
      </c>
      <c r="R534" s="51">
        <v>2</v>
      </c>
      <c r="S534" s="51" t="s">
        <v>1</v>
      </c>
      <c r="T534" s="51">
        <v>66.5732957785944</v>
      </c>
      <c r="U534" s="51">
        <v>63.802109215269901</v>
      </c>
      <c r="V534" s="51">
        <v>69.344482341918905</v>
      </c>
      <c r="W534" s="51">
        <v>2.7711865633245054</v>
      </c>
      <c r="X534" s="51">
        <v>2.7711865633244983</v>
      </c>
    </row>
    <row r="535" spans="15:24">
      <c r="O535" s="51" t="s">
        <v>1440</v>
      </c>
      <c r="P535" s="51" t="s">
        <v>44</v>
      </c>
      <c r="Q535" s="51" t="s">
        <v>20</v>
      </c>
      <c r="R535" s="51">
        <v>3</v>
      </c>
      <c r="S535" s="51" t="s">
        <v>1</v>
      </c>
      <c r="T535" s="51">
        <v>62.648671725267398</v>
      </c>
      <c r="U535" s="51">
        <v>59.265066382851899</v>
      </c>
      <c r="V535" s="51">
        <v>66.032277067682799</v>
      </c>
      <c r="W535" s="51">
        <v>3.3836053424154002</v>
      </c>
      <c r="X535" s="51">
        <v>3.3836053424154997</v>
      </c>
    </row>
    <row r="536" spans="15:24">
      <c r="O536" s="51" t="s">
        <v>1441</v>
      </c>
      <c r="P536" s="51" t="s">
        <v>44</v>
      </c>
      <c r="Q536" s="51" t="s">
        <v>20</v>
      </c>
      <c r="R536" s="51">
        <v>4</v>
      </c>
      <c r="S536" s="51" t="s">
        <v>1</v>
      </c>
      <c r="T536" s="51">
        <v>61.173418683066998</v>
      </c>
      <c r="U536" s="51">
        <v>58.023896580464999</v>
      </c>
      <c r="V536" s="51">
        <v>64.322940785669005</v>
      </c>
      <c r="W536" s="51">
        <v>3.1495221026020062</v>
      </c>
      <c r="X536" s="51">
        <v>3.1495221026019991</v>
      </c>
    </row>
    <row r="537" spans="15:24">
      <c r="O537" s="51" t="s">
        <v>1442</v>
      </c>
      <c r="P537" s="51" t="s">
        <v>44</v>
      </c>
      <c r="Q537" s="51" t="s">
        <v>20</v>
      </c>
      <c r="R537" s="51">
        <v>5</v>
      </c>
      <c r="S537" s="51" t="s">
        <v>1</v>
      </c>
      <c r="T537" s="51">
        <v>60.752195645953499</v>
      </c>
      <c r="U537" s="51">
        <v>57.967740821986702</v>
      </c>
      <c r="V537" s="51">
        <v>63.536650469920303</v>
      </c>
      <c r="W537" s="51">
        <v>2.7844548239668043</v>
      </c>
      <c r="X537" s="51">
        <v>2.7844548239667972</v>
      </c>
    </row>
    <row r="538" spans="15:24">
      <c r="O538" s="51" t="s">
        <v>896</v>
      </c>
      <c r="P538" s="51" t="s">
        <v>45</v>
      </c>
      <c r="Q538" s="51" t="s">
        <v>20</v>
      </c>
      <c r="R538" s="51">
        <v>0</v>
      </c>
      <c r="S538" s="51" t="s">
        <v>1</v>
      </c>
      <c r="T538" s="51">
        <v>57.696129741973202</v>
      </c>
      <c r="U538" s="51">
        <v>56.373232550846303</v>
      </c>
      <c r="V538" s="51">
        <v>59.019026933100101</v>
      </c>
      <c r="W538" s="51">
        <v>1.3228971911268985</v>
      </c>
      <c r="X538" s="51">
        <v>1.3228971911268985</v>
      </c>
    </row>
    <row r="539" spans="15:24">
      <c r="O539" s="51" t="s">
        <v>1443</v>
      </c>
      <c r="P539" s="51" t="s">
        <v>45</v>
      </c>
      <c r="Q539" s="51" t="s">
        <v>20</v>
      </c>
      <c r="R539" s="51">
        <v>1</v>
      </c>
      <c r="S539" s="51" t="s">
        <v>1</v>
      </c>
      <c r="T539" s="51">
        <v>61.355471802946496</v>
      </c>
      <c r="U539" s="51">
        <v>58.4796892420405</v>
      </c>
      <c r="V539" s="51">
        <v>64.231254363852599</v>
      </c>
      <c r="W539" s="51">
        <v>2.875782560906103</v>
      </c>
      <c r="X539" s="51">
        <v>2.8757825609059964</v>
      </c>
    </row>
    <row r="540" spans="15:24">
      <c r="O540" s="51" t="s">
        <v>1444</v>
      </c>
      <c r="P540" s="51" t="s">
        <v>45</v>
      </c>
      <c r="Q540" s="51" t="s">
        <v>20</v>
      </c>
      <c r="R540" s="51">
        <v>2</v>
      </c>
      <c r="S540" s="51" t="s">
        <v>1</v>
      </c>
      <c r="T540" s="51">
        <v>58.416967913596302</v>
      </c>
      <c r="U540" s="51">
        <v>55.365428998056601</v>
      </c>
      <c r="V540" s="51">
        <v>61.468506829135897</v>
      </c>
      <c r="W540" s="51">
        <v>3.0515389155395951</v>
      </c>
      <c r="X540" s="51">
        <v>3.0515389155397017</v>
      </c>
    </row>
    <row r="541" spans="15:24">
      <c r="O541" s="51" t="s">
        <v>1445</v>
      </c>
      <c r="P541" s="51" t="s">
        <v>45</v>
      </c>
      <c r="Q541" s="51" t="s">
        <v>20</v>
      </c>
      <c r="R541" s="51">
        <v>3</v>
      </c>
      <c r="S541" s="51" t="s">
        <v>1</v>
      </c>
      <c r="T541" s="51">
        <v>58.152557546231897</v>
      </c>
      <c r="U541" s="51">
        <v>55.116845357226197</v>
      </c>
      <c r="V541" s="51">
        <v>61.188269735237597</v>
      </c>
      <c r="W541" s="51">
        <v>3.0357121890057002</v>
      </c>
      <c r="X541" s="51">
        <v>3.0357121890057002</v>
      </c>
    </row>
    <row r="542" spans="15:24">
      <c r="O542" s="51" t="s">
        <v>1446</v>
      </c>
      <c r="P542" s="51" t="s">
        <v>45</v>
      </c>
      <c r="Q542" s="51" t="s">
        <v>20</v>
      </c>
      <c r="R542" s="51">
        <v>4</v>
      </c>
      <c r="S542" s="51" t="s">
        <v>1</v>
      </c>
      <c r="T542" s="51">
        <v>57.084581782057498</v>
      </c>
      <c r="U542" s="51">
        <v>54.061577540654099</v>
      </c>
      <c r="V542" s="51">
        <v>60.107586023460797</v>
      </c>
      <c r="W542" s="51">
        <v>3.0230042414032994</v>
      </c>
      <c r="X542" s="51">
        <v>3.0230042414033989</v>
      </c>
    </row>
    <row r="543" spans="15:24">
      <c r="O543" s="51" t="s">
        <v>1447</v>
      </c>
      <c r="P543" s="51" t="s">
        <v>45</v>
      </c>
      <c r="Q543" s="51" t="s">
        <v>20</v>
      </c>
      <c r="R543" s="51">
        <v>5</v>
      </c>
      <c r="S543" s="51" t="s">
        <v>1</v>
      </c>
      <c r="T543" s="51">
        <v>52.538425403816198</v>
      </c>
      <c r="U543" s="51">
        <v>49.309520129357402</v>
      </c>
      <c r="V543" s="51">
        <v>55.767330678275002</v>
      </c>
      <c r="W543" s="51">
        <v>3.2289052744588034</v>
      </c>
      <c r="X543" s="51">
        <v>3.2289052744587963</v>
      </c>
    </row>
    <row r="544" spans="15:24">
      <c r="O544" s="51" t="s">
        <v>898</v>
      </c>
      <c r="P544" s="51" t="s">
        <v>46</v>
      </c>
      <c r="Q544" s="51" t="s">
        <v>20</v>
      </c>
      <c r="R544" s="51">
        <v>0</v>
      </c>
      <c r="S544" s="51" t="s">
        <v>1</v>
      </c>
      <c r="T544" s="51">
        <v>60.588926353435198</v>
      </c>
      <c r="U544" s="51">
        <v>59.263119999695199</v>
      </c>
      <c r="V544" s="51">
        <v>61.914732707175297</v>
      </c>
      <c r="W544" s="51">
        <v>1.3258063537400986</v>
      </c>
      <c r="X544" s="51">
        <v>1.3258063537399991</v>
      </c>
    </row>
    <row r="545" spans="15:24">
      <c r="O545" s="51" t="s">
        <v>1448</v>
      </c>
      <c r="P545" s="51" t="s">
        <v>46</v>
      </c>
      <c r="Q545" s="51" t="s">
        <v>20</v>
      </c>
      <c r="R545" s="51">
        <v>1</v>
      </c>
      <c r="S545" s="51" t="s">
        <v>1</v>
      </c>
      <c r="T545" s="51">
        <v>66.872293161498703</v>
      </c>
      <c r="U545" s="51">
        <v>63.8510751786554</v>
      </c>
      <c r="V545" s="51">
        <v>69.893511144342</v>
      </c>
      <c r="W545" s="51">
        <v>3.0212179828432966</v>
      </c>
      <c r="X545" s="51">
        <v>3.0212179828433037</v>
      </c>
    </row>
    <row r="546" spans="15:24">
      <c r="O546" s="51" t="s">
        <v>1449</v>
      </c>
      <c r="P546" s="51" t="s">
        <v>46</v>
      </c>
      <c r="Q546" s="51" t="s">
        <v>20</v>
      </c>
      <c r="R546" s="51">
        <v>2</v>
      </c>
      <c r="S546" s="51" t="s">
        <v>1</v>
      </c>
      <c r="T546" s="51">
        <v>62.463424037623497</v>
      </c>
      <c r="U546" s="51">
        <v>59.688366623902503</v>
      </c>
      <c r="V546" s="51">
        <v>65.238481451344398</v>
      </c>
      <c r="W546" s="51">
        <v>2.7750574137209014</v>
      </c>
      <c r="X546" s="51">
        <v>2.7750574137209938</v>
      </c>
    </row>
    <row r="547" spans="15:24">
      <c r="O547" s="51" t="s">
        <v>1450</v>
      </c>
      <c r="P547" s="51" t="s">
        <v>46</v>
      </c>
      <c r="Q547" s="51" t="s">
        <v>20</v>
      </c>
      <c r="R547" s="51">
        <v>3</v>
      </c>
      <c r="S547" s="51" t="s">
        <v>1</v>
      </c>
      <c r="T547" s="51">
        <v>61.815067134880501</v>
      </c>
      <c r="U547" s="51">
        <v>58.675372794108597</v>
      </c>
      <c r="V547" s="51">
        <v>64.954761475652504</v>
      </c>
      <c r="W547" s="51">
        <v>3.139694340772003</v>
      </c>
      <c r="X547" s="51">
        <v>3.1396943407719036</v>
      </c>
    </row>
    <row r="548" spans="15:24">
      <c r="O548" s="51" t="s">
        <v>1451</v>
      </c>
      <c r="P548" s="51" t="s">
        <v>46</v>
      </c>
      <c r="Q548" s="51" t="s">
        <v>20</v>
      </c>
      <c r="R548" s="51">
        <v>4</v>
      </c>
      <c r="S548" s="51" t="s">
        <v>1</v>
      </c>
      <c r="T548" s="51">
        <v>56.1402417022599</v>
      </c>
      <c r="U548" s="51">
        <v>52.953182027091003</v>
      </c>
      <c r="V548" s="51">
        <v>59.327301377428803</v>
      </c>
      <c r="W548" s="51">
        <v>3.1870596751689035</v>
      </c>
      <c r="X548" s="51">
        <v>3.1870596751688964</v>
      </c>
    </row>
    <row r="549" spans="15:24">
      <c r="O549" s="51" t="s">
        <v>1452</v>
      </c>
      <c r="P549" s="51" t="s">
        <v>46</v>
      </c>
      <c r="Q549" s="51" t="s">
        <v>20</v>
      </c>
      <c r="R549" s="51">
        <v>5</v>
      </c>
      <c r="S549" s="51" t="s">
        <v>1</v>
      </c>
      <c r="T549" s="51">
        <v>56.0330516174011</v>
      </c>
      <c r="U549" s="51">
        <v>52.692350306425297</v>
      </c>
      <c r="V549" s="51">
        <v>59.373752928376803</v>
      </c>
      <c r="W549" s="51">
        <v>3.3407013109757031</v>
      </c>
      <c r="X549" s="51">
        <v>3.3407013109758026</v>
      </c>
    </row>
    <row r="550" spans="15:24">
      <c r="O550" s="51" t="s">
        <v>900</v>
      </c>
      <c r="P550" s="51" t="s">
        <v>47</v>
      </c>
      <c r="Q550" s="51" t="s">
        <v>20</v>
      </c>
      <c r="R550" s="51">
        <v>0</v>
      </c>
      <c r="S550" s="51" t="s">
        <v>1</v>
      </c>
      <c r="T550" s="51">
        <v>61.4956284594628</v>
      </c>
      <c r="U550" s="51">
        <v>60.1324886682048</v>
      </c>
      <c r="V550" s="51">
        <v>62.8587682507209</v>
      </c>
      <c r="W550" s="51">
        <v>1.3631397912580994</v>
      </c>
      <c r="X550" s="51">
        <v>1.3631397912579999</v>
      </c>
    </row>
    <row r="551" spans="15:24">
      <c r="O551" s="51" t="s">
        <v>1453</v>
      </c>
      <c r="P551" s="51" t="s">
        <v>47</v>
      </c>
      <c r="Q551" s="51" t="s">
        <v>20</v>
      </c>
      <c r="R551" s="51">
        <v>1</v>
      </c>
      <c r="S551" s="51" t="s">
        <v>1</v>
      </c>
      <c r="T551" s="51">
        <v>62.145758800047098</v>
      </c>
      <c r="U551" s="51">
        <v>58.990586834350196</v>
      </c>
      <c r="V551" s="51">
        <v>65.300930765743999</v>
      </c>
      <c r="W551" s="51">
        <v>3.1551719656969013</v>
      </c>
      <c r="X551" s="51">
        <v>3.1551719656969013</v>
      </c>
    </row>
    <row r="552" spans="15:24">
      <c r="O552" s="51" t="s">
        <v>1454</v>
      </c>
      <c r="P552" s="51" t="s">
        <v>47</v>
      </c>
      <c r="Q552" s="51" t="s">
        <v>20</v>
      </c>
      <c r="R552" s="51">
        <v>2</v>
      </c>
      <c r="S552" s="51" t="s">
        <v>1</v>
      </c>
      <c r="T552" s="51">
        <v>63.799366934527498</v>
      </c>
      <c r="U552" s="51">
        <v>60.224742608944801</v>
      </c>
      <c r="V552" s="51">
        <v>67.373991260110202</v>
      </c>
      <c r="W552" s="51">
        <v>3.5746243255827039</v>
      </c>
      <c r="X552" s="51">
        <v>3.5746243255826968</v>
      </c>
    </row>
    <row r="553" spans="15:24">
      <c r="O553" s="51" t="s">
        <v>1455</v>
      </c>
      <c r="P553" s="51" t="s">
        <v>47</v>
      </c>
      <c r="Q553" s="51" t="s">
        <v>20</v>
      </c>
      <c r="R553" s="51">
        <v>3</v>
      </c>
      <c r="S553" s="51" t="s">
        <v>1</v>
      </c>
      <c r="T553" s="51">
        <v>61.593237829479399</v>
      </c>
      <c r="U553" s="51">
        <v>58.887885530195199</v>
      </c>
      <c r="V553" s="51">
        <v>64.298590128763607</v>
      </c>
      <c r="W553" s="51">
        <v>2.7053522992842076</v>
      </c>
      <c r="X553" s="51">
        <v>2.7053522992842005</v>
      </c>
    </row>
    <row r="554" spans="15:24">
      <c r="O554" s="51" t="s">
        <v>1456</v>
      </c>
      <c r="P554" s="51" t="s">
        <v>47</v>
      </c>
      <c r="Q554" s="51" t="s">
        <v>20</v>
      </c>
      <c r="R554" s="51">
        <v>4</v>
      </c>
      <c r="S554" s="51" t="s">
        <v>1</v>
      </c>
      <c r="T554" s="51">
        <v>62.960304555074202</v>
      </c>
      <c r="U554" s="51">
        <v>60.052917493930501</v>
      </c>
      <c r="V554" s="51">
        <v>65.867691616217996</v>
      </c>
      <c r="W554" s="51">
        <v>2.907387061143794</v>
      </c>
      <c r="X554" s="51">
        <v>2.9073870611437016</v>
      </c>
    </row>
    <row r="555" spans="15:24">
      <c r="O555" s="51" t="s">
        <v>1457</v>
      </c>
      <c r="P555" s="51" t="s">
        <v>47</v>
      </c>
      <c r="Q555" s="51" t="s">
        <v>20</v>
      </c>
      <c r="R555" s="51">
        <v>5</v>
      </c>
      <c r="S555" s="51" t="s">
        <v>1</v>
      </c>
      <c r="T555" s="51">
        <v>57.430994267743401</v>
      </c>
      <c r="U555" s="51">
        <v>54.065987775548699</v>
      </c>
      <c r="V555" s="51">
        <v>60.796000759938202</v>
      </c>
      <c r="W555" s="51">
        <v>3.3650064921948015</v>
      </c>
      <c r="X555" s="51">
        <v>3.365006492194702</v>
      </c>
    </row>
    <row r="556" spans="15:24">
      <c r="O556" s="51" t="s">
        <v>869</v>
      </c>
      <c r="P556" s="51" t="s">
        <v>57</v>
      </c>
      <c r="Q556" s="51" t="s">
        <v>20</v>
      </c>
      <c r="R556" s="51">
        <v>0</v>
      </c>
      <c r="S556" s="51" t="s">
        <v>1</v>
      </c>
      <c r="T556" s="51">
        <v>62.774219871701497</v>
      </c>
      <c r="U556" s="51">
        <v>61.483468121723099</v>
      </c>
      <c r="V556" s="51">
        <v>64.064971621679902</v>
      </c>
      <c r="W556" s="51">
        <v>1.2907517499784049</v>
      </c>
      <c r="X556" s="51">
        <v>1.2907517499783978</v>
      </c>
    </row>
    <row r="557" spans="15:24">
      <c r="O557" s="51" t="s">
        <v>1079</v>
      </c>
      <c r="P557" s="51" t="s">
        <v>57</v>
      </c>
      <c r="Q557" s="51" t="s">
        <v>20</v>
      </c>
      <c r="R557" s="51">
        <v>1</v>
      </c>
      <c r="S557" s="51" t="s">
        <v>1</v>
      </c>
      <c r="T557" s="51">
        <v>66.3984660502108</v>
      </c>
      <c r="U557" s="51">
        <v>63.551337051558598</v>
      </c>
      <c r="V557" s="51">
        <v>69.245595048863095</v>
      </c>
      <c r="W557" s="51">
        <v>2.8471289986522947</v>
      </c>
      <c r="X557" s="51">
        <v>2.8471289986522024</v>
      </c>
    </row>
    <row r="558" spans="15:24">
      <c r="O558" s="51" t="s">
        <v>1080</v>
      </c>
      <c r="P558" s="51" t="s">
        <v>57</v>
      </c>
      <c r="Q558" s="51" t="s">
        <v>20</v>
      </c>
      <c r="R558" s="51">
        <v>2</v>
      </c>
      <c r="S558" s="51" t="s">
        <v>1</v>
      </c>
      <c r="T558" s="51">
        <v>65.380719697688406</v>
      </c>
      <c r="U558" s="51">
        <v>62.038552367592899</v>
      </c>
      <c r="V558" s="51">
        <v>68.722887027783798</v>
      </c>
      <c r="W558" s="51">
        <v>3.3421673300953927</v>
      </c>
      <c r="X558" s="51">
        <v>3.3421673300955064</v>
      </c>
    </row>
    <row r="559" spans="15:24">
      <c r="O559" s="51" t="s">
        <v>1081</v>
      </c>
      <c r="P559" s="51" t="s">
        <v>57</v>
      </c>
      <c r="Q559" s="51" t="s">
        <v>20</v>
      </c>
      <c r="R559" s="51">
        <v>3</v>
      </c>
      <c r="S559" s="51" t="s">
        <v>1</v>
      </c>
      <c r="T559" s="51">
        <v>64.205972481184205</v>
      </c>
      <c r="U559" s="51">
        <v>61.259649203206202</v>
      </c>
      <c r="V559" s="51">
        <v>67.1522957591622</v>
      </c>
      <c r="W559" s="51">
        <v>2.9463232779779958</v>
      </c>
      <c r="X559" s="51">
        <v>2.9463232779780029</v>
      </c>
    </row>
    <row r="560" spans="15:24">
      <c r="O560" s="51" t="s">
        <v>1082</v>
      </c>
      <c r="P560" s="51" t="s">
        <v>57</v>
      </c>
      <c r="Q560" s="51" t="s">
        <v>20</v>
      </c>
      <c r="R560" s="51">
        <v>4</v>
      </c>
      <c r="S560" s="51" t="s">
        <v>1</v>
      </c>
      <c r="T560" s="51">
        <v>61.499164772307502</v>
      </c>
      <c r="U560" s="51">
        <v>58.742112584668497</v>
      </c>
      <c r="V560" s="51">
        <v>64.256216959946599</v>
      </c>
      <c r="W560" s="51">
        <v>2.757052187639097</v>
      </c>
      <c r="X560" s="51">
        <v>2.7570521876390046</v>
      </c>
    </row>
    <row r="561" spans="15:24">
      <c r="O561" s="51" t="s">
        <v>1083</v>
      </c>
      <c r="P561" s="51" t="s">
        <v>57</v>
      </c>
      <c r="Q561" s="51" t="s">
        <v>20</v>
      </c>
      <c r="R561" s="51">
        <v>5</v>
      </c>
      <c r="S561" s="51" t="s">
        <v>1</v>
      </c>
      <c r="T561" s="51">
        <v>58.846787668032803</v>
      </c>
      <c r="U561" s="51">
        <v>56.026511575092101</v>
      </c>
      <c r="V561" s="51">
        <v>61.667063760973498</v>
      </c>
      <c r="W561" s="51">
        <v>2.8202760929406949</v>
      </c>
      <c r="X561" s="51">
        <v>2.820276092940702</v>
      </c>
    </row>
    <row r="562" spans="15:24">
      <c r="O562" s="51" t="s">
        <v>902</v>
      </c>
      <c r="P562" s="51" t="s">
        <v>48</v>
      </c>
      <c r="Q562" s="51" t="s">
        <v>20</v>
      </c>
      <c r="R562" s="51">
        <v>0</v>
      </c>
      <c r="S562" s="51" t="s">
        <v>1</v>
      </c>
      <c r="T562" s="51">
        <v>58.541880870668003</v>
      </c>
      <c r="U562" s="51">
        <v>57.418148453088399</v>
      </c>
      <c r="V562" s="51">
        <v>59.665613288247698</v>
      </c>
      <c r="W562" s="51">
        <v>1.1237324175796957</v>
      </c>
      <c r="X562" s="51">
        <v>1.1237324175796033</v>
      </c>
    </row>
    <row r="563" spans="15:24">
      <c r="O563" s="51" t="s">
        <v>1458</v>
      </c>
      <c r="P563" s="51" t="s">
        <v>48</v>
      </c>
      <c r="Q563" s="51" t="s">
        <v>20</v>
      </c>
      <c r="R563" s="51">
        <v>1</v>
      </c>
      <c r="S563" s="51" t="s">
        <v>1</v>
      </c>
      <c r="T563" s="51">
        <v>65.023581752976298</v>
      </c>
      <c r="U563" s="51">
        <v>62.469526296202702</v>
      </c>
      <c r="V563" s="51">
        <v>67.577637209749994</v>
      </c>
      <c r="W563" s="51">
        <v>2.5540554567736962</v>
      </c>
      <c r="X563" s="51">
        <v>2.5540554567735967</v>
      </c>
    </row>
    <row r="564" spans="15:24">
      <c r="O564" s="51" t="s">
        <v>1459</v>
      </c>
      <c r="P564" s="51" t="s">
        <v>48</v>
      </c>
      <c r="Q564" s="51" t="s">
        <v>20</v>
      </c>
      <c r="R564" s="51">
        <v>2</v>
      </c>
      <c r="S564" s="51" t="s">
        <v>1</v>
      </c>
      <c r="T564" s="51">
        <v>59.399608300927703</v>
      </c>
      <c r="U564" s="51">
        <v>56.9779593490331</v>
      </c>
      <c r="V564" s="51">
        <v>61.821257252822299</v>
      </c>
      <c r="W564" s="51">
        <v>2.4216489518945963</v>
      </c>
      <c r="X564" s="51">
        <v>2.4216489518946034</v>
      </c>
    </row>
    <row r="565" spans="15:24">
      <c r="O565" s="51" t="s">
        <v>1460</v>
      </c>
      <c r="P565" s="51" t="s">
        <v>48</v>
      </c>
      <c r="Q565" s="51" t="s">
        <v>20</v>
      </c>
      <c r="R565" s="51">
        <v>3</v>
      </c>
      <c r="S565" s="51" t="s">
        <v>1</v>
      </c>
      <c r="T565" s="51">
        <v>57.493932142266999</v>
      </c>
      <c r="U565" s="51">
        <v>54.8366063791252</v>
      </c>
      <c r="V565" s="51">
        <v>60.151257905408897</v>
      </c>
      <c r="W565" s="51">
        <v>2.6573257631418983</v>
      </c>
      <c r="X565" s="51">
        <v>2.6573257631417988</v>
      </c>
    </row>
    <row r="566" spans="15:24">
      <c r="O566" s="51" t="s">
        <v>1461</v>
      </c>
      <c r="P566" s="51" t="s">
        <v>48</v>
      </c>
      <c r="Q566" s="51" t="s">
        <v>20</v>
      </c>
      <c r="R566" s="51">
        <v>4</v>
      </c>
      <c r="S566" s="51" t="s">
        <v>1</v>
      </c>
      <c r="T566" s="51">
        <v>57.2267154279008</v>
      </c>
      <c r="U566" s="51">
        <v>54.442306896403203</v>
      </c>
      <c r="V566" s="51">
        <v>60.011123959398397</v>
      </c>
      <c r="W566" s="51">
        <v>2.784408531497597</v>
      </c>
      <c r="X566" s="51">
        <v>2.784408531497597</v>
      </c>
    </row>
    <row r="567" spans="15:24">
      <c r="O567" s="51" t="s">
        <v>1462</v>
      </c>
      <c r="P567" s="51" t="s">
        <v>48</v>
      </c>
      <c r="Q567" s="51" t="s">
        <v>20</v>
      </c>
      <c r="R567" s="51">
        <v>5</v>
      </c>
      <c r="S567" s="51" t="s">
        <v>1</v>
      </c>
      <c r="T567" s="51">
        <v>53.8311833730586</v>
      </c>
      <c r="U567" s="51">
        <v>51.348163417204901</v>
      </c>
      <c r="V567" s="51">
        <v>56.3142033289122</v>
      </c>
      <c r="W567" s="51">
        <v>2.4830199558535995</v>
      </c>
      <c r="X567" s="51">
        <v>2.4830199558536989</v>
      </c>
    </row>
    <row r="568" spans="15:24">
      <c r="O568" s="51" t="s">
        <v>904</v>
      </c>
      <c r="P568" s="51" t="s">
        <v>50</v>
      </c>
      <c r="Q568" s="51" t="s">
        <v>20</v>
      </c>
      <c r="R568" s="51">
        <v>0</v>
      </c>
      <c r="S568" s="51" t="s">
        <v>1</v>
      </c>
      <c r="T568" s="51">
        <v>60.105957781764197</v>
      </c>
      <c r="U568" s="51">
        <v>58.983617698391903</v>
      </c>
      <c r="V568" s="51">
        <v>61.228297865136497</v>
      </c>
      <c r="W568" s="51">
        <v>1.1223400833723005</v>
      </c>
      <c r="X568" s="51">
        <v>1.1223400833722934</v>
      </c>
    </row>
    <row r="569" spans="15:24">
      <c r="O569" s="51" t="s">
        <v>1463</v>
      </c>
      <c r="P569" s="51" t="s">
        <v>50</v>
      </c>
      <c r="Q569" s="51" t="s">
        <v>20</v>
      </c>
      <c r="R569" s="51">
        <v>1</v>
      </c>
      <c r="S569" s="51" t="s">
        <v>1</v>
      </c>
      <c r="T569" s="51">
        <v>65.572627198003602</v>
      </c>
      <c r="U569" s="51">
        <v>62.968913997689903</v>
      </c>
      <c r="V569" s="51">
        <v>68.176340398317194</v>
      </c>
      <c r="W569" s="51">
        <v>2.6037132003135923</v>
      </c>
      <c r="X569" s="51">
        <v>2.6037132003136989</v>
      </c>
    </row>
    <row r="570" spans="15:24">
      <c r="O570" s="51" t="s">
        <v>1464</v>
      </c>
      <c r="P570" s="51" t="s">
        <v>50</v>
      </c>
      <c r="Q570" s="51" t="s">
        <v>20</v>
      </c>
      <c r="R570" s="51">
        <v>2</v>
      </c>
      <c r="S570" s="51" t="s">
        <v>1</v>
      </c>
      <c r="T570" s="51">
        <v>63.744213142531699</v>
      </c>
      <c r="U570" s="51">
        <v>61.352677987241201</v>
      </c>
      <c r="V570" s="51">
        <v>66.135748297822204</v>
      </c>
      <c r="W570" s="51">
        <v>2.3915351552905051</v>
      </c>
      <c r="X570" s="51">
        <v>2.391535155290498</v>
      </c>
    </row>
    <row r="571" spans="15:24">
      <c r="O571" s="51" t="s">
        <v>1465</v>
      </c>
      <c r="P571" s="51" t="s">
        <v>50</v>
      </c>
      <c r="Q571" s="51" t="s">
        <v>20</v>
      </c>
      <c r="R571" s="51">
        <v>3</v>
      </c>
      <c r="S571" s="51" t="s">
        <v>1</v>
      </c>
      <c r="T571" s="51">
        <v>59.701924767822803</v>
      </c>
      <c r="U571" s="51">
        <v>57.113093816927403</v>
      </c>
      <c r="V571" s="51">
        <v>62.290755718718103</v>
      </c>
      <c r="W571" s="51">
        <v>2.5888309508953</v>
      </c>
      <c r="X571" s="51">
        <v>2.5888309508953995</v>
      </c>
    </row>
    <row r="572" spans="15:24">
      <c r="O572" s="51" t="s">
        <v>1466</v>
      </c>
      <c r="P572" s="51" t="s">
        <v>50</v>
      </c>
      <c r="Q572" s="51" t="s">
        <v>20</v>
      </c>
      <c r="R572" s="51">
        <v>4</v>
      </c>
      <c r="S572" s="51" t="s">
        <v>1</v>
      </c>
      <c r="T572" s="51">
        <v>56.287929587345502</v>
      </c>
      <c r="U572" s="51">
        <v>53.783489567465701</v>
      </c>
      <c r="V572" s="51">
        <v>58.792369607225297</v>
      </c>
      <c r="W572" s="51">
        <v>2.5044400198797945</v>
      </c>
      <c r="X572" s="51">
        <v>2.5044400198798016</v>
      </c>
    </row>
    <row r="573" spans="15:24">
      <c r="O573" s="51" t="s">
        <v>1467</v>
      </c>
      <c r="P573" s="51" t="s">
        <v>50</v>
      </c>
      <c r="Q573" s="51" t="s">
        <v>20</v>
      </c>
      <c r="R573" s="51">
        <v>5</v>
      </c>
      <c r="S573" s="51" t="s">
        <v>1</v>
      </c>
      <c r="T573" s="51">
        <v>55.5810943484286</v>
      </c>
      <c r="U573" s="51">
        <v>52.975959599098601</v>
      </c>
      <c r="V573" s="51">
        <v>58.186229097758698</v>
      </c>
      <c r="W573" s="51">
        <v>2.605134749330098</v>
      </c>
      <c r="X573" s="51">
        <v>2.6051347493299986</v>
      </c>
    </row>
    <row r="574" spans="15:24">
      <c r="O574" s="51" t="s">
        <v>906</v>
      </c>
      <c r="P574" s="51" t="s">
        <v>51</v>
      </c>
      <c r="Q574" s="51" t="s">
        <v>20</v>
      </c>
      <c r="R574" s="51">
        <v>0</v>
      </c>
      <c r="S574" s="51" t="s">
        <v>1</v>
      </c>
      <c r="T574" s="51">
        <v>61.880435438384801</v>
      </c>
      <c r="U574" s="51">
        <v>60.580370777954201</v>
      </c>
      <c r="V574" s="51">
        <v>63.180500098815301</v>
      </c>
      <c r="W574" s="51">
        <v>1.3000646604305004</v>
      </c>
      <c r="X574" s="51">
        <v>1.3000646604305999</v>
      </c>
    </row>
    <row r="575" spans="15:24">
      <c r="O575" s="51" t="s">
        <v>1468</v>
      </c>
      <c r="P575" s="51" t="s">
        <v>51</v>
      </c>
      <c r="Q575" s="51" t="s">
        <v>20</v>
      </c>
      <c r="R575" s="51">
        <v>1</v>
      </c>
      <c r="S575" s="51" t="s">
        <v>1</v>
      </c>
      <c r="T575" s="51">
        <v>67.623860993079902</v>
      </c>
      <c r="U575" s="51">
        <v>64.754823500756302</v>
      </c>
      <c r="V575" s="51">
        <v>70.4928984854036</v>
      </c>
      <c r="W575" s="51">
        <v>2.8690374923236988</v>
      </c>
      <c r="X575" s="51">
        <v>2.8690374923235993</v>
      </c>
    </row>
    <row r="576" spans="15:24">
      <c r="O576" s="51" t="s">
        <v>1469</v>
      </c>
      <c r="P576" s="51" t="s">
        <v>51</v>
      </c>
      <c r="Q576" s="51" t="s">
        <v>20</v>
      </c>
      <c r="R576" s="51">
        <v>2</v>
      </c>
      <c r="S576" s="51" t="s">
        <v>1</v>
      </c>
      <c r="T576" s="51">
        <v>63.1450178473142</v>
      </c>
      <c r="U576" s="51">
        <v>60.096730410524998</v>
      </c>
      <c r="V576" s="51">
        <v>66.193305284103502</v>
      </c>
      <c r="W576" s="51">
        <v>3.0482874367893018</v>
      </c>
      <c r="X576" s="51">
        <v>3.0482874367892023</v>
      </c>
    </row>
    <row r="577" spans="15:24">
      <c r="O577" s="51" t="s">
        <v>1470</v>
      </c>
      <c r="P577" s="51" t="s">
        <v>51</v>
      </c>
      <c r="Q577" s="51" t="s">
        <v>20</v>
      </c>
      <c r="R577" s="51">
        <v>3</v>
      </c>
      <c r="S577" s="51" t="s">
        <v>1</v>
      </c>
      <c r="T577" s="51">
        <v>62.079374410593303</v>
      </c>
      <c r="U577" s="51">
        <v>59.327761432575997</v>
      </c>
      <c r="V577" s="51">
        <v>64.830987388610595</v>
      </c>
      <c r="W577" s="51">
        <v>2.7516129780172918</v>
      </c>
      <c r="X577" s="51">
        <v>2.751612978017306</v>
      </c>
    </row>
    <row r="578" spans="15:24">
      <c r="O578" s="51" t="s">
        <v>1471</v>
      </c>
      <c r="P578" s="51" t="s">
        <v>51</v>
      </c>
      <c r="Q578" s="51" t="s">
        <v>20</v>
      </c>
      <c r="R578" s="51">
        <v>4</v>
      </c>
      <c r="S578" s="51" t="s">
        <v>1</v>
      </c>
      <c r="T578" s="51">
        <v>60.167607907561703</v>
      </c>
      <c r="U578" s="51">
        <v>57.252318908968398</v>
      </c>
      <c r="V578" s="51">
        <v>63.0828969061549</v>
      </c>
      <c r="W578" s="51">
        <v>2.9152889985931978</v>
      </c>
      <c r="X578" s="51">
        <v>2.9152889985933044</v>
      </c>
    </row>
    <row r="579" spans="15:24">
      <c r="O579" s="51" t="s">
        <v>1472</v>
      </c>
      <c r="P579" s="51" t="s">
        <v>51</v>
      </c>
      <c r="Q579" s="51" t="s">
        <v>20</v>
      </c>
      <c r="R579" s="51">
        <v>5</v>
      </c>
      <c r="S579" s="51" t="s">
        <v>1</v>
      </c>
      <c r="T579" s="51">
        <v>57.269704494574597</v>
      </c>
      <c r="U579" s="51">
        <v>54.482182107472902</v>
      </c>
      <c r="V579" s="51">
        <v>60.0572268816763</v>
      </c>
      <c r="W579" s="51">
        <v>2.7875223871017027</v>
      </c>
      <c r="X579" s="51">
        <v>2.7875223871016956</v>
      </c>
    </row>
    <row r="580" spans="15:24">
      <c r="O580" s="51" t="s">
        <v>908</v>
      </c>
      <c r="P580" s="51" t="s">
        <v>52</v>
      </c>
      <c r="Q580" s="51" t="s">
        <v>20</v>
      </c>
      <c r="R580" s="51">
        <v>0</v>
      </c>
      <c r="S580" s="51" t="s">
        <v>1</v>
      </c>
      <c r="T580" s="51">
        <v>59.770754977460498</v>
      </c>
      <c r="U580" s="51">
        <v>58.325879541446703</v>
      </c>
      <c r="V580" s="51">
        <v>61.2156304134744</v>
      </c>
      <c r="W580" s="51">
        <v>1.444875436013902</v>
      </c>
      <c r="X580" s="51">
        <v>1.4448754360137954</v>
      </c>
    </row>
    <row r="581" spans="15:24">
      <c r="O581" s="51" t="s">
        <v>1473</v>
      </c>
      <c r="P581" s="51" t="s">
        <v>52</v>
      </c>
      <c r="Q581" s="51" t="s">
        <v>20</v>
      </c>
      <c r="R581" s="51">
        <v>1</v>
      </c>
      <c r="S581" s="51" t="s">
        <v>1</v>
      </c>
      <c r="T581" s="51">
        <v>61.161563337434103</v>
      </c>
      <c r="U581" s="51">
        <v>57.6464700009412</v>
      </c>
      <c r="V581" s="51">
        <v>64.676656673926999</v>
      </c>
      <c r="W581" s="51">
        <v>3.515093336492896</v>
      </c>
      <c r="X581" s="51">
        <v>3.5150933364929031</v>
      </c>
    </row>
    <row r="582" spans="15:24">
      <c r="O582" s="51" t="s">
        <v>1474</v>
      </c>
      <c r="P582" s="51" t="s">
        <v>52</v>
      </c>
      <c r="Q582" s="51" t="s">
        <v>20</v>
      </c>
      <c r="R582" s="51">
        <v>2</v>
      </c>
      <c r="S582" s="51" t="s">
        <v>1</v>
      </c>
      <c r="T582" s="51">
        <v>66.122455543124403</v>
      </c>
      <c r="U582" s="51">
        <v>63.2622442675925</v>
      </c>
      <c r="V582" s="51">
        <v>68.982666818656199</v>
      </c>
      <c r="W582" s="51">
        <v>2.8602112755317961</v>
      </c>
      <c r="X582" s="51">
        <v>2.8602112755319027</v>
      </c>
    </row>
    <row r="583" spans="15:24">
      <c r="O583" s="51" t="s">
        <v>1475</v>
      </c>
      <c r="P583" s="51" t="s">
        <v>52</v>
      </c>
      <c r="Q583" s="51" t="s">
        <v>20</v>
      </c>
      <c r="R583" s="51">
        <v>3</v>
      </c>
      <c r="S583" s="51" t="s">
        <v>1</v>
      </c>
      <c r="T583" s="51">
        <v>59.955449300299698</v>
      </c>
      <c r="U583" s="51">
        <v>56.885772625849697</v>
      </c>
      <c r="V583" s="51">
        <v>63.025125974749699</v>
      </c>
      <c r="W583" s="51">
        <v>3.069676674450001</v>
      </c>
      <c r="X583" s="51">
        <v>3.069676674450001</v>
      </c>
    </row>
    <row r="584" spans="15:24">
      <c r="O584" s="51" t="s">
        <v>1476</v>
      </c>
      <c r="P584" s="51" t="s">
        <v>52</v>
      </c>
      <c r="Q584" s="51" t="s">
        <v>20</v>
      </c>
      <c r="R584" s="51">
        <v>4</v>
      </c>
      <c r="S584" s="51" t="s">
        <v>1</v>
      </c>
      <c r="T584" s="51">
        <v>60.513424838211598</v>
      </c>
      <c r="U584" s="51">
        <v>57.051190823911298</v>
      </c>
      <c r="V584" s="51">
        <v>63.975658852511899</v>
      </c>
      <c r="W584" s="51">
        <v>3.4622340143003001</v>
      </c>
      <c r="X584" s="51">
        <v>3.4622340143003001</v>
      </c>
    </row>
    <row r="585" spans="15:24">
      <c r="O585" s="51" t="s">
        <v>1477</v>
      </c>
      <c r="P585" s="51" t="s">
        <v>52</v>
      </c>
      <c r="Q585" s="51" t="s">
        <v>20</v>
      </c>
      <c r="R585" s="51">
        <v>5</v>
      </c>
      <c r="S585" s="51" t="s">
        <v>1</v>
      </c>
      <c r="T585" s="51">
        <v>51.930821768812102</v>
      </c>
      <c r="U585" s="51">
        <v>48.4742961734826</v>
      </c>
      <c r="V585" s="51">
        <v>55.387347364141498</v>
      </c>
      <c r="W585" s="51">
        <v>3.4565255953293956</v>
      </c>
      <c r="X585" s="51">
        <v>3.4565255953295022</v>
      </c>
    </row>
    <row r="586" spans="15:24">
      <c r="O586" s="51" t="s">
        <v>910</v>
      </c>
      <c r="P586" s="51" t="s">
        <v>53</v>
      </c>
      <c r="Q586" s="51" t="s">
        <v>20</v>
      </c>
      <c r="R586" s="51">
        <v>0</v>
      </c>
      <c r="S586" s="51" t="s">
        <v>1</v>
      </c>
      <c r="T586" s="51">
        <v>62.025343010598903</v>
      </c>
      <c r="U586" s="51">
        <v>60.7960469589555</v>
      </c>
      <c r="V586" s="51">
        <v>63.254639062242298</v>
      </c>
      <c r="W586" s="51">
        <v>1.2292960516433951</v>
      </c>
      <c r="X586" s="51">
        <v>1.2292960516434022</v>
      </c>
    </row>
    <row r="587" spans="15:24">
      <c r="O587" s="51" t="s">
        <v>1478</v>
      </c>
      <c r="P587" s="51" t="s">
        <v>53</v>
      </c>
      <c r="Q587" s="51" t="s">
        <v>20</v>
      </c>
      <c r="R587" s="51">
        <v>1</v>
      </c>
      <c r="S587" s="51" t="s">
        <v>1</v>
      </c>
      <c r="T587" s="51">
        <v>68.266384938212894</v>
      </c>
      <c r="U587" s="51">
        <v>65.726105438840904</v>
      </c>
      <c r="V587" s="51">
        <v>70.806664437584899</v>
      </c>
      <c r="W587" s="51">
        <v>2.540279499372005</v>
      </c>
      <c r="X587" s="51">
        <v>2.5402794993719908</v>
      </c>
    </row>
    <row r="588" spans="15:24">
      <c r="O588" s="51" t="s">
        <v>1479</v>
      </c>
      <c r="P588" s="51" t="s">
        <v>53</v>
      </c>
      <c r="Q588" s="51" t="s">
        <v>20</v>
      </c>
      <c r="R588" s="51">
        <v>2</v>
      </c>
      <c r="S588" s="51" t="s">
        <v>1</v>
      </c>
      <c r="T588" s="51">
        <v>63.680483049464698</v>
      </c>
      <c r="U588" s="51">
        <v>60.733372223839702</v>
      </c>
      <c r="V588" s="51">
        <v>66.627593875089701</v>
      </c>
      <c r="W588" s="51">
        <v>2.9471108256250034</v>
      </c>
      <c r="X588" s="51">
        <v>2.9471108256249963</v>
      </c>
    </row>
    <row r="589" spans="15:24">
      <c r="O589" s="51" t="s">
        <v>1480</v>
      </c>
      <c r="P589" s="51" t="s">
        <v>53</v>
      </c>
      <c r="Q589" s="51" t="s">
        <v>20</v>
      </c>
      <c r="R589" s="51">
        <v>3</v>
      </c>
      <c r="S589" s="51" t="s">
        <v>1</v>
      </c>
      <c r="T589" s="51">
        <v>62.7615096510646</v>
      </c>
      <c r="U589" s="51">
        <v>59.759573454722599</v>
      </c>
      <c r="V589" s="51">
        <v>65.763445847406501</v>
      </c>
      <c r="W589" s="51">
        <v>3.0019361963419016</v>
      </c>
      <c r="X589" s="51">
        <v>3.001936196342001</v>
      </c>
    </row>
    <row r="590" spans="15:24">
      <c r="O590" s="51" t="s">
        <v>1481</v>
      </c>
      <c r="P590" s="51" t="s">
        <v>53</v>
      </c>
      <c r="Q590" s="51" t="s">
        <v>20</v>
      </c>
      <c r="R590" s="51">
        <v>4</v>
      </c>
      <c r="S590" s="51" t="s">
        <v>1</v>
      </c>
      <c r="T590" s="51">
        <v>57.6104278430915</v>
      </c>
      <c r="U590" s="51">
        <v>54.550049601278303</v>
      </c>
      <c r="V590" s="51">
        <v>60.670806084904598</v>
      </c>
      <c r="W590" s="51">
        <v>3.0603782418130976</v>
      </c>
      <c r="X590" s="51">
        <v>3.0603782418131971</v>
      </c>
    </row>
    <row r="591" spans="15:24">
      <c r="O591" s="51" t="s">
        <v>1482</v>
      </c>
      <c r="P591" s="51" t="s">
        <v>53</v>
      </c>
      <c r="Q591" s="51" t="s">
        <v>20</v>
      </c>
      <c r="R591" s="51">
        <v>5</v>
      </c>
      <c r="S591" s="51" t="s">
        <v>1</v>
      </c>
      <c r="T591" s="51">
        <v>57.321506617576702</v>
      </c>
      <c r="U591" s="51">
        <v>54.302373858342399</v>
      </c>
      <c r="V591" s="51">
        <v>60.340639376810998</v>
      </c>
      <c r="W591" s="51">
        <v>3.0191327592342958</v>
      </c>
      <c r="X591" s="51">
        <v>3.0191327592343029</v>
      </c>
    </row>
    <row r="592" spans="15:24">
      <c r="O592" s="51" t="s">
        <v>1483</v>
      </c>
      <c r="P592" s="51" t="s">
        <v>30</v>
      </c>
      <c r="Q592" s="51" t="s">
        <v>28</v>
      </c>
      <c r="R592" s="51">
        <v>0</v>
      </c>
      <c r="S592" s="51" t="s">
        <v>1</v>
      </c>
      <c r="T592" s="51">
        <v>57.177822399020997</v>
      </c>
      <c r="U592" s="51">
        <v>55.846981176095397</v>
      </c>
      <c r="V592" s="51">
        <v>58.508663621946603</v>
      </c>
      <c r="W592" s="51">
        <v>1.3308412229256064</v>
      </c>
      <c r="X592" s="51">
        <v>1.3308412229255993</v>
      </c>
    </row>
    <row r="593" spans="15:24">
      <c r="O593" s="51" t="s">
        <v>1484</v>
      </c>
      <c r="P593" s="51" t="s">
        <v>30</v>
      </c>
      <c r="Q593" s="51" t="s">
        <v>28</v>
      </c>
      <c r="R593" s="51">
        <v>1</v>
      </c>
      <c r="S593" s="51" t="s">
        <v>1</v>
      </c>
      <c r="T593" s="51">
        <v>58.762874483404403</v>
      </c>
      <c r="U593" s="51">
        <v>55.785327312064901</v>
      </c>
      <c r="V593" s="51">
        <v>61.740421654743898</v>
      </c>
      <c r="W593" s="51">
        <v>2.977547171339495</v>
      </c>
      <c r="X593" s="51">
        <v>2.9775471713395021</v>
      </c>
    </row>
    <row r="594" spans="15:24">
      <c r="O594" s="51" t="s">
        <v>1485</v>
      </c>
      <c r="P594" s="51" t="s">
        <v>30</v>
      </c>
      <c r="Q594" s="51" t="s">
        <v>28</v>
      </c>
      <c r="R594" s="51">
        <v>2</v>
      </c>
      <c r="S594" s="51" t="s">
        <v>1</v>
      </c>
      <c r="T594" s="51">
        <v>60.5939134757662</v>
      </c>
      <c r="U594" s="51">
        <v>57.488308815401098</v>
      </c>
      <c r="V594" s="51">
        <v>63.699518136131204</v>
      </c>
      <c r="W594" s="51">
        <v>3.1056046603650032</v>
      </c>
      <c r="X594" s="51">
        <v>3.1056046603651026</v>
      </c>
    </row>
    <row r="595" spans="15:24">
      <c r="O595" s="51" t="s">
        <v>1486</v>
      </c>
      <c r="P595" s="51" t="s">
        <v>30</v>
      </c>
      <c r="Q595" s="51" t="s">
        <v>28</v>
      </c>
      <c r="R595" s="51">
        <v>3</v>
      </c>
      <c r="S595" s="51" t="s">
        <v>1</v>
      </c>
      <c r="T595" s="51">
        <v>57.5072602642216</v>
      </c>
      <c r="U595" s="51">
        <v>54.652183642376599</v>
      </c>
      <c r="V595" s="51">
        <v>60.362336886066501</v>
      </c>
      <c r="W595" s="51">
        <v>2.8550766218449013</v>
      </c>
      <c r="X595" s="51">
        <v>2.8550766218450008</v>
      </c>
    </row>
    <row r="596" spans="15:24">
      <c r="O596" s="51" t="s">
        <v>1487</v>
      </c>
      <c r="P596" s="51" t="s">
        <v>30</v>
      </c>
      <c r="Q596" s="51" t="s">
        <v>28</v>
      </c>
      <c r="R596" s="51">
        <v>4</v>
      </c>
      <c r="S596" s="51" t="s">
        <v>1</v>
      </c>
      <c r="T596" s="51">
        <v>56.172158896787998</v>
      </c>
      <c r="U596" s="51">
        <v>52.689194100025198</v>
      </c>
      <c r="V596" s="51">
        <v>59.655123693550898</v>
      </c>
      <c r="W596" s="51">
        <v>3.4829647967629001</v>
      </c>
      <c r="X596" s="51">
        <v>3.4829647967628006</v>
      </c>
    </row>
    <row r="597" spans="15:24">
      <c r="O597" s="51" t="s">
        <v>1488</v>
      </c>
      <c r="P597" s="51" t="s">
        <v>30</v>
      </c>
      <c r="Q597" s="51" t="s">
        <v>28</v>
      </c>
      <c r="R597" s="51">
        <v>5</v>
      </c>
      <c r="S597" s="51" t="s">
        <v>1</v>
      </c>
      <c r="T597" s="51">
        <v>53.771962787588997</v>
      </c>
      <c r="U597" s="51">
        <v>50.912326230571303</v>
      </c>
      <c r="V597" s="51">
        <v>56.631599344606798</v>
      </c>
      <c r="W597" s="51">
        <v>2.8596365570178008</v>
      </c>
      <c r="X597" s="51">
        <v>2.8596365570176943</v>
      </c>
    </row>
    <row r="598" spans="15:24">
      <c r="O598" s="51" t="s">
        <v>1489</v>
      </c>
      <c r="P598" s="51" t="s">
        <v>31</v>
      </c>
      <c r="Q598" s="51" t="s">
        <v>28</v>
      </c>
      <c r="R598" s="51">
        <v>0</v>
      </c>
      <c r="S598" s="51" t="s">
        <v>1</v>
      </c>
      <c r="T598" s="51">
        <v>59.890907797472302</v>
      </c>
      <c r="U598" s="51">
        <v>58.570075449521603</v>
      </c>
      <c r="V598" s="51">
        <v>61.211740145422901</v>
      </c>
      <c r="W598" s="51">
        <v>1.3208323479505992</v>
      </c>
      <c r="X598" s="51">
        <v>1.3208323479506987</v>
      </c>
    </row>
    <row r="599" spans="15:24">
      <c r="O599" s="51" t="s">
        <v>1490</v>
      </c>
      <c r="P599" s="51" t="s">
        <v>31</v>
      </c>
      <c r="Q599" s="51" t="s">
        <v>28</v>
      </c>
      <c r="R599" s="51">
        <v>1</v>
      </c>
      <c r="S599" s="51" t="s">
        <v>1</v>
      </c>
      <c r="T599" s="51">
        <v>65.434276745493804</v>
      </c>
      <c r="U599" s="51">
        <v>62.7195634240312</v>
      </c>
      <c r="V599" s="51">
        <v>68.1489900669565</v>
      </c>
      <c r="W599" s="51">
        <v>2.7147133214626962</v>
      </c>
      <c r="X599" s="51">
        <v>2.7147133214626038</v>
      </c>
    </row>
    <row r="600" spans="15:24">
      <c r="O600" s="51" t="s">
        <v>1491</v>
      </c>
      <c r="P600" s="51" t="s">
        <v>31</v>
      </c>
      <c r="Q600" s="51" t="s">
        <v>28</v>
      </c>
      <c r="R600" s="51">
        <v>2</v>
      </c>
      <c r="S600" s="51" t="s">
        <v>1</v>
      </c>
      <c r="T600" s="51">
        <v>62.290211906041002</v>
      </c>
      <c r="U600" s="51">
        <v>59.072067806167503</v>
      </c>
      <c r="V600" s="51">
        <v>65.508356005914393</v>
      </c>
      <c r="W600" s="51">
        <v>3.2181440998733919</v>
      </c>
      <c r="X600" s="51">
        <v>3.2181440998734985</v>
      </c>
    </row>
    <row r="601" spans="15:24">
      <c r="O601" s="51" t="s">
        <v>1492</v>
      </c>
      <c r="P601" s="51" t="s">
        <v>31</v>
      </c>
      <c r="Q601" s="51" t="s">
        <v>28</v>
      </c>
      <c r="R601" s="51">
        <v>3</v>
      </c>
      <c r="S601" s="51" t="s">
        <v>1</v>
      </c>
      <c r="T601" s="51">
        <v>58.458500852155503</v>
      </c>
      <c r="U601" s="51">
        <v>55.455468930199999</v>
      </c>
      <c r="V601" s="51">
        <v>61.461532774110999</v>
      </c>
      <c r="W601" s="51">
        <v>3.0030319219554968</v>
      </c>
      <c r="X601" s="51">
        <v>3.0030319219555039</v>
      </c>
    </row>
    <row r="602" spans="15:24">
      <c r="O602" s="51" t="s">
        <v>1493</v>
      </c>
      <c r="P602" s="51" t="s">
        <v>31</v>
      </c>
      <c r="Q602" s="51" t="s">
        <v>28</v>
      </c>
      <c r="R602" s="51">
        <v>4</v>
      </c>
      <c r="S602" s="51" t="s">
        <v>1</v>
      </c>
      <c r="T602" s="51">
        <v>60.1861648123744</v>
      </c>
      <c r="U602" s="51">
        <v>57.040285275256799</v>
      </c>
      <c r="V602" s="51">
        <v>63.332044349492001</v>
      </c>
      <c r="W602" s="51">
        <v>3.1458795371176009</v>
      </c>
      <c r="X602" s="51">
        <v>3.1458795371176009</v>
      </c>
    </row>
    <row r="603" spans="15:24">
      <c r="O603" s="51" t="s">
        <v>1494</v>
      </c>
      <c r="P603" s="51" t="s">
        <v>31</v>
      </c>
      <c r="Q603" s="51" t="s">
        <v>28</v>
      </c>
      <c r="R603" s="51">
        <v>5</v>
      </c>
      <c r="S603" s="51" t="s">
        <v>1</v>
      </c>
      <c r="T603" s="51">
        <v>52.6153629152587</v>
      </c>
      <c r="U603" s="51">
        <v>49.600021644189098</v>
      </c>
      <c r="V603" s="51">
        <v>55.630704186328302</v>
      </c>
      <c r="W603" s="51">
        <v>3.0153412710696017</v>
      </c>
      <c r="X603" s="51">
        <v>3.0153412710696017</v>
      </c>
    </row>
    <row r="604" spans="15:24">
      <c r="O604" s="51" t="s">
        <v>1495</v>
      </c>
      <c r="P604" s="51" t="s">
        <v>32</v>
      </c>
      <c r="Q604" s="51" t="s">
        <v>28</v>
      </c>
      <c r="R604" s="51">
        <v>0</v>
      </c>
      <c r="S604" s="51" t="s">
        <v>1</v>
      </c>
      <c r="T604" s="51">
        <v>58.614122723778102</v>
      </c>
      <c r="U604" s="51">
        <v>57.291486709157198</v>
      </c>
      <c r="V604" s="51">
        <v>59.936758738399</v>
      </c>
      <c r="W604" s="51">
        <v>1.3226360146208975</v>
      </c>
      <c r="X604" s="51">
        <v>1.3226360146209046</v>
      </c>
    </row>
    <row r="605" spans="15:24">
      <c r="O605" s="51" t="s">
        <v>1496</v>
      </c>
      <c r="P605" s="51" t="s">
        <v>32</v>
      </c>
      <c r="Q605" s="51" t="s">
        <v>28</v>
      </c>
      <c r="R605" s="51">
        <v>1</v>
      </c>
      <c r="S605" s="51" t="s">
        <v>1</v>
      </c>
      <c r="T605" s="51">
        <v>63.198659498559998</v>
      </c>
      <c r="U605" s="51">
        <v>59.670693694220297</v>
      </c>
      <c r="V605" s="51">
        <v>66.726625302899706</v>
      </c>
      <c r="W605" s="51">
        <v>3.5279658043397077</v>
      </c>
      <c r="X605" s="51">
        <v>3.5279658043397006</v>
      </c>
    </row>
    <row r="606" spans="15:24">
      <c r="O606" s="51" t="s">
        <v>1497</v>
      </c>
      <c r="P606" s="51" t="s">
        <v>32</v>
      </c>
      <c r="Q606" s="51" t="s">
        <v>28</v>
      </c>
      <c r="R606" s="51">
        <v>2</v>
      </c>
      <c r="S606" s="51" t="s">
        <v>1</v>
      </c>
      <c r="T606" s="51">
        <v>59.358132905016603</v>
      </c>
      <c r="U606" s="51">
        <v>56.3507134286927</v>
      </c>
      <c r="V606" s="51">
        <v>62.3655523813404</v>
      </c>
      <c r="W606" s="51">
        <v>3.0074194763237969</v>
      </c>
      <c r="X606" s="51">
        <v>3.0074194763239035</v>
      </c>
    </row>
    <row r="607" spans="15:24">
      <c r="O607" s="51" t="s">
        <v>1498</v>
      </c>
      <c r="P607" s="51" t="s">
        <v>32</v>
      </c>
      <c r="Q607" s="51" t="s">
        <v>28</v>
      </c>
      <c r="R607" s="51">
        <v>3</v>
      </c>
      <c r="S607" s="51" t="s">
        <v>1</v>
      </c>
      <c r="T607" s="51">
        <v>61.0663055885394</v>
      </c>
      <c r="U607" s="51">
        <v>58.398777844152299</v>
      </c>
      <c r="V607" s="51">
        <v>63.733833332926402</v>
      </c>
      <c r="W607" s="51">
        <v>2.6675277443870016</v>
      </c>
      <c r="X607" s="51">
        <v>2.6675277443871011</v>
      </c>
    </row>
    <row r="608" spans="15:24">
      <c r="O608" s="51" t="s">
        <v>1499</v>
      </c>
      <c r="P608" s="51" t="s">
        <v>32</v>
      </c>
      <c r="Q608" s="51" t="s">
        <v>28</v>
      </c>
      <c r="R608" s="51">
        <v>4</v>
      </c>
      <c r="S608" s="51" t="s">
        <v>1</v>
      </c>
      <c r="T608" s="51">
        <v>56.2496304584051</v>
      </c>
      <c r="U608" s="51">
        <v>53.288833789601803</v>
      </c>
      <c r="V608" s="51">
        <v>59.210427127208398</v>
      </c>
      <c r="W608" s="51">
        <v>2.9607966688032974</v>
      </c>
      <c r="X608" s="51">
        <v>2.9607966688032974</v>
      </c>
    </row>
    <row r="609" spans="15:24">
      <c r="O609" s="51" t="s">
        <v>1500</v>
      </c>
      <c r="P609" s="51" t="s">
        <v>32</v>
      </c>
      <c r="Q609" s="51" t="s">
        <v>28</v>
      </c>
      <c r="R609" s="51">
        <v>5</v>
      </c>
      <c r="S609" s="51" t="s">
        <v>1</v>
      </c>
      <c r="T609" s="51">
        <v>52.637528896198198</v>
      </c>
      <c r="U609" s="51">
        <v>49.4288979192402</v>
      </c>
      <c r="V609" s="51">
        <v>55.846159873156203</v>
      </c>
      <c r="W609" s="51">
        <v>3.2086309769580055</v>
      </c>
      <c r="X609" s="51">
        <v>3.2086309769579984</v>
      </c>
    </row>
    <row r="610" spans="15:24">
      <c r="O610" s="51" t="s">
        <v>1501</v>
      </c>
      <c r="P610" s="51" t="s">
        <v>33</v>
      </c>
      <c r="Q610" s="51" t="s">
        <v>28</v>
      </c>
      <c r="R610" s="51">
        <v>0</v>
      </c>
      <c r="S610" s="51" t="s">
        <v>1</v>
      </c>
      <c r="T610" s="51">
        <v>62.4793099279212</v>
      </c>
      <c r="U610" s="51">
        <v>61.4172828176766</v>
      </c>
      <c r="V610" s="51">
        <v>63.541337038165899</v>
      </c>
      <c r="W610" s="51">
        <v>1.0620271102446992</v>
      </c>
      <c r="X610" s="51">
        <v>1.0620271102445997</v>
      </c>
    </row>
    <row r="611" spans="15:24">
      <c r="O611" s="51" t="s">
        <v>1502</v>
      </c>
      <c r="P611" s="51" t="s">
        <v>33</v>
      </c>
      <c r="Q611" s="51" t="s">
        <v>28</v>
      </c>
      <c r="R611" s="51">
        <v>1</v>
      </c>
      <c r="S611" s="51" t="s">
        <v>1</v>
      </c>
      <c r="T611" s="51">
        <v>66.779353766429907</v>
      </c>
      <c r="U611" s="51">
        <v>64.601625471866299</v>
      </c>
      <c r="V611" s="51">
        <v>68.957082060993599</v>
      </c>
      <c r="W611" s="51">
        <v>2.1777282945636927</v>
      </c>
      <c r="X611" s="51">
        <v>2.1777282945636074</v>
      </c>
    </row>
    <row r="612" spans="15:24">
      <c r="O612" s="51" t="s">
        <v>1503</v>
      </c>
      <c r="P612" s="51" t="s">
        <v>33</v>
      </c>
      <c r="Q612" s="51" t="s">
        <v>28</v>
      </c>
      <c r="R612" s="51">
        <v>2</v>
      </c>
      <c r="S612" s="51" t="s">
        <v>1</v>
      </c>
      <c r="T612" s="51">
        <v>65.599731874165698</v>
      </c>
      <c r="U612" s="51">
        <v>63.266637973661602</v>
      </c>
      <c r="V612" s="51">
        <v>67.932825774669894</v>
      </c>
      <c r="W612" s="51">
        <v>2.3330939005041955</v>
      </c>
      <c r="X612" s="51">
        <v>2.333093900504096</v>
      </c>
    </row>
    <row r="613" spans="15:24">
      <c r="O613" s="51" t="s">
        <v>1504</v>
      </c>
      <c r="P613" s="51" t="s">
        <v>33</v>
      </c>
      <c r="Q613" s="51" t="s">
        <v>28</v>
      </c>
      <c r="R613" s="51">
        <v>3</v>
      </c>
      <c r="S613" s="51" t="s">
        <v>1</v>
      </c>
      <c r="T613" s="51">
        <v>62.774748048857198</v>
      </c>
      <c r="U613" s="51">
        <v>60.271906425599099</v>
      </c>
      <c r="V613" s="51">
        <v>65.277589672115298</v>
      </c>
      <c r="W613" s="51">
        <v>2.5028416232580994</v>
      </c>
      <c r="X613" s="51">
        <v>2.5028416232580994</v>
      </c>
    </row>
    <row r="614" spans="15:24">
      <c r="O614" s="51" t="s">
        <v>1505</v>
      </c>
      <c r="P614" s="51" t="s">
        <v>33</v>
      </c>
      <c r="Q614" s="51" t="s">
        <v>28</v>
      </c>
      <c r="R614" s="51">
        <v>4</v>
      </c>
      <c r="S614" s="51" t="s">
        <v>1</v>
      </c>
      <c r="T614" s="51">
        <v>58.7267940720374</v>
      </c>
      <c r="U614" s="51">
        <v>56.004011589789499</v>
      </c>
      <c r="V614" s="51">
        <v>61.4495765542854</v>
      </c>
      <c r="W614" s="51">
        <v>2.7227824822480002</v>
      </c>
      <c r="X614" s="51">
        <v>2.7227824822479008</v>
      </c>
    </row>
    <row r="615" spans="15:24">
      <c r="O615" s="51" t="s">
        <v>1506</v>
      </c>
      <c r="P615" s="51" t="s">
        <v>33</v>
      </c>
      <c r="Q615" s="51" t="s">
        <v>28</v>
      </c>
      <c r="R615" s="51">
        <v>5</v>
      </c>
      <c r="S615" s="51" t="s">
        <v>1</v>
      </c>
      <c r="T615" s="51">
        <v>57.029450055804503</v>
      </c>
      <c r="U615" s="51">
        <v>54.554627693836103</v>
      </c>
      <c r="V615" s="51">
        <v>59.504272417772903</v>
      </c>
      <c r="W615" s="51">
        <v>2.4748223619683998</v>
      </c>
      <c r="X615" s="51">
        <v>2.4748223619683998</v>
      </c>
    </row>
    <row r="616" spans="15:24">
      <c r="O616" s="51" t="s">
        <v>1507</v>
      </c>
      <c r="P616" s="51" t="s">
        <v>34</v>
      </c>
      <c r="Q616" s="51" t="s">
        <v>28</v>
      </c>
      <c r="R616" s="51">
        <v>0</v>
      </c>
      <c r="S616" s="51" t="s">
        <v>1</v>
      </c>
      <c r="T616" s="51">
        <v>59.591345426230198</v>
      </c>
      <c r="U616" s="51">
        <v>58.263499086730498</v>
      </c>
      <c r="V616" s="51">
        <v>60.919191765729998</v>
      </c>
      <c r="W616" s="51">
        <v>1.3278463394997999</v>
      </c>
      <c r="X616" s="51">
        <v>1.3278463394997004</v>
      </c>
    </row>
    <row r="617" spans="15:24">
      <c r="O617" s="51" t="s">
        <v>1508</v>
      </c>
      <c r="P617" s="51" t="s">
        <v>34</v>
      </c>
      <c r="Q617" s="51" t="s">
        <v>28</v>
      </c>
      <c r="R617" s="51">
        <v>1</v>
      </c>
      <c r="S617" s="51" t="s">
        <v>1</v>
      </c>
      <c r="T617" s="51">
        <v>62.975954442907998</v>
      </c>
      <c r="U617" s="51">
        <v>60.012425985856503</v>
      </c>
      <c r="V617" s="51">
        <v>65.939482899959501</v>
      </c>
      <c r="W617" s="51">
        <v>2.9635284570515026</v>
      </c>
      <c r="X617" s="51">
        <v>2.9635284570514955</v>
      </c>
    </row>
    <row r="618" spans="15:24">
      <c r="O618" s="51" t="s">
        <v>1509</v>
      </c>
      <c r="P618" s="51" t="s">
        <v>34</v>
      </c>
      <c r="Q618" s="51" t="s">
        <v>28</v>
      </c>
      <c r="R618" s="51">
        <v>2</v>
      </c>
      <c r="S618" s="51" t="s">
        <v>1</v>
      </c>
      <c r="T618" s="51">
        <v>61.206016106888001</v>
      </c>
      <c r="U618" s="51">
        <v>57.987391690411997</v>
      </c>
      <c r="V618" s="51">
        <v>64.424640523363905</v>
      </c>
      <c r="W618" s="51">
        <v>3.2186244164759046</v>
      </c>
      <c r="X618" s="51">
        <v>3.2186244164760041</v>
      </c>
    </row>
    <row r="619" spans="15:24">
      <c r="O619" s="51" t="s">
        <v>1510</v>
      </c>
      <c r="P619" s="51" t="s">
        <v>34</v>
      </c>
      <c r="Q619" s="51" t="s">
        <v>28</v>
      </c>
      <c r="R619" s="51">
        <v>3</v>
      </c>
      <c r="S619" s="51" t="s">
        <v>1</v>
      </c>
      <c r="T619" s="51">
        <v>61.4056336708515</v>
      </c>
      <c r="U619" s="51">
        <v>58.703972298047397</v>
      </c>
      <c r="V619" s="51">
        <v>64.107295043655597</v>
      </c>
      <c r="W619" s="51">
        <v>2.7016613728040966</v>
      </c>
      <c r="X619" s="51">
        <v>2.7016613728041037</v>
      </c>
    </row>
    <row r="620" spans="15:24">
      <c r="O620" s="51" t="s">
        <v>1511</v>
      </c>
      <c r="P620" s="51" t="s">
        <v>34</v>
      </c>
      <c r="Q620" s="51" t="s">
        <v>28</v>
      </c>
      <c r="R620" s="51">
        <v>4</v>
      </c>
      <c r="S620" s="51" t="s">
        <v>1</v>
      </c>
      <c r="T620" s="51">
        <v>58.4698827735888</v>
      </c>
      <c r="U620" s="51">
        <v>55.282047579388298</v>
      </c>
      <c r="V620" s="51">
        <v>61.657717967789303</v>
      </c>
      <c r="W620" s="51">
        <v>3.1878351942005025</v>
      </c>
      <c r="X620" s="51">
        <v>3.1878351942005025</v>
      </c>
    </row>
    <row r="621" spans="15:24">
      <c r="O621" s="51" t="s">
        <v>1512</v>
      </c>
      <c r="P621" s="51" t="s">
        <v>34</v>
      </c>
      <c r="Q621" s="51" t="s">
        <v>28</v>
      </c>
      <c r="R621" s="51">
        <v>5</v>
      </c>
      <c r="S621" s="51" t="s">
        <v>1</v>
      </c>
      <c r="T621" s="51">
        <v>53.817587754635198</v>
      </c>
      <c r="U621" s="51">
        <v>50.731899071148199</v>
      </c>
      <c r="V621" s="51">
        <v>56.903276438122298</v>
      </c>
      <c r="W621" s="51">
        <v>3.0856886834870991</v>
      </c>
      <c r="X621" s="51">
        <v>3.0856886834869997</v>
      </c>
    </row>
    <row r="622" spans="15:24">
      <c r="O622" s="51" t="s">
        <v>1513</v>
      </c>
      <c r="P622" s="51" t="s">
        <v>36</v>
      </c>
      <c r="Q622" s="51" t="s">
        <v>28</v>
      </c>
      <c r="R622" s="51">
        <v>0</v>
      </c>
      <c r="S622" s="51" t="s">
        <v>1</v>
      </c>
      <c r="T622" s="51">
        <v>63.4519645664504</v>
      </c>
      <c r="U622" s="51">
        <v>62.168685371824999</v>
      </c>
      <c r="V622" s="51">
        <v>64.735243761075793</v>
      </c>
      <c r="W622" s="51">
        <v>1.2832791946253934</v>
      </c>
      <c r="X622" s="51">
        <v>1.2832791946254005</v>
      </c>
    </row>
    <row r="623" spans="15:24">
      <c r="O623" s="51" t="s">
        <v>1514</v>
      </c>
      <c r="P623" s="51" t="s">
        <v>36</v>
      </c>
      <c r="Q623" s="51" t="s">
        <v>28</v>
      </c>
      <c r="R623" s="51">
        <v>1</v>
      </c>
      <c r="S623" s="51" t="s">
        <v>1</v>
      </c>
      <c r="T623" s="51">
        <v>64.089942060513593</v>
      </c>
      <c r="U623" s="51">
        <v>61.3392232458989</v>
      </c>
      <c r="V623" s="51">
        <v>66.840660875128407</v>
      </c>
      <c r="W623" s="51">
        <v>2.7507188146148138</v>
      </c>
      <c r="X623" s="51">
        <v>2.750718814614693</v>
      </c>
    </row>
    <row r="624" spans="15:24">
      <c r="O624" s="51" t="s">
        <v>1515</v>
      </c>
      <c r="P624" s="51" t="s">
        <v>36</v>
      </c>
      <c r="Q624" s="51" t="s">
        <v>28</v>
      </c>
      <c r="R624" s="51">
        <v>2</v>
      </c>
      <c r="S624" s="51" t="s">
        <v>1</v>
      </c>
      <c r="T624" s="51">
        <v>64.642270409775705</v>
      </c>
      <c r="U624" s="51">
        <v>61.548977765997897</v>
      </c>
      <c r="V624" s="51">
        <v>67.735563053553605</v>
      </c>
      <c r="W624" s="51">
        <v>3.0932926437779003</v>
      </c>
      <c r="X624" s="51">
        <v>3.0932926437778079</v>
      </c>
    </row>
    <row r="625" spans="15:24">
      <c r="O625" s="51" t="s">
        <v>1516</v>
      </c>
      <c r="P625" s="51" t="s">
        <v>36</v>
      </c>
      <c r="Q625" s="51" t="s">
        <v>28</v>
      </c>
      <c r="R625" s="51">
        <v>3</v>
      </c>
      <c r="S625" s="51" t="s">
        <v>1</v>
      </c>
      <c r="T625" s="51">
        <v>61.969249251033197</v>
      </c>
      <c r="U625" s="51">
        <v>59.001246565270897</v>
      </c>
      <c r="V625" s="51">
        <v>64.937251936795505</v>
      </c>
      <c r="W625" s="51">
        <v>2.9680026857623076</v>
      </c>
      <c r="X625" s="51">
        <v>2.9680026857623005</v>
      </c>
    </row>
    <row r="626" spans="15:24">
      <c r="O626" s="51" t="s">
        <v>1517</v>
      </c>
      <c r="P626" s="51" t="s">
        <v>36</v>
      </c>
      <c r="Q626" s="51" t="s">
        <v>28</v>
      </c>
      <c r="R626" s="51">
        <v>4</v>
      </c>
      <c r="S626" s="51" t="s">
        <v>1</v>
      </c>
      <c r="T626" s="51">
        <v>62.885985788752897</v>
      </c>
      <c r="U626" s="51">
        <v>60.269279446863202</v>
      </c>
      <c r="V626" s="51">
        <v>65.5026921306426</v>
      </c>
      <c r="W626" s="51">
        <v>2.616706341889703</v>
      </c>
      <c r="X626" s="51">
        <v>2.6167063418896959</v>
      </c>
    </row>
    <row r="627" spans="15:24">
      <c r="O627" s="51" t="s">
        <v>1518</v>
      </c>
      <c r="P627" s="51" t="s">
        <v>36</v>
      </c>
      <c r="Q627" s="51" t="s">
        <v>28</v>
      </c>
      <c r="R627" s="51">
        <v>5</v>
      </c>
      <c r="S627" s="51" t="s">
        <v>1</v>
      </c>
      <c r="T627" s="51">
        <v>64.689123008759196</v>
      </c>
      <c r="U627" s="51">
        <v>61.419805576142203</v>
      </c>
      <c r="V627" s="51">
        <v>67.958440441376197</v>
      </c>
      <c r="W627" s="51">
        <v>3.2693174326170009</v>
      </c>
      <c r="X627" s="51">
        <v>3.2693174326169938</v>
      </c>
    </row>
    <row r="628" spans="15:24">
      <c r="O628" s="51" t="s">
        <v>1519</v>
      </c>
      <c r="P628" s="51" t="s">
        <v>37</v>
      </c>
      <c r="Q628" s="51" t="s">
        <v>28</v>
      </c>
      <c r="R628" s="51">
        <v>0</v>
      </c>
      <c r="S628" s="51" t="s">
        <v>1</v>
      </c>
      <c r="T628" s="51">
        <v>63.056902395337801</v>
      </c>
      <c r="U628" s="51">
        <v>61.783289539797302</v>
      </c>
      <c r="V628" s="51">
        <v>64.330515250878307</v>
      </c>
      <c r="W628" s="51">
        <v>1.273612855540506</v>
      </c>
      <c r="X628" s="51">
        <v>1.2736128555404989</v>
      </c>
    </row>
    <row r="629" spans="15:24">
      <c r="O629" s="51" t="s">
        <v>1520</v>
      </c>
      <c r="P629" s="51" t="s">
        <v>37</v>
      </c>
      <c r="Q629" s="51" t="s">
        <v>28</v>
      </c>
      <c r="R629" s="51">
        <v>1</v>
      </c>
      <c r="S629" s="51" t="s">
        <v>1</v>
      </c>
      <c r="T629" s="51">
        <v>66.780373029025895</v>
      </c>
      <c r="U629" s="51">
        <v>64.053980710774994</v>
      </c>
      <c r="V629" s="51">
        <v>69.506765347276698</v>
      </c>
      <c r="W629" s="51">
        <v>2.7263923182508023</v>
      </c>
      <c r="X629" s="51">
        <v>2.7263923182509018</v>
      </c>
    </row>
    <row r="630" spans="15:24">
      <c r="O630" s="51" t="s">
        <v>1521</v>
      </c>
      <c r="P630" s="51" t="s">
        <v>37</v>
      </c>
      <c r="Q630" s="51" t="s">
        <v>28</v>
      </c>
      <c r="R630" s="51">
        <v>2</v>
      </c>
      <c r="S630" s="51" t="s">
        <v>1</v>
      </c>
      <c r="T630" s="51">
        <v>64.019495356734694</v>
      </c>
      <c r="U630" s="51">
        <v>61.161722894048097</v>
      </c>
      <c r="V630" s="51">
        <v>66.877267819421206</v>
      </c>
      <c r="W630" s="51">
        <v>2.857772462686512</v>
      </c>
      <c r="X630" s="51">
        <v>2.8577724626865972</v>
      </c>
    </row>
    <row r="631" spans="15:24">
      <c r="O631" s="51" t="s">
        <v>1522</v>
      </c>
      <c r="P631" s="51" t="s">
        <v>37</v>
      </c>
      <c r="Q631" s="51" t="s">
        <v>28</v>
      </c>
      <c r="R631" s="51">
        <v>3</v>
      </c>
      <c r="S631" s="51" t="s">
        <v>1</v>
      </c>
      <c r="T631" s="51">
        <v>62.822793302136702</v>
      </c>
      <c r="U631" s="51">
        <v>60.013090821799999</v>
      </c>
      <c r="V631" s="51">
        <v>65.632495782473299</v>
      </c>
      <c r="W631" s="51">
        <v>2.8097024803365969</v>
      </c>
      <c r="X631" s="51">
        <v>2.8097024803367034</v>
      </c>
    </row>
    <row r="632" spans="15:24">
      <c r="O632" s="51" t="s">
        <v>1523</v>
      </c>
      <c r="P632" s="51" t="s">
        <v>37</v>
      </c>
      <c r="Q632" s="51" t="s">
        <v>28</v>
      </c>
      <c r="R632" s="51">
        <v>4</v>
      </c>
      <c r="S632" s="51" t="s">
        <v>1</v>
      </c>
      <c r="T632" s="51">
        <v>63.1556548065684</v>
      </c>
      <c r="U632" s="51">
        <v>60.259288410152898</v>
      </c>
      <c r="V632" s="51">
        <v>66.052021202983894</v>
      </c>
      <c r="W632" s="51">
        <v>2.8963663964154946</v>
      </c>
      <c r="X632" s="51">
        <v>2.8963663964155018</v>
      </c>
    </row>
    <row r="633" spans="15:24">
      <c r="O633" s="51" t="s">
        <v>1524</v>
      </c>
      <c r="P633" s="51" t="s">
        <v>37</v>
      </c>
      <c r="Q633" s="51" t="s">
        <v>28</v>
      </c>
      <c r="R633" s="51">
        <v>5</v>
      </c>
      <c r="S633" s="51" t="s">
        <v>1</v>
      </c>
      <c r="T633" s="51">
        <v>58.223769880727502</v>
      </c>
      <c r="U633" s="51">
        <v>55.462292428182401</v>
      </c>
      <c r="V633" s="51">
        <v>60.985247333272603</v>
      </c>
      <c r="W633" s="51">
        <v>2.7614774525451011</v>
      </c>
      <c r="X633" s="51">
        <v>2.7614774525451011</v>
      </c>
    </row>
    <row r="634" spans="15:24">
      <c r="O634" s="51" t="s">
        <v>1525</v>
      </c>
      <c r="P634" s="51" t="s">
        <v>38</v>
      </c>
      <c r="Q634" s="51" t="s">
        <v>28</v>
      </c>
      <c r="R634" s="51">
        <v>0</v>
      </c>
      <c r="S634" s="51" t="s">
        <v>1</v>
      </c>
      <c r="T634" s="51">
        <v>62.0291792230148</v>
      </c>
      <c r="U634" s="51">
        <v>60.703660681486099</v>
      </c>
      <c r="V634" s="51">
        <v>63.354697764543502</v>
      </c>
      <c r="W634" s="51">
        <v>1.3255185415287016</v>
      </c>
      <c r="X634" s="51">
        <v>1.3255185415287016</v>
      </c>
    </row>
    <row r="635" spans="15:24">
      <c r="O635" s="51" t="s">
        <v>1526</v>
      </c>
      <c r="P635" s="51" t="s">
        <v>38</v>
      </c>
      <c r="Q635" s="51" t="s">
        <v>28</v>
      </c>
      <c r="R635" s="51">
        <v>1</v>
      </c>
      <c r="S635" s="51" t="s">
        <v>1</v>
      </c>
      <c r="T635" s="51">
        <v>65.838247675017399</v>
      </c>
      <c r="U635" s="51">
        <v>63.251310239213801</v>
      </c>
      <c r="V635" s="51">
        <v>68.425185110821005</v>
      </c>
      <c r="W635" s="51">
        <v>2.5869374358036055</v>
      </c>
      <c r="X635" s="51">
        <v>2.5869374358035984</v>
      </c>
    </row>
    <row r="636" spans="15:24">
      <c r="O636" s="51" t="s">
        <v>1527</v>
      </c>
      <c r="P636" s="51" t="s">
        <v>38</v>
      </c>
      <c r="Q636" s="51" t="s">
        <v>28</v>
      </c>
      <c r="R636" s="51">
        <v>2</v>
      </c>
      <c r="S636" s="51" t="s">
        <v>1</v>
      </c>
      <c r="T636" s="51">
        <v>62.2079971586925</v>
      </c>
      <c r="U636" s="51">
        <v>58.863705953600899</v>
      </c>
      <c r="V636" s="51">
        <v>65.5522883637842</v>
      </c>
      <c r="W636" s="51">
        <v>3.3442912050917002</v>
      </c>
      <c r="X636" s="51">
        <v>3.3442912050916007</v>
      </c>
    </row>
    <row r="637" spans="15:24">
      <c r="O637" s="51" t="s">
        <v>1528</v>
      </c>
      <c r="P637" s="51" t="s">
        <v>38</v>
      </c>
      <c r="Q637" s="51" t="s">
        <v>28</v>
      </c>
      <c r="R637" s="51">
        <v>3</v>
      </c>
      <c r="S637" s="51" t="s">
        <v>1</v>
      </c>
      <c r="T637" s="51">
        <v>60.828643985548702</v>
      </c>
      <c r="U637" s="51">
        <v>58.015966275225502</v>
      </c>
      <c r="V637" s="51">
        <v>63.641321695871902</v>
      </c>
      <c r="W637" s="51">
        <v>2.8126777103232001</v>
      </c>
      <c r="X637" s="51">
        <v>2.8126777103232001</v>
      </c>
    </row>
    <row r="638" spans="15:24">
      <c r="O638" s="51" t="s">
        <v>1529</v>
      </c>
      <c r="P638" s="51" t="s">
        <v>38</v>
      </c>
      <c r="Q638" s="51" t="s">
        <v>28</v>
      </c>
      <c r="R638" s="51">
        <v>4</v>
      </c>
      <c r="S638" s="51" t="s">
        <v>1</v>
      </c>
      <c r="T638" s="51">
        <v>62.563701521659901</v>
      </c>
      <c r="U638" s="51">
        <v>59.459539717628303</v>
      </c>
      <c r="V638" s="51">
        <v>65.667863325691499</v>
      </c>
      <c r="W638" s="51">
        <v>3.1041618040315981</v>
      </c>
      <c r="X638" s="51">
        <v>3.1041618040315981</v>
      </c>
    </row>
    <row r="639" spans="15:24">
      <c r="O639" s="51" t="s">
        <v>1530</v>
      </c>
      <c r="P639" s="51" t="s">
        <v>38</v>
      </c>
      <c r="Q639" s="51" t="s">
        <v>28</v>
      </c>
      <c r="R639" s="51">
        <v>5</v>
      </c>
      <c r="S639" s="51" t="s">
        <v>1</v>
      </c>
      <c r="T639" s="51">
        <v>57.140406343777201</v>
      </c>
      <c r="U639" s="51">
        <v>53.735268536381298</v>
      </c>
      <c r="V639" s="51">
        <v>60.545544151172997</v>
      </c>
      <c r="W639" s="51">
        <v>3.4051378073957963</v>
      </c>
      <c r="X639" s="51">
        <v>3.4051378073959029</v>
      </c>
    </row>
    <row r="640" spans="15:24">
      <c r="O640" s="51" t="s">
        <v>1531</v>
      </c>
      <c r="P640" s="51" t="s">
        <v>39</v>
      </c>
      <c r="Q640" s="51" t="s">
        <v>28</v>
      </c>
      <c r="R640" s="51">
        <v>0</v>
      </c>
      <c r="S640" s="51" t="s">
        <v>1</v>
      </c>
      <c r="T640" s="51">
        <v>62.356261079858903</v>
      </c>
      <c r="U640" s="51">
        <v>61.036708336456599</v>
      </c>
      <c r="V640" s="51">
        <v>63.675813823261301</v>
      </c>
      <c r="W640" s="51">
        <v>1.3195527434023973</v>
      </c>
      <c r="X640" s="51">
        <v>1.3195527434023049</v>
      </c>
    </row>
    <row r="641" spans="15:24">
      <c r="O641" s="51" t="s">
        <v>1532</v>
      </c>
      <c r="P641" s="51" t="s">
        <v>39</v>
      </c>
      <c r="Q641" s="51" t="s">
        <v>28</v>
      </c>
      <c r="R641" s="51">
        <v>1</v>
      </c>
      <c r="S641" s="51" t="s">
        <v>1</v>
      </c>
      <c r="T641" s="51">
        <v>64.835409224086305</v>
      </c>
      <c r="U641" s="51">
        <v>61.5965986980476</v>
      </c>
      <c r="V641" s="51">
        <v>68.074219750124897</v>
      </c>
      <c r="W641" s="51">
        <v>3.2388105260385913</v>
      </c>
      <c r="X641" s="51">
        <v>3.238810526038705</v>
      </c>
    </row>
    <row r="642" spans="15:24">
      <c r="O642" s="51" t="s">
        <v>1533</v>
      </c>
      <c r="P642" s="51" t="s">
        <v>39</v>
      </c>
      <c r="Q642" s="51" t="s">
        <v>28</v>
      </c>
      <c r="R642" s="51">
        <v>2</v>
      </c>
      <c r="S642" s="51" t="s">
        <v>1</v>
      </c>
      <c r="T642" s="51">
        <v>63.436341853010603</v>
      </c>
      <c r="U642" s="51">
        <v>60.0526190684715</v>
      </c>
      <c r="V642" s="51">
        <v>66.820064637549805</v>
      </c>
      <c r="W642" s="51">
        <v>3.3837227845392022</v>
      </c>
      <c r="X642" s="51">
        <v>3.3837227845391027</v>
      </c>
    </row>
    <row r="643" spans="15:24">
      <c r="O643" s="51" t="s">
        <v>1534</v>
      </c>
      <c r="P643" s="51" t="s">
        <v>39</v>
      </c>
      <c r="Q643" s="51" t="s">
        <v>28</v>
      </c>
      <c r="R643" s="51">
        <v>3</v>
      </c>
      <c r="S643" s="51" t="s">
        <v>1</v>
      </c>
      <c r="T643" s="51">
        <v>62.467538963819003</v>
      </c>
      <c r="U643" s="51">
        <v>59.588558682452501</v>
      </c>
      <c r="V643" s="51">
        <v>65.346519245185604</v>
      </c>
      <c r="W643" s="51">
        <v>2.8789802813666014</v>
      </c>
      <c r="X643" s="51">
        <v>2.878980281366502</v>
      </c>
    </row>
    <row r="644" spans="15:24">
      <c r="O644" s="51" t="s">
        <v>1535</v>
      </c>
      <c r="P644" s="51" t="s">
        <v>39</v>
      </c>
      <c r="Q644" s="51" t="s">
        <v>28</v>
      </c>
      <c r="R644" s="51">
        <v>4</v>
      </c>
      <c r="S644" s="51" t="s">
        <v>1</v>
      </c>
      <c r="T644" s="51">
        <v>61.663665411704699</v>
      </c>
      <c r="U644" s="51">
        <v>58.8623895136813</v>
      </c>
      <c r="V644" s="51">
        <v>64.464941309728005</v>
      </c>
      <c r="W644" s="51">
        <v>2.8012758980233059</v>
      </c>
      <c r="X644" s="51">
        <v>2.8012758980233983</v>
      </c>
    </row>
    <row r="645" spans="15:24">
      <c r="O645" s="51" t="s">
        <v>1536</v>
      </c>
      <c r="P645" s="51" t="s">
        <v>39</v>
      </c>
      <c r="Q645" s="51" t="s">
        <v>28</v>
      </c>
      <c r="R645" s="51">
        <v>5</v>
      </c>
      <c r="S645" s="51" t="s">
        <v>1</v>
      </c>
      <c r="T645" s="51">
        <v>58.5757568476171</v>
      </c>
      <c r="U645" s="51">
        <v>55.643368609692601</v>
      </c>
      <c r="V645" s="51">
        <v>61.508145085541599</v>
      </c>
      <c r="W645" s="51">
        <v>2.9323882379244992</v>
      </c>
      <c r="X645" s="51">
        <v>2.9323882379244992</v>
      </c>
    </row>
    <row r="646" spans="15:24">
      <c r="O646" s="51" t="s">
        <v>1537</v>
      </c>
      <c r="P646" s="51" t="s">
        <v>40</v>
      </c>
      <c r="Q646" s="51" t="s">
        <v>28</v>
      </c>
      <c r="R646" s="51">
        <v>0</v>
      </c>
      <c r="S646" s="51" t="s">
        <v>1</v>
      </c>
      <c r="T646" s="51">
        <v>64.563836704162497</v>
      </c>
      <c r="U646" s="51">
        <v>63.235636849872002</v>
      </c>
      <c r="V646" s="51">
        <v>65.8920365584531</v>
      </c>
      <c r="W646" s="51">
        <v>1.3281998542906024</v>
      </c>
      <c r="X646" s="51">
        <v>1.3281998542904958</v>
      </c>
    </row>
    <row r="647" spans="15:24">
      <c r="O647" s="51" t="s">
        <v>1538</v>
      </c>
      <c r="P647" s="51" t="s">
        <v>40</v>
      </c>
      <c r="Q647" s="51" t="s">
        <v>28</v>
      </c>
      <c r="R647" s="51">
        <v>1</v>
      </c>
      <c r="S647" s="51" t="s">
        <v>1</v>
      </c>
      <c r="T647" s="51">
        <v>65.847775097087805</v>
      </c>
      <c r="U647" s="51">
        <v>62.640474206319901</v>
      </c>
      <c r="V647" s="51">
        <v>69.055075987855801</v>
      </c>
      <c r="W647" s="51">
        <v>3.2073008907679963</v>
      </c>
      <c r="X647" s="51">
        <v>3.2073008907679039</v>
      </c>
    </row>
    <row r="648" spans="15:24">
      <c r="O648" s="51" t="s">
        <v>1539</v>
      </c>
      <c r="P648" s="51" t="s">
        <v>40</v>
      </c>
      <c r="Q648" s="51" t="s">
        <v>28</v>
      </c>
      <c r="R648" s="51">
        <v>2</v>
      </c>
      <c r="S648" s="51" t="s">
        <v>1</v>
      </c>
      <c r="T648" s="51">
        <v>65.5881421374323</v>
      </c>
      <c r="U648" s="51">
        <v>62.955297994893002</v>
      </c>
      <c r="V648" s="51">
        <v>68.220986279971598</v>
      </c>
      <c r="W648" s="51">
        <v>2.6328441425392981</v>
      </c>
      <c r="X648" s="51">
        <v>2.6328441425392981</v>
      </c>
    </row>
    <row r="649" spans="15:24">
      <c r="O649" s="51" t="s">
        <v>1540</v>
      </c>
      <c r="P649" s="51" t="s">
        <v>40</v>
      </c>
      <c r="Q649" s="51" t="s">
        <v>28</v>
      </c>
      <c r="R649" s="51">
        <v>3</v>
      </c>
      <c r="S649" s="51" t="s">
        <v>1</v>
      </c>
      <c r="T649" s="51">
        <v>65.706440573546104</v>
      </c>
      <c r="U649" s="51">
        <v>62.305754447456003</v>
      </c>
      <c r="V649" s="51">
        <v>69.107126699636098</v>
      </c>
      <c r="W649" s="51">
        <v>3.4006861260899939</v>
      </c>
      <c r="X649" s="51">
        <v>3.4006861260901005</v>
      </c>
    </row>
    <row r="650" spans="15:24">
      <c r="O650" s="51" t="s">
        <v>1541</v>
      </c>
      <c r="P650" s="51" t="s">
        <v>40</v>
      </c>
      <c r="Q650" s="51" t="s">
        <v>28</v>
      </c>
      <c r="R650" s="51">
        <v>4</v>
      </c>
      <c r="S650" s="51" t="s">
        <v>1</v>
      </c>
      <c r="T650" s="51">
        <v>65.349095580573703</v>
      </c>
      <c r="U650" s="51">
        <v>62.170912575110499</v>
      </c>
      <c r="V650" s="51">
        <v>68.5272785860369</v>
      </c>
      <c r="W650" s="51">
        <v>3.1781830054631968</v>
      </c>
      <c r="X650" s="51">
        <v>3.1781830054632039</v>
      </c>
    </row>
    <row r="651" spans="15:24">
      <c r="O651" s="51" t="s">
        <v>1542</v>
      </c>
      <c r="P651" s="51" t="s">
        <v>40</v>
      </c>
      <c r="Q651" s="51" t="s">
        <v>28</v>
      </c>
      <c r="R651" s="51">
        <v>5</v>
      </c>
      <c r="S651" s="51" t="s">
        <v>1</v>
      </c>
      <c r="T651" s="51">
        <v>62.198988203911803</v>
      </c>
      <c r="U651" s="51">
        <v>59.219591449225</v>
      </c>
      <c r="V651" s="51">
        <v>65.178384958598699</v>
      </c>
      <c r="W651" s="51">
        <v>2.9793967546868956</v>
      </c>
      <c r="X651" s="51">
        <v>2.9793967546868032</v>
      </c>
    </row>
    <row r="652" spans="15:24">
      <c r="O652" s="51" t="s">
        <v>1543</v>
      </c>
      <c r="P652" s="51" t="s">
        <v>41</v>
      </c>
      <c r="Q652" s="51" t="s">
        <v>28</v>
      </c>
      <c r="R652" s="51">
        <v>0</v>
      </c>
      <c r="S652" s="51" t="s">
        <v>1</v>
      </c>
      <c r="T652" s="51">
        <v>63.4224850251329</v>
      </c>
      <c r="U652" s="51">
        <v>62.151621500826003</v>
      </c>
      <c r="V652" s="51">
        <v>64.693348549439804</v>
      </c>
      <c r="W652" s="51">
        <v>1.270863524306904</v>
      </c>
      <c r="X652" s="51">
        <v>1.2708635243068969</v>
      </c>
    </row>
    <row r="653" spans="15:24">
      <c r="O653" s="51" t="s">
        <v>1544</v>
      </c>
      <c r="P653" s="51" t="s">
        <v>41</v>
      </c>
      <c r="Q653" s="51" t="s">
        <v>28</v>
      </c>
      <c r="R653" s="51">
        <v>1</v>
      </c>
      <c r="S653" s="51" t="s">
        <v>1</v>
      </c>
      <c r="T653" s="51">
        <v>66.0800428121875</v>
      </c>
      <c r="U653" s="51">
        <v>63.499624283338299</v>
      </c>
      <c r="V653" s="51">
        <v>68.660461341036793</v>
      </c>
      <c r="W653" s="51">
        <v>2.5804185288492931</v>
      </c>
      <c r="X653" s="51">
        <v>2.5804185288492008</v>
      </c>
    </row>
    <row r="654" spans="15:24">
      <c r="O654" s="51" t="s">
        <v>1545</v>
      </c>
      <c r="P654" s="51" t="s">
        <v>41</v>
      </c>
      <c r="Q654" s="51" t="s">
        <v>28</v>
      </c>
      <c r="R654" s="51">
        <v>2</v>
      </c>
      <c r="S654" s="51" t="s">
        <v>1</v>
      </c>
      <c r="T654" s="51">
        <v>64.789084055364</v>
      </c>
      <c r="U654" s="51">
        <v>61.454959613046498</v>
      </c>
      <c r="V654" s="51">
        <v>68.123208497681503</v>
      </c>
      <c r="W654" s="51">
        <v>3.3341244423175027</v>
      </c>
      <c r="X654" s="51">
        <v>3.3341244423175027</v>
      </c>
    </row>
    <row r="655" spans="15:24">
      <c r="O655" s="51" t="s">
        <v>1546</v>
      </c>
      <c r="P655" s="51" t="s">
        <v>41</v>
      </c>
      <c r="Q655" s="51" t="s">
        <v>28</v>
      </c>
      <c r="R655" s="51">
        <v>3</v>
      </c>
      <c r="S655" s="51" t="s">
        <v>1</v>
      </c>
      <c r="T655" s="51">
        <v>64.600866890237199</v>
      </c>
      <c r="U655" s="51">
        <v>61.716166888304997</v>
      </c>
      <c r="V655" s="51">
        <v>67.485566892169402</v>
      </c>
      <c r="W655" s="51">
        <v>2.8847000019322024</v>
      </c>
      <c r="X655" s="51">
        <v>2.8847000019322024</v>
      </c>
    </row>
    <row r="656" spans="15:24">
      <c r="O656" s="51" t="s">
        <v>1547</v>
      </c>
      <c r="P656" s="51" t="s">
        <v>41</v>
      </c>
      <c r="Q656" s="51" t="s">
        <v>28</v>
      </c>
      <c r="R656" s="51">
        <v>4</v>
      </c>
      <c r="S656" s="51" t="s">
        <v>1</v>
      </c>
      <c r="T656" s="51">
        <v>61.942079648298602</v>
      </c>
      <c r="U656" s="51">
        <v>59.316374768496303</v>
      </c>
      <c r="V656" s="51">
        <v>64.567784528100901</v>
      </c>
      <c r="W656" s="51">
        <v>2.6257048798022993</v>
      </c>
      <c r="X656" s="51">
        <v>2.6257048798022993</v>
      </c>
    </row>
    <row r="657" spans="15:24">
      <c r="O657" s="51" t="s">
        <v>1548</v>
      </c>
      <c r="P657" s="51" t="s">
        <v>41</v>
      </c>
      <c r="Q657" s="51" t="s">
        <v>28</v>
      </c>
      <c r="R657" s="51">
        <v>5</v>
      </c>
      <c r="S657" s="51" t="s">
        <v>1</v>
      </c>
      <c r="T657" s="51">
        <v>58.851212727506699</v>
      </c>
      <c r="U657" s="51">
        <v>55.274344720836403</v>
      </c>
      <c r="V657" s="51">
        <v>62.428080734177001</v>
      </c>
      <c r="W657" s="51">
        <v>3.5768680066703027</v>
      </c>
      <c r="X657" s="51">
        <v>3.5768680066702956</v>
      </c>
    </row>
    <row r="658" spans="15:24">
      <c r="O658" s="51" t="s">
        <v>1549</v>
      </c>
      <c r="P658" s="51" t="s">
        <v>43</v>
      </c>
      <c r="Q658" s="51" t="s">
        <v>28</v>
      </c>
      <c r="R658" s="51">
        <v>0</v>
      </c>
      <c r="S658" s="51" t="s">
        <v>1</v>
      </c>
      <c r="T658" s="51">
        <v>56.951018462842001</v>
      </c>
      <c r="U658" s="51">
        <v>55.596691362959596</v>
      </c>
      <c r="V658" s="51">
        <v>58.305345562724398</v>
      </c>
      <c r="W658" s="51">
        <v>1.3543270998823971</v>
      </c>
      <c r="X658" s="51">
        <v>1.3543270998824042</v>
      </c>
    </row>
    <row r="659" spans="15:24">
      <c r="O659" s="51" t="s">
        <v>1550</v>
      </c>
      <c r="P659" s="51" t="s">
        <v>43</v>
      </c>
      <c r="Q659" s="51" t="s">
        <v>28</v>
      </c>
      <c r="R659" s="51">
        <v>1</v>
      </c>
      <c r="S659" s="51" t="s">
        <v>1</v>
      </c>
      <c r="T659" s="51">
        <v>59.346485605609303</v>
      </c>
      <c r="U659" s="51">
        <v>56.301426744185498</v>
      </c>
      <c r="V659" s="51">
        <v>62.3915444670331</v>
      </c>
      <c r="W659" s="51">
        <v>3.0450588614237972</v>
      </c>
      <c r="X659" s="51">
        <v>3.0450588614238043</v>
      </c>
    </row>
    <row r="660" spans="15:24">
      <c r="O660" s="51" t="s">
        <v>1551</v>
      </c>
      <c r="P660" s="51" t="s">
        <v>43</v>
      </c>
      <c r="Q660" s="51" t="s">
        <v>28</v>
      </c>
      <c r="R660" s="51">
        <v>2</v>
      </c>
      <c r="S660" s="51" t="s">
        <v>1</v>
      </c>
      <c r="T660" s="51">
        <v>60.2709209272262</v>
      </c>
      <c r="U660" s="51">
        <v>57.4403393070113</v>
      </c>
      <c r="V660" s="51">
        <v>63.101502547441001</v>
      </c>
      <c r="W660" s="51">
        <v>2.8305816202148009</v>
      </c>
      <c r="X660" s="51">
        <v>2.8305816202149003</v>
      </c>
    </row>
    <row r="661" spans="15:24">
      <c r="O661" s="51" t="s">
        <v>1552</v>
      </c>
      <c r="P661" s="51" t="s">
        <v>43</v>
      </c>
      <c r="Q661" s="51" t="s">
        <v>28</v>
      </c>
      <c r="R661" s="51">
        <v>3</v>
      </c>
      <c r="S661" s="51" t="s">
        <v>1</v>
      </c>
      <c r="T661" s="51">
        <v>54.685599354404197</v>
      </c>
      <c r="U661" s="51">
        <v>51.244410441675399</v>
      </c>
      <c r="V661" s="51">
        <v>58.126788267133001</v>
      </c>
      <c r="W661" s="51">
        <v>3.4411889127288049</v>
      </c>
      <c r="X661" s="51">
        <v>3.4411889127287978</v>
      </c>
    </row>
    <row r="662" spans="15:24">
      <c r="O662" s="51" t="s">
        <v>1553</v>
      </c>
      <c r="P662" s="51" t="s">
        <v>43</v>
      </c>
      <c r="Q662" s="51" t="s">
        <v>28</v>
      </c>
      <c r="R662" s="51">
        <v>4</v>
      </c>
      <c r="S662" s="51" t="s">
        <v>1</v>
      </c>
      <c r="T662" s="51">
        <v>56.444881639528099</v>
      </c>
      <c r="U662" s="51">
        <v>53.464032345167197</v>
      </c>
      <c r="V662" s="51">
        <v>59.425730933889</v>
      </c>
      <c r="W662" s="51">
        <v>2.9808492943609011</v>
      </c>
      <c r="X662" s="51">
        <v>2.9808492943609011</v>
      </c>
    </row>
    <row r="663" spans="15:24">
      <c r="O663" s="51" t="s">
        <v>1554</v>
      </c>
      <c r="P663" s="51" t="s">
        <v>43</v>
      </c>
      <c r="Q663" s="51" t="s">
        <v>28</v>
      </c>
      <c r="R663" s="51">
        <v>5</v>
      </c>
      <c r="S663" s="51" t="s">
        <v>1</v>
      </c>
      <c r="T663" s="51">
        <v>50.973883082446903</v>
      </c>
      <c r="U663" s="51">
        <v>48.062860870985801</v>
      </c>
      <c r="V663" s="51">
        <v>53.884905293908098</v>
      </c>
      <c r="W663" s="51">
        <v>2.9110222114611943</v>
      </c>
      <c r="X663" s="51">
        <v>2.911022211461102</v>
      </c>
    </row>
    <row r="664" spans="15:24">
      <c r="O664" s="51" t="s">
        <v>1555</v>
      </c>
      <c r="P664" s="51" t="s">
        <v>44</v>
      </c>
      <c r="Q664" s="51" t="s">
        <v>28</v>
      </c>
      <c r="R664" s="51">
        <v>0</v>
      </c>
      <c r="S664" s="51" t="s">
        <v>1</v>
      </c>
      <c r="T664" s="51">
        <v>63.981076771225602</v>
      </c>
      <c r="U664" s="51">
        <v>62.622241498363103</v>
      </c>
      <c r="V664" s="51">
        <v>65.339912044088095</v>
      </c>
      <c r="W664" s="51">
        <v>1.3588352728624926</v>
      </c>
      <c r="X664" s="51">
        <v>1.3588352728624997</v>
      </c>
    </row>
    <row r="665" spans="15:24">
      <c r="O665" s="51" t="s">
        <v>1556</v>
      </c>
      <c r="P665" s="51" t="s">
        <v>44</v>
      </c>
      <c r="Q665" s="51" t="s">
        <v>28</v>
      </c>
      <c r="R665" s="51">
        <v>1</v>
      </c>
      <c r="S665" s="51" t="s">
        <v>1</v>
      </c>
      <c r="T665" s="51">
        <v>67.0885093864715</v>
      </c>
      <c r="U665" s="51">
        <v>64.005266881302802</v>
      </c>
      <c r="V665" s="51">
        <v>70.171751891640298</v>
      </c>
      <c r="W665" s="51">
        <v>3.0832425051687977</v>
      </c>
      <c r="X665" s="51">
        <v>3.0832425051686982</v>
      </c>
    </row>
    <row r="666" spans="15:24">
      <c r="O666" s="51" t="s">
        <v>1557</v>
      </c>
      <c r="P666" s="51" t="s">
        <v>44</v>
      </c>
      <c r="Q666" s="51" t="s">
        <v>28</v>
      </c>
      <c r="R666" s="51">
        <v>2</v>
      </c>
      <c r="S666" s="51" t="s">
        <v>1</v>
      </c>
      <c r="T666" s="51">
        <v>66.198305613307696</v>
      </c>
      <c r="U666" s="51">
        <v>63.409534373067601</v>
      </c>
      <c r="V666" s="51">
        <v>68.987076853547904</v>
      </c>
      <c r="W666" s="51">
        <v>2.7887712402402087</v>
      </c>
      <c r="X666" s="51">
        <v>2.788771240240095</v>
      </c>
    </row>
    <row r="667" spans="15:24">
      <c r="O667" s="51" t="s">
        <v>1558</v>
      </c>
      <c r="P667" s="51" t="s">
        <v>44</v>
      </c>
      <c r="Q667" s="51" t="s">
        <v>28</v>
      </c>
      <c r="R667" s="51">
        <v>3</v>
      </c>
      <c r="S667" s="51" t="s">
        <v>1</v>
      </c>
      <c r="T667" s="51">
        <v>63.015028544014001</v>
      </c>
      <c r="U667" s="51">
        <v>59.578977774127402</v>
      </c>
      <c r="V667" s="51">
        <v>66.451079313900706</v>
      </c>
      <c r="W667" s="51">
        <v>3.4360507698867053</v>
      </c>
      <c r="X667" s="51">
        <v>3.4360507698865987</v>
      </c>
    </row>
    <row r="668" spans="15:24">
      <c r="O668" s="51" t="s">
        <v>1559</v>
      </c>
      <c r="P668" s="51" t="s">
        <v>44</v>
      </c>
      <c r="Q668" s="51" t="s">
        <v>28</v>
      </c>
      <c r="R668" s="51">
        <v>4</v>
      </c>
      <c r="S668" s="51" t="s">
        <v>1</v>
      </c>
      <c r="T668" s="51">
        <v>61.541773797562001</v>
      </c>
      <c r="U668" s="51">
        <v>58.357182457859402</v>
      </c>
      <c r="V668" s="51">
        <v>64.726365137264594</v>
      </c>
      <c r="W668" s="51">
        <v>3.1845913397025924</v>
      </c>
      <c r="X668" s="51">
        <v>3.1845913397025996</v>
      </c>
    </row>
    <row r="669" spans="15:24">
      <c r="O669" s="51" t="s">
        <v>1560</v>
      </c>
      <c r="P669" s="51" t="s">
        <v>44</v>
      </c>
      <c r="Q669" s="51" t="s">
        <v>28</v>
      </c>
      <c r="R669" s="51">
        <v>5</v>
      </c>
      <c r="S669" s="51" t="s">
        <v>1</v>
      </c>
      <c r="T669" s="51">
        <v>61.927602940432202</v>
      </c>
      <c r="U669" s="51">
        <v>58.983760161227401</v>
      </c>
      <c r="V669" s="51">
        <v>64.871445719636895</v>
      </c>
      <c r="W669" s="51">
        <v>2.9438427792046937</v>
      </c>
      <c r="X669" s="51">
        <v>2.9438427792048003</v>
      </c>
    </row>
    <row r="670" spans="15:24">
      <c r="O670" s="51" t="s">
        <v>1561</v>
      </c>
      <c r="P670" s="51" t="s">
        <v>45</v>
      </c>
      <c r="Q670" s="51" t="s">
        <v>28</v>
      </c>
      <c r="R670" s="51">
        <v>0</v>
      </c>
      <c r="S670" s="51" t="s">
        <v>1</v>
      </c>
      <c r="T670" s="51">
        <v>57.790143027014899</v>
      </c>
      <c r="U670" s="51">
        <v>56.448846864731202</v>
      </c>
      <c r="V670" s="51">
        <v>59.131439189298597</v>
      </c>
      <c r="W670" s="51">
        <v>1.3412961622836974</v>
      </c>
      <c r="X670" s="51">
        <v>1.3412961622836974</v>
      </c>
    </row>
    <row r="671" spans="15:24">
      <c r="O671" s="51" t="s">
        <v>1562</v>
      </c>
      <c r="P671" s="51" t="s">
        <v>45</v>
      </c>
      <c r="Q671" s="51" t="s">
        <v>28</v>
      </c>
      <c r="R671" s="51">
        <v>1</v>
      </c>
      <c r="S671" s="51" t="s">
        <v>1</v>
      </c>
      <c r="T671" s="51">
        <v>61.082728048742197</v>
      </c>
      <c r="U671" s="51">
        <v>58.2228475786318</v>
      </c>
      <c r="V671" s="51">
        <v>63.942608518852602</v>
      </c>
      <c r="W671" s="51">
        <v>2.8598804701104044</v>
      </c>
      <c r="X671" s="51">
        <v>2.8598804701103973</v>
      </c>
    </row>
    <row r="672" spans="15:24">
      <c r="O672" s="51" t="s">
        <v>1563</v>
      </c>
      <c r="P672" s="51" t="s">
        <v>45</v>
      </c>
      <c r="Q672" s="51" t="s">
        <v>28</v>
      </c>
      <c r="R672" s="51">
        <v>2</v>
      </c>
      <c r="S672" s="51" t="s">
        <v>1</v>
      </c>
      <c r="T672" s="51">
        <v>58.857945204067597</v>
      </c>
      <c r="U672" s="51">
        <v>55.685932672794998</v>
      </c>
      <c r="V672" s="51">
        <v>62.029957735340197</v>
      </c>
      <c r="W672" s="51">
        <v>3.1720125312725997</v>
      </c>
      <c r="X672" s="51">
        <v>3.1720125312725997</v>
      </c>
    </row>
    <row r="673" spans="15:24">
      <c r="O673" s="51" t="s">
        <v>1564</v>
      </c>
      <c r="P673" s="51" t="s">
        <v>45</v>
      </c>
      <c r="Q673" s="51" t="s">
        <v>28</v>
      </c>
      <c r="R673" s="51">
        <v>3</v>
      </c>
      <c r="S673" s="51" t="s">
        <v>1</v>
      </c>
      <c r="T673" s="51">
        <v>58.918884040807399</v>
      </c>
      <c r="U673" s="51">
        <v>55.7864769417519</v>
      </c>
      <c r="V673" s="51">
        <v>62.051291139862997</v>
      </c>
      <c r="W673" s="51">
        <v>3.1324070990555981</v>
      </c>
      <c r="X673" s="51">
        <v>3.1324070990554986</v>
      </c>
    </row>
    <row r="674" spans="15:24">
      <c r="O674" s="51" t="s">
        <v>1565</v>
      </c>
      <c r="P674" s="51" t="s">
        <v>45</v>
      </c>
      <c r="Q674" s="51" t="s">
        <v>28</v>
      </c>
      <c r="R674" s="51">
        <v>4</v>
      </c>
      <c r="S674" s="51" t="s">
        <v>1</v>
      </c>
      <c r="T674" s="51">
        <v>57.337291016100203</v>
      </c>
      <c r="U674" s="51">
        <v>54.252050689385797</v>
      </c>
      <c r="V674" s="51">
        <v>60.422531342814601</v>
      </c>
      <c r="W674" s="51">
        <v>3.0852403267143984</v>
      </c>
      <c r="X674" s="51">
        <v>3.0852403267144055</v>
      </c>
    </row>
    <row r="675" spans="15:24">
      <c r="O675" s="51" t="s">
        <v>1566</v>
      </c>
      <c r="P675" s="51" t="s">
        <v>45</v>
      </c>
      <c r="Q675" s="51" t="s">
        <v>28</v>
      </c>
      <c r="R675" s="51">
        <v>5</v>
      </c>
      <c r="S675" s="51" t="s">
        <v>1</v>
      </c>
      <c r="T675" s="51">
        <v>51.884925418658703</v>
      </c>
      <c r="U675" s="51">
        <v>48.702585633485299</v>
      </c>
      <c r="V675" s="51">
        <v>55.067265203832001</v>
      </c>
      <c r="W675" s="51">
        <v>3.1823397851732977</v>
      </c>
      <c r="X675" s="51">
        <v>3.1823397851734043</v>
      </c>
    </row>
    <row r="676" spans="15:24">
      <c r="O676" s="51" t="s">
        <v>1567</v>
      </c>
      <c r="P676" s="51" t="s">
        <v>46</v>
      </c>
      <c r="Q676" s="51" t="s">
        <v>28</v>
      </c>
      <c r="R676" s="51">
        <v>0</v>
      </c>
      <c r="S676" s="51" t="s">
        <v>1</v>
      </c>
      <c r="T676" s="51">
        <v>60.979790860822</v>
      </c>
      <c r="U676" s="51">
        <v>59.622017777260801</v>
      </c>
      <c r="V676" s="51">
        <v>62.337563944383099</v>
      </c>
      <c r="W676" s="51">
        <v>1.3577730835610993</v>
      </c>
      <c r="X676" s="51">
        <v>1.3577730835611987</v>
      </c>
    </row>
    <row r="677" spans="15:24">
      <c r="O677" s="51" t="s">
        <v>1568</v>
      </c>
      <c r="P677" s="51" t="s">
        <v>46</v>
      </c>
      <c r="Q677" s="51" t="s">
        <v>28</v>
      </c>
      <c r="R677" s="51">
        <v>1</v>
      </c>
      <c r="S677" s="51" t="s">
        <v>1</v>
      </c>
      <c r="T677" s="51">
        <v>67.472097746448696</v>
      </c>
      <c r="U677" s="51">
        <v>64.409648972891603</v>
      </c>
      <c r="V677" s="51">
        <v>70.534546520005804</v>
      </c>
      <c r="W677" s="51">
        <v>3.062448773557108</v>
      </c>
      <c r="X677" s="51">
        <v>3.0624487735570938</v>
      </c>
    </row>
    <row r="678" spans="15:24">
      <c r="O678" s="51" t="s">
        <v>1569</v>
      </c>
      <c r="P678" s="51" t="s">
        <v>46</v>
      </c>
      <c r="Q678" s="51" t="s">
        <v>28</v>
      </c>
      <c r="R678" s="51">
        <v>2</v>
      </c>
      <c r="S678" s="51" t="s">
        <v>1</v>
      </c>
      <c r="T678" s="51">
        <v>63.214002975529901</v>
      </c>
      <c r="U678" s="51">
        <v>60.324897000732498</v>
      </c>
      <c r="V678" s="51">
        <v>66.103108950327297</v>
      </c>
      <c r="W678" s="51">
        <v>2.8891059747973955</v>
      </c>
      <c r="X678" s="51">
        <v>2.8891059747974026</v>
      </c>
    </row>
    <row r="679" spans="15:24">
      <c r="O679" s="51" t="s">
        <v>1570</v>
      </c>
      <c r="P679" s="51" t="s">
        <v>46</v>
      </c>
      <c r="Q679" s="51" t="s">
        <v>28</v>
      </c>
      <c r="R679" s="51">
        <v>3</v>
      </c>
      <c r="S679" s="51" t="s">
        <v>1</v>
      </c>
      <c r="T679" s="51">
        <v>61.642164732408098</v>
      </c>
      <c r="U679" s="51">
        <v>58.514170142401198</v>
      </c>
      <c r="V679" s="51">
        <v>64.770159322414898</v>
      </c>
      <c r="W679" s="51">
        <v>3.1279945900068</v>
      </c>
      <c r="X679" s="51">
        <v>3.1279945900068995</v>
      </c>
    </row>
    <row r="680" spans="15:24">
      <c r="O680" s="51" t="s">
        <v>1571</v>
      </c>
      <c r="P680" s="51" t="s">
        <v>46</v>
      </c>
      <c r="Q680" s="51" t="s">
        <v>28</v>
      </c>
      <c r="R680" s="51">
        <v>4</v>
      </c>
      <c r="S680" s="51" t="s">
        <v>1</v>
      </c>
      <c r="T680" s="51">
        <v>56.444003979959902</v>
      </c>
      <c r="U680" s="51">
        <v>53.098492795067102</v>
      </c>
      <c r="V680" s="51">
        <v>59.789515164852801</v>
      </c>
      <c r="W680" s="51">
        <v>3.3455111848928993</v>
      </c>
      <c r="X680" s="51">
        <v>3.3455111848927999</v>
      </c>
    </row>
    <row r="681" spans="15:24">
      <c r="O681" s="51" t="s">
        <v>1572</v>
      </c>
      <c r="P681" s="51" t="s">
        <v>46</v>
      </c>
      <c r="Q681" s="51" t="s">
        <v>28</v>
      </c>
      <c r="R681" s="51">
        <v>5</v>
      </c>
      <c r="S681" s="51" t="s">
        <v>1</v>
      </c>
      <c r="T681" s="51">
        <v>56.277795550819903</v>
      </c>
      <c r="U681" s="51">
        <v>52.8882899324405</v>
      </c>
      <c r="V681" s="51">
        <v>59.667301169199199</v>
      </c>
      <c r="W681" s="51">
        <v>3.389505618379296</v>
      </c>
      <c r="X681" s="51">
        <v>3.3895056183794026</v>
      </c>
    </row>
    <row r="682" spans="15:24">
      <c r="O682" s="51" t="s">
        <v>1573</v>
      </c>
      <c r="P682" s="51" t="s">
        <v>47</v>
      </c>
      <c r="Q682" s="51" t="s">
        <v>28</v>
      </c>
      <c r="R682" s="51">
        <v>0</v>
      </c>
      <c r="S682" s="51" t="s">
        <v>1</v>
      </c>
      <c r="T682" s="51">
        <v>62.112956702831198</v>
      </c>
      <c r="U682" s="51">
        <v>60.720496648645899</v>
      </c>
      <c r="V682" s="51">
        <v>63.505416757016597</v>
      </c>
      <c r="W682" s="51">
        <v>1.3924600541853991</v>
      </c>
      <c r="X682" s="51">
        <v>1.3924600541852996</v>
      </c>
    </row>
    <row r="683" spans="15:24">
      <c r="O683" s="51" t="s">
        <v>1574</v>
      </c>
      <c r="P683" s="51" t="s">
        <v>47</v>
      </c>
      <c r="Q683" s="51" t="s">
        <v>28</v>
      </c>
      <c r="R683" s="51">
        <v>1</v>
      </c>
      <c r="S683" s="51" t="s">
        <v>1</v>
      </c>
      <c r="T683" s="51">
        <v>62.443754197835297</v>
      </c>
      <c r="U683" s="51">
        <v>59.232669273583603</v>
      </c>
      <c r="V683" s="51">
        <v>65.654839122087097</v>
      </c>
      <c r="W683" s="51">
        <v>3.2110849242518</v>
      </c>
      <c r="X683" s="51">
        <v>3.2110849242516935</v>
      </c>
    </row>
    <row r="684" spans="15:24">
      <c r="O684" s="51" t="s">
        <v>1575</v>
      </c>
      <c r="P684" s="51" t="s">
        <v>47</v>
      </c>
      <c r="Q684" s="51" t="s">
        <v>28</v>
      </c>
      <c r="R684" s="51">
        <v>2</v>
      </c>
      <c r="S684" s="51" t="s">
        <v>1</v>
      </c>
      <c r="T684" s="51">
        <v>64.354672244698506</v>
      </c>
      <c r="U684" s="51">
        <v>60.719537022423097</v>
      </c>
      <c r="V684" s="51">
        <v>67.9898074669739</v>
      </c>
      <c r="W684" s="51">
        <v>3.6351352222753945</v>
      </c>
      <c r="X684" s="51">
        <v>3.6351352222754088</v>
      </c>
    </row>
    <row r="685" spans="15:24">
      <c r="O685" s="51" t="s">
        <v>1576</v>
      </c>
      <c r="P685" s="51" t="s">
        <v>47</v>
      </c>
      <c r="Q685" s="51" t="s">
        <v>28</v>
      </c>
      <c r="R685" s="51">
        <v>3</v>
      </c>
      <c r="S685" s="51" t="s">
        <v>1</v>
      </c>
      <c r="T685" s="51">
        <v>61.918027476526603</v>
      </c>
      <c r="U685" s="51">
        <v>59.164953620923903</v>
      </c>
      <c r="V685" s="51">
        <v>64.671101332129297</v>
      </c>
      <c r="W685" s="51">
        <v>2.7530738556026932</v>
      </c>
      <c r="X685" s="51">
        <v>2.7530738556027003</v>
      </c>
    </row>
    <row r="686" spans="15:24">
      <c r="O686" s="51" t="s">
        <v>1577</v>
      </c>
      <c r="P686" s="51" t="s">
        <v>47</v>
      </c>
      <c r="Q686" s="51" t="s">
        <v>28</v>
      </c>
      <c r="R686" s="51">
        <v>4</v>
      </c>
      <c r="S686" s="51" t="s">
        <v>1</v>
      </c>
      <c r="T686" s="51">
        <v>63.662119679616303</v>
      </c>
      <c r="U686" s="51">
        <v>60.684305953918503</v>
      </c>
      <c r="V686" s="51">
        <v>66.639933405314096</v>
      </c>
      <c r="W686" s="51">
        <v>2.9778137256977928</v>
      </c>
      <c r="X686" s="51">
        <v>2.9778137256977999</v>
      </c>
    </row>
    <row r="687" spans="15:24">
      <c r="O687" s="51" t="s">
        <v>1578</v>
      </c>
      <c r="P687" s="51" t="s">
        <v>47</v>
      </c>
      <c r="Q687" s="51" t="s">
        <v>28</v>
      </c>
      <c r="R687" s="51">
        <v>5</v>
      </c>
      <c r="S687" s="51" t="s">
        <v>1</v>
      </c>
      <c r="T687" s="51">
        <v>58.467110373017</v>
      </c>
      <c r="U687" s="51">
        <v>55.030041449278102</v>
      </c>
      <c r="V687" s="51">
        <v>61.904179296755999</v>
      </c>
      <c r="W687" s="51">
        <v>3.4370689237389982</v>
      </c>
      <c r="X687" s="51">
        <v>3.4370689237388987</v>
      </c>
    </row>
    <row r="688" spans="15:24">
      <c r="O688" s="51" t="s">
        <v>1120</v>
      </c>
      <c r="P688" s="51" t="s">
        <v>57</v>
      </c>
      <c r="Q688" s="51" t="s">
        <v>28</v>
      </c>
      <c r="R688" s="51">
        <v>0</v>
      </c>
      <c r="S688" s="51" t="s">
        <v>1</v>
      </c>
      <c r="T688" s="51">
        <v>63.339004907237801</v>
      </c>
      <c r="U688" s="51">
        <v>62.004702119279997</v>
      </c>
      <c r="V688" s="51">
        <v>64.673307695195604</v>
      </c>
      <c r="W688" s="51">
        <v>1.3343027879578031</v>
      </c>
      <c r="X688" s="51">
        <v>1.3343027879578031</v>
      </c>
    </row>
    <row r="689" spans="15:24">
      <c r="O689" s="51" t="s">
        <v>1121</v>
      </c>
      <c r="P689" s="51" t="s">
        <v>57</v>
      </c>
      <c r="Q689" s="51" t="s">
        <v>28</v>
      </c>
      <c r="R689" s="51">
        <v>1</v>
      </c>
      <c r="S689" s="51" t="s">
        <v>1</v>
      </c>
      <c r="T689" s="51">
        <v>66.635491308372906</v>
      </c>
      <c r="U689" s="51">
        <v>63.735232383674202</v>
      </c>
      <c r="V689" s="51">
        <v>69.535750233071496</v>
      </c>
      <c r="W689" s="51">
        <v>2.9002589246985906</v>
      </c>
      <c r="X689" s="51">
        <v>2.9002589246987043</v>
      </c>
    </row>
    <row r="690" spans="15:24">
      <c r="O690" s="51" t="s">
        <v>1122</v>
      </c>
      <c r="P690" s="51" t="s">
        <v>57</v>
      </c>
      <c r="Q690" s="51" t="s">
        <v>28</v>
      </c>
      <c r="R690" s="51">
        <v>2</v>
      </c>
      <c r="S690" s="51" t="s">
        <v>1</v>
      </c>
      <c r="T690" s="51">
        <v>65.760547804920705</v>
      </c>
      <c r="U690" s="51">
        <v>62.335479482278799</v>
      </c>
      <c r="V690" s="51">
        <v>69.185616127562596</v>
      </c>
      <c r="W690" s="51">
        <v>3.4250683226418914</v>
      </c>
      <c r="X690" s="51">
        <v>3.4250683226419056</v>
      </c>
    </row>
    <row r="691" spans="15:24">
      <c r="O691" s="51" t="s">
        <v>1123</v>
      </c>
      <c r="P691" s="51" t="s">
        <v>57</v>
      </c>
      <c r="Q691" s="51" t="s">
        <v>28</v>
      </c>
      <c r="R691" s="51">
        <v>3</v>
      </c>
      <c r="S691" s="51" t="s">
        <v>1</v>
      </c>
      <c r="T691" s="51">
        <v>65.188307103877193</v>
      </c>
      <c r="U691" s="51">
        <v>62.088095577546902</v>
      </c>
      <c r="V691" s="51">
        <v>68.288518630207605</v>
      </c>
      <c r="W691" s="51">
        <v>3.100211526330412</v>
      </c>
      <c r="X691" s="51">
        <v>3.1002115263302912</v>
      </c>
    </row>
    <row r="692" spans="15:24">
      <c r="O692" s="51" t="s">
        <v>1124</v>
      </c>
      <c r="P692" s="51" t="s">
        <v>57</v>
      </c>
      <c r="Q692" s="51" t="s">
        <v>28</v>
      </c>
      <c r="R692" s="51">
        <v>4</v>
      </c>
      <c r="S692" s="51" t="s">
        <v>1</v>
      </c>
      <c r="T692" s="51">
        <v>62.781113681134798</v>
      </c>
      <c r="U692" s="51">
        <v>59.834848213727398</v>
      </c>
      <c r="V692" s="51">
        <v>65.727379148542198</v>
      </c>
      <c r="W692" s="51">
        <v>2.9462654674074003</v>
      </c>
      <c r="X692" s="51">
        <v>2.9462654674074003</v>
      </c>
    </row>
    <row r="693" spans="15:24">
      <c r="O693" s="51" t="s">
        <v>1125</v>
      </c>
      <c r="P693" s="51" t="s">
        <v>57</v>
      </c>
      <c r="Q693" s="51" t="s">
        <v>28</v>
      </c>
      <c r="R693" s="51">
        <v>5</v>
      </c>
      <c r="S693" s="51" t="s">
        <v>1</v>
      </c>
      <c r="T693" s="51">
        <v>58.843111811980599</v>
      </c>
      <c r="U693" s="51">
        <v>55.996832191186897</v>
      </c>
      <c r="V693" s="51">
        <v>61.6893914327744</v>
      </c>
      <c r="W693" s="51">
        <v>2.8462796207938013</v>
      </c>
      <c r="X693" s="51">
        <v>2.8462796207937018</v>
      </c>
    </row>
    <row r="694" spans="15:24">
      <c r="O694" s="51" t="s">
        <v>1579</v>
      </c>
      <c r="P694" s="51" t="s">
        <v>48</v>
      </c>
      <c r="Q694" s="51" t="s">
        <v>28</v>
      </c>
      <c r="R694" s="51">
        <v>0</v>
      </c>
      <c r="S694" s="51" t="s">
        <v>1</v>
      </c>
      <c r="T694" s="51">
        <v>58.856403250590702</v>
      </c>
      <c r="U694" s="51">
        <v>57.708693388046299</v>
      </c>
      <c r="V694" s="51">
        <v>60.004113113135197</v>
      </c>
      <c r="W694" s="51">
        <v>1.1477098625444953</v>
      </c>
      <c r="X694" s="51">
        <v>1.1477098625444029</v>
      </c>
    </row>
    <row r="695" spans="15:24">
      <c r="O695" s="51" t="s">
        <v>1580</v>
      </c>
      <c r="P695" s="51" t="s">
        <v>48</v>
      </c>
      <c r="Q695" s="51" t="s">
        <v>28</v>
      </c>
      <c r="R695" s="51">
        <v>1</v>
      </c>
      <c r="S695" s="51" t="s">
        <v>1</v>
      </c>
      <c r="T695" s="51">
        <v>64.917540782223398</v>
      </c>
      <c r="U695" s="51">
        <v>62.345491917259999</v>
      </c>
      <c r="V695" s="51">
        <v>67.489589647186804</v>
      </c>
      <c r="W695" s="51">
        <v>2.5720488649634063</v>
      </c>
      <c r="X695" s="51">
        <v>2.5720488649633992</v>
      </c>
    </row>
    <row r="696" spans="15:24">
      <c r="O696" s="51" t="s">
        <v>1581</v>
      </c>
      <c r="P696" s="51" t="s">
        <v>48</v>
      </c>
      <c r="Q696" s="51" t="s">
        <v>28</v>
      </c>
      <c r="R696" s="51">
        <v>2</v>
      </c>
      <c r="S696" s="51" t="s">
        <v>1</v>
      </c>
      <c r="T696" s="51">
        <v>59.887395233916699</v>
      </c>
      <c r="U696" s="51">
        <v>57.389009316176001</v>
      </c>
      <c r="V696" s="51">
        <v>62.385781151657397</v>
      </c>
      <c r="W696" s="51">
        <v>2.4983859177406984</v>
      </c>
      <c r="X696" s="51">
        <v>2.4983859177406984</v>
      </c>
    </row>
    <row r="697" spans="15:24">
      <c r="O697" s="51" t="s">
        <v>1582</v>
      </c>
      <c r="P697" s="51" t="s">
        <v>48</v>
      </c>
      <c r="Q697" s="51" t="s">
        <v>28</v>
      </c>
      <c r="R697" s="51">
        <v>3</v>
      </c>
      <c r="S697" s="51" t="s">
        <v>1</v>
      </c>
      <c r="T697" s="51">
        <v>57.9648981691034</v>
      </c>
      <c r="U697" s="51">
        <v>55.262054921179498</v>
      </c>
      <c r="V697" s="51">
        <v>60.667741417027401</v>
      </c>
      <c r="W697" s="51">
        <v>2.702843247924001</v>
      </c>
      <c r="X697" s="51">
        <v>2.7028432479239015</v>
      </c>
    </row>
    <row r="698" spans="15:24">
      <c r="O698" s="51" t="s">
        <v>1583</v>
      </c>
      <c r="P698" s="51" t="s">
        <v>48</v>
      </c>
      <c r="Q698" s="51" t="s">
        <v>28</v>
      </c>
      <c r="R698" s="51">
        <v>4</v>
      </c>
      <c r="S698" s="51" t="s">
        <v>1</v>
      </c>
      <c r="T698" s="51">
        <v>57.555736682585298</v>
      </c>
      <c r="U698" s="51">
        <v>54.714164467941103</v>
      </c>
      <c r="V698" s="51">
        <v>60.3973088972296</v>
      </c>
      <c r="W698" s="51">
        <v>2.8415722146443017</v>
      </c>
      <c r="X698" s="51">
        <v>2.8415722146441951</v>
      </c>
    </row>
    <row r="699" spans="15:24">
      <c r="O699" s="51" t="s">
        <v>1584</v>
      </c>
      <c r="P699" s="51" t="s">
        <v>48</v>
      </c>
      <c r="Q699" s="51" t="s">
        <v>28</v>
      </c>
      <c r="R699" s="51">
        <v>5</v>
      </c>
      <c r="S699" s="51" t="s">
        <v>1</v>
      </c>
      <c r="T699" s="51">
        <v>54.0272856205724</v>
      </c>
      <c r="U699" s="51">
        <v>51.504908181246897</v>
      </c>
      <c r="V699" s="51">
        <v>56.549663059897803</v>
      </c>
      <c r="W699" s="51">
        <v>2.5223774393254033</v>
      </c>
      <c r="X699" s="51">
        <v>2.5223774393255027</v>
      </c>
    </row>
    <row r="700" spans="15:24">
      <c r="O700" s="51" t="s">
        <v>1585</v>
      </c>
      <c r="P700" s="51" t="s">
        <v>50</v>
      </c>
      <c r="Q700" s="51" t="s">
        <v>28</v>
      </c>
      <c r="R700" s="51">
        <v>0</v>
      </c>
      <c r="S700" s="51" t="s">
        <v>1</v>
      </c>
      <c r="T700" s="51">
        <v>60.422561181541802</v>
      </c>
      <c r="U700" s="51">
        <v>59.276700770690702</v>
      </c>
      <c r="V700" s="51">
        <v>61.568421592392902</v>
      </c>
      <c r="W700" s="51">
        <v>1.1458604108510997</v>
      </c>
      <c r="X700" s="51">
        <v>1.1458604108510997</v>
      </c>
    </row>
    <row r="701" spans="15:24">
      <c r="O701" s="51" t="s">
        <v>1586</v>
      </c>
      <c r="P701" s="51" t="s">
        <v>50</v>
      </c>
      <c r="Q701" s="51" t="s">
        <v>28</v>
      </c>
      <c r="R701" s="51">
        <v>1</v>
      </c>
      <c r="S701" s="51" t="s">
        <v>1</v>
      </c>
      <c r="T701" s="51">
        <v>66.019640661537295</v>
      </c>
      <c r="U701" s="51">
        <v>63.338959634306903</v>
      </c>
      <c r="V701" s="51">
        <v>68.700321688767602</v>
      </c>
      <c r="W701" s="51">
        <v>2.6806810272303068</v>
      </c>
      <c r="X701" s="51">
        <v>2.680681027230392</v>
      </c>
    </row>
    <row r="702" spans="15:24">
      <c r="O702" s="51" t="s">
        <v>1587</v>
      </c>
      <c r="P702" s="51" t="s">
        <v>50</v>
      </c>
      <c r="Q702" s="51" t="s">
        <v>28</v>
      </c>
      <c r="R702" s="51">
        <v>2</v>
      </c>
      <c r="S702" s="51" t="s">
        <v>1</v>
      </c>
      <c r="T702" s="51">
        <v>63.771663946077403</v>
      </c>
      <c r="U702" s="51">
        <v>61.289520640604401</v>
      </c>
      <c r="V702" s="51">
        <v>66.253807251550398</v>
      </c>
      <c r="W702" s="51">
        <v>2.4821433054729951</v>
      </c>
      <c r="X702" s="51">
        <v>2.4821433054730022</v>
      </c>
    </row>
    <row r="703" spans="15:24">
      <c r="O703" s="51" t="s">
        <v>1588</v>
      </c>
      <c r="P703" s="51" t="s">
        <v>50</v>
      </c>
      <c r="Q703" s="51" t="s">
        <v>28</v>
      </c>
      <c r="R703" s="51">
        <v>3</v>
      </c>
      <c r="S703" s="51" t="s">
        <v>1</v>
      </c>
      <c r="T703" s="51">
        <v>60.023748061305703</v>
      </c>
      <c r="U703" s="51">
        <v>57.422575847540998</v>
      </c>
      <c r="V703" s="51">
        <v>62.624920275070501</v>
      </c>
      <c r="W703" s="51">
        <v>2.6011722137647979</v>
      </c>
      <c r="X703" s="51">
        <v>2.6011722137647055</v>
      </c>
    </row>
    <row r="704" spans="15:24">
      <c r="O704" s="51" t="s">
        <v>1589</v>
      </c>
      <c r="P704" s="51" t="s">
        <v>50</v>
      </c>
      <c r="Q704" s="51" t="s">
        <v>28</v>
      </c>
      <c r="R704" s="51">
        <v>4</v>
      </c>
      <c r="S704" s="51" t="s">
        <v>1</v>
      </c>
      <c r="T704" s="51">
        <v>56.687248316249303</v>
      </c>
      <c r="U704" s="51">
        <v>54.129790009509797</v>
      </c>
      <c r="V704" s="51">
        <v>59.244706622988801</v>
      </c>
      <c r="W704" s="51">
        <v>2.5574583067394983</v>
      </c>
      <c r="X704" s="51">
        <v>2.5574583067395054</v>
      </c>
    </row>
    <row r="705" spans="15:24">
      <c r="O705" s="51" t="s">
        <v>1590</v>
      </c>
      <c r="P705" s="51" t="s">
        <v>50</v>
      </c>
      <c r="Q705" s="51" t="s">
        <v>28</v>
      </c>
      <c r="R705" s="51">
        <v>5</v>
      </c>
      <c r="S705" s="51" t="s">
        <v>1</v>
      </c>
      <c r="T705" s="51">
        <v>55.854304940792602</v>
      </c>
      <c r="U705" s="51">
        <v>53.212883710272699</v>
      </c>
      <c r="V705" s="51">
        <v>58.495726171312398</v>
      </c>
      <c r="W705" s="51">
        <v>2.6414212305197964</v>
      </c>
      <c r="X705" s="51">
        <v>2.641421230519903</v>
      </c>
    </row>
    <row r="706" spans="15:24">
      <c r="O706" s="51" t="s">
        <v>1591</v>
      </c>
      <c r="P706" s="51" t="s">
        <v>51</v>
      </c>
      <c r="Q706" s="51" t="s">
        <v>28</v>
      </c>
      <c r="R706" s="51">
        <v>0</v>
      </c>
      <c r="S706" s="51" t="s">
        <v>1</v>
      </c>
      <c r="T706" s="51">
        <v>62.458635171390299</v>
      </c>
      <c r="U706" s="51">
        <v>61.110675151564699</v>
      </c>
      <c r="V706" s="51">
        <v>63.806595191215898</v>
      </c>
      <c r="W706" s="51">
        <v>1.3479600198255994</v>
      </c>
      <c r="X706" s="51">
        <v>1.3479600198255994</v>
      </c>
    </row>
    <row r="707" spans="15:24">
      <c r="O707" s="51" t="s">
        <v>1592</v>
      </c>
      <c r="P707" s="51" t="s">
        <v>51</v>
      </c>
      <c r="Q707" s="51" t="s">
        <v>28</v>
      </c>
      <c r="R707" s="51">
        <v>1</v>
      </c>
      <c r="S707" s="51" t="s">
        <v>1</v>
      </c>
      <c r="T707" s="51">
        <v>68.182301677310704</v>
      </c>
      <c r="U707" s="51">
        <v>65.165775488806602</v>
      </c>
      <c r="V707" s="51">
        <v>71.198827865814806</v>
      </c>
      <c r="W707" s="51">
        <v>3.0165261885041019</v>
      </c>
      <c r="X707" s="51">
        <v>3.0165261885041019</v>
      </c>
    </row>
    <row r="708" spans="15:24">
      <c r="O708" s="51" t="s">
        <v>1593</v>
      </c>
      <c r="P708" s="51" t="s">
        <v>51</v>
      </c>
      <c r="Q708" s="51" t="s">
        <v>28</v>
      </c>
      <c r="R708" s="51">
        <v>2</v>
      </c>
      <c r="S708" s="51" t="s">
        <v>1</v>
      </c>
      <c r="T708" s="51">
        <v>63.9645195487645</v>
      </c>
      <c r="U708" s="51">
        <v>60.742899159103899</v>
      </c>
      <c r="V708" s="51">
        <v>67.1861399384252</v>
      </c>
      <c r="W708" s="51">
        <v>3.2216203896606999</v>
      </c>
      <c r="X708" s="51">
        <v>3.2216203896606004</v>
      </c>
    </row>
    <row r="709" spans="15:24">
      <c r="O709" s="51" t="s">
        <v>1594</v>
      </c>
      <c r="P709" s="51" t="s">
        <v>51</v>
      </c>
      <c r="Q709" s="51" t="s">
        <v>28</v>
      </c>
      <c r="R709" s="51">
        <v>3</v>
      </c>
      <c r="S709" s="51" t="s">
        <v>1</v>
      </c>
      <c r="T709" s="51">
        <v>62.986374505509701</v>
      </c>
      <c r="U709" s="51">
        <v>60.076331368008198</v>
      </c>
      <c r="V709" s="51">
        <v>65.896417643011105</v>
      </c>
      <c r="W709" s="51">
        <v>2.910043137501404</v>
      </c>
      <c r="X709" s="51">
        <v>2.9100431375015035</v>
      </c>
    </row>
    <row r="710" spans="15:24">
      <c r="O710" s="51" t="s">
        <v>1595</v>
      </c>
      <c r="P710" s="51" t="s">
        <v>51</v>
      </c>
      <c r="Q710" s="51" t="s">
        <v>28</v>
      </c>
      <c r="R710" s="51">
        <v>4</v>
      </c>
      <c r="S710" s="51" t="s">
        <v>1</v>
      </c>
      <c r="T710" s="51">
        <v>60.906263494011299</v>
      </c>
      <c r="U710" s="51">
        <v>57.906151046384402</v>
      </c>
      <c r="V710" s="51">
        <v>63.906375941638103</v>
      </c>
      <c r="W710" s="51">
        <v>3.0001124476268046</v>
      </c>
      <c r="X710" s="51">
        <v>3.000112447626897</v>
      </c>
    </row>
    <row r="711" spans="15:24">
      <c r="O711" s="51" t="s">
        <v>1596</v>
      </c>
      <c r="P711" s="51" t="s">
        <v>51</v>
      </c>
      <c r="Q711" s="51" t="s">
        <v>28</v>
      </c>
      <c r="R711" s="51">
        <v>5</v>
      </c>
      <c r="S711" s="51" t="s">
        <v>1</v>
      </c>
      <c r="T711" s="51">
        <v>57.184797209862701</v>
      </c>
      <c r="U711" s="51">
        <v>54.394308891014802</v>
      </c>
      <c r="V711" s="51">
        <v>59.9752855287106</v>
      </c>
      <c r="W711" s="51">
        <v>2.7904883188478991</v>
      </c>
      <c r="X711" s="51">
        <v>2.7904883188478991</v>
      </c>
    </row>
    <row r="712" spans="15:24">
      <c r="O712" s="51" t="s">
        <v>1597</v>
      </c>
      <c r="P712" s="51" t="s">
        <v>52</v>
      </c>
      <c r="Q712" s="51" t="s">
        <v>28</v>
      </c>
      <c r="R712" s="51">
        <v>0</v>
      </c>
      <c r="S712" s="51" t="s">
        <v>1</v>
      </c>
      <c r="T712" s="51">
        <v>60.082402984576703</v>
      </c>
      <c r="U712" s="51">
        <v>58.599878095554502</v>
      </c>
      <c r="V712" s="51">
        <v>61.564927873598897</v>
      </c>
      <c r="W712" s="51">
        <v>1.4825248890221943</v>
      </c>
      <c r="X712" s="51">
        <v>1.4825248890222014</v>
      </c>
    </row>
    <row r="713" spans="15:24">
      <c r="O713" s="51" t="s">
        <v>1598</v>
      </c>
      <c r="P713" s="51" t="s">
        <v>52</v>
      </c>
      <c r="Q713" s="51" t="s">
        <v>28</v>
      </c>
      <c r="R713" s="51">
        <v>1</v>
      </c>
      <c r="S713" s="51" t="s">
        <v>1</v>
      </c>
      <c r="T713" s="51">
        <v>61.7881371982037</v>
      </c>
      <c r="U713" s="51">
        <v>57.840016140095202</v>
      </c>
      <c r="V713" s="51">
        <v>65.736258256312198</v>
      </c>
      <c r="W713" s="51">
        <v>3.948121058108498</v>
      </c>
      <c r="X713" s="51">
        <v>3.948121058108498</v>
      </c>
    </row>
    <row r="714" spans="15:24">
      <c r="O714" s="51" t="s">
        <v>1599</v>
      </c>
      <c r="P714" s="51" t="s">
        <v>52</v>
      </c>
      <c r="Q714" s="51" t="s">
        <v>28</v>
      </c>
      <c r="R714" s="51">
        <v>2</v>
      </c>
      <c r="S714" s="51" t="s">
        <v>1</v>
      </c>
      <c r="T714" s="51">
        <v>68.335715162964405</v>
      </c>
      <c r="U714" s="51">
        <v>65.396118371210605</v>
      </c>
      <c r="V714" s="51">
        <v>71.275311954718205</v>
      </c>
      <c r="W714" s="51">
        <v>2.9395967917538002</v>
      </c>
      <c r="X714" s="51">
        <v>2.9395967917538002</v>
      </c>
    </row>
    <row r="715" spans="15:24">
      <c r="O715" s="51" t="s">
        <v>1600</v>
      </c>
      <c r="P715" s="51" t="s">
        <v>52</v>
      </c>
      <c r="Q715" s="51" t="s">
        <v>28</v>
      </c>
      <c r="R715" s="51">
        <v>3</v>
      </c>
      <c r="S715" s="51" t="s">
        <v>1</v>
      </c>
      <c r="T715" s="51">
        <v>59.635432382987403</v>
      </c>
      <c r="U715" s="51">
        <v>56.561891936086099</v>
      </c>
      <c r="V715" s="51">
        <v>62.708972829888801</v>
      </c>
      <c r="W715" s="51">
        <v>3.0735404469013972</v>
      </c>
      <c r="X715" s="51">
        <v>3.0735404469013048</v>
      </c>
    </row>
    <row r="716" spans="15:24">
      <c r="O716" s="51" t="s">
        <v>1601</v>
      </c>
      <c r="P716" s="51" t="s">
        <v>52</v>
      </c>
      <c r="Q716" s="51" t="s">
        <v>28</v>
      </c>
      <c r="R716" s="51">
        <v>4</v>
      </c>
      <c r="S716" s="51" t="s">
        <v>1</v>
      </c>
      <c r="T716" s="51">
        <v>60.679945190089903</v>
      </c>
      <c r="U716" s="51">
        <v>57.1684153709339</v>
      </c>
      <c r="V716" s="51">
        <v>64.191475009245906</v>
      </c>
      <c r="W716" s="51">
        <v>3.5115298191560029</v>
      </c>
      <c r="X716" s="51">
        <v>3.5115298191560029</v>
      </c>
    </row>
    <row r="717" spans="15:24">
      <c r="O717" s="51" t="s">
        <v>1602</v>
      </c>
      <c r="P717" s="51" t="s">
        <v>52</v>
      </c>
      <c r="Q717" s="51" t="s">
        <v>28</v>
      </c>
      <c r="R717" s="51">
        <v>5</v>
      </c>
      <c r="S717" s="51" t="s">
        <v>1</v>
      </c>
      <c r="T717" s="51">
        <v>51.728875693520401</v>
      </c>
      <c r="U717" s="51">
        <v>48.346339674604401</v>
      </c>
      <c r="V717" s="51">
        <v>55.111411712436499</v>
      </c>
      <c r="W717" s="51">
        <v>3.3825360189160989</v>
      </c>
      <c r="X717" s="51">
        <v>3.3825360189159994</v>
      </c>
    </row>
    <row r="718" spans="15:24">
      <c r="O718" s="51" t="s">
        <v>1603</v>
      </c>
      <c r="P718" s="51" t="s">
        <v>53</v>
      </c>
      <c r="Q718" s="51" t="s">
        <v>28</v>
      </c>
      <c r="R718" s="51">
        <v>0</v>
      </c>
      <c r="S718" s="51" t="s">
        <v>1</v>
      </c>
      <c r="T718" s="51">
        <v>62.450062026920897</v>
      </c>
      <c r="U718" s="51">
        <v>61.186582062394898</v>
      </c>
      <c r="V718" s="51">
        <v>63.713541991447002</v>
      </c>
      <c r="W718" s="51">
        <v>1.2634799645261054</v>
      </c>
      <c r="X718" s="51">
        <v>1.2634799645259989</v>
      </c>
    </row>
    <row r="719" spans="15:24">
      <c r="O719" s="51" t="s">
        <v>1604</v>
      </c>
      <c r="P719" s="51" t="s">
        <v>53</v>
      </c>
      <c r="Q719" s="51" t="s">
        <v>28</v>
      </c>
      <c r="R719" s="51">
        <v>1</v>
      </c>
      <c r="S719" s="51" t="s">
        <v>1</v>
      </c>
      <c r="T719" s="51">
        <v>69.212605338843701</v>
      </c>
      <c r="U719" s="51">
        <v>66.492059592685706</v>
      </c>
      <c r="V719" s="51">
        <v>71.933151085001697</v>
      </c>
      <c r="W719" s="51">
        <v>2.7205457461579954</v>
      </c>
      <c r="X719" s="51">
        <v>2.7205457461579954</v>
      </c>
    </row>
    <row r="720" spans="15:24">
      <c r="O720" s="51" t="s">
        <v>1605</v>
      </c>
      <c r="P720" s="51" t="s">
        <v>53</v>
      </c>
      <c r="Q720" s="51" t="s">
        <v>28</v>
      </c>
      <c r="R720" s="51">
        <v>2</v>
      </c>
      <c r="S720" s="51" t="s">
        <v>1</v>
      </c>
      <c r="T720" s="51">
        <v>63.855641368339398</v>
      </c>
      <c r="U720" s="51">
        <v>60.800064207836897</v>
      </c>
      <c r="V720" s="51">
        <v>66.911218528841999</v>
      </c>
      <c r="W720" s="51">
        <v>3.055577160502601</v>
      </c>
      <c r="X720" s="51">
        <v>3.0555771605025015</v>
      </c>
    </row>
    <row r="721" spans="15:24">
      <c r="O721" s="51" t="s">
        <v>1606</v>
      </c>
      <c r="P721" s="51" t="s">
        <v>53</v>
      </c>
      <c r="Q721" s="51" t="s">
        <v>28</v>
      </c>
      <c r="R721" s="51">
        <v>3</v>
      </c>
      <c r="S721" s="51" t="s">
        <v>1</v>
      </c>
      <c r="T721" s="51">
        <v>62.9048483924755</v>
      </c>
      <c r="U721" s="51">
        <v>59.857830037770697</v>
      </c>
      <c r="V721" s="51">
        <v>65.951866747180304</v>
      </c>
      <c r="W721" s="51">
        <v>3.0470183547048038</v>
      </c>
      <c r="X721" s="51">
        <v>3.0470183547048038</v>
      </c>
    </row>
    <row r="722" spans="15:24">
      <c r="O722" s="51" t="s">
        <v>1607</v>
      </c>
      <c r="P722" s="51" t="s">
        <v>53</v>
      </c>
      <c r="Q722" s="51" t="s">
        <v>28</v>
      </c>
      <c r="R722" s="51">
        <v>4</v>
      </c>
      <c r="S722" s="51" t="s">
        <v>1</v>
      </c>
      <c r="T722" s="51">
        <v>58.344813846993603</v>
      </c>
      <c r="U722" s="51">
        <v>55.178325174153002</v>
      </c>
      <c r="V722" s="51">
        <v>61.511302519834302</v>
      </c>
      <c r="W722" s="51">
        <v>3.1664886728406998</v>
      </c>
      <c r="X722" s="51">
        <v>3.1664886728406003</v>
      </c>
    </row>
    <row r="723" spans="15:24">
      <c r="O723" s="51" t="s">
        <v>1608</v>
      </c>
      <c r="P723" s="51" t="s">
        <v>53</v>
      </c>
      <c r="Q723" s="51" t="s">
        <v>28</v>
      </c>
      <c r="R723" s="51">
        <v>5</v>
      </c>
      <c r="S723" s="51" t="s">
        <v>1</v>
      </c>
      <c r="T723" s="51">
        <v>57.6212212933685</v>
      </c>
      <c r="U723" s="51">
        <v>54.552358632731398</v>
      </c>
      <c r="V723" s="51">
        <v>60.690083954005601</v>
      </c>
      <c r="W723" s="51">
        <v>3.0688626606371017</v>
      </c>
      <c r="X723" s="51">
        <v>3.0688626606371017</v>
      </c>
    </row>
  </sheetData>
  <mergeCells count="1">
    <mergeCell ref="O1:X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15:O49"/>
  <sheetViews>
    <sheetView showGridLines="0" workbookViewId="0">
      <selection activeCell="H26" sqref="H26"/>
    </sheetView>
  </sheetViews>
  <sheetFormatPr defaultRowHeight="15"/>
  <cols>
    <col min="1" max="1" width="2.85546875" customWidth="1"/>
    <col min="2" max="2" width="26.7109375" customWidth="1"/>
    <col min="3" max="3" width="5" bestFit="1" customWidth="1"/>
    <col min="4" max="4" width="10.85546875" customWidth="1"/>
    <col min="5" max="5" width="6.5703125" customWidth="1"/>
    <col min="6" max="6" width="4.5703125" style="45" customWidth="1"/>
    <col min="7" max="7" width="2.42578125" customWidth="1"/>
    <col min="8" max="8" width="18.85546875" customWidth="1"/>
    <col min="10" max="10" width="12" customWidth="1"/>
  </cols>
  <sheetData>
    <row r="15" spans="2:7" ht="42.75" customHeight="1">
      <c r="B15" s="92" t="str">
        <f>Controls!B3&amp;" at birth, "&amp;"Wales "&amp;Controls!G1&amp;" and "&amp;Controls!G18&amp;", "&amp;INDEX(Controls!A20:B21,Controls!C2,2)&amp;", 2005-09"</f>
        <v>Life expectancy at birth, Wales health boards and local authorities, males, 2005-09</v>
      </c>
      <c r="C15" s="92"/>
      <c r="D15" s="92"/>
      <c r="E15" s="92"/>
      <c r="F15" s="92"/>
      <c r="G15" s="67"/>
    </row>
    <row r="16" spans="2:7" ht="6.75" customHeight="1">
      <c r="B16" s="74"/>
      <c r="C16" s="74"/>
      <c r="D16" s="74"/>
      <c r="E16" s="75"/>
      <c r="F16" s="75"/>
      <c r="G16" s="67"/>
    </row>
    <row r="17" spans="2:15" ht="42" customHeight="1">
      <c r="B17" s="68"/>
      <c r="C17" s="93" t="str">
        <f>Controls!B3&amp;" 
(95% CI)"</f>
        <v>Life expectancy 
(95% CI)</v>
      </c>
      <c r="D17" s="93"/>
      <c r="E17" s="67"/>
      <c r="F17" s="67"/>
      <c r="G17" s="67"/>
    </row>
    <row r="18" spans="2:15" s="45" customFormat="1" ht="17.25" customHeight="1">
      <c r="B18" s="77" t="s">
        <v>18</v>
      </c>
      <c r="C18" s="71">
        <f>ROUND(VLOOKUP(TRIM($B18),Controls!$H$9:$O$16,4,0),1)</f>
        <v>77</v>
      </c>
      <c r="D18" s="86" t="str">
        <f>"("&amp;ROUND(VLOOKUP(TRIM($B18),Controls!H9:O16,5,0),1)&amp;" - "&amp;ROUND(VLOOKUP(TRIM($B18),Controls!H9:O16,6,0),1)&amp;")"</f>
        <v>(76.9 - 77.1)</v>
      </c>
      <c r="E18" s="67"/>
      <c r="F18" s="67"/>
      <c r="G18" s="67"/>
    </row>
    <row r="19" spans="2:15">
      <c r="B19" s="70" t="s">
        <v>24</v>
      </c>
      <c r="C19" s="71">
        <f>ROUND(VLOOKUP(TRIM($B19),Controls!$R$8:$Y$45,2,0),1)</f>
        <v>77.3</v>
      </c>
      <c r="D19" s="86" t="str">
        <f>"("&amp;ROUND(VLOOKUP(TRIM($B19),Controls!$R$8:$Y$45,3,0),1)&amp;" - "&amp;ROUND(VLOOKUP(TRIM($B19),Controls!$R$9:$Y$45,4,0),1)&amp;")"</f>
        <v>(77.1 - 77.6)</v>
      </c>
      <c r="E19" s="72"/>
      <c r="F19" s="67"/>
      <c r="G19" s="67"/>
    </row>
    <row r="20" spans="2:15">
      <c r="B20" s="69" t="s">
        <v>1617</v>
      </c>
      <c r="C20" s="71">
        <f>ROUND(VLOOKUP(TRIM($B20),Controls!$R$8:$Y$45,2,0),1)</f>
        <v>76.8</v>
      </c>
      <c r="D20" s="86" t="str">
        <f>"("&amp;ROUND(VLOOKUP(TRIM($B20),Controls!$R$8:$Y$45,3,0),1)&amp;" - "&amp;ROUND(VLOOKUP(TRIM($B20),Controls!$R$9:$Y$45,4,0),1)&amp;")"</f>
        <v>(76.1 - 77.5)</v>
      </c>
      <c r="E20" s="72"/>
      <c r="F20" s="67"/>
      <c r="G20" s="67"/>
    </row>
    <row r="21" spans="2:15">
      <c r="B21" s="69" t="s">
        <v>1618</v>
      </c>
      <c r="C21" s="71">
        <f>ROUND(VLOOKUP(TRIM($B21),Controls!$R$8:$Y$45,2,0),1)</f>
        <v>77.099999999999994</v>
      </c>
      <c r="D21" s="86" t="str">
        <f>"("&amp;ROUND(VLOOKUP(TRIM($B21),Controls!$R$8:$Y$45,3,0),1)&amp;" - "&amp;ROUND(VLOOKUP(TRIM($B21),Controls!$R$9:$Y$45,4,0),1)&amp;")"</f>
        <v>(76.6 - 77.7)</v>
      </c>
      <c r="E21" s="72"/>
      <c r="F21" s="68"/>
      <c r="G21" s="68"/>
    </row>
    <row r="22" spans="2:15">
      <c r="B22" s="69" t="s">
        <v>1619</v>
      </c>
      <c r="C22" s="71">
        <f>ROUND(VLOOKUP(TRIM($B22),Controls!$R$8:$Y$45,2,0),1)</f>
        <v>77</v>
      </c>
      <c r="D22" s="86" t="str">
        <f>"("&amp;ROUND(VLOOKUP(TRIM($B22),Controls!$R$8:$Y$45,3,0),1)&amp;" - "&amp;ROUND(VLOOKUP(TRIM($B22),Controls!$R$9:$Y$45,4,0),1)&amp;")"</f>
        <v>(76.4 - 77.5)</v>
      </c>
      <c r="E22" s="72"/>
      <c r="F22" s="68"/>
      <c r="G22" s="68"/>
    </row>
    <row r="23" spans="2:15">
      <c r="B23" s="69" t="s">
        <v>1620</v>
      </c>
      <c r="C23" s="71">
        <f>ROUND(VLOOKUP(TRIM($B23),Controls!$R$8:$Y$45,2,0),1)</f>
        <v>77.5</v>
      </c>
      <c r="D23" s="86" t="str">
        <f>"("&amp;ROUND(VLOOKUP(TRIM($B23),Controls!$R$8:$Y$45,3,0),1)&amp;" - "&amp;ROUND(VLOOKUP(TRIM($B23),Controls!$R$9:$Y$45,4,0),1)&amp;")"</f>
        <v>(76.9 - 78.1)</v>
      </c>
      <c r="E23" s="72"/>
      <c r="F23" s="68"/>
      <c r="G23" s="68"/>
    </row>
    <row r="24" spans="2:15">
      <c r="B24" s="69" t="s">
        <v>1621</v>
      </c>
      <c r="C24" s="71">
        <f>ROUND(VLOOKUP(TRIM($B24),Controls!$R$8:$Y$45,2,0),1)</f>
        <v>77.7</v>
      </c>
      <c r="D24" s="86" t="str">
        <f>"("&amp;ROUND(VLOOKUP(TRIM($B24),Controls!$R$8:$Y$45,3,0),1)&amp;" - "&amp;ROUND(VLOOKUP(TRIM($B24),Controls!$R$9:$Y$45,4,0),1)&amp;")"</f>
        <v>(77.2 - 78.2)</v>
      </c>
      <c r="E24" s="72"/>
      <c r="F24" s="68"/>
      <c r="G24" s="68"/>
    </row>
    <row r="25" spans="2:15">
      <c r="B25" s="69" t="s">
        <v>1622</v>
      </c>
      <c r="C25" s="71">
        <f>ROUND(VLOOKUP(TRIM($B25),Controls!$R$8:$Y$45,2,0),1)</f>
        <v>77.3</v>
      </c>
      <c r="D25" s="86" t="str">
        <f>"("&amp;ROUND(VLOOKUP(TRIM($B25),Controls!$R$8:$Y$45,3,0),1)&amp;" - "&amp;ROUND(VLOOKUP(TRIM($B25),Controls!$R$9:$Y$45,4,0),1)&amp;")"</f>
        <v>(76.9 - 77.8)</v>
      </c>
      <c r="E25" s="72"/>
      <c r="F25" s="68"/>
      <c r="G25" s="68"/>
      <c r="O25" s="45"/>
    </row>
    <row r="26" spans="2:15">
      <c r="B26" s="70" t="s">
        <v>29</v>
      </c>
      <c r="C26" s="71">
        <f>ROUND(VLOOKUP(TRIM($B26),Controls!$R$8:$Y$45,2,0),1)</f>
        <v>79.099999999999994</v>
      </c>
      <c r="D26" s="86" t="str">
        <f>"("&amp;ROUND(VLOOKUP(TRIM($B26),Controls!$R$8:$Y$45,3,0),1)&amp;" - "&amp;ROUND(VLOOKUP(TRIM($B26),Controls!$R$9:$Y$45,4,0),1)&amp;")"</f>
        <v>(78.6 - 79.6)</v>
      </c>
      <c r="E26" s="72"/>
      <c r="F26" s="68"/>
      <c r="G26" s="68"/>
    </row>
    <row r="27" spans="2:15" ht="15" customHeight="1">
      <c r="B27" s="70" t="s">
        <v>27</v>
      </c>
      <c r="C27" s="71">
        <f>ROUND(VLOOKUP(TRIM($B27),Controls!$R$8:$Y$45,2,0),1)</f>
        <v>77.400000000000006</v>
      </c>
      <c r="D27" s="86" t="str">
        <f>"("&amp;ROUND(VLOOKUP(TRIM($B27),Controls!$R$8:$Y$45,3,0),1)&amp;" - "&amp;ROUND(VLOOKUP(TRIM($B27),Controls!$R$9:$Y$45,4,0),1)&amp;")"</f>
        <v>(77.1 - 77.7)</v>
      </c>
      <c r="E27" s="72"/>
      <c r="F27" s="68"/>
      <c r="G27" s="68"/>
      <c r="K27" s="59"/>
      <c r="L27" s="59"/>
      <c r="M27" s="59"/>
    </row>
    <row r="28" spans="2:15" s="61" customFormat="1" ht="15" customHeight="1">
      <c r="B28" s="69" t="s">
        <v>1623</v>
      </c>
      <c r="C28" s="71">
        <f>ROUND(VLOOKUP(TRIM($B28),Controls!$R$8:$Y$45,2,0),1)</f>
        <v>80</v>
      </c>
      <c r="D28" s="86" t="str">
        <f>"("&amp;ROUND(VLOOKUP(TRIM($B28),Controls!$R$8:$Y$45,3,0),1)&amp;" - "&amp;ROUND(VLOOKUP(TRIM($B28),Controls!$R$9:$Y$45,4,0),1)&amp;")"</f>
        <v>(79.3 - 80.7)</v>
      </c>
      <c r="E28" s="72"/>
      <c r="F28" s="68"/>
      <c r="G28" s="68"/>
      <c r="K28" s="63"/>
      <c r="L28" s="63"/>
      <c r="M28" s="63"/>
    </row>
    <row r="29" spans="2:15" s="61" customFormat="1" ht="15" customHeight="1">
      <c r="B29" s="69" t="s">
        <v>1624</v>
      </c>
      <c r="C29" s="71">
        <f>ROUND(VLOOKUP(TRIM($B29),Controls!$R$8:$Y$45,2,0),1)</f>
        <v>76.900000000000006</v>
      </c>
      <c r="D29" s="86" t="str">
        <f>"("&amp;ROUND(VLOOKUP(TRIM($B29),Controls!$R$8:$Y$45,3,0),1)&amp;" - "&amp;ROUND(VLOOKUP(TRIM($B29),Controls!$R$9:$Y$45,4,0),1)&amp;")"</f>
        <v>(76.3 - 77.4)</v>
      </c>
      <c r="E29" s="72"/>
      <c r="F29" s="68"/>
      <c r="G29" s="68"/>
      <c r="K29" s="63"/>
      <c r="L29" s="63"/>
      <c r="M29" s="63"/>
    </row>
    <row r="30" spans="2:15">
      <c r="B30" s="69" t="s">
        <v>1625</v>
      </c>
      <c r="C30" s="71">
        <f>ROUND(VLOOKUP(TRIM($B30),Controls!$R$8:$Y$45,2,0),1)</f>
        <v>76.7</v>
      </c>
      <c r="D30" s="86" t="str">
        <f>"("&amp;ROUND(VLOOKUP(TRIM($B30),Controls!$R$8:$Y$45,3,0),1)&amp;" - "&amp;ROUND(VLOOKUP(TRIM($B30),Controls!$R$9:$Y$45,4,0),1)&amp;")"</f>
        <v>(76.3 - 77.2)</v>
      </c>
      <c r="E30" s="72"/>
      <c r="F30" s="68"/>
      <c r="G30" s="68"/>
      <c r="K30" s="62"/>
      <c r="L30" s="62"/>
      <c r="M30" s="62"/>
    </row>
    <row r="31" spans="2:15">
      <c r="B31" s="70" t="s">
        <v>22</v>
      </c>
      <c r="C31" s="71">
        <f>ROUND(VLOOKUP(TRIM($B31),Controls!$R$8:$Y$45,2,0),1)</f>
        <v>76.5</v>
      </c>
      <c r="D31" s="86" t="str">
        <f>"("&amp;ROUND(VLOOKUP(TRIM($B31),Controls!$R$8:$Y$45,3,0),1)&amp;" - "&amp;ROUND(VLOOKUP(TRIM($B31),Controls!$R$9:$Y$45,4,0),1)&amp;")"</f>
        <v>(76.2 - 76.7)</v>
      </c>
      <c r="E31" s="72"/>
      <c r="F31" s="68"/>
      <c r="G31" s="68"/>
      <c r="K31" s="62"/>
      <c r="L31" s="62"/>
      <c r="M31" s="62"/>
    </row>
    <row r="32" spans="2:15">
      <c r="B32" s="69" t="s">
        <v>1626</v>
      </c>
      <c r="C32" s="71">
        <f>ROUND(VLOOKUP(TRIM($B32),Controls!$R$8:$Y$45,2,0),1)</f>
        <v>76.7</v>
      </c>
      <c r="D32" s="86" t="str">
        <f>"("&amp;ROUND(VLOOKUP(TRIM($B32),Controls!$R$8:$Y$45,3,0),1)&amp;" - "&amp;ROUND(VLOOKUP(TRIM($B32),Controls!$R$9:$Y$45,4,0),1)&amp;")"</f>
        <v>(76.3 - 77.1)</v>
      </c>
      <c r="E32" s="72"/>
      <c r="F32" s="68"/>
      <c r="G32" s="68"/>
      <c r="K32" s="62"/>
      <c r="L32" s="62"/>
      <c r="M32" s="62"/>
    </row>
    <row r="33" spans="2:15">
      <c r="B33" s="69" t="s">
        <v>1627</v>
      </c>
      <c r="C33" s="71">
        <f>ROUND(VLOOKUP(TRIM($B33),Controls!$R$8:$Y$45,2,0),1)</f>
        <v>76.3</v>
      </c>
      <c r="D33" s="86" t="str">
        <f>"("&amp;ROUND(VLOOKUP(TRIM($B33),Controls!$R$8:$Y$45,3,0),1)&amp;" - "&amp;ROUND(VLOOKUP(TRIM($B33),Controls!$R$9:$Y$45,4,0),1)&amp;")"</f>
        <v>(75.8 - 76.8)</v>
      </c>
      <c r="E33" s="72"/>
      <c r="F33" s="68"/>
      <c r="G33" s="68"/>
      <c r="K33" s="62"/>
      <c r="L33" s="62"/>
      <c r="M33" s="62"/>
    </row>
    <row r="34" spans="2:15">
      <c r="B34" s="69" t="s">
        <v>1628</v>
      </c>
      <c r="C34" s="71">
        <f>ROUND(VLOOKUP(TRIM($B34),Controls!$R$8:$Y$45,2,0),1)</f>
        <v>76.2</v>
      </c>
      <c r="D34" s="86" t="str">
        <f>"("&amp;ROUND(VLOOKUP(TRIM($B34),Controls!$R$8:$Y$45,3,0),1)&amp;" - "&amp;ROUND(VLOOKUP(TRIM($B34),Controls!$R$9:$Y$45,4,0),1)&amp;")"</f>
        <v>(75.7 - 76.7)</v>
      </c>
      <c r="E34" s="72"/>
      <c r="F34" s="68"/>
      <c r="G34" s="68"/>
      <c r="K34" s="62"/>
      <c r="L34" s="62"/>
      <c r="M34" s="62"/>
    </row>
    <row r="35" spans="2:15">
      <c r="B35" s="70" t="s">
        <v>25</v>
      </c>
      <c r="C35" s="71">
        <f>ROUND(VLOOKUP(TRIM($B35),Controls!$R$8:$Y$45,2,0),1)</f>
        <v>77.3</v>
      </c>
      <c r="D35" s="86" t="str">
        <f>"("&amp;ROUND(VLOOKUP(TRIM($B35),Controls!$R$8:$Y$45,3,0),1)&amp;" - "&amp;ROUND(VLOOKUP(TRIM($B35),Controls!$R$9:$Y$45,4,0),1)&amp;")"</f>
        <v>(77.1 - 77.6)</v>
      </c>
      <c r="E35" s="72"/>
      <c r="F35" s="68"/>
      <c r="G35" s="68"/>
      <c r="K35" s="62"/>
      <c r="L35" s="62"/>
      <c r="M35" s="62"/>
    </row>
    <row r="36" spans="2:15">
      <c r="B36" s="69" t="s">
        <v>1629</v>
      </c>
      <c r="C36" s="71">
        <f>ROUND(VLOOKUP(TRIM($B36),Controls!$R$8:$Y$45,2,0),1)</f>
        <v>78.099999999999994</v>
      </c>
      <c r="D36" s="86" t="str">
        <f>"("&amp;ROUND(VLOOKUP(TRIM($B36),Controls!$R$8:$Y$45,3,0),1)&amp;" - "&amp;ROUND(VLOOKUP(TRIM($B36),Controls!$R$9:$Y$45,4,0),1)&amp;")"</f>
        <v>(77.6 - 78.6)</v>
      </c>
      <c r="E36" s="72"/>
      <c r="F36" s="68"/>
      <c r="G36" s="68"/>
      <c r="K36" s="64"/>
      <c r="L36" s="64"/>
      <c r="M36" s="62"/>
    </row>
    <row r="37" spans="2:15">
      <c r="B37" s="69" t="s">
        <v>1630</v>
      </c>
      <c r="C37" s="71">
        <f>ROUND(VLOOKUP(TRIM($B37),Controls!$R$8:$Y$45,2,0),1)</f>
        <v>76.900000000000006</v>
      </c>
      <c r="D37" s="86" t="str">
        <f>"("&amp;ROUND(VLOOKUP(TRIM($B37),Controls!$R$8:$Y$45,3,0),1)&amp;" - "&amp;ROUND(VLOOKUP(TRIM($B37),Controls!$R$9:$Y$45,4,0),1)&amp;")"</f>
        <v>(76.6 - 77.3)</v>
      </c>
      <c r="E37" s="72"/>
      <c r="F37" s="68"/>
      <c r="G37" s="68"/>
      <c r="K37" s="65"/>
      <c r="L37" s="65"/>
      <c r="M37" s="60"/>
    </row>
    <row r="38" spans="2:15">
      <c r="B38" s="70" t="s">
        <v>26</v>
      </c>
      <c r="C38" s="71">
        <f>ROUND(VLOOKUP(TRIM($B38),Controls!$R$8:$Y$45,2,0),1)</f>
        <v>75.400000000000006</v>
      </c>
      <c r="D38" s="86" t="str">
        <f>"("&amp;ROUND(VLOOKUP(TRIM($B38),Controls!$R$8:$Y$45,3,0),1)&amp;" - "&amp;ROUND(VLOOKUP(TRIM($B38),Controls!$R$9:$Y$45,4,0),1)&amp;")"</f>
        <v>(75.1 - 75.7)</v>
      </c>
      <c r="E38" s="72"/>
      <c r="F38" s="68"/>
      <c r="G38" s="68"/>
      <c r="K38" s="60"/>
      <c r="L38" s="60"/>
      <c r="M38" s="60"/>
    </row>
    <row r="39" spans="2:15">
      <c r="B39" s="69" t="s">
        <v>1631</v>
      </c>
      <c r="C39" s="71">
        <f>ROUND(VLOOKUP(TRIM($B39),Controls!$R$8:$Y$45,2,0),1)</f>
        <v>75.5</v>
      </c>
      <c r="D39" s="86" t="str">
        <f>"("&amp;ROUND(VLOOKUP(TRIM($B39),Controls!$R$8:$Y$45,3,0),1)&amp;" - "&amp;ROUND(VLOOKUP(TRIM($B39),Controls!$R$9:$Y$45,4,0),1)&amp;")"</f>
        <v>(75.1 - 75.8)</v>
      </c>
      <c r="E39" s="73"/>
      <c r="H39" s="60"/>
      <c r="I39" s="60"/>
      <c r="J39" s="60"/>
      <c r="K39" s="60"/>
      <c r="L39" s="60"/>
      <c r="M39" s="60"/>
      <c r="N39" s="60"/>
      <c r="O39" s="60"/>
    </row>
    <row r="40" spans="2:15">
      <c r="B40" s="69" t="s">
        <v>1632</v>
      </c>
      <c r="C40" s="71">
        <f>ROUND(VLOOKUP(TRIM($B40),Controls!$R$8:$Y$45,2,0),1)</f>
        <v>75</v>
      </c>
      <c r="D40" s="86" t="str">
        <f>"("&amp;ROUND(VLOOKUP(TRIM($B40),Controls!$R$8:$Y$45,3,0),1)&amp;" - "&amp;ROUND(VLOOKUP(TRIM($B40),Controls!$R$9:$Y$45,4,0),1)&amp;")"</f>
        <v>(74.2 - 75.7)</v>
      </c>
      <c r="E40" s="73"/>
      <c r="H40" s="60"/>
      <c r="I40" s="60"/>
      <c r="J40" s="60"/>
      <c r="K40" s="60"/>
      <c r="L40" s="60"/>
      <c r="M40" s="60"/>
      <c r="N40" s="60"/>
      <c r="O40" s="60"/>
    </row>
    <row r="41" spans="2:15">
      <c r="B41" s="70" t="s">
        <v>23</v>
      </c>
      <c r="C41" s="71">
        <f>ROUND(VLOOKUP(TRIM($B41),Controls!$R$8:$Y$45,2,0),1)</f>
        <v>76.900000000000006</v>
      </c>
      <c r="D41" s="86" t="str">
        <f>"("&amp;ROUND(VLOOKUP(TRIM($B41),Controls!$R$8:$Y$45,3,0),1)&amp;" - "&amp;ROUND(VLOOKUP(TRIM($B41),Controls!$R$9:$Y$45,4,0),1)&amp;")"</f>
        <v>(76.6 - 77.1)</v>
      </c>
      <c r="E41" s="73"/>
      <c r="H41" s="60"/>
      <c r="I41" s="60"/>
      <c r="J41" s="60"/>
      <c r="K41" s="60"/>
      <c r="L41" s="60"/>
      <c r="M41" s="60"/>
      <c r="N41" s="60"/>
      <c r="O41" s="60"/>
    </row>
    <row r="42" spans="2:15">
      <c r="B42" s="69" t="s">
        <v>1633</v>
      </c>
      <c r="C42" s="71">
        <f>ROUND(VLOOKUP(TRIM($B42),Controls!$R$8:$Y$45,2,0),1)</f>
        <v>76.099999999999994</v>
      </c>
      <c r="D42" s="86" t="str">
        <f>"("&amp;ROUND(VLOOKUP(TRIM($B42),Controls!$R$8:$Y$45,3,0),1)&amp;" - "&amp;ROUND(VLOOKUP(TRIM($B42),Controls!$R$9:$Y$45,4,0),1)&amp;")"</f>
        <v>(75.7 - 76.5)</v>
      </c>
      <c r="E42" s="73"/>
      <c r="H42" s="60"/>
      <c r="I42" s="60"/>
      <c r="J42" s="60"/>
      <c r="K42" s="60"/>
      <c r="L42" s="60"/>
      <c r="M42" s="60"/>
      <c r="N42" s="60"/>
      <c r="O42" s="60"/>
    </row>
    <row r="43" spans="2:15">
      <c r="B43" s="69" t="s">
        <v>1634</v>
      </c>
      <c r="C43" s="71">
        <f>ROUND(VLOOKUP(TRIM($B43),Controls!$R$8:$Y$45,2,0),1)</f>
        <v>75.400000000000006</v>
      </c>
      <c r="D43" s="86" t="str">
        <f>"("&amp;ROUND(VLOOKUP(TRIM($B43),Controls!$R$8:$Y$45,3,0),1)&amp;" - "&amp;ROUND(VLOOKUP(TRIM($B43),Controls!$R$9:$Y$45,4,0),1)&amp;")"</f>
        <v>(74.7 - 76.1)</v>
      </c>
      <c r="E43" s="73"/>
      <c r="H43" s="60"/>
      <c r="I43" s="60"/>
      <c r="J43" s="60"/>
      <c r="K43" s="60"/>
      <c r="L43" s="60"/>
      <c r="M43" s="60"/>
      <c r="N43" s="60"/>
      <c r="O43" s="60"/>
    </row>
    <row r="44" spans="2:15">
      <c r="B44" s="69" t="s">
        <v>1635</v>
      </c>
      <c r="C44" s="71">
        <f>ROUND(VLOOKUP(TRIM($B44),Controls!$R$8:$Y$45,2,0),1)</f>
        <v>77.2</v>
      </c>
      <c r="D44" s="86" t="str">
        <f>"("&amp;ROUND(VLOOKUP(TRIM($B44),Controls!$R$8:$Y$45,3,0),1)&amp;" - "&amp;ROUND(VLOOKUP(TRIM($B44),Controls!$R$9:$Y$45,4,0),1)&amp;")"</f>
        <v>(76.6 - 77.7)</v>
      </c>
      <c r="E44" s="73"/>
    </row>
    <row r="45" spans="2:15">
      <c r="B45" s="69" t="s">
        <v>1636</v>
      </c>
      <c r="C45" s="71">
        <f>ROUND(VLOOKUP(TRIM($B45),Controls!$R$8:$Y$45,2,0),1)</f>
        <v>79.2</v>
      </c>
      <c r="D45" s="86" t="str">
        <f>"("&amp;ROUND(VLOOKUP(TRIM($B45),Controls!$R$8:$Y$45,3,0),1)&amp;" - "&amp;ROUND(VLOOKUP(TRIM($B45),Controls!$R$9:$Y$45,4,0),1)&amp;")"</f>
        <v>(78.6 - 79.8)</v>
      </c>
      <c r="E45" s="73"/>
    </row>
    <row r="46" spans="2:15">
      <c r="B46" s="69" t="s">
        <v>1637</v>
      </c>
      <c r="C46" s="71">
        <f>ROUND(VLOOKUP(TRIM($B46),Controls!$R$8:$Y$45,2,0),1)</f>
        <v>76.8</v>
      </c>
      <c r="D46" s="86" t="str">
        <f>"("&amp;ROUND(VLOOKUP(TRIM($B46),Controls!$R$8:$Y$45,3,0),1)&amp;" - "&amp;ROUND(VLOOKUP(TRIM($B46),Controls!$R$9:$Y$45,4,0),1)&amp;")"</f>
        <v>(76.4 - 77.3)</v>
      </c>
      <c r="E46" s="73"/>
    </row>
    <row r="47" spans="2:15" ht="6.75" customHeight="1">
      <c r="B47" s="76"/>
      <c r="C47" s="76"/>
      <c r="D47" s="76"/>
      <c r="E47" s="76"/>
      <c r="F47" s="76"/>
    </row>
    <row r="48" spans="2:15" ht="27" customHeight="1">
      <c r="B48" s="91" t="str">
        <f>Controls!H3</f>
        <v>Produced by Public Health Wales Observatory, using ADDE &amp; MYE (ONS)</v>
      </c>
      <c r="C48" s="91"/>
      <c r="D48" s="91"/>
      <c r="E48" s="91"/>
      <c r="F48" s="91"/>
    </row>
    <row r="49" spans="2:2">
      <c r="B49" s="61"/>
    </row>
  </sheetData>
  <mergeCells count="3">
    <mergeCell ref="B48:F48"/>
    <mergeCell ref="B15:F15"/>
    <mergeCell ref="C17:D17"/>
  </mergeCell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Z46"/>
  <sheetViews>
    <sheetView workbookViewId="0">
      <selection activeCell="A13" sqref="A13"/>
    </sheetView>
  </sheetViews>
  <sheetFormatPr defaultRowHeight="15"/>
  <cols>
    <col min="1" max="1" width="43.5703125" bestFit="1" customWidth="1"/>
    <col min="2" max="2" width="16.5703125" customWidth="1"/>
    <col min="3" max="3" width="16.42578125" customWidth="1"/>
    <col min="4" max="4" width="16" customWidth="1"/>
    <col min="7" max="7" width="12.7109375" bestFit="1" customWidth="1"/>
    <col min="8" max="8" width="17.7109375" customWidth="1"/>
    <col min="9" max="9" width="21.42578125" bestFit="1" customWidth="1"/>
    <col min="10" max="10" width="40.42578125" customWidth="1"/>
    <col min="18" max="18" width="19.5703125" bestFit="1" customWidth="1"/>
    <col min="19" max="19" width="10.7109375" customWidth="1"/>
  </cols>
  <sheetData>
    <row r="1" spans="1:26">
      <c r="A1" s="45"/>
      <c r="B1" s="39" t="s">
        <v>137</v>
      </c>
      <c r="C1" s="38" t="s">
        <v>139</v>
      </c>
      <c r="D1" s="45"/>
      <c r="G1" s="45" t="s">
        <v>1616</v>
      </c>
    </row>
    <row r="2" spans="1:26">
      <c r="A2" s="45" t="s">
        <v>136</v>
      </c>
      <c r="B2" s="42">
        <v>1</v>
      </c>
      <c r="C2" s="42">
        <v>1</v>
      </c>
      <c r="D2" s="45"/>
      <c r="G2" s="12" t="s">
        <v>1610</v>
      </c>
      <c r="H2" t="str">
        <f>B3&amp;" at birth, ranked "&amp;$G$1&amp;", "&amp;INDEX(B20:B21,C2)&amp;", 2005-09"</f>
        <v>Life expectancy at birth, ranked health boards, males, 2005-09</v>
      </c>
    </row>
    <row r="3" spans="1:26">
      <c r="A3" s="45" t="s">
        <v>135</v>
      </c>
      <c r="B3" s="45" t="str">
        <f>INDEX($A$11:$A$15,B2)</f>
        <v>Life expectancy</v>
      </c>
      <c r="C3" s="45" t="str">
        <f>INDEX($A$20:$A$22,C2)</f>
        <v>Males</v>
      </c>
      <c r="D3" s="45"/>
      <c r="G3" s="12" t="s">
        <v>144</v>
      </c>
      <c r="H3" t="str">
        <f>"Produced by Public Health Wales Observatory, "&amp;INDEX(A11:C15,B2,3)</f>
        <v>Produced by Public Health Wales Observatory, using ADDE &amp; MYE (ONS)</v>
      </c>
    </row>
    <row r="4" spans="1:26">
      <c r="A4" s="45" t="s">
        <v>145</v>
      </c>
      <c r="B4" s="45" t="str">
        <f>INDEX(A11:B15,B2,2)</f>
        <v>LE</v>
      </c>
      <c r="C4" s="45"/>
      <c r="D4" s="45"/>
      <c r="G4" s="12" t="s">
        <v>1611</v>
      </c>
      <c r="H4" t="str">
        <f>"Wales = " &amp;$X$9</f>
        <v>Wales = 77</v>
      </c>
    </row>
    <row r="5" spans="1:26">
      <c r="A5" s="45"/>
      <c r="B5" s="45"/>
      <c r="C5" s="45"/>
      <c r="D5" s="45"/>
      <c r="G5" s="12"/>
    </row>
    <row r="6" spans="1:26">
      <c r="A6" s="45"/>
      <c r="B6" s="45"/>
      <c r="C6" s="45"/>
      <c r="D6" s="45"/>
    </row>
    <row r="7" spans="1:26">
      <c r="A7" s="16"/>
      <c r="B7" s="45"/>
      <c r="C7" s="45"/>
      <c r="D7" s="45"/>
      <c r="G7" s="12" t="s">
        <v>1612</v>
      </c>
      <c r="P7" s="55"/>
      <c r="Q7" s="57" t="s">
        <v>1614</v>
      </c>
      <c r="X7" s="94" t="s">
        <v>18</v>
      </c>
      <c r="Y7" s="94"/>
    </row>
    <row r="8" spans="1:26">
      <c r="A8" s="45"/>
      <c r="B8" s="45"/>
      <c r="C8" s="45"/>
      <c r="D8" s="45"/>
      <c r="G8" s="56" t="s">
        <v>150</v>
      </c>
      <c r="H8" s="45" t="s">
        <v>129</v>
      </c>
      <c r="I8" s="45" t="s">
        <v>1613</v>
      </c>
      <c r="J8" t="str">
        <f>'LE, HLE &amp; DFLE data'!A1</f>
        <v>Lookup</v>
      </c>
      <c r="K8" s="45" t="str">
        <f>'LE, HLE &amp; DFLE data'!G1</f>
        <v>LE at birth</v>
      </c>
      <c r="L8" s="45" t="str">
        <f>'LE, HLE &amp; DFLE data'!H1</f>
        <v>LCL</v>
      </c>
      <c r="M8" s="45" t="str">
        <f>'LE, HLE &amp; DFLE data'!I1</f>
        <v>UCL</v>
      </c>
      <c r="N8" s="45" t="str">
        <f>'LE, HLE &amp; DFLE data'!J1</f>
        <v>error+</v>
      </c>
      <c r="O8" s="45" t="str">
        <f>'LE, HLE &amp; DFLE data'!K1</f>
        <v>error-</v>
      </c>
      <c r="P8" s="45"/>
      <c r="Q8" s="45" t="str">
        <f>G8</f>
        <v>Rank</v>
      </c>
      <c r="R8" s="45" t="s">
        <v>141</v>
      </c>
      <c r="S8" s="45" t="str">
        <f>K8</f>
        <v>LE at birth</v>
      </c>
      <c r="T8" s="45" t="str">
        <f>L8</f>
        <v>LCL</v>
      </c>
      <c r="U8" s="45" t="str">
        <f>M8</f>
        <v>UCL</v>
      </c>
      <c r="V8" s="45" t="str">
        <f>N8</f>
        <v>error+</v>
      </c>
      <c r="W8" s="45" t="str">
        <f>O8</f>
        <v>error-</v>
      </c>
      <c r="X8" s="45" t="s">
        <v>152</v>
      </c>
      <c r="Y8" s="45" t="s">
        <v>153</v>
      </c>
      <c r="Z8" s="45"/>
    </row>
    <row r="9" spans="1:26">
      <c r="A9" s="39" t="s">
        <v>137</v>
      </c>
      <c r="B9" s="43"/>
      <c r="C9" s="43"/>
      <c r="D9" s="43"/>
      <c r="H9" t="s">
        <v>18</v>
      </c>
      <c r="I9" s="45" t="s">
        <v>18</v>
      </c>
      <c r="J9" t="str">
        <f>"2005 - 2009_"&amp;$I9&amp;"_0_"&amp;$B$4&amp;"_"&amp;$C$3</f>
        <v>2005 - 2009_Wales_0_LE_Males</v>
      </c>
      <c r="K9">
        <f>VLOOKUP($J9,'LE, HLE &amp; DFLE data'!$A$2:$K$177, 7,0)</f>
        <v>77.035754797437605</v>
      </c>
      <c r="L9" s="45">
        <f>VLOOKUP($J9,'LE, HLE &amp; DFLE data'!$A$2:$K$177, 8,0)</f>
        <v>76.933773958220996</v>
      </c>
      <c r="M9" s="45">
        <f>VLOOKUP($J9,'LE, HLE &amp; DFLE data'!$A$2:$K$177, 9,0)</f>
        <v>77.137735636654199</v>
      </c>
      <c r="N9" s="45">
        <f>VLOOKUP($J9,'LE, HLE &amp; DFLE data'!$A$2:$K$177, 10,0)</f>
        <v>0.10198083921659418</v>
      </c>
      <c r="O9" s="45">
        <f>VLOOKUP($J9,'LE, HLE &amp; DFLE data'!$A$2:$K$177, 11,0)</f>
        <v>0.10198083921660839</v>
      </c>
      <c r="Q9">
        <v>1</v>
      </c>
      <c r="R9" t="str">
        <f>VLOOKUP(Q9,$G$9:$H$16,2,0)</f>
        <v>Powys THB</v>
      </c>
      <c r="S9">
        <f>VLOOKUP($R9,$H$9:$O$16,4,0)</f>
        <v>79.090905239275898</v>
      </c>
      <c r="T9" s="45">
        <f>VLOOKUP($R9,$H$9:$O$16,5,0)</f>
        <v>78.607620529440794</v>
      </c>
      <c r="U9" s="45">
        <f>VLOOKUP($R9,$H$9:$O$16,6,0)</f>
        <v>79.574189949111101</v>
      </c>
      <c r="V9" s="45">
        <f>VLOOKUP($R9,$H$9:$O$16,7,0)</f>
        <v>0.48328470983520333</v>
      </c>
      <c r="W9" s="45">
        <f>VLOOKUP($R9,$H$9:$O$16,8,0)</f>
        <v>0.48328470983510385</v>
      </c>
      <c r="X9" s="58">
        <f>ROUND($K$9,1)</f>
        <v>77</v>
      </c>
      <c r="Y9">
        <v>1</v>
      </c>
    </row>
    <row r="10" spans="1:26">
      <c r="A10" s="45"/>
      <c r="B10" s="45"/>
      <c r="C10" s="12" t="s">
        <v>143</v>
      </c>
      <c r="D10" s="45"/>
      <c r="G10">
        <f>RANK(K10,$K$10:$K$16,0)</f>
        <v>6</v>
      </c>
      <c r="H10" t="s">
        <v>22</v>
      </c>
      <c r="I10" s="45" t="s">
        <v>35</v>
      </c>
      <c r="J10" s="45" t="str">
        <f t="shared" ref="J10:J16" si="0">"2005 - 2009_"&amp;$I10&amp;"_0_"&amp;$B$4&amp;"_"&amp;$C$3</f>
        <v>2005 - 2009_ABM_0_LE_Males</v>
      </c>
      <c r="K10" s="45">
        <f>VLOOKUP($J10,'LE, HLE &amp; DFLE data'!$A$2:$K$177, 7,0)</f>
        <v>76.469447004817994</v>
      </c>
      <c r="L10" s="45">
        <f>VLOOKUP($J10,'LE, HLE &amp; DFLE data'!$A$2:$K$177, 8,0)</f>
        <v>76.220241828485101</v>
      </c>
      <c r="M10" s="45">
        <f>VLOOKUP($J10,'LE, HLE &amp; DFLE data'!$A$2:$K$177, 9,0)</f>
        <v>76.718652181150901</v>
      </c>
      <c r="N10" s="45">
        <f>VLOOKUP($J10,'LE, HLE &amp; DFLE data'!$A$2:$K$177, 10,0)</f>
        <v>0.24920517633290729</v>
      </c>
      <c r="O10" s="45">
        <f>VLOOKUP($J10,'LE, HLE &amp; DFLE data'!$A$2:$K$177, 11,0)</f>
        <v>0.24920517633289307</v>
      </c>
      <c r="Q10">
        <v>2</v>
      </c>
      <c r="R10" s="45" t="str">
        <f t="shared" ref="R10:R15" si="1">VLOOKUP(Q10,$G$9:$H$16,2,0)</f>
        <v>Hywel Dda HB</v>
      </c>
      <c r="S10" s="45">
        <f t="shared" ref="S10:S15" si="2">VLOOKUP($R10,$H$9:$O$16,4,0)</f>
        <v>77.427586325508202</v>
      </c>
      <c r="T10" s="45">
        <f t="shared" ref="T10:T15" si="3">VLOOKUP($R10,$H$9:$O$16,5,0)</f>
        <v>77.135214922271103</v>
      </c>
      <c r="U10" s="45">
        <f t="shared" ref="U10:U15" si="4">VLOOKUP($R10,$H$9:$O$16,6,0)</f>
        <v>77.7199577287453</v>
      </c>
      <c r="V10" s="45">
        <f t="shared" ref="V10:V15" si="5">VLOOKUP($R10,$H$9:$O$16,7,0)</f>
        <v>0.29237140323709809</v>
      </c>
      <c r="W10" s="45">
        <f t="shared" ref="W10:W15" si="6">VLOOKUP($R10,$H$9:$O$16,8,0)</f>
        <v>0.29237140323709809</v>
      </c>
      <c r="X10" s="58">
        <f t="shared" ref="X10:X15" si="7">ROUND($K$9,1)</f>
        <v>77</v>
      </c>
      <c r="Y10">
        <v>2</v>
      </c>
    </row>
    <row r="11" spans="1:26">
      <c r="A11" s="37" t="s">
        <v>125</v>
      </c>
      <c r="B11" s="45" t="s">
        <v>146</v>
      </c>
      <c r="C11" s="41" t="s">
        <v>148</v>
      </c>
      <c r="D11" s="45"/>
      <c r="G11" s="45">
        <f t="shared" ref="G11:G16" si="8">RANK(K11,$K$10:$K$16,0)</f>
        <v>5</v>
      </c>
      <c r="H11" t="s">
        <v>23</v>
      </c>
      <c r="I11" s="45" t="s">
        <v>42</v>
      </c>
      <c r="J11" s="45" t="str">
        <f t="shared" si="0"/>
        <v>2005 - 2009_Aneurin Bevan_0_LE_Males</v>
      </c>
      <c r="K11" s="45">
        <f>VLOOKUP($J11,'LE, HLE &amp; DFLE data'!$A$2:$K$177, 7,0)</f>
        <v>76.864817488613696</v>
      </c>
      <c r="L11" s="45">
        <f>VLOOKUP($J11,'LE, HLE &amp; DFLE data'!$A$2:$K$177, 8,0)</f>
        <v>76.631054916104702</v>
      </c>
      <c r="M11" s="45">
        <f>VLOOKUP($J11,'LE, HLE &amp; DFLE data'!$A$2:$K$177, 9,0)</f>
        <v>77.098580061122703</v>
      </c>
      <c r="N11" s="45">
        <f>VLOOKUP($J11,'LE, HLE &amp; DFLE data'!$A$2:$K$177, 10,0)</f>
        <v>0.23376257250900778</v>
      </c>
      <c r="O11" s="45">
        <f>VLOOKUP($J11,'LE, HLE &amp; DFLE data'!$A$2:$K$177, 11,0)</f>
        <v>0.23376257250899357</v>
      </c>
      <c r="Q11">
        <v>3</v>
      </c>
      <c r="R11" s="45" t="str">
        <f t="shared" si="1"/>
        <v>Cardiff and Vale UHB</v>
      </c>
      <c r="S11" s="45">
        <f t="shared" si="2"/>
        <v>77.347905002561902</v>
      </c>
      <c r="T11" s="45">
        <f t="shared" si="3"/>
        <v>77.080071690264205</v>
      </c>
      <c r="U11" s="45">
        <f t="shared" si="4"/>
        <v>77.615738314859499</v>
      </c>
      <c r="V11" s="45">
        <f t="shared" si="5"/>
        <v>0.2678333122975971</v>
      </c>
      <c r="W11" s="45">
        <f t="shared" si="6"/>
        <v>0.26783331229769658</v>
      </c>
      <c r="X11" s="58">
        <f t="shared" si="7"/>
        <v>77</v>
      </c>
      <c r="Y11">
        <v>3</v>
      </c>
    </row>
    <row r="12" spans="1:26">
      <c r="A12" s="37" t="s">
        <v>142</v>
      </c>
      <c r="B12" s="45" t="s">
        <v>130</v>
      </c>
      <c r="C12" s="41" t="s">
        <v>149</v>
      </c>
      <c r="D12" s="45"/>
      <c r="G12" s="45">
        <f t="shared" si="8"/>
        <v>4</v>
      </c>
      <c r="H12" t="s">
        <v>24</v>
      </c>
      <c r="I12" s="45" t="s">
        <v>49</v>
      </c>
      <c r="J12" s="45" t="str">
        <f t="shared" si="0"/>
        <v>2005 - 2009_Betsi_0_LE_Males</v>
      </c>
      <c r="K12" s="45">
        <f>VLOOKUP($J12,'LE, HLE &amp; DFLE data'!$A$2:$K$177, 7,0)</f>
        <v>77.3419047130389</v>
      </c>
      <c r="L12" s="45">
        <f>VLOOKUP($J12,'LE, HLE &amp; DFLE data'!$A$2:$K$177, 8,0)</f>
        <v>77.125537186425106</v>
      </c>
      <c r="M12" s="45">
        <f>VLOOKUP($J12,'LE, HLE &amp; DFLE data'!$A$2:$K$177, 9,0)</f>
        <v>77.558272239652595</v>
      </c>
      <c r="N12" s="45">
        <f>VLOOKUP($J12,'LE, HLE &amp; DFLE data'!$A$2:$K$177, 10,0)</f>
        <v>0.21636752661369485</v>
      </c>
      <c r="O12" s="45">
        <f>VLOOKUP($J12,'LE, HLE &amp; DFLE data'!$A$2:$K$177, 11,0)</f>
        <v>0.21636752661379433</v>
      </c>
      <c r="Q12">
        <v>4</v>
      </c>
      <c r="R12" s="45" t="str">
        <f t="shared" si="1"/>
        <v>Betsi Cadwaladr UHB</v>
      </c>
      <c r="S12" s="45">
        <f t="shared" si="2"/>
        <v>77.3419047130389</v>
      </c>
      <c r="T12" s="45">
        <f t="shared" si="3"/>
        <v>77.125537186425106</v>
      </c>
      <c r="U12" s="45">
        <f t="shared" si="4"/>
        <v>77.558272239652595</v>
      </c>
      <c r="V12" s="45">
        <f t="shared" si="5"/>
        <v>0.21636752661369485</v>
      </c>
      <c r="W12" s="45">
        <f t="shared" si="6"/>
        <v>0.21636752661379433</v>
      </c>
      <c r="X12" s="58">
        <f t="shared" si="7"/>
        <v>77</v>
      </c>
      <c r="Y12">
        <v>4</v>
      </c>
    </row>
    <row r="13" spans="1:26">
      <c r="A13" s="37" t="s">
        <v>1649</v>
      </c>
      <c r="B13" s="45" t="s">
        <v>147</v>
      </c>
      <c r="C13" s="41" t="s">
        <v>149</v>
      </c>
      <c r="D13" s="45"/>
      <c r="G13" s="45">
        <f t="shared" si="8"/>
        <v>3</v>
      </c>
      <c r="H13" t="s">
        <v>25</v>
      </c>
      <c r="I13" s="45" t="s">
        <v>54</v>
      </c>
      <c r="J13" s="45" t="str">
        <f t="shared" si="0"/>
        <v>2005 - 2009_CardiffVale_0_LE_Males</v>
      </c>
      <c r="K13" s="45">
        <f>VLOOKUP($J13,'LE, HLE &amp; DFLE data'!$A$2:$K$177, 7,0)</f>
        <v>77.347905002561902</v>
      </c>
      <c r="L13" s="45">
        <f>VLOOKUP($J13,'LE, HLE &amp; DFLE data'!$A$2:$K$177, 8,0)</f>
        <v>77.080071690264205</v>
      </c>
      <c r="M13" s="45">
        <f>VLOOKUP($J13,'LE, HLE &amp; DFLE data'!$A$2:$K$177, 9,0)</f>
        <v>77.615738314859499</v>
      </c>
      <c r="N13" s="45">
        <f>VLOOKUP($J13,'LE, HLE &amp; DFLE data'!$A$2:$K$177, 10,0)</f>
        <v>0.2678333122975971</v>
      </c>
      <c r="O13" s="45">
        <f>VLOOKUP($J13,'LE, HLE &amp; DFLE data'!$A$2:$K$177, 11,0)</f>
        <v>0.26783331229769658</v>
      </c>
      <c r="Q13">
        <v>5</v>
      </c>
      <c r="R13" s="45" t="str">
        <f t="shared" si="1"/>
        <v>Aneurin Bevan HB</v>
      </c>
      <c r="S13" s="45">
        <f t="shared" si="2"/>
        <v>76.864817488613696</v>
      </c>
      <c r="T13" s="45">
        <f t="shared" si="3"/>
        <v>76.631054916104702</v>
      </c>
      <c r="U13" s="45">
        <f t="shared" si="4"/>
        <v>77.098580061122703</v>
      </c>
      <c r="V13" s="45">
        <f t="shared" si="5"/>
        <v>0.23376257250900778</v>
      </c>
      <c r="W13" s="45">
        <f t="shared" si="6"/>
        <v>0.23376257250899357</v>
      </c>
      <c r="X13" s="58">
        <f t="shared" si="7"/>
        <v>77</v>
      </c>
      <c r="Y13">
        <v>5</v>
      </c>
    </row>
    <row r="14" spans="1:26">
      <c r="A14" s="37"/>
      <c r="B14" s="45"/>
      <c r="C14" s="41"/>
      <c r="D14" s="45"/>
      <c r="G14" s="45">
        <f t="shared" si="8"/>
        <v>7</v>
      </c>
      <c r="H14" t="s">
        <v>26</v>
      </c>
      <c r="I14" s="45" t="s">
        <v>55</v>
      </c>
      <c r="J14" s="45" t="str">
        <f t="shared" si="0"/>
        <v>2005 - 2009_Cwm Taf_0_LE_Males</v>
      </c>
      <c r="K14" s="45">
        <f>VLOOKUP($J14,'LE, HLE &amp; DFLE data'!$A$2:$K$177, 7,0)</f>
        <v>75.381978617102106</v>
      </c>
      <c r="L14" s="45">
        <f>VLOOKUP($J14,'LE, HLE &amp; DFLE data'!$A$2:$K$177, 8,0)</f>
        <v>75.053787679591494</v>
      </c>
      <c r="M14" s="45">
        <f>VLOOKUP($J14,'LE, HLE &amp; DFLE data'!$A$2:$K$177, 9,0)</f>
        <v>75.710169554612705</v>
      </c>
      <c r="N14" s="45">
        <f>VLOOKUP($J14,'LE, HLE &amp; DFLE data'!$A$2:$K$177, 10,0)</f>
        <v>0.32819093751059825</v>
      </c>
      <c r="O14" s="45">
        <f>VLOOKUP($J14,'LE, HLE &amp; DFLE data'!$A$2:$K$177, 11,0)</f>
        <v>0.32819093751061246</v>
      </c>
      <c r="Q14">
        <v>6</v>
      </c>
      <c r="R14" s="45" t="str">
        <f t="shared" si="1"/>
        <v>ABM UHB</v>
      </c>
      <c r="S14" s="45">
        <f t="shared" si="2"/>
        <v>76.469447004817994</v>
      </c>
      <c r="T14" s="45">
        <f t="shared" si="3"/>
        <v>76.220241828485101</v>
      </c>
      <c r="U14" s="45">
        <f t="shared" si="4"/>
        <v>76.718652181150901</v>
      </c>
      <c r="V14" s="45">
        <f t="shared" si="5"/>
        <v>0.24920517633290729</v>
      </c>
      <c r="W14" s="45">
        <f t="shared" si="6"/>
        <v>0.24920517633289307</v>
      </c>
      <c r="X14" s="58">
        <f t="shared" si="7"/>
        <v>77</v>
      </c>
      <c r="Y14">
        <v>6</v>
      </c>
    </row>
    <row r="15" spans="1:26">
      <c r="A15" s="37"/>
      <c r="B15" s="45"/>
      <c r="C15" s="41"/>
      <c r="D15" s="45"/>
      <c r="G15" s="45">
        <f t="shared" si="8"/>
        <v>2</v>
      </c>
      <c r="H15" t="s">
        <v>27</v>
      </c>
      <c r="I15" s="45" t="s">
        <v>56</v>
      </c>
      <c r="J15" s="45" t="str">
        <f t="shared" si="0"/>
        <v>2005 - 2009_Hywel Dda_0_LE_Males</v>
      </c>
      <c r="K15" s="45">
        <f>VLOOKUP($J15,'LE, HLE &amp; DFLE data'!$A$2:$K$177, 7,0)</f>
        <v>77.427586325508202</v>
      </c>
      <c r="L15" s="45">
        <f>VLOOKUP($J15,'LE, HLE &amp; DFLE data'!$A$2:$K$177, 8,0)</f>
        <v>77.135214922271103</v>
      </c>
      <c r="M15" s="45">
        <f>VLOOKUP($J15,'LE, HLE &amp; DFLE data'!$A$2:$K$177, 9,0)</f>
        <v>77.7199577287453</v>
      </c>
      <c r="N15" s="45">
        <f>VLOOKUP($J15,'LE, HLE &amp; DFLE data'!$A$2:$K$177, 10,0)</f>
        <v>0.29237140323709809</v>
      </c>
      <c r="O15" s="45">
        <f>VLOOKUP($J15,'LE, HLE &amp; DFLE data'!$A$2:$K$177, 11,0)</f>
        <v>0.29237140323709809</v>
      </c>
      <c r="Q15">
        <v>7</v>
      </c>
      <c r="R15" s="45" t="str">
        <f t="shared" si="1"/>
        <v>Cwm Taf HB</v>
      </c>
      <c r="S15" s="45">
        <f t="shared" si="2"/>
        <v>75.381978617102106</v>
      </c>
      <c r="T15" s="45">
        <f t="shared" si="3"/>
        <v>75.053787679591494</v>
      </c>
      <c r="U15" s="45">
        <f t="shared" si="4"/>
        <v>75.710169554612705</v>
      </c>
      <c r="V15" s="45">
        <f t="shared" si="5"/>
        <v>0.32819093751059825</v>
      </c>
      <c r="W15" s="45">
        <f t="shared" si="6"/>
        <v>0.32819093751061246</v>
      </c>
      <c r="X15" s="58">
        <f t="shared" si="7"/>
        <v>77</v>
      </c>
      <c r="Y15">
        <v>7</v>
      </c>
    </row>
    <row r="16" spans="1:26">
      <c r="A16" s="45"/>
      <c r="B16" s="45"/>
      <c r="C16" s="45"/>
      <c r="D16" s="45"/>
      <c r="G16" s="45">
        <f t="shared" si="8"/>
        <v>1</v>
      </c>
      <c r="H16" t="s">
        <v>29</v>
      </c>
      <c r="I16" s="45" t="s">
        <v>57</v>
      </c>
      <c r="J16" s="45" t="str">
        <f t="shared" si="0"/>
        <v>2005 - 2009_Powys_0_LE_Males</v>
      </c>
      <c r="K16" s="45">
        <f>VLOOKUP($J16,'LE, HLE &amp; DFLE data'!$A$2:$K$177, 7,0)</f>
        <v>79.090905239275898</v>
      </c>
      <c r="L16" s="45">
        <f>VLOOKUP($J16,'LE, HLE &amp; DFLE data'!$A$2:$K$177, 8,0)</f>
        <v>78.607620529440794</v>
      </c>
      <c r="M16" s="45">
        <f>VLOOKUP($J16,'LE, HLE &amp; DFLE data'!$A$2:$K$177, 9,0)</f>
        <v>79.574189949111101</v>
      </c>
      <c r="N16" s="45">
        <f>VLOOKUP($J16,'LE, HLE &amp; DFLE data'!$A$2:$K$177, 10,0)</f>
        <v>0.48328470983520333</v>
      </c>
      <c r="O16" s="45">
        <f>VLOOKUP($J16,'LE, HLE &amp; DFLE data'!$A$2:$K$177, 11,0)</f>
        <v>0.48328470983510385</v>
      </c>
    </row>
    <row r="17" spans="1:25">
      <c r="A17" s="45"/>
      <c r="B17" s="45"/>
      <c r="C17" s="45"/>
      <c r="D17" s="45"/>
    </row>
    <row r="18" spans="1:25">
      <c r="A18" s="40" t="s">
        <v>139</v>
      </c>
      <c r="B18" s="7"/>
      <c r="C18" s="7"/>
      <c r="D18" s="7"/>
      <c r="G18" s="45" t="s">
        <v>1615</v>
      </c>
    </row>
    <row r="19" spans="1:25">
      <c r="A19" s="36"/>
      <c r="B19" s="12" t="s">
        <v>143</v>
      </c>
      <c r="C19" s="45"/>
      <c r="D19" s="45"/>
      <c r="G19" s="12" t="s">
        <v>140</v>
      </c>
      <c r="H19" s="45" t="str">
        <f>B3&amp;" at birth, ranked "&amp;$G$18&amp;", "&amp;INDEX(B20:B21,C2)&amp;", 2005-09"</f>
        <v>Life expectancy at birth, ranked local authorities, males, 2005-09</v>
      </c>
    </row>
    <row r="20" spans="1:25">
      <c r="A20" s="36" t="s">
        <v>0</v>
      </c>
      <c r="B20" s="45" t="s">
        <v>21</v>
      </c>
      <c r="C20" s="45"/>
      <c r="D20" s="45"/>
      <c r="G20" s="12" t="s">
        <v>144</v>
      </c>
      <c r="H20" s="45" t="str">
        <f>"Produced by Public Health Wales Observatory, "&amp;INDEX(A11:C15,B2,3)</f>
        <v>Produced by Public Health Wales Observatory, using ADDE &amp; MYE (ONS)</v>
      </c>
    </row>
    <row r="21" spans="1:25">
      <c r="A21" s="36" t="s">
        <v>1</v>
      </c>
      <c r="B21" s="45" t="s">
        <v>116</v>
      </c>
      <c r="C21" s="45"/>
      <c r="D21" s="45"/>
      <c r="G21" s="12" t="s">
        <v>1609</v>
      </c>
      <c r="H21" s="45" t="str">
        <f>"Wales = "&amp;X26</f>
        <v>Wales = 77</v>
      </c>
    </row>
    <row r="22" spans="1:25">
      <c r="A22" s="35"/>
      <c r="B22" s="44"/>
      <c r="C22" s="45"/>
      <c r="D22" s="45"/>
      <c r="Q22" s="12" t="s">
        <v>1614</v>
      </c>
      <c r="X22" s="95" t="s">
        <v>18</v>
      </c>
      <c r="Y22" s="95"/>
    </row>
    <row r="23" spans="1:25">
      <c r="H23" s="56" t="s">
        <v>150</v>
      </c>
      <c r="I23" s="45" t="s">
        <v>138</v>
      </c>
      <c r="J23" s="45" t="s">
        <v>3</v>
      </c>
      <c r="K23" s="45" t="str">
        <f>'LE, HLE &amp; DFLE data'!G1</f>
        <v>LE at birth</v>
      </c>
      <c r="L23" s="45" t="str">
        <f>'LE, HLE &amp; DFLE data'!H1</f>
        <v>LCL</v>
      </c>
      <c r="M23" s="45" t="str">
        <f>'LE, HLE &amp; DFLE data'!I1</f>
        <v>UCL</v>
      </c>
      <c r="N23" s="45" t="str">
        <f>'LE, HLE &amp; DFLE data'!J1</f>
        <v>error+</v>
      </c>
      <c r="O23" s="45" t="str">
        <f>'LE, HLE &amp; DFLE data'!K1</f>
        <v>error-</v>
      </c>
      <c r="P23" s="45"/>
      <c r="Q23" s="45" t="s">
        <v>150</v>
      </c>
      <c r="R23" s="45" t="str">
        <f>I23</f>
        <v>LA</v>
      </c>
      <c r="S23" s="45" t="str">
        <f>K23</f>
        <v>LE at birth</v>
      </c>
      <c r="T23" s="45" t="str">
        <f>L23</f>
        <v>LCL</v>
      </c>
      <c r="U23" s="45" t="str">
        <f>M23</f>
        <v>UCL</v>
      </c>
      <c r="V23" s="45" t="str">
        <f>N23</f>
        <v>error+</v>
      </c>
      <c r="W23" s="45" t="str">
        <f>O23</f>
        <v>error-</v>
      </c>
      <c r="X23" s="45" t="s">
        <v>152</v>
      </c>
      <c r="Y23" s="45" t="s">
        <v>153</v>
      </c>
    </row>
    <row r="24" spans="1:25">
      <c r="I24" s="45" t="s">
        <v>18</v>
      </c>
      <c r="J24" s="45" t="str">
        <f t="shared" ref="J24:J46" si="9">"2005 - 2009_"&amp;$I24&amp;"_0_"&amp;$B$4&amp;"_"&amp;$C$3</f>
        <v>2005 - 2009_Wales_0_LE_Males</v>
      </c>
      <c r="K24" s="45">
        <f>VLOOKUP($J24,'LE, HLE &amp; DFLE data'!$A$2:$K$177,7,0)</f>
        <v>77.035754797437605</v>
      </c>
      <c r="L24" s="45">
        <f>VLOOKUP($J24,'LE, HLE &amp; DFLE data'!$A$2:$K$177,8,0)</f>
        <v>76.933773958220996</v>
      </c>
      <c r="M24" s="45">
        <f>VLOOKUP($J24,'LE, HLE &amp; DFLE data'!$A$2:$K$177,9,0)</f>
        <v>77.137735636654199</v>
      </c>
      <c r="N24" s="45">
        <f>VLOOKUP($J24,'LE, HLE &amp; DFLE data'!$A$2:$K$177,10,0)</f>
        <v>0.10198083921659418</v>
      </c>
      <c r="O24" s="45">
        <f>VLOOKUP($J24,'LE, HLE &amp; DFLE data'!$A$2:$K$177,11,0)</f>
        <v>0.10198083921660839</v>
      </c>
      <c r="P24" s="45"/>
      <c r="Q24" s="45">
        <v>1</v>
      </c>
      <c r="R24" s="45" t="str">
        <f>VLOOKUP($Q24,$H$24:$I$46,2,0)</f>
        <v>Ceredigion</v>
      </c>
      <c r="S24" s="45">
        <f>VLOOKUP($R24,$I$24:$O$46,3,0)</f>
        <v>80.018821423176405</v>
      </c>
      <c r="T24" s="45">
        <f>VLOOKUP($R24,$I$24:$O$46,4,0)</f>
        <v>79.348612001334303</v>
      </c>
      <c r="U24" s="45">
        <f>VLOOKUP($R24,$I$24:$O$46,5,0)</f>
        <v>80.689030845018493</v>
      </c>
      <c r="V24" s="45">
        <f>VLOOKUP($R24,$I$24:$O$46,6,0)</f>
        <v>0.6702094218420882</v>
      </c>
      <c r="W24" s="45">
        <f>VLOOKUP($R24,$I$24:$O$46,7,0)</f>
        <v>0.67020942184210242</v>
      </c>
      <c r="X24" s="58">
        <f>ROUND($K$24,1)</f>
        <v>77</v>
      </c>
      <c r="Y24" s="45">
        <v>1</v>
      </c>
    </row>
    <row r="25" spans="1:25">
      <c r="H25">
        <f>RANK($K25,$K$25:$K$46,0)</f>
        <v>3</v>
      </c>
      <c r="I25" s="45" t="s">
        <v>57</v>
      </c>
      <c r="J25" s="45" t="str">
        <f t="shared" si="9"/>
        <v>2005 - 2009_Powys_0_LE_Males</v>
      </c>
      <c r="K25" s="45">
        <f>VLOOKUP($J25,'LE, HLE &amp; DFLE data'!$A$2:$K$177,7,0)</f>
        <v>79.090905239275898</v>
      </c>
      <c r="L25" s="45">
        <f>VLOOKUP($J25,'LE, HLE &amp; DFLE data'!$A$2:$K$177,8,0)</f>
        <v>78.607620529440794</v>
      </c>
      <c r="M25" s="45">
        <f>VLOOKUP($J25,'LE, HLE &amp; DFLE data'!$A$2:$K$177,9,0)</f>
        <v>79.574189949111101</v>
      </c>
      <c r="N25" s="45">
        <f>VLOOKUP($J25,'LE, HLE &amp; DFLE data'!$A$2:$K$177,10,0)</f>
        <v>0.48328470983520333</v>
      </c>
      <c r="O25" s="45">
        <f>VLOOKUP($J25,'LE, HLE &amp; DFLE data'!$A$2:$K$177,11,0)</f>
        <v>0.48328470983510385</v>
      </c>
      <c r="P25" s="45"/>
      <c r="Q25" s="45">
        <v>2</v>
      </c>
      <c r="R25" s="45" t="str">
        <f t="shared" ref="R25:R45" si="10">VLOOKUP($Q25,$H$24:$I$46,2,0)</f>
        <v>Monmouthshire</v>
      </c>
      <c r="S25" s="45">
        <f t="shared" ref="S25:S45" si="11">VLOOKUP($R25,$I$24:$O$46,3,0)</f>
        <v>79.191314929837503</v>
      </c>
      <c r="T25" s="45">
        <f t="shared" ref="T25:T45" si="12">VLOOKUP($R25,$I$24:$O$46,4,0)</f>
        <v>78.601013174954403</v>
      </c>
      <c r="U25" s="45">
        <f t="shared" ref="U25:U45" si="13">VLOOKUP($R25,$I$24:$O$46,5,0)</f>
        <v>79.781616684720703</v>
      </c>
      <c r="V25" s="45">
        <f t="shared" ref="V25:V45" si="14">VLOOKUP($R25,$I$24:$O$46,6,0)</f>
        <v>0.59030175488319969</v>
      </c>
      <c r="W25" s="45">
        <f t="shared" ref="W25:W45" si="15">VLOOKUP($R25,$I$24:$O$46,7,0)</f>
        <v>0.59030175488310022</v>
      </c>
      <c r="X25" s="58">
        <f t="shared" ref="X25:X45" si="16">ROUND($K$24,1)</f>
        <v>77</v>
      </c>
      <c r="Y25" s="45">
        <v>2</v>
      </c>
    </row>
    <row r="26" spans="1:25">
      <c r="H26" s="45">
        <f t="shared" ref="H26:H46" si="17">RANK($K26,$K$25:$K$46,0)</f>
        <v>21</v>
      </c>
      <c r="I26" s="45" t="s">
        <v>30</v>
      </c>
      <c r="J26" s="45" t="str">
        <f t="shared" si="9"/>
        <v>2005 - 2009_Blaenau Gwent_0_LE_Males</v>
      </c>
      <c r="K26" s="45">
        <f>VLOOKUP($J26,'LE, HLE &amp; DFLE data'!$A$2:$K$177,7,0)</f>
        <v>75.395658746224399</v>
      </c>
      <c r="L26" s="45">
        <f>VLOOKUP($J26,'LE, HLE &amp; DFLE data'!$A$2:$K$177,8,0)</f>
        <v>74.737602197408606</v>
      </c>
      <c r="M26" s="45">
        <f>VLOOKUP($J26,'LE, HLE &amp; DFLE data'!$A$2:$K$177,9,0)</f>
        <v>76.053715295040305</v>
      </c>
      <c r="N26" s="45">
        <f>VLOOKUP($J26,'LE, HLE &amp; DFLE data'!$A$2:$K$177,10,0)</f>
        <v>0.65805654881590669</v>
      </c>
      <c r="O26" s="45">
        <f>VLOOKUP($J26,'LE, HLE &amp; DFLE data'!$A$2:$K$177,11,0)</f>
        <v>0.65805654881579301</v>
      </c>
      <c r="P26" s="45"/>
      <c r="Q26" s="45">
        <v>3</v>
      </c>
      <c r="R26" s="45" t="str">
        <f t="shared" si="10"/>
        <v>Powys</v>
      </c>
      <c r="S26" s="45">
        <f t="shared" si="11"/>
        <v>79.090905239275898</v>
      </c>
      <c r="T26" s="45">
        <f t="shared" si="12"/>
        <v>78.607620529440794</v>
      </c>
      <c r="U26" s="45">
        <f t="shared" si="13"/>
        <v>79.574189949111101</v>
      </c>
      <c r="V26" s="45">
        <f t="shared" si="14"/>
        <v>0.48328470983520333</v>
      </c>
      <c r="W26" s="45">
        <f t="shared" si="15"/>
        <v>0.48328470983510385</v>
      </c>
      <c r="X26" s="58">
        <f t="shared" si="16"/>
        <v>77</v>
      </c>
      <c r="Y26" s="45">
        <v>3</v>
      </c>
    </row>
    <row r="27" spans="1:25">
      <c r="H27" s="45">
        <f t="shared" si="17"/>
        <v>18</v>
      </c>
      <c r="I27" s="45" t="s">
        <v>31</v>
      </c>
      <c r="J27" s="45" t="str">
        <f t="shared" si="9"/>
        <v>2005 - 2009_Bridgend_0_LE_Males</v>
      </c>
      <c r="K27" s="45">
        <f>VLOOKUP($J27,'LE, HLE &amp; DFLE data'!$A$2:$K$177,7,0)</f>
        <v>76.187959973619101</v>
      </c>
      <c r="L27" s="45">
        <f>VLOOKUP($J27,'LE, HLE &amp; DFLE data'!$A$2:$K$177,8,0)</f>
        <v>75.714993049966395</v>
      </c>
      <c r="M27" s="45">
        <f>VLOOKUP($J27,'LE, HLE &amp; DFLE data'!$A$2:$K$177,9,0)</f>
        <v>76.660926897271807</v>
      </c>
      <c r="N27" s="45">
        <f>VLOOKUP($J27,'LE, HLE &amp; DFLE data'!$A$2:$K$177,10,0)</f>
        <v>0.47296692365270587</v>
      </c>
      <c r="O27" s="45">
        <f>VLOOKUP($J27,'LE, HLE &amp; DFLE data'!$A$2:$K$177,11,0)</f>
        <v>0.47296692365270587</v>
      </c>
      <c r="P27" s="45"/>
      <c r="Q27" s="45">
        <v>4</v>
      </c>
      <c r="R27" s="45" t="str">
        <f t="shared" si="10"/>
        <v>The Vale of Glamorgan</v>
      </c>
      <c r="S27" s="45">
        <f t="shared" si="11"/>
        <v>78.118527267031695</v>
      </c>
      <c r="T27" s="45">
        <f t="shared" si="12"/>
        <v>77.613838537682398</v>
      </c>
      <c r="U27" s="45">
        <f t="shared" si="13"/>
        <v>78.623215996380907</v>
      </c>
      <c r="V27" s="45">
        <f t="shared" si="14"/>
        <v>0.50468872934921194</v>
      </c>
      <c r="W27" s="45">
        <f t="shared" si="15"/>
        <v>0.5046887293492972</v>
      </c>
      <c r="X27" s="58">
        <f t="shared" si="16"/>
        <v>77</v>
      </c>
      <c r="Y27" s="45">
        <v>4</v>
      </c>
    </row>
    <row r="28" spans="1:25">
      <c r="H28" s="45">
        <f t="shared" si="17"/>
        <v>19</v>
      </c>
      <c r="I28" s="45" t="s">
        <v>32</v>
      </c>
      <c r="J28" s="45" t="str">
        <f t="shared" si="9"/>
        <v>2005 - 2009_Caerphilly_0_LE_Males</v>
      </c>
      <c r="K28" s="45">
        <f>VLOOKUP($J28,'LE, HLE &amp; DFLE data'!$A$2:$K$177,7,0)</f>
        <v>76.086580848033094</v>
      </c>
      <c r="L28" s="45">
        <f>VLOOKUP($J28,'LE, HLE &amp; DFLE data'!$A$2:$K$177,8,0)</f>
        <v>75.661334523553194</v>
      </c>
      <c r="M28" s="45">
        <f>VLOOKUP($J28,'LE, HLE &amp; DFLE data'!$A$2:$K$177,9,0)</f>
        <v>76.511827172512895</v>
      </c>
      <c r="N28" s="45">
        <f>VLOOKUP($J28,'LE, HLE &amp; DFLE data'!$A$2:$K$177,10,0)</f>
        <v>0.42524632447980082</v>
      </c>
      <c r="O28" s="45">
        <f>VLOOKUP($J28,'LE, HLE &amp; DFLE data'!$A$2:$K$177,11,0)</f>
        <v>0.4252463244799003</v>
      </c>
      <c r="P28" s="45"/>
      <c r="Q28" s="45">
        <v>5</v>
      </c>
      <c r="R28" s="45" t="str">
        <f t="shared" si="10"/>
        <v>Flintshire</v>
      </c>
      <c r="S28" s="45">
        <f t="shared" si="11"/>
        <v>77.703644477172503</v>
      </c>
      <c r="T28" s="45">
        <f t="shared" si="12"/>
        <v>77.240877095684596</v>
      </c>
      <c r="U28" s="45">
        <f t="shared" si="13"/>
        <v>78.166411858660396</v>
      </c>
      <c r="V28" s="45">
        <f t="shared" si="14"/>
        <v>0.4627673814878932</v>
      </c>
      <c r="W28" s="45">
        <f t="shared" si="15"/>
        <v>0.46276738148790741</v>
      </c>
      <c r="X28" s="58">
        <f t="shared" si="16"/>
        <v>77</v>
      </c>
      <c r="Y28" s="45">
        <v>5</v>
      </c>
    </row>
    <row r="29" spans="1:25">
      <c r="H29" s="45">
        <f t="shared" si="17"/>
        <v>11</v>
      </c>
      <c r="I29" s="45" t="s">
        <v>33</v>
      </c>
      <c r="J29" s="45" t="str">
        <f t="shared" si="9"/>
        <v>2005 - 2009_Cardiff_0_LE_Males</v>
      </c>
      <c r="K29" s="45">
        <f>VLOOKUP($J29,'LE, HLE &amp; DFLE data'!$A$2:$K$177,7,0)</f>
        <v>76.949343562658399</v>
      </c>
      <c r="L29" s="45">
        <f>VLOOKUP($J29,'LE, HLE &amp; DFLE data'!$A$2:$K$177,8,0)</f>
        <v>76.629461126823202</v>
      </c>
      <c r="M29" s="45">
        <f>VLOOKUP($J29,'LE, HLE &amp; DFLE data'!$A$2:$K$177,9,0)</f>
        <v>77.269225998493695</v>
      </c>
      <c r="N29" s="45">
        <f>VLOOKUP($J29,'LE, HLE &amp; DFLE data'!$A$2:$K$177,10,0)</f>
        <v>0.31988243583529652</v>
      </c>
      <c r="O29" s="45">
        <f>VLOOKUP($J29,'LE, HLE &amp; DFLE data'!$A$2:$K$177,11,0)</f>
        <v>0.31988243583519704</v>
      </c>
      <c r="P29" s="45"/>
      <c r="Q29" s="45">
        <v>6</v>
      </c>
      <c r="R29" s="45" t="str">
        <f t="shared" si="10"/>
        <v>Denbighshire</v>
      </c>
      <c r="S29" s="45">
        <f t="shared" si="11"/>
        <v>77.518655450102401</v>
      </c>
      <c r="T29" s="45">
        <f t="shared" si="12"/>
        <v>76.935402112209999</v>
      </c>
      <c r="U29" s="45">
        <f t="shared" si="13"/>
        <v>78.101908787994702</v>
      </c>
      <c r="V29" s="45">
        <f t="shared" si="14"/>
        <v>0.58325333789230172</v>
      </c>
      <c r="W29" s="45">
        <f t="shared" si="15"/>
        <v>0.58325333789240119</v>
      </c>
      <c r="X29" s="58">
        <f t="shared" si="16"/>
        <v>77</v>
      </c>
      <c r="Y29" s="45">
        <v>6</v>
      </c>
    </row>
    <row r="30" spans="1:25">
      <c r="H30" s="45">
        <f t="shared" si="17"/>
        <v>15</v>
      </c>
      <c r="I30" s="45" t="s">
        <v>34</v>
      </c>
      <c r="J30" s="45" t="str">
        <f t="shared" si="9"/>
        <v>2005 - 2009_Carmarthenshire_0_LE_Males</v>
      </c>
      <c r="K30" s="45">
        <f>VLOOKUP($J30,'LE, HLE &amp; DFLE data'!$A$2:$K$177,7,0)</f>
        <v>76.740308370363607</v>
      </c>
      <c r="L30" s="45">
        <f>VLOOKUP($J30,'LE, HLE &amp; DFLE data'!$A$2:$K$177,8,0)</f>
        <v>76.3239243843324</v>
      </c>
      <c r="M30" s="45">
        <f>VLOOKUP($J30,'LE, HLE &amp; DFLE data'!$A$2:$K$177,9,0)</f>
        <v>77.1566923563948</v>
      </c>
      <c r="N30" s="45">
        <f>VLOOKUP($J30,'LE, HLE &amp; DFLE data'!$A$2:$K$177,10,0)</f>
        <v>0.41638398603119242</v>
      </c>
      <c r="O30" s="45">
        <f>VLOOKUP($J30,'LE, HLE &amp; DFLE data'!$A$2:$K$177,11,0)</f>
        <v>0.41638398603120663</v>
      </c>
      <c r="P30" s="45"/>
      <c r="Q30" s="45">
        <v>7</v>
      </c>
      <c r="R30" s="45" t="str">
        <f t="shared" si="10"/>
        <v>Wrexham</v>
      </c>
      <c r="S30" s="45">
        <f t="shared" si="11"/>
        <v>77.312326138568395</v>
      </c>
      <c r="T30" s="45">
        <f t="shared" si="12"/>
        <v>76.850341793145205</v>
      </c>
      <c r="U30" s="45">
        <f t="shared" si="13"/>
        <v>77.774310483991698</v>
      </c>
      <c r="V30" s="45">
        <f t="shared" si="14"/>
        <v>0.46198434542330347</v>
      </c>
      <c r="W30" s="45">
        <f t="shared" si="15"/>
        <v>0.46198434542318978</v>
      </c>
      <c r="X30" s="58">
        <f t="shared" si="16"/>
        <v>77</v>
      </c>
      <c r="Y30" s="45">
        <v>7</v>
      </c>
    </row>
    <row r="31" spans="1:25">
      <c r="H31" s="45">
        <f t="shared" si="17"/>
        <v>1</v>
      </c>
      <c r="I31" s="45" t="s">
        <v>36</v>
      </c>
      <c r="J31" s="45" t="str">
        <f t="shared" si="9"/>
        <v>2005 - 2009_Ceredigion_0_LE_Males</v>
      </c>
      <c r="K31" s="45">
        <f>VLOOKUP($J31,'LE, HLE &amp; DFLE data'!$A$2:$K$177,7,0)</f>
        <v>80.018821423176405</v>
      </c>
      <c r="L31" s="45">
        <f>VLOOKUP($J31,'LE, HLE &amp; DFLE data'!$A$2:$K$177,8,0)</f>
        <v>79.348612001334303</v>
      </c>
      <c r="M31" s="45">
        <f>VLOOKUP($J31,'LE, HLE &amp; DFLE data'!$A$2:$K$177,9,0)</f>
        <v>80.689030845018493</v>
      </c>
      <c r="N31" s="45">
        <f>VLOOKUP($J31,'LE, HLE &amp; DFLE data'!$A$2:$K$177,10,0)</f>
        <v>0.6702094218420882</v>
      </c>
      <c r="O31" s="45">
        <f>VLOOKUP($J31,'LE, HLE &amp; DFLE data'!$A$2:$K$177,11,0)</f>
        <v>0.67020942184210242</v>
      </c>
      <c r="P31" s="45"/>
      <c r="Q31" s="45">
        <v>8</v>
      </c>
      <c r="R31" s="45" t="str">
        <f t="shared" si="10"/>
        <v>Torfaen</v>
      </c>
      <c r="S31" s="45">
        <f t="shared" si="11"/>
        <v>77.151930257496602</v>
      </c>
      <c r="T31" s="45">
        <f t="shared" si="12"/>
        <v>76.581841238670407</v>
      </c>
      <c r="U31" s="45">
        <f t="shared" si="13"/>
        <v>77.722019276322698</v>
      </c>
      <c r="V31" s="45">
        <f t="shared" si="14"/>
        <v>0.57008901882609564</v>
      </c>
      <c r="W31" s="45">
        <f t="shared" si="15"/>
        <v>0.57008901882619512</v>
      </c>
      <c r="X31" s="58">
        <f t="shared" si="16"/>
        <v>77</v>
      </c>
      <c r="Y31" s="45">
        <v>8</v>
      </c>
    </row>
    <row r="32" spans="1:25">
      <c r="H32" s="45">
        <f t="shared" si="17"/>
        <v>10</v>
      </c>
      <c r="I32" s="45" t="s">
        <v>37</v>
      </c>
      <c r="J32" s="45" t="str">
        <f t="shared" si="9"/>
        <v>2005 - 2009_Conwy_0_LE_Males</v>
      </c>
      <c r="K32" s="45">
        <f>VLOOKUP($J32,'LE, HLE &amp; DFLE data'!$A$2:$K$177,7,0)</f>
        <v>76.984893443205294</v>
      </c>
      <c r="L32" s="45">
        <f>VLOOKUP($J32,'LE, HLE &amp; DFLE data'!$A$2:$K$177,8,0)</f>
        <v>76.425842141121905</v>
      </c>
      <c r="M32" s="45">
        <f>VLOOKUP($J32,'LE, HLE &amp; DFLE data'!$A$2:$K$177,9,0)</f>
        <v>77.543944745288599</v>
      </c>
      <c r="N32" s="45">
        <f>VLOOKUP($J32,'LE, HLE &amp; DFLE data'!$A$2:$K$177,10,0)</f>
        <v>0.55905130208330434</v>
      </c>
      <c r="O32" s="45">
        <f>VLOOKUP($J32,'LE, HLE &amp; DFLE data'!$A$2:$K$177,11,0)</f>
        <v>0.5590513020833896</v>
      </c>
      <c r="P32" s="45"/>
      <c r="Q32" s="45">
        <v>9</v>
      </c>
      <c r="R32" s="45" t="str">
        <f t="shared" si="10"/>
        <v>Gwynedd</v>
      </c>
      <c r="S32" s="45">
        <f t="shared" si="11"/>
        <v>77.128475719447906</v>
      </c>
      <c r="T32" s="45">
        <f t="shared" si="12"/>
        <v>76.5926026959513</v>
      </c>
      <c r="U32" s="45">
        <f t="shared" si="13"/>
        <v>77.664348742944497</v>
      </c>
      <c r="V32" s="45">
        <f t="shared" si="14"/>
        <v>0.53587302349659183</v>
      </c>
      <c r="W32" s="45">
        <f t="shared" si="15"/>
        <v>0.53587302349660604</v>
      </c>
      <c r="X32" s="58">
        <f t="shared" si="16"/>
        <v>77</v>
      </c>
      <c r="Y32" s="45">
        <v>9</v>
      </c>
    </row>
    <row r="33" spans="8:25">
      <c r="H33" s="45">
        <f t="shared" si="17"/>
        <v>6</v>
      </c>
      <c r="I33" s="45" t="s">
        <v>38</v>
      </c>
      <c r="J33" s="45" t="str">
        <f t="shared" si="9"/>
        <v>2005 - 2009_Denbighshire_0_LE_Males</v>
      </c>
      <c r="K33" s="45">
        <f>VLOOKUP($J33,'LE, HLE &amp; DFLE data'!$A$2:$K$177,7,0)</f>
        <v>77.518655450102401</v>
      </c>
      <c r="L33" s="45">
        <f>VLOOKUP($J33,'LE, HLE &amp; DFLE data'!$A$2:$K$177,8,0)</f>
        <v>76.935402112209999</v>
      </c>
      <c r="M33" s="45">
        <f>VLOOKUP($J33,'LE, HLE &amp; DFLE data'!$A$2:$K$177,9,0)</f>
        <v>78.101908787994702</v>
      </c>
      <c r="N33" s="45">
        <f>VLOOKUP($J33,'LE, HLE &amp; DFLE data'!$A$2:$K$177,10,0)</f>
        <v>0.58325333789230172</v>
      </c>
      <c r="O33" s="45">
        <f>VLOOKUP($J33,'LE, HLE &amp; DFLE data'!$A$2:$K$177,11,0)</f>
        <v>0.58325333789240119</v>
      </c>
      <c r="P33" s="45"/>
      <c r="Q33" s="45">
        <v>10</v>
      </c>
      <c r="R33" s="45" t="str">
        <f t="shared" si="10"/>
        <v>Conwy</v>
      </c>
      <c r="S33" s="45">
        <f t="shared" si="11"/>
        <v>76.984893443205294</v>
      </c>
      <c r="T33" s="45">
        <f t="shared" si="12"/>
        <v>76.425842141121905</v>
      </c>
      <c r="U33" s="45">
        <f t="shared" si="13"/>
        <v>77.543944745288599</v>
      </c>
      <c r="V33" s="45">
        <f t="shared" si="14"/>
        <v>0.55905130208330434</v>
      </c>
      <c r="W33" s="45">
        <f t="shared" si="15"/>
        <v>0.5590513020833896</v>
      </c>
      <c r="X33" s="58">
        <f t="shared" si="16"/>
        <v>77</v>
      </c>
      <c r="Y33" s="45">
        <v>10</v>
      </c>
    </row>
    <row r="34" spans="8:25">
      <c r="H34" s="45">
        <f t="shared" si="17"/>
        <v>5</v>
      </c>
      <c r="I34" s="45" t="s">
        <v>39</v>
      </c>
      <c r="J34" s="45" t="str">
        <f t="shared" si="9"/>
        <v>2005 - 2009_Flintshire_0_LE_Males</v>
      </c>
      <c r="K34" s="45">
        <f>VLOOKUP($J34,'LE, HLE &amp; DFLE data'!$A$2:$K$177,7,0)</f>
        <v>77.703644477172503</v>
      </c>
      <c r="L34" s="45">
        <f>VLOOKUP($J34,'LE, HLE &amp; DFLE data'!$A$2:$K$177,8,0)</f>
        <v>77.240877095684596</v>
      </c>
      <c r="M34" s="45">
        <f>VLOOKUP($J34,'LE, HLE &amp; DFLE data'!$A$2:$K$177,9,0)</f>
        <v>78.166411858660396</v>
      </c>
      <c r="N34" s="45">
        <f>VLOOKUP($J34,'LE, HLE &amp; DFLE data'!$A$2:$K$177,10,0)</f>
        <v>0.4627673814878932</v>
      </c>
      <c r="O34" s="45">
        <f>VLOOKUP($J34,'LE, HLE &amp; DFLE data'!$A$2:$K$177,11,0)</f>
        <v>0.46276738148790741</v>
      </c>
      <c r="P34" s="45"/>
      <c r="Q34" s="45">
        <v>11</v>
      </c>
      <c r="R34" s="45" t="str">
        <f t="shared" si="10"/>
        <v>Cardiff</v>
      </c>
      <c r="S34" s="45">
        <f t="shared" si="11"/>
        <v>76.949343562658399</v>
      </c>
      <c r="T34" s="45">
        <f t="shared" si="12"/>
        <v>76.629461126823202</v>
      </c>
      <c r="U34" s="45">
        <f t="shared" si="13"/>
        <v>77.269225998493695</v>
      </c>
      <c r="V34" s="45">
        <f t="shared" si="14"/>
        <v>0.31988243583529652</v>
      </c>
      <c r="W34" s="45">
        <f t="shared" si="15"/>
        <v>0.31988243583519704</v>
      </c>
      <c r="X34" s="58">
        <f t="shared" si="16"/>
        <v>77</v>
      </c>
      <c r="Y34" s="45">
        <v>11</v>
      </c>
    </row>
    <row r="35" spans="8:25">
      <c r="H35" s="45">
        <f t="shared" si="17"/>
        <v>9</v>
      </c>
      <c r="I35" s="45" t="s">
        <v>40</v>
      </c>
      <c r="J35" s="45" t="str">
        <f t="shared" si="9"/>
        <v>2005 - 2009_Gwynedd_0_LE_Males</v>
      </c>
      <c r="K35" s="45">
        <f>VLOOKUP($J35,'LE, HLE &amp; DFLE data'!$A$2:$K$177,7,0)</f>
        <v>77.128475719447906</v>
      </c>
      <c r="L35" s="45">
        <f>VLOOKUP($J35,'LE, HLE &amp; DFLE data'!$A$2:$K$177,8,0)</f>
        <v>76.5926026959513</v>
      </c>
      <c r="M35" s="45">
        <f>VLOOKUP($J35,'LE, HLE &amp; DFLE data'!$A$2:$K$177,9,0)</f>
        <v>77.664348742944497</v>
      </c>
      <c r="N35" s="45">
        <f>VLOOKUP($J35,'LE, HLE &amp; DFLE data'!$A$2:$K$177,10,0)</f>
        <v>0.53587302349659183</v>
      </c>
      <c r="O35" s="45">
        <f>VLOOKUP($J35,'LE, HLE &amp; DFLE data'!$A$2:$K$177,11,0)</f>
        <v>0.53587302349660604</v>
      </c>
      <c r="P35" s="45"/>
      <c r="Q35" s="45">
        <v>12</v>
      </c>
      <c r="R35" s="45" t="str">
        <f t="shared" si="10"/>
        <v>Pembrokeshire</v>
      </c>
      <c r="S35" s="45">
        <f t="shared" si="11"/>
        <v>76.866167379100702</v>
      </c>
      <c r="T35" s="45">
        <f t="shared" si="12"/>
        <v>76.325056770010903</v>
      </c>
      <c r="U35" s="45">
        <f t="shared" si="13"/>
        <v>77.407277988190501</v>
      </c>
      <c r="V35" s="45">
        <f t="shared" si="14"/>
        <v>0.5411106090897988</v>
      </c>
      <c r="W35" s="45">
        <f t="shared" si="15"/>
        <v>0.5411106090897988</v>
      </c>
      <c r="X35" s="58">
        <f t="shared" si="16"/>
        <v>77</v>
      </c>
      <c r="Y35" s="45">
        <v>12</v>
      </c>
    </row>
    <row r="36" spans="8:25">
      <c r="H36" s="45">
        <f t="shared" si="17"/>
        <v>14</v>
      </c>
      <c r="I36" s="45" t="s">
        <v>41</v>
      </c>
      <c r="J36" s="45" t="str">
        <f t="shared" si="9"/>
        <v>2005 - 2009_Isle of Anglesey_0_LE_Males</v>
      </c>
      <c r="K36" s="45">
        <f>VLOOKUP($J36,'LE, HLE &amp; DFLE data'!$A$2:$K$177,7,0)</f>
        <v>76.816411605632496</v>
      </c>
      <c r="L36" s="45">
        <f>VLOOKUP($J36,'LE, HLE &amp; DFLE data'!$A$2:$K$177,8,0)</f>
        <v>76.113937599424901</v>
      </c>
      <c r="M36" s="45">
        <f>VLOOKUP($J36,'LE, HLE &amp; DFLE data'!$A$2:$K$177,9,0)</f>
        <v>77.518885611840204</v>
      </c>
      <c r="N36" s="45">
        <f>VLOOKUP($J36,'LE, HLE &amp; DFLE data'!$A$2:$K$177,10,0)</f>
        <v>0.70247400620770861</v>
      </c>
      <c r="O36" s="45">
        <f>VLOOKUP($J36,'LE, HLE &amp; DFLE data'!$A$2:$K$177,11,0)</f>
        <v>0.70247400620759493</v>
      </c>
      <c r="P36" s="45"/>
      <c r="Q36" s="45">
        <v>13</v>
      </c>
      <c r="R36" s="45" t="str">
        <f t="shared" si="10"/>
        <v>Newport</v>
      </c>
      <c r="S36" s="45">
        <f t="shared" si="11"/>
        <v>76.829350296555702</v>
      </c>
      <c r="T36" s="45">
        <f t="shared" si="12"/>
        <v>76.357338650301998</v>
      </c>
      <c r="U36" s="45">
        <f t="shared" si="13"/>
        <v>77.301361942809393</v>
      </c>
      <c r="V36" s="45">
        <f t="shared" si="14"/>
        <v>0.47201164625369074</v>
      </c>
      <c r="W36" s="45">
        <f t="shared" si="15"/>
        <v>0.47201164625370495</v>
      </c>
      <c r="X36" s="58">
        <f t="shared" si="16"/>
        <v>77</v>
      </c>
      <c r="Y36" s="45">
        <v>13</v>
      </c>
    </row>
    <row r="37" spans="8:25">
      <c r="H37" s="45">
        <f t="shared" si="17"/>
        <v>22</v>
      </c>
      <c r="I37" s="45" t="s">
        <v>43</v>
      </c>
      <c r="J37" s="45" t="str">
        <f t="shared" si="9"/>
        <v>2005 - 2009_Merthyr Tydfil_0_LE_Males</v>
      </c>
      <c r="K37" s="45">
        <f>VLOOKUP($J37,'LE, HLE &amp; DFLE data'!$A$2:$K$177,7,0)</f>
        <v>74.969999623445005</v>
      </c>
      <c r="L37" s="45">
        <f>VLOOKUP($J37,'LE, HLE &amp; DFLE data'!$A$2:$K$177,8,0)</f>
        <v>74.225410817271296</v>
      </c>
      <c r="M37" s="45">
        <f>VLOOKUP($J37,'LE, HLE &amp; DFLE data'!$A$2:$K$177,9,0)</f>
        <v>75.714588429618701</v>
      </c>
      <c r="N37" s="45">
        <f>VLOOKUP($J37,'LE, HLE &amp; DFLE data'!$A$2:$K$177,10,0)</f>
        <v>0.74458880617369516</v>
      </c>
      <c r="O37" s="45">
        <f>VLOOKUP($J37,'LE, HLE &amp; DFLE data'!$A$2:$K$177,11,0)</f>
        <v>0.74458880617370937</v>
      </c>
      <c r="P37" s="45"/>
      <c r="Q37" s="45">
        <v>14</v>
      </c>
      <c r="R37" s="45" t="str">
        <f t="shared" si="10"/>
        <v>Isle of Anglesey</v>
      </c>
      <c r="S37" s="45">
        <f t="shared" si="11"/>
        <v>76.816411605632496</v>
      </c>
      <c r="T37" s="45">
        <f t="shared" si="12"/>
        <v>76.113937599424901</v>
      </c>
      <c r="U37" s="45">
        <f t="shared" si="13"/>
        <v>77.518885611840204</v>
      </c>
      <c r="V37" s="45">
        <f t="shared" si="14"/>
        <v>0.70247400620770861</v>
      </c>
      <c r="W37" s="45">
        <f t="shared" si="15"/>
        <v>0.70247400620759493</v>
      </c>
      <c r="X37" s="58">
        <f t="shared" si="16"/>
        <v>77</v>
      </c>
      <c r="Y37" s="45">
        <v>14</v>
      </c>
    </row>
    <row r="38" spans="8:25">
      <c r="H38" s="45">
        <f t="shared" si="17"/>
        <v>2</v>
      </c>
      <c r="I38" s="45" t="s">
        <v>44</v>
      </c>
      <c r="J38" s="45" t="str">
        <f t="shared" si="9"/>
        <v>2005 - 2009_Monmouthshire_0_LE_Males</v>
      </c>
      <c r="K38" s="45">
        <f>VLOOKUP($J38,'LE, HLE &amp; DFLE data'!$A$2:$K$177,7,0)</f>
        <v>79.191314929837503</v>
      </c>
      <c r="L38" s="45">
        <f>VLOOKUP($J38,'LE, HLE &amp; DFLE data'!$A$2:$K$177,8,0)</f>
        <v>78.601013174954403</v>
      </c>
      <c r="M38" s="45">
        <f>VLOOKUP($J38,'LE, HLE &amp; DFLE data'!$A$2:$K$177,9,0)</f>
        <v>79.781616684720703</v>
      </c>
      <c r="N38" s="45">
        <f>VLOOKUP($J38,'LE, HLE &amp; DFLE data'!$A$2:$K$177,10,0)</f>
        <v>0.59030175488319969</v>
      </c>
      <c r="O38" s="45">
        <f>VLOOKUP($J38,'LE, HLE &amp; DFLE data'!$A$2:$K$177,11,0)</f>
        <v>0.59030175488310022</v>
      </c>
      <c r="P38" s="45"/>
      <c r="Q38" s="45">
        <v>15</v>
      </c>
      <c r="R38" s="45" t="str">
        <f t="shared" si="10"/>
        <v>Carmarthenshire</v>
      </c>
      <c r="S38" s="45">
        <f t="shared" si="11"/>
        <v>76.740308370363607</v>
      </c>
      <c r="T38" s="45">
        <f t="shared" si="12"/>
        <v>76.3239243843324</v>
      </c>
      <c r="U38" s="45">
        <f t="shared" si="13"/>
        <v>77.1566923563948</v>
      </c>
      <c r="V38" s="45">
        <f t="shared" si="14"/>
        <v>0.41638398603119242</v>
      </c>
      <c r="W38" s="45">
        <f t="shared" si="15"/>
        <v>0.41638398603120663</v>
      </c>
      <c r="X38" s="58">
        <f t="shared" si="16"/>
        <v>77</v>
      </c>
      <c r="Y38" s="45">
        <v>15</v>
      </c>
    </row>
    <row r="39" spans="8:25">
      <c r="H39" s="45">
        <f t="shared" si="17"/>
        <v>17</v>
      </c>
      <c r="I39" s="45" t="s">
        <v>45</v>
      </c>
      <c r="J39" s="45" t="str">
        <f t="shared" si="9"/>
        <v>2005 - 2009_Neath Port Talbot_0_LE_Males</v>
      </c>
      <c r="K39" s="45">
        <f>VLOOKUP($J39,'LE, HLE &amp; DFLE data'!$A$2:$K$177,7,0)</f>
        <v>76.303868674166694</v>
      </c>
      <c r="L39" s="45">
        <f>VLOOKUP($J39,'LE, HLE &amp; DFLE data'!$A$2:$K$177,8,0)</f>
        <v>75.828190339005999</v>
      </c>
      <c r="M39" s="45">
        <f>VLOOKUP($J39,'LE, HLE &amp; DFLE data'!$A$2:$K$177,9,0)</f>
        <v>76.779547009327402</v>
      </c>
      <c r="N39" s="45">
        <f>VLOOKUP($J39,'LE, HLE &amp; DFLE data'!$A$2:$K$177,10,0)</f>
        <v>0.47567833516070834</v>
      </c>
      <c r="O39" s="45">
        <f>VLOOKUP($J39,'LE, HLE &amp; DFLE data'!$A$2:$K$177,11,0)</f>
        <v>0.47567833516069413</v>
      </c>
      <c r="P39" s="45"/>
      <c r="Q39" s="45">
        <v>16</v>
      </c>
      <c r="R39" s="45" t="str">
        <f t="shared" si="10"/>
        <v>Swansea</v>
      </c>
      <c r="S39" s="45">
        <f t="shared" si="11"/>
        <v>76.673367400879499</v>
      </c>
      <c r="T39" s="45">
        <f t="shared" si="12"/>
        <v>76.296350025103806</v>
      </c>
      <c r="U39" s="45">
        <f t="shared" si="13"/>
        <v>77.050384776655207</v>
      </c>
      <c r="V39" s="45">
        <f t="shared" si="14"/>
        <v>0.37701737577570782</v>
      </c>
      <c r="W39" s="45">
        <f t="shared" si="15"/>
        <v>0.37701737577569361</v>
      </c>
      <c r="X39" s="58">
        <f t="shared" si="16"/>
        <v>77</v>
      </c>
      <c r="Y39" s="45">
        <v>16</v>
      </c>
    </row>
    <row r="40" spans="8:25">
      <c r="H40" s="45">
        <f t="shared" si="17"/>
        <v>13</v>
      </c>
      <c r="I40" s="45" t="s">
        <v>46</v>
      </c>
      <c r="J40" s="45" t="str">
        <f t="shared" si="9"/>
        <v>2005 - 2009_Newport_0_LE_Males</v>
      </c>
      <c r="K40" s="45">
        <f>VLOOKUP($J40,'LE, HLE &amp; DFLE data'!$A$2:$K$177,7,0)</f>
        <v>76.829350296555702</v>
      </c>
      <c r="L40" s="45">
        <f>VLOOKUP($J40,'LE, HLE &amp; DFLE data'!$A$2:$K$177,8,0)</f>
        <v>76.357338650301998</v>
      </c>
      <c r="M40" s="45">
        <f>VLOOKUP($J40,'LE, HLE &amp; DFLE data'!$A$2:$K$177,9,0)</f>
        <v>77.301361942809393</v>
      </c>
      <c r="N40" s="45">
        <f>VLOOKUP($J40,'LE, HLE &amp; DFLE data'!$A$2:$K$177,10,0)</f>
        <v>0.47201164625369074</v>
      </c>
      <c r="O40" s="45">
        <f>VLOOKUP($J40,'LE, HLE &amp; DFLE data'!$A$2:$K$177,11,0)</f>
        <v>0.47201164625370495</v>
      </c>
      <c r="P40" s="45"/>
      <c r="Q40" s="45">
        <v>17</v>
      </c>
      <c r="R40" s="45" t="str">
        <f t="shared" si="10"/>
        <v>Neath Port Talbot</v>
      </c>
      <c r="S40" s="45">
        <f t="shared" si="11"/>
        <v>76.303868674166694</v>
      </c>
      <c r="T40" s="45">
        <f t="shared" si="12"/>
        <v>75.828190339005999</v>
      </c>
      <c r="U40" s="45">
        <f t="shared" si="13"/>
        <v>76.779547009327402</v>
      </c>
      <c r="V40" s="45">
        <f t="shared" si="14"/>
        <v>0.47567833516070834</v>
      </c>
      <c r="W40" s="45">
        <f t="shared" si="15"/>
        <v>0.47567833516069413</v>
      </c>
      <c r="X40" s="58">
        <f t="shared" si="16"/>
        <v>77</v>
      </c>
      <c r="Y40" s="45">
        <v>17</v>
      </c>
    </row>
    <row r="41" spans="8:25">
      <c r="H41" s="45">
        <f t="shared" si="17"/>
        <v>12</v>
      </c>
      <c r="I41" s="45" t="s">
        <v>47</v>
      </c>
      <c r="J41" s="45" t="str">
        <f t="shared" si="9"/>
        <v>2005 - 2009_Pembrokeshire_0_LE_Males</v>
      </c>
      <c r="K41" s="45">
        <f>VLOOKUP($J41,'LE, HLE &amp; DFLE data'!$A$2:$K$177,7,0)</f>
        <v>76.866167379100702</v>
      </c>
      <c r="L41" s="45">
        <f>VLOOKUP($J41,'LE, HLE &amp; DFLE data'!$A$2:$K$177,8,0)</f>
        <v>76.325056770010903</v>
      </c>
      <c r="M41" s="45">
        <f>VLOOKUP($J41,'LE, HLE &amp; DFLE data'!$A$2:$K$177,9,0)</f>
        <v>77.407277988190501</v>
      </c>
      <c r="N41" s="45">
        <f>VLOOKUP($J41,'LE, HLE &amp; DFLE data'!$A$2:$K$177,10,0)</f>
        <v>0.5411106090897988</v>
      </c>
      <c r="O41" s="45">
        <f>VLOOKUP($J41,'LE, HLE &amp; DFLE data'!$A$2:$K$177,11,0)</f>
        <v>0.5411106090897988</v>
      </c>
      <c r="P41" s="45"/>
      <c r="Q41" s="45">
        <v>18</v>
      </c>
      <c r="R41" s="45" t="str">
        <f t="shared" si="10"/>
        <v>Bridgend</v>
      </c>
      <c r="S41" s="45">
        <f t="shared" si="11"/>
        <v>76.187959973619101</v>
      </c>
      <c r="T41" s="45">
        <f t="shared" si="12"/>
        <v>75.714993049966395</v>
      </c>
      <c r="U41" s="45">
        <f t="shared" si="13"/>
        <v>76.660926897271807</v>
      </c>
      <c r="V41" s="45">
        <f t="shared" si="14"/>
        <v>0.47296692365270587</v>
      </c>
      <c r="W41" s="45">
        <f t="shared" si="15"/>
        <v>0.47296692365270587</v>
      </c>
      <c r="X41" s="58">
        <f t="shared" si="16"/>
        <v>77</v>
      </c>
      <c r="Y41" s="45">
        <v>18</v>
      </c>
    </row>
    <row r="42" spans="8:25">
      <c r="H42" s="45">
        <f t="shared" si="17"/>
        <v>20</v>
      </c>
      <c r="I42" s="45" t="s">
        <v>48</v>
      </c>
      <c r="J42" s="45" t="str">
        <f t="shared" si="9"/>
        <v>2005 - 2009_Rhondda Cynon Taf_0_LE_Males</v>
      </c>
      <c r="K42" s="45">
        <f>VLOOKUP($J42,'LE, HLE &amp; DFLE data'!$A$2:$K$177,7,0)</f>
        <v>75.474217357032799</v>
      </c>
      <c r="L42" s="45">
        <f>VLOOKUP($J42,'LE, HLE &amp; DFLE data'!$A$2:$K$177,8,0)</f>
        <v>75.1078590319634</v>
      </c>
      <c r="M42" s="45">
        <f>VLOOKUP($J42,'LE, HLE &amp; DFLE data'!$A$2:$K$177,9,0)</f>
        <v>75.840575682102198</v>
      </c>
      <c r="N42" s="45">
        <f>VLOOKUP($J42,'LE, HLE &amp; DFLE data'!$A$2:$K$177,10,0)</f>
        <v>0.36635832506939892</v>
      </c>
      <c r="O42" s="45">
        <f>VLOOKUP($J42,'LE, HLE &amp; DFLE data'!$A$2:$K$177,11,0)</f>
        <v>0.36635832506939892</v>
      </c>
      <c r="P42" s="45"/>
      <c r="Q42" s="45">
        <v>19</v>
      </c>
      <c r="R42" s="45" t="str">
        <f t="shared" si="10"/>
        <v>Caerphilly</v>
      </c>
      <c r="S42" s="45">
        <f t="shared" si="11"/>
        <v>76.086580848033094</v>
      </c>
      <c r="T42" s="45">
        <f t="shared" si="12"/>
        <v>75.661334523553194</v>
      </c>
      <c r="U42" s="45">
        <f t="shared" si="13"/>
        <v>76.511827172512895</v>
      </c>
      <c r="V42" s="45">
        <f t="shared" si="14"/>
        <v>0.42524632447980082</v>
      </c>
      <c r="W42" s="45">
        <f t="shared" si="15"/>
        <v>0.4252463244799003</v>
      </c>
      <c r="X42" s="58">
        <f t="shared" si="16"/>
        <v>77</v>
      </c>
      <c r="Y42" s="45">
        <v>19</v>
      </c>
    </row>
    <row r="43" spans="8:25">
      <c r="H43" s="45">
        <f t="shared" si="17"/>
        <v>16</v>
      </c>
      <c r="I43" s="45" t="s">
        <v>50</v>
      </c>
      <c r="J43" s="45" t="str">
        <f t="shared" si="9"/>
        <v>2005 - 2009_Swansea_0_LE_Males</v>
      </c>
      <c r="K43" s="45">
        <f>VLOOKUP($J43,'LE, HLE &amp; DFLE data'!$A$2:$K$177,7,0)</f>
        <v>76.673367400879499</v>
      </c>
      <c r="L43" s="45">
        <f>VLOOKUP($J43,'LE, HLE &amp; DFLE data'!$A$2:$K$177,8,0)</f>
        <v>76.296350025103806</v>
      </c>
      <c r="M43" s="45">
        <f>VLOOKUP($J43,'LE, HLE &amp; DFLE data'!$A$2:$K$177,9,0)</f>
        <v>77.050384776655207</v>
      </c>
      <c r="N43" s="45">
        <f>VLOOKUP($J43,'LE, HLE &amp; DFLE data'!$A$2:$K$177,10,0)</f>
        <v>0.37701737577570782</v>
      </c>
      <c r="O43" s="45">
        <f>VLOOKUP($J43,'LE, HLE &amp; DFLE data'!$A$2:$K$177,11,0)</f>
        <v>0.37701737577569361</v>
      </c>
      <c r="P43" s="45"/>
      <c r="Q43" s="45">
        <v>20</v>
      </c>
      <c r="R43" s="45" t="str">
        <f t="shared" si="10"/>
        <v>Rhondda Cynon Taf</v>
      </c>
      <c r="S43" s="45">
        <f t="shared" si="11"/>
        <v>75.474217357032799</v>
      </c>
      <c r="T43" s="45">
        <f t="shared" si="12"/>
        <v>75.1078590319634</v>
      </c>
      <c r="U43" s="45">
        <f t="shared" si="13"/>
        <v>75.840575682102198</v>
      </c>
      <c r="V43" s="45">
        <f t="shared" si="14"/>
        <v>0.36635832506939892</v>
      </c>
      <c r="W43" s="45">
        <f t="shared" si="15"/>
        <v>0.36635832506939892</v>
      </c>
      <c r="X43" s="58">
        <f t="shared" si="16"/>
        <v>77</v>
      </c>
      <c r="Y43" s="45">
        <v>20</v>
      </c>
    </row>
    <row r="44" spans="8:25">
      <c r="H44" s="45">
        <f t="shared" si="17"/>
        <v>4</v>
      </c>
      <c r="I44" s="45" t="s">
        <v>51</v>
      </c>
      <c r="J44" s="45" t="str">
        <f t="shared" si="9"/>
        <v>2005 - 2009_The Vale of Glamorgan_0_LE_Males</v>
      </c>
      <c r="K44" s="45">
        <f>VLOOKUP($J44,'LE, HLE &amp; DFLE data'!$A$2:$K$177,7,0)</f>
        <v>78.118527267031695</v>
      </c>
      <c r="L44" s="45">
        <f>VLOOKUP($J44,'LE, HLE &amp; DFLE data'!$A$2:$K$177,8,0)</f>
        <v>77.613838537682398</v>
      </c>
      <c r="M44" s="45">
        <f>VLOOKUP($J44,'LE, HLE &amp; DFLE data'!$A$2:$K$177,9,0)</f>
        <v>78.623215996380907</v>
      </c>
      <c r="N44" s="45">
        <f>VLOOKUP($J44,'LE, HLE &amp; DFLE data'!$A$2:$K$177,10,0)</f>
        <v>0.50468872934921194</v>
      </c>
      <c r="O44" s="45">
        <f>VLOOKUP($J44,'LE, HLE &amp; DFLE data'!$A$2:$K$177,11,0)</f>
        <v>0.5046887293492972</v>
      </c>
      <c r="P44" s="45"/>
      <c r="Q44" s="45">
        <v>21</v>
      </c>
      <c r="R44" s="45" t="str">
        <f t="shared" si="10"/>
        <v>Blaenau Gwent</v>
      </c>
      <c r="S44" s="45">
        <f t="shared" si="11"/>
        <v>75.395658746224399</v>
      </c>
      <c r="T44" s="45">
        <f t="shared" si="12"/>
        <v>74.737602197408606</v>
      </c>
      <c r="U44" s="45">
        <f t="shared" si="13"/>
        <v>76.053715295040305</v>
      </c>
      <c r="V44" s="45">
        <f t="shared" si="14"/>
        <v>0.65805654881590669</v>
      </c>
      <c r="W44" s="45">
        <f t="shared" si="15"/>
        <v>0.65805654881579301</v>
      </c>
      <c r="X44" s="58">
        <f t="shared" si="16"/>
        <v>77</v>
      </c>
      <c r="Y44" s="45">
        <v>21</v>
      </c>
    </row>
    <row r="45" spans="8:25">
      <c r="H45" s="45">
        <f t="shared" si="17"/>
        <v>8</v>
      </c>
      <c r="I45" s="45" t="s">
        <v>52</v>
      </c>
      <c r="J45" s="45" t="str">
        <f t="shared" si="9"/>
        <v>2005 - 2009_Torfaen_0_LE_Males</v>
      </c>
      <c r="K45" s="45">
        <f>VLOOKUP($J45,'LE, HLE &amp; DFLE data'!$A$2:$K$177,7,0)</f>
        <v>77.151930257496602</v>
      </c>
      <c r="L45" s="45">
        <f>VLOOKUP($J45,'LE, HLE &amp; DFLE data'!$A$2:$K$177,8,0)</f>
        <v>76.581841238670407</v>
      </c>
      <c r="M45" s="45">
        <f>VLOOKUP($J45,'LE, HLE &amp; DFLE data'!$A$2:$K$177,9,0)</f>
        <v>77.722019276322698</v>
      </c>
      <c r="N45" s="45">
        <f>VLOOKUP($J45,'LE, HLE &amp; DFLE data'!$A$2:$K$177,10,0)</f>
        <v>0.57008901882609564</v>
      </c>
      <c r="O45" s="45">
        <f>VLOOKUP($J45,'LE, HLE &amp; DFLE data'!$A$2:$K$177,11,0)</f>
        <v>0.57008901882619512</v>
      </c>
      <c r="P45" s="45"/>
      <c r="Q45" s="45">
        <v>22</v>
      </c>
      <c r="R45" s="45" t="str">
        <f t="shared" si="10"/>
        <v>Merthyr Tydfil</v>
      </c>
      <c r="S45" s="45">
        <f t="shared" si="11"/>
        <v>74.969999623445005</v>
      </c>
      <c r="T45" s="45">
        <f t="shared" si="12"/>
        <v>74.225410817271296</v>
      </c>
      <c r="U45" s="45">
        <f t="shared" si="13"/>
        <v>75.714588429618701</v>
      </c>
      <c r="V45" s="45">
        <f t="shared" si="14"/>
        <v>0.74458880617369516</v>
      </c>
      <c r="W45" s="45">
        <f t="shared" si="15"/>
        <v>0.74458880617370937</v>
      </c>
      <c r="X45" s="58">
        <f t="shared" si="16"/>
        <v>77</v>
      </c>
      <c r="Y45" s="45">
        <v>22</v>
      </c>
    </row>
    <row r="46" spans="8:25">
      <c r="H46" s="45">
        <f t="shared" si="17"/>
        <v>7</v>
      </c>
      <c r="I46" s="45" t="s">
        <v>53</v>
      </c>
      <c r="J46" s="45" t="str">
        <f t="shared" si="9"/>
        <v>2005 - 2009_Wrexham_0_LE_Males</v>
      </c>
      <c r="K46" s="45">
        <f>VLOOKUP($J46,'LE, HLE &amp; DFLE data'!$A$2:$K$177,7,0)</f>
        <v>77.312326138568395</v>
      </c>
      <c r="L46" s="45">
        <f>VLOOKUP($J46,'LE, HLE &amp; DFLE data'!$A$2:$K$177,8,0)</f>
        <v>76.850341793145205</v>
      </c>
      <c r="M46" s="45">
        <f>VLOOKUP($J46,'LE, HLE &amp; DFLE data'!$A$2:$K$177,9,0)</f>
        <v>77.774310483991698</v>
      </c>
      <c r="N46" s="45">
        <f>VLOOKUP($J46,'LE, HLE &amp; DFLE data'!$A$2:$K$177,10,0)</f>
        <v>0.46198434542330347</v>
      </c>
      <c r="O46" s="45">
        <f>VLOOKUP($J46,'LE, HLE &amp; DFLE data'!$A$2:$K$177,11,0)</f>
        <v>0.46198434542318978</v>
      </c>
    </row>
  </sheetData>
  <mergeCells count="2">
    <mergeCell ref="X7:Y7"/>
    <mergeCell ref="X22:Y2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B13:H47"/>
  <sheetViews>
    <sheetView showGridLines="0" workbookViewId="0">
      <selection activeCell="C30" sqref="C30"/>
    </sheetView>
  </sheetViews>
  <sheetFormatPr defaultRowHeight="15"/>
  <cols>
    <col min="1" max="1" width="2.140625" customWidth="1"/>
    <col min="2" max="2" width="22.7109375" customWidth="1"/>
    <col min="3" max="3" width="6" customWidth="1"/>
    <col min="4" max="4" width="12.5703125" customWidth="1"/>
    <col min="5" max="5" width="2.85546875" style="45" customWidth="1"/>
    <col min="6" max="6" width="6" customWidth="1"/>
    <col min="7" max="7" width="10.85546875" customWidth="1"/>
    <col min="9" max="9" width="2" customWidth="1"/>
    <col min="10" max="10" width="3.7109375" customWidth="1"/>
  </cols>
  <sheetData>
    <row r="13" spans="2:8" ht="33" customHeight="1">
      <c r="B13" s="92" t="str">
        <f>'HB Comparison Controls'!G4</f>
        <v>Life expectancy and healthy life expectancy at birth, Wales health boards, males, 2005-09</v>
      </c>
      <c r="C13" s="92"/>
      <c r="D13" s="92"/>
      <c r="E13" s="92"/>
      <c r="F13" s="92"/>
      <c r="G13" s="92"/>
    </row>
    <row r="14" spans="2:8" ht="4.5" customHeight="1">
      <c r="B14" s="74"/>
      <c r="C14" s="74"/>
      <c r="D14" s="74"/>
      <c r="E14" s="74"/>
      <c r="F14" s="75"/>
      <c r="G14" s="75"/>
    </row>
    <row r="15" spans="2:8" ht="42" customHeight="1">
      <c r="B15" s="68"/>
      <c r="C15" s="93" t="s">
        <v>1646</v>
      </c>
      <c r="D15" s="93"/>
      <c r="E15" s="79"/>
      <c r="F15" s="96" t="str">
        <f>'HB Comparison Controls'!M20&amp;
" (95% CI)"</f>
        <v>Healthy life expectancy (95% CI)</v>
      </c>
      <c r="G15" s="96"/>
    </row>
    <row r="16" spans="2:8" ht="18" customHeight="1">
      <c r="B16" s="77" t="s">
        <v>18</v>
      </c>
      <c r="C16" s="81">
        <f>ROUND(VLOOKUP($B16,'HB Comparison Controls'!H9:N9,3,0),1)</f>
        <v>77</v>
      </c>
      <c r="D16" s="66" t="str">
        <f>"("&amp;ROUND(VLOOKUP(B16,'HB Comparison Controls'!H9:N9,4,0),1)&amp;" - "&amp;ROUND(VLOOKUP(B16,'HB Comparison Controls'!H9:N9,5,0),1)&amp;")"</f>
        <v>(76.9 - 77.1)</v>
      </c>
      <c r="E16" s="66"/>
      <c r="F16" s="72">
        <f>ROUND(VLOOKUP(B16,'HB Comparison Controls'!H9:T9,9,0),1)</f>
        <v>63.5</v>
      </c>
      <c r="G16" s="82" t="str">
        <f>"("&amp;ROUND(VLOOKUP($B16,'HB Comparison Controls'!$H$9:$T$9,10,0),1)&amp;" - "&amp;ROUND(VLOOKUP($B16,'HB Comparison Controls'!$H$9:$T$9,11,0),1)&amp;")"</f>
        <v>(63.2 - 63.7)</v>
      </c>
      <c r="H16" s="73"/>
    </row>
    <row r="17" spans="2:8" ht="15" customHeight="1">
      <c r="B17" s="69" t="s">
        <v>22</v>
      </c>
      <c r="C17" s="81">
        <f>ROUND(VLOOKUP($B17,'HB Comparison Controls'!$G$21:$K$27,2,0),1)</f>
        <v>76.5</v>
      </c>
      <c r="D17" s="66" t="str">
        <f>"("&amp;ROUND(VLOOKUP($B17,'HB Comparison Controls'!$G$21:$Q$27,3,0),1)&amp;" - "&amp;ROUND(VLOOKUP($B17,'HB Comparison Controls'!$G$21:$Q$27,4,0),1)&amp;")"</f>
        <v>(76.2 - 76.7)</v>
      </c>
      <c r="E17" s="66"/>
      <c r="F17" s="80">
        <f>ROUND(VLOOKUP($B17,'HB Comparison Controls'!$G$21:$Q$27,7,0),1)</f>
        <v>61.7</v>
      </c>
      <c r="G17" s="82" t="str">
        <f>"("&amp;ROUND(VLOOKUP($B17,'HB Comparison Controls'!$G$21:$Q$27,8,0),1)&amp;" - "&amp;ROUND(VLOOKUP($B17,'HB Comparison Controls'!$G$21:$Q$27,9,0),1)&amp;")"</f>
        <v>(61.1 - 62.4)</v>
      </c>
      <c r="H17" s="73"/>
    </row>
    <row r="18" spans="2:8">
      <c r="B18" s="69" t="s">
        <v>23</v>
      </c>
      <c r="C18" s="81">
        <f>ROUND(VLOOKUP($B18,'HB Comparison Controls'!$G$21:$K$27,2,0),1)</f>
        <v>76.900000000000006</v>
      </c>
      <c r="D18" s="66" t="str">
        <f>"("&amp;ROUND(VLOOKUP($B18,'HB Comparison Controls'!$G$21:$Q$27,3,0),1)&amp;" - "&amp;ROUND(VLOOKUP($B18,'HB Comparison Controls'!$G$21:$Q$27,4,0),1)&amp;")"</f>
        <v>(76.6 - 77.1)</v>
      </c>
      <c r="E18" s="66"/>
      <c r="F18" s="80">
        <f>ROUND(VLOOKUP($B18,'HB Comparison Controls'!$G$21:$Q$27,7,0),1)</f>
        <v>62</v>
      </c>
      <c r="G18" s="82" t="str">
        <f>"("&amp;ROUND(VLOOKUP($B18,'HB Comparison Controls'!$G$21:$Q$27,8,0),1)&amp;" - "&amp;ROUND(VLOOKUP($B18,'HB Comparison Controls'!$G$21:$Q$27,9,0),1)&amp;")"</f>
        <v>(61.4 - 62.5)</v>
      </c>
      <c r="H18" s="73"/>
    </row>
    <row r="19" spans="2:8">
      <c r="B19" s="69" t="s">
        <v>24</v>
      </c>
      <c r="C19" s="81">
        <f>ROUND(VLOOKUP($B19,'HB Comparison Controls'!$G$21:$K$27,2,0),1)</f>
        <v>77.3</v>
      </c>
      <c r="D19" s="66" t="str">
        <f>"("&amp;ROUND(VLOOKUP($B19,'HB Comparison Controls'!$G$21:$Q$27,3,0),1)&amp;" - "&amp;ROUND(VLOOKUP($B19,'HB Comparison Controls'!$G$21:$Q$27,4,0),1)&amp;")"</f>
        <v>(77.1 - 77.6)</v>
      </c>
      <c r="E19" s="66"/>
      <c r="F19" s="80">
        <f>ROUND(VLOOKUP($B19,'HB Comparison Controls'!$G$21:$Q$27,7,0),1)</f>
        <v>65.7</v>
      </c>
      <c r="G19" s="82" t="str">
        <f>"("&amp;ROUND(VLOOKUP($B19,'HB Comparison Controls'!$G$21:$Q$27,8,0),1)&amp;" - "&amp;ROUND(VLOOKUP($B19,'HB Comparison Controls'!$G$21:$Q$27,9,0),1)&amp;")"</f>
        <v>(65.2 - 66.2)</v>
      </c>
      <c r="H19" s="73"/>
    </row>
    <row r="20" spans="2:8">
      <c r="B20" s="69" t="s">
        <v>25</v>
      </c>
      <c r="C20" s="81">
        <f>ROUND(VLOOKUP($B20,'HB Comparison Controls'!$G$21:$K$27,2,0),1)</f>
        <v>77.3</v>
      </c>
      <c r="D20" s="66" t="str">
        <f>"("&amp;ROUND(VLOOKUP($B20,'HB Comparison Controls'!$G$21:$Q$27,3,0),1)&amp;" - "&amp;ROUND(VLOOKUP($B20,'HB Comparison Controls'!$G$21:$Q$27,4,0),1)&amp;")"</f>
        <v>(77.1 - 77.6)</v>
      </c>
      <c r="E20" s="66"/>
      <c r="F20" s="80">
        <f>ROUND(VLOOKUP($B20,'HB Comparison Controls'!$G$21:$Q$27,7,0),1)</f>
        <v>64.2</v>
      </c>
      <c r="G20" s="82" t="str">
        <f>"("&amp;ROUND(VLOOKUP($B20,'HB Comparison Controls'!$G$21:$Q$27,8,0),1)&amp;" - "&amp;ROUND(VLOOKUP($B20,'HB Comparison Controls'!$G$21:$Q$27,9,0),1)&amp;")"</f>
        <v>(63.4 - 64.9)</v>
      </c>
      <c r="H20" s="73"/>
    </row>
    <row r="21" spans="2:8">
      <c r="B21" s="69" t="s">
        <v>26</v>
      </c>
      <c r="C21" s="81">
        <f>ROUND(VLOOKUP($B21,'HB Comparison Controls'!$G$21:$K$27,2,0),1)</f>
        <v>75.400000000000006</v>
      </c>
      <c r="D21" s="66" t="str">
        <f>"("&amp;ROUND(VLOOKUP($B21,'HB Comparison Controls'!$G$21:$Q$27,3,0),1)&amp;" - "&amp;ROUND(VLOOKUP($B21,'HB Comparison Controls'!$G$21:$Q$27,4,0),1)&amp;")"</f>
        <v>(75.1 - 75.7)</v>
      </c>
      <c r="E21" s="66"/>
      <c r="F21" s="80">
        <f>ROUND(VLOOKUP($B21,'HB Comparison Controls'!$G$21:$Q$27,7,0),1)</f>
        <v>60</v>
      </c>
      <c r="G21" s="82" t="str">
        <f>"("&amp;ROUND(VLOOKUP($B21,'HB Comparison Controls'!$G$21:$Q$27,8,0),1)&amp;" - "&amp;ROUND(VLOOKUP($B21,'HB Comparison Controls'!$G$21:$Q$27,9,0),1)&amp;")"</f>
        <v>(59.2 - 60.8)</v>
      </c>
      <c r="H21" s="73"/>
    </row>
    <row r="22" spans="2:8">
      <c r="B22" s="69" t="s">
        <v>27</v>
      </c>
      <c r="C22" s="81">
        <f>ROUND(VLOOKUP($B22,'HB Comparison Controls'!$G$21:$K$27,2,0),1)</f>
        <v>77.400000000000006</v>
      </c>
      <c r="D22" s="66" t="str">
        <f>"("&amp;ROUND(VLOOKUP($B22,'HB Comparison Controls'!$G$21:$Q$27,3,0),1)&amp;" - "&amp;ROUND(VLOOKUP($B22,'HB Comparison Controls'!$G$21:$Q$27,4,0),1)&amp;")"</f>
        <v>(77.1 - 77.7)</v>
      </c>
      <c r="E22" s="66"/>
      <c r="F22" s="80">
        <f>ROUND(VLOOKUP($B22,'HB Comparison Controls'!$G$21:$Q$27,7,0),1)</f>
        <v>64</v>
      </c>
      <c r="G22" s="82" t="str">
        <f>"("&amp;ROUND(VLOOKUP($B22,'HB Comparison Controls'!$G$21:$Q$27,8,0),1)&amp;" - "&amp;ROUND(VLOOKUP($B22,'HB Comparison Controls'!$G$21:$Q$27,9,0),1)&amp;")"</f>
        <v>(63.3 - 64.7)</v>
      </c>
      <c r="H22" s="73"/>
    </row>
    <row r="23" spans="2:8">
      <c r="B23" s="69" t="s">
        <v>29</v>
      </c>
      <c r="C23" s="81">
        <f>ROUND(VLOOKUP($B23,'HB Comparison Controls'!$G$21:$K$27,2,0),1)</f>
        <v>79.099999999999994</v>
      </c>
      <c r="D23" s="66" t="str">
        <f>"("&amp;ROUND(VLOOKUP($B23,'HB Comparison Controls'!$G$21:$Q$27,3,0),1)&amp;" - "&amp;ROUND(VLOOKUP($B23,'HB Comparison Controls'!$G$21:$Q$27,4,0),1)&amp;")"</f>
        <v>(78.6 - 79.6)</v>
      </c>
      <c r="E23" s="66"/>
      <c r="F23" s="80">
        <f>ROUND(VLOOKUP($B23,'HB Comparison Controls'!$G$21:$Q$27,7,0),1)</f>
        <v>67.7</v>
      </c>
      <c r="G23" s="82" t="str">
        <f>"("&amp;ROUND(VLOOKUP($B23,'HB Comparison Controls'!$G$21:$Q$27,8,0),1)&amp;" - "&amp;ROUND(VLOOKUP($B23,'HB Comparison Controls'!$G$21:$Q$27,9,0),1)&amp;")"</f>
        <v>(66.5 - 68.9)</v>
      </c>
      <c r="H23" s="73"/>
    </row>
    <row r="24" spans="2:8" ht="6.75" customHeight="1">
      <c r="B24" s="76"/>
      <c r="C24" s="83"/>
      <c r="D24" s="84"/>
      <c r="E24" s="84"/>
      <c r="F24" s="85"/>
      <c r="G24" s="74"/>
    </row>
    <row r="25" spans="2:8" ht="24.75" customHeight="1">
      <c r="B25" s="91" t="s">
        <v>1645</v>
      </c>
      <c r="C25" s="91"/>
      <c r="D25" s="91"/>
      <c r="E25" s="91"/>
      <c r="F25" s="91"/>
      <c r="G25" s="91"/>
    </row>
    <row r="26" spans="2:8" ht="27.75" customHeight="1">
      <c r="C26" s="71"/>
      <c r="D26" s="66"/>
      <c r="E26" s="66"/>
      <c r="F26" s="72"/>
      <c r="G26" s="68"/>
    </row>
    <row r="27" spans="2:8">
      <c r="C27" s="71"/>
      <c r="D27" s="66"/>
      <c r="E27" s="66"/>
      <c r="F27" s="72"/>
      <c r="G27" s="68"/>
    </row>
    <row r="28" spans="2:8">
      <c r="C28" s="71"/>
      <c r="D28" s="66"/>
      <c r="E28" s="66"/>
      <c r="F28" s="72"/>
      <c r="G28" s="68"/>
    </row>
    <row r="29" spans="2:8">
      <c r="C29" s="71"/>
      <c r="D29" s="66"/>
      <c r="E29" s="66"/>
      <c r="F29" s="72"/>
      <c r="G29" s="68"/>
    </row>
    <row r="30" spans="2:8">
      <c r="C30" s="71"/>
      <c r="D30" s="66"/>
      <c r="E30" s="66"/>
      <c r="F30" s="72"/>
      <c r="G30" s="68"/>
    </row>
    <row r="31" spans="2:8">
      <c r="B31" s="69"/>
      <c r="C31" s="71"/>
      <c r="D31" s="66"/>
      <c r="E31" s="66"/>
      <c r="F31" s="72"/>
      <c r="G31" s="68"/>
    </row>
    <row r="32" spans="2:8">
      <c r="B32" s="69"/>
      <c r="C32" s="71"/>
      <c r="D32" s="66"/>
      <c r="E32" s="66"/>
      <c r="F32" s="72"/>
      <c r="G32" s="68"/>
    </row>
    <row r="33" spans="2:7">
      <c r="B33" s="70"/>
      <c r="C33" s="71"/>
      <c r="D33" s="66"/>
      <c r="E33" s="66"/>
      <c r="F33" s="72"/>
      <c r="G33" s="68"/>
    </row>
    <row r="34" spans="2:7">
      <c r="B34" s="69"/>
      <c r="C34" s="71"/>
      <c r="D34" s="66"/>
      <c r="E34" s="66"/>
      <c r="F34" s="72"/>
      <c r="G34" s="68"/>
    </row>
    <row r="35" spans="2:7">
      <c r="B35" s="69"/>
      <c r="C35" s="71"/>
      <c r="D35" s="66"/>
      <c r="E35" s="66"/>
      <c r="F35" s="72"/>
      <c r="G35" s="68"/>
    </row>
    <row r="36" spans="2:7">
      <c r="B36" s="70"/>
      <c r="C36" s="71"/>
      <c r="D36" s="66"/>
      <c r="E36" s="66"/>
      <c r="F36" s="72"/>
      <c r="G36" s="68"/>
    </row>
    <row r="37" spans="2:7">
      <c r="B37" s="69"/>
      <c r="C37" s="71"/>
      <c r="D37" s="66"/>
      <c r="E37" s="66"/>
      <c r="F37" s="73"/>
      <c r="G37" s="45"/>
    </row>
    <row r="38" spans="2:7">
      <c r="B38" s="69"/>
      <c r="C38" s="71"/>
      <c r="D38" s="66"/>
      <c r="E38" s="66"/>
      <c r="F38" s="73"/>
      <c r="G38" s="45"/>
    </row>
    <row r="39" spans="2:7">
      <c r="B39" s="70"/>
      <c r="C39" s="71"/>
      <c r="D39" s="66"/>
      <c r="E39" s="66"/>
      <c r="F39" s="73"/>
      <c r="G39" s="45"/>
    </row>
    <row r="40" spans="2:7">
      <c r="B40" s="69"/>
      <c r="C40" s="71"/>
      <c r="D40" s="66"/>
      <c r="E40" s="66"/>
      <c r="F40" s="73"/>
      <c r="G40" s="45"/>
    </row>
    <row r="41" spans="2:7">
      <c r="B41" s="69"/>
      <c r="C41" s="71"/>
      <c r="D41" s="66"/>
      <c r="E41" s="66"/>
      <c r="F41" s="73"/>
      <c r="G41" s="45"/>
    </row>
    <row r="42" spans="2:7">
      <c r="B42" s="69"/>
      <c r="C42" s="71"/>
      <c r="D42" s="66"/>
      <c r="E42" s="66"/>
      <c r="F42" s="73"/>
      <c r="G42" s="45"/>
    </row>
    <row r="43" spans="2:7">
      <c r="B43" s="69"/>
      <c r="C43" s="71"/>
      <c r="D43" s="66"/>
      <c r="E43" s="66"/>
      <c r="F43" s="73"/>
      <c r="G43" s="45"/>
    </row>
    <row r="44" spans="2:7">
      <c r="B44" s="69"/>
      <c r="C44" s="71"/>
      <c r="D44" s="66"/>
      <c r="E44" s="66"/>
      <c r="F44" s="73"/>
      <c r="G44" s="45"/>
    </row>
    <row r="45" spans="2:7">
      <c r="B45" s="76"/>
      <c r="C45" s="76"/>
      <c r="D45" s="76"/>
      <c r="E45" s="76"/>
      <c r="F45" s="76"/>
      <c r="G45" s="76"/>
    </row>
    <row r="46" spans="2:7" ht="2.25" customHeight="1">
      <c r="B46" s="91"/>
      <c r="C46" s="91"/>
      <c r="D46" s="91"/>
      <c r="E46" s="91"/>
      <c r="F46" s="91"/>
      <c r="G46" s="91"/>
    </row>
    <row r="47" spans="2:7" ht="20.25" customHeight="1"/>
  </sheetData>
  <mergeCells count="5">
    <mergeCell ref="B13:G13"/>
    <mergeCell ref="C15:D15"/>
    <mergeCell ref="B46:G46"/>
    <mergeCell ref="F15:G15"/>
    <mergeCell ref="B25:G25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2:M37"/>
  <sheetViews>
    <sheetView showGridLines="0" workbookViewId="0">
      <selection activeCell="F39" sqref="F39"/>
    </sheetView>
  </sheetViews>
  <sheetFormatPr defaultRowHeight="12.75"/>
  <cols>
    <col min="1" max="16384" width="9.140625" style="87"/>
  </cols>
  <sheetData>
    <row r="2" spans="1:13">
      <c r="M2" s="88" t="s">
        <v>1650</v>
      </c>
    </row>
    <row r="7" spans="1:13" s="88" customFormat="1">
      <c r="A7" s="88" t="s">
        <v>1651</v>
      </c>
    </row>
    <row r="8" spans="1:13" s="88" customFormat="1"/>
    <row r="9" spans="1:13" s="88" customFormat="1">
      <c r="A9" s="88" t="s">
        <v>1652</v>
      </c>
    </row>
    <row r="10" spans="1:13">
      <c r="A10" s="87" t="s">
        <v>1653</v>
      </c>
    </row>
    <row r="11" spans="1:13">
      <c r="A11" s="87" t="s">
        <v>1654</v>
      </c>
    </row>
    <row r="12" spans="1:13">
      <c r="A12" s="87" t="s">
        <v>1655</v>
      </c>
    </row>
    <row r="13" spans="1:13">
      <c r="A13" s="87" t="s">
        <v>1656</v>
      </c>
    </row>
    <row r="15" spans="1:13" s="88" customFormat="1">
      <c r="A15" s="88" t="s">
        <v>1657</v>
      </c>
    </row>
    <row r="16" spans="1:13">
      <c r="A16" s="89">
        <v>1</v>
      </c>
      <c r="B16" s="87" t="s">
        <v>1658</v>
      </c>
    </row>
    <row r="17" spans="1:13">
      <c r="A17" s="90"/>
      <c r="B17" s="87" t="s">
        <v>1659</v>
      </c>
    </row>
    <row r="18" spans="1:13">
      <c r="A18" s="89">
        <v>2</v>
      </c>
      <c r="B18" s="87" t="s">
        <v>1660</v>
      </c>
    </row>
    <row r="19" spans="1:13">
      <c r="A19" s="89">
        <v>3</v>
      </c>
      <c r="B19" s="87" t="s">
        <v>1661</v>
      </c>
    </row>
    <row r="20" spans="1:13">
      <c r="A20" s="89">
        <v>4</v>
      </c>
      <c r="B20" s="87" t="s">
        <v>1662</v>
      </c>
    </row>
    <row r="21" spans="1:13">
      <c r="A21" s="89">
        <v>5</v>
      </c>
      <c r="B21" s="87" t="s">
        <v>1663</v>
      </c>
    </row>
    <row r="22" spans="1:13">
      <c r="A22" s="89"/>
      <c r="B22" s="87" t="s">
        <v>1664</v>
      </c>
    </row>
    <row r="23" spans="1:13">
      <c r="A23" s="89">
        <v>6</v>
      </c>
      <c r="B23" s="87" t="s">
        <v>1665</v>
      </c>
    </row>
    <row r="25" spans="1:13">
      <c r="M25" s="88" t="s">
        <v>1666</v>
      </c>
    </row>
    <row r="27" spans="1:13" s="88" customFormat="1">
      <c r="A27" s="88" t="s">
        <v>1667</v>
      </c>
    </row>
    <row r="28" spans="1:13">
      <c r="A28" s="89">
        <v>1</v>
      </c>
      <c r="B28" s="87" t="s">
        <v>1668</v>
      </c>
    </row>
    <row r="29" spans="1:13">
      <c r="A29" s="90"/>
      <c r="B29" s="87" t="s">
        <v>1669</v>
      </c>
    </row>
    <row r="30" spans="1:13">
      <c r="A30" s="89">
        <v>2</v>
      </c>
      <c r="B30" s="87" t="s">
        <v>1660</v>
      </c>
    </row>
    <row r="31" spans="1:13">
      <c r="A31" s="89">
        <v>3</v>
      </c>
      <c r="B31" s="87" t="s">
        <v>1670</v>
      </c>
    </row>
    <row r="32" spans="1:13">
      <c r="A32" s="89">
        <v>4</v>
      </c>
      <c r="B32" s="87" t="s">
        <v>1662</v>
      </c>
    </row>
    <row r="33" spans="1:2">
      <c r="A33" s="89">
        <v>5</v>
      </c>
      <c r="B33" s="87" t="s">
        <v>1663</v>
      </c>
    </row>
    <row r="34" spans="1:2">
      <c r="A34" s="89"/>
      <c r="B34" s="87" t="s">
        <v>1664</v>
      </c>
    </row>
    <row r="35" spans="1:2">
      <c r="A35" s="89">
        <v>6</v>
      </c>
      <c r="B35" s="87" t="s">
        <v>1665</v>
      </c>
    </row>
    <row r="36" spans="1:2">
      <c r="A36" s="89"/>
    </row>
    <row r="37" spans="1:2">
      <c r="A37" s="89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Z41"/>
  <sheetViews>
    <sheetView workbookViewId="0">
      <selection activeCell="B68" sqref="B68"/>
    </sheetView>
  </sheetViews>
  <sheetFormatPr defaultRowHeight="15"/>
  <cols>
    <col min="1" max="1" width="39.7109375" customWidth="1"/>
    <col min="2" max="2" width="26.7109375" customWidth="1"/>
    <col min="3" max="3" width="10.140625" customWidth="1"/>
    <col min="4" max="4" width="13.85546875" customWidth="1"/>
    <col min="6" max="6" width="13.85546875" customWidth="1"/>
    <col min="7" max="7" width="19.5703125" style="45" bestFit="1" customWidth="1"/>
    <col min="8" max="8" width="14.140625" bestFit="1" customWidth="1"/>
    <col min="9" max="9" width="19.28515625" style="45" customWidth="1"/>
    <col min="10" max="10" width="12" bestFit="1" customWidth="1"/>
    <col min="12" max="12" width="11.85546875" customWidth="1"/>
    <col min="13" max="14" width="12" style="45" customWidth="1"/>
    <col min="15" max="15" width="15.85546875" customWidth="1"/>
    <col min="18" max="18" width="12.85546875" customWidth="1"/>
    <col min="21" max="21" width="13.7109375" customWidth="1"/>
    <col min="22" max="22" width="12" bestFit="1" customWidth="1"/>
  </cols>
  <sheetData>
    <row r="1" spans="1:26">
      <c r="A1" s="45"/>
      <c r="B1" s="39" t="s">
        <v>137</v>
      </c>
      <c r="C1" s="38" t="s">
        <v>139</v>
      </c>
    </row>
    <row r="2" spans="1:26">
      <c r="A2" s="45" t="s">
        <v>136</v>
      </c>
      <c r="B2" s="42">
        <v>1</v>
      </c>
      <c r="C2" s="42">
        <v>1</v>
      </c>
      <c r="F2" s="12" t="s">
        <v>1610</v>
      </c>
      <c r="G2" s="45" t="str">
        <f>B3&amp;" at birth, ranked health boards, " &amp;INDEX(A17:B18,C2,2)&amp;", 2005-09"</f>
        <v>Life expectancy and healthy life expectancy at birth, ranked health boards, males, 2005-09</v>
      </c>
    </row>
    <row r="3" spans="1:26" ht="31.5" customHeight="1">
      <c r="A3" s="45" t="s">
        <v>135</v>
      </c>
      <c r="B3" s="61" t="str">
        <f>INDEX($A$10:$A$13,B2)</f>
        <v>Life expectancy and healthy life expectancy</v>
      </c>
      <c r="C3" s="45" t="str">
        <f>INDEX($A$17:$A$19,C2)</f>
        <v>Males</v>
      </c>
      <c r="F3" s="12" t="s">
        <v>144</v>
      </c>
      <c r="G3" s="41" t="s">
        <v>1645</v>
      </c>
    </row>
    <row r="4" spans="1:26">
      <c r="A4" s="45" t="s">
        <v>1641</v>
      </c>
      <c r="B4" s="45" t="str">
        <f>INDEX($A$10:$D$12,$B$2,2)</f>
        <v>LE</v>
      </c>
      <c r="C4" s="45"/>
      <c r="F4" s="12" t="s">
        <v>1647</v>
      </c>
      <c r="G4" s="56" t="str">
        <f>B3&amp; " at birth, Wales health boards, "&amp;INDEX(A17:B18,C2,2)&amp;", 2005-09"</f>
        <v>Life expectancy and healthy life expectancy at birth, Wales health boards, males, 2005-09</v>
      </c>
    </row>
    <row r="5" spans="1:26">
      <c r="A5" s="45" t="s">
        <v>1642</v>
      </c>
      <c r="B5" s="45" t="str">
        <f>IF(INDEX($A$10:$D$12,$B$2,3)="HLE","HLE","DFLE")</f>
        <v>HLE</v>
      </c>
      <c r="C5" s="45"/>
    </row>
    <row r="6" spans="1:26">
      <c r="A6" s="45"/>
      <c r="B6" s="45"/>
      <c r="C6" s="45"/>
    </row>
    <row r="7" spans="1:26">
      <c r="A7" s="45"/>
      <c r="B7" s="45"/>
      <c r="C7" s="45"/>
      <c r="F7" s="12" t="s">
        <v>1612</v>
      </c>
      <c r="G7" s="12"/>
      <c r="P7" t="str">
        <f>IF(P8="HLE","Healthy life expectancy", "Disability-free life expectancy")</f>
        <v>Healthy life expectancy</v>
      </c>
      <c r="V7" t="str">
        <f>IF(V9&lt;&gt;"","Disability-free life expectancy","")</f>
        <v/>
      </c>
    </row>
    <row r="8" spans="1:26">
      <c r="A8" s="39" t="s">
        <v>137</v>
      </c>
      <c r="B8" s="43"/>
      <c r="C8" s="43"/>
      <c r="D8" s="43"/>
      <c r="F8" s="56" t="s">
        <v>150</v>
      </c>
      <c r="G8" s="45" t="s">
        <v>129</v>
      </c>
      <c r="H8" s="45" t="s">
        <v>1644</v>
      </c>
      <c r="I8" s="45" t="s">
        <v>1643</v>
      </c>
      <c r="J8" t="str">
        <f>'LE, HLE &amp; DFLE data'!G1</f>
        <v>LE at birth</v>
      </c>
      <c r="K8" s="45" t="str">
        <f>'LE, HLE &amp; DFLE data'!H1</f>
        <v>LCL</v>
      </c>
      <c r="L8" s="45" t="str">
        <f>'LE, HLE &amp; DFLE data'!I1</f>
        <v>UCL</v>
      </c>
      <c r="M8" s="45" t="str">
        <f>'LE, HLE &amp; DFLE data'!J1</f>
        <v>error+</v>
      </c>
      <c r="N8" s="45" t="str">
        <f>'LE, HLE &amp; DFLE data'!K1</f>
        <v>error-</v>
      </c>
      <c r="O8" s="45" t="str">
        <f>B5&amp;" lookup"</f>
        <v>HLE lookup</v>
      </c>
      <c r="P8" s="45" t="str">
        <f>B5</f>
        <v>HLE</v>
      </c>
      <c r="Q8" s="45" t="s">
        <v>11</v>
      </c>
      <c r="R8" s="45" t="s">
        <v>12</v>
      </c>
      <c r="S8" s="45" t="s">
        <v>13</v>
      </c>
      <c r="T8" s="45" t="s">
        <v>14</v>
      </c>
      <c r="U8" s="45"/>
      <c r="V8" s="45"/>
    </row>
    <row r="9" spans="1:26">
      <c r="A9" s="45"/>
      <c r="B9" s="45"/>
      <c r="G9" s="45" t="s">
        <v>18</v>
      </c>
      <c r="H9" t="s">
        <v>18</v>
      </c>
      <c r="I9" s="45" t="str">
        <f>"2005 - 2009_"&amp;$H9 &amp; "_0_LE_" &amp;$C$3</f>
        <v>2005 - 2009_Wales_0_LE_Males</v>
      </c>
      <c r="J9">
        <f>IF($B$4="LE",(VLOOKUP($I9,'LE, HLE &amp; DFLE data'!$A$2:$K$177,7,0)),"")</f>
        <v>77.035754797437605</v>
      </c>
      <c r="K9" s="45">
        <f>IF($B$4="LE",(VLOOKUP($I9,'LE, HLE &amp; DFLE data'!$A$2:$K$177,8,0)),"")</f>
        <v>76.933773958220996</v>
      </c>
      <c r="L9" s="45">
        <f>IF($B$4="LE",(VLOOKUP($I9,'LE, HLE &amp; DFLE data'!$A$2:$K$177,9,0)),"")</f>
        <v>77.137735636654199</v>
      </c>
      <c r="M9" s="45">
        <f>IF($B$4="LE",(VLOOKUP($I9,'LE, HLE &amp; DFLE data'!$A$2:$K$177,10,0)),"")</f>
        <v>0.10198083921659418</v>
      </c>
      <c r="N9" s="45">
        <f>IF($B$4="LE",(VLOOKUP($I9,'LE, HLE &amp; DFLE data'!$A$2:$K$177,11,0)),"")</f>
        <v>0.10198083921660839</v>
      </c>
      <c r="O9" t="str">
        <f>"2005 - 2009_"&amp;$H9 &amp; "_0_"&amp;$B$5&amp;"_" &amp;$C$3</f>
        <v>2005 - 2009_Wales_0_HLE_Males</v>
      </c>
      <c r="P9">
        <f>VLOOKUP($O9,'LE, HLE &amp; DFLE data'!$A$2:$K$177,7,0)</f>
        <v>63.464981492925503</v>
      </c>
      <c r="Q9" s="45">
        <f>VLOOKUP($O9,'LE, HLE &amp; DFLE data'!$A$2:$K$177,8,0)</f>
        <v>63.193383375375397</v>
      </c>
      <c r="R9" s="45">
        <f>VLOOKUP($O9,'LE, HLE &amp; DFLE data'!$A$2:$K$177,9,0)</f>
        <v>63.736579610475701</v>
      </c>
      <c r="S9" s="45">
        <f>VLOOKUP($O9,'LE, HLE &amp; DFLE data'!$A$2:$K$177,10,0)</f>
        <v>0.27159811755019803</v>
      </c>
      <c r="T9" s="45">
        <f>VLOOKUP($O9,'LE, HLE &amp; DFLE data'!$A$2:$K$177,11,0)</f>
        <v>0.27159811755010566</v>
      </c>
      <c r="W9" s="45"/>
      <c r="X9" s="45"/>
      <c r="Y9" s="45"/>
      <c r="Z9" s="45"/>
    </row>
    <row r="10" spans="1:26">
      <c r="A10" s="78" t="s">
        <v>1640</v>
      </c>
      <c r="B10" s="45" t="s">
        <v>146</v>
      </c>
      <c r="C10" s="45" t="s">
        <v>130</v>
      </c>
      <c r="F10">
        <f>RANK(P10,$P$10:$P$16,0)</f>
        <v>6</v>
      </c>
      <c r="G10" s="45" t="s">
        <v>22</v>
      </c>
      <c r="H10" t="s">
        <v>35</v>
      </c>
      <c r="I10" s="45" t="str">
        <f t="shared" ref="I10:I16" si="0">"2005 - 2009_"&amp;$H10 &amp; "_0_LE_" &amp;$C$3</f>
        <v>2005 - 2009_ABM_0_LE_Males</v>
      </c>
      <c r="J10" s="45">
        <f>IF($B$4="LE",(VLOOKUP($I10,'LE, HLE &amp; DFLE data'!$A$2:$K$177,7,0)),"")</f>
        <v>76.469447004817994</v>
      </c>
      <c r="K10" s="45">
        <f>IF($B$4="LE",(VLOOKUP($I10,'LE, HLE &amp; DFLE data'!$A$2:$K$177,8,0)),"")</f>
        <v>76.220241828485101</v>
      </c>
      <c r="L10" s="45">
        <f>IF($B$4="LE",(VLOOKUP($I10,'LE, HLE &amp; DFLE data'!$A$2:$K$177,9,0)),"")</f>
        <v>76.718652181150901</v>
      </c>
      <c r="M10" s="45">
        <f>IF($B$4="LE",(VLOOKUP($I10,'LE, HLE &amp; DFLE data'!$A$2:$K$177,10,0)),"")</f>
        <v>0.24920517633290729</v>
      </c>
      <c r="N10" s="45">
        <f>IF($B$4="LE",(VLOOKUP($I10,'LE, HLE &amp; DFLE data'!$A$2:$K$177,11,0)),"")</f>
        <v>0.24920517633289307</v>
      </c>
      <c r="O10" s="45" t="str">
        <f t="shared" ref="O10:O16" si="1">"2005 - 2009_"&amp;$H10 &amp; "_0_"&amp;$B$5&amp;"_" &amp;$C$3</f>
        <v>2005 - 2009_ABM_0_HLE_Males</v>
      </c>
      <c r="P10" s="45">
        <f>VLOOKUP($O10,'LE, HLE &amp; DFLE data'!$A$2:$K$177,7,0)</f>
        <v>61.7451871236184</v>
      </c>
      <c r="Q10" s="45">
        <f>VLOOKUP($O10,'LE, HLE &amp; DFLE data'!$A$2:$K$177,8,0)</f>
        <v>61.0626892299004</v>
      </c>
      <c r="R10" s="45">
        <f>VLOOKUP($O10,'LE, HLE &amp; DFLE data'!$A$2:$K$177,9,0)</f>
        <v>62.427685017336401</v>
      </c>
      <c r="S10" s="45">
        <f>VLOOKUP($O10,'LE, HLE &amp; DFLE data'!$A$2:$K$177,10,0)</f>
        <v>0.68249789371800063</v>
      </c>
      <c r="T10" s="45">
        <f>VLOOKUP($O10,'LE, HLE &amp; DFLE data'!$A$2:$K$177,11,0)</f>
        <v>0.68249789371800063</v>
      </c>
      <c r="U10" s="45"/>
      <c r="V10" s="45"/>
      <c r="W10" s="45"/>
      <c r="X10" s="45"/>
      <c r="Y10" s="45"/>
      <c r="Z10" s="45"/>
    </row>
    <row r="11" spans="1:26" ht="15" customHeight="1">
      <c r="A11" s="78" t="s">
        <v>1638</v>
      </c>
      <c r="B11" s="45" t="s">
        <v>146</v>
      </c>
      <c r="C11" s="45" t="s">
        <v>147</v>
      </c>
      <c r="F11" s="45">
        <f t="shared" ref="F11:F16" si="2">RANK(P11,$P$10:$P$16,0)</f>
        <v>5</v>
      </c>
      <c r="G11" s="45" t="s">
        <v>23</v>
      </c>
      <c r="H11" t="s">
        <v>42</v>
      </c>
      <c r="I11" s="45" t="str">
        <f t="shared" si="0"/>
        <v>2005 - 2009_Aneurin Bevan_0_LE_Males</v>
      </c>
      <c r="J11" s="45">
        <f>IF($B$4="LE",(VLOOKUP($I11,'LE, HLE &amp; DFLE data'!$A$2:$K$177,7,0)),"")</f>
        <v>76.864817488613696</v>
      </c>
      <c r="K11" s="45">
        <f>IF($B$4="LE",(VLOOKUP($I11,'LE, HLE &amp; DFLE data'!$A$2:$K$177,8,0)),"")</f>
        <v>76.631054916104702</v>
      </c>
      <c r="L11" s="45">
        <f>IF($B$4="LE",(VLOOKUP($I11,'LE, HLE &amp; DFLE data'!$A$2:$K$177,9,0)),"")</f>
        <v>77.098580061122703</v>
      </c>
      <c r="M11" s="45">
        <f>IF($B$4="LE",(VLOOKUP($I11,'LE, HLE &amp; DFLE data'!$A$2:$K$177,10,0)),"")</f>
        <v>0.23376257250900778</v>
      </c>
      <c r="N11" s="45">
        <f>IF($B$4="LE",(VLOOKUP($I11,'LE, HLE &amp; DFLE data'!$A$2:$K$177,11,0)),"")</f>
        <v>0.23376257250899357</v>
      </c>
      <c r="O11" s="45" t="str">
        <f t="shared" si="1"/>
        <v>2005 - 2009_Aneurin Bevan_0_HLE_Males</v>
      </c>
      <c r="P11" s="45">
        <f>VLOOKUP($O11,'LE, HLE &amp; DFLE data'!$A$2:$K$177,7,0)</f>
        <v>61.959426057131097</v>
      </c>
      <c r="Q11" s="45">
        <f>VLOOKUP($O11,'LE, HLE &amp; DFLE data'!$A$2:$K$177,8,0)</f>
        <v>61.380672039807997</v>
      </c>
      <c r="R11" s="45">
        <f>VLOOKUP($O11,'LE, HLE &amp; DFLE data'!$A$2:$K$177,9,0)</f>
        <v>62.538180074454203</v>
      </c>
      <c r="S11" s="45">
        <f>VLOOKUP($O11,'LE, HLE &amp; DFLE data'!$A$2:$K$177,10,0)</f>
        <v>0.5787540173231065</v>
      </c>
      <c r="T11" s="45">
        <f>VLOOKUP($O11,'LE, HLE &amp; DFLE data'!$A$2:$K$177,11,0)</f>
        <v>0.57875401732309939</v>
      </c>
      <c r="U11" s="45"/>
      <c r="V11" s="45"/>
      <c r="W11" s="45"/>
      <c r="X11" s="45"/>
      <c r="Y11" s="45"/>
      <c r="Z11" s="45"/>
    </row>
    <row r="12" spans="1:26">
      <c r="A12" s="78" t="s">
        <v>1639</v>
      </c>
      <c r="B12" s="45" t="s">
        <v>146</v>
      </c>
      <c r="C12" s="45" t="s">
        <v>130</v>
      </c>
      <c r="D12" s="45" t="s">
        <v>147</v>
      </c>
      <c r="F12" s="45">
        <f t="shared" si="2"/>
        <v>2</v>
      </c>
      <c r="G12" s="45" t="s">
        <v>24</v>
      </c>
      <c r="H12" t="s">
        <v>49</v>
      </c>
      <c r="I12" s="45" t="str">
        <f t="shared" si="0"/>
        <v>2005 - 2009_Betsi_0_LE_Males</v>
      </c>
      <c r="J12" s="45">
        <f>IF($B$4="LE",(VLOOKUP($I12,'LE, HLE &amp; DFLE data'!$A$2:$K$177,7,0)),"")</f>
        <v>77.3419047130389</v>
      </c>
      <c r="K12" s="45">
        <f>IF($B$4="LE",(VLOOKUP($I12,'LE, HLE &amp; DFLE data'!$A$2:$K$177,8,0)),"")</f>
        <v>77.125537186425106</v>
      </c>
      <c r="L12" s="45">
        <f>IF($B$4="LE",(VLOOKUP($I12,'LE, HLE &amp; DFLE data'!$A$2:$K$177,9,0)),"")</f>
        <v>77.558272239652595</v>
      </c>
      <c r="M12" s="45">
        <f>IF($B$4="LE",(VLOOKUP($I12,'LE, HLE &amp; DFLE data'!$A$2:$K$177,10,0)),"")</f>
        <v>0.21636752661369485</v>
      </c>
      <c r="N12" s="45">
        <f>IF($B$4="LE",(VLOOKUP($I12,'LE, HLE &amp; DFLE data'!$A$2:$K$177,11,0)),"")</f>
        <v>0.21636752661379433</v>
      </c>
      <c r="O12" s="45" t="str">
        <f t="shared" si="1"/>
        <v>2005 - 2009_Betsi_0_HLE_Males</v>
      </c>
      <c r="P12" s="45">
        <f>VLOOKUP($O12,'LE, HLE &amp; DFLE data'!$A$2:$K$177,7,0)</f>
        <v>65.700066639723602</v>
      </c>
      <c r="Q12" s="45">
        <f>VLOOKUP($O12,'LE, HLE &amp; DFLE data'!$A$2:$K$177,8,0)</f>
        <v>65.221339855575394</v>
      </c>
      <c r="R12" s="45">
        <f>VLOOKUP($O12,'LE, HLE &amp; DFLE data'!$A$2:$K$177,9,0)</f>
        <v>66.178793423871696</v>
      </c>
      <c r="S12" s="45">
        <f>VLOOKUP($O12,'LE, HLE &amp; DFLE data'!$A$2:$K$177,10,0)</f>
        <v>0.478726784148094</v>
      </c>
      <c r="T12" s="45">
        <f>VLOOKUP($O12,'LE, HLE &amp; DFLE data'!$A$2:$K$177,11,0)</f>
        <v>0.47872678414820768</v>
      </c>
      <c r="U12" s="45"/>
      <c r="V12" s="45"/>
      <c r="W12" s="45"/>
      <c r="X12" s="45"/>
      <c r="Y12" s="45"/>
      <c r="Z12" s="45"/>
    </row>
    <row r="13" spans="1:26">
      <c r="A13" s="37"/>
      <c r="B13" s="45"/>
      <c r="C13" s="41"/>
      <c r="F13" s="45">
        <f t="shared" si="2"/>
        <v>3</v>
      </c>
      <c r="G13" s="45" t="s">
        <v>25</v>
      </c>
      <c r="H13" t="s">
        <v>54</v>
      </c>
      <c r="I13" s="45" t="str">
        <f t="shared" si="0"/>
        <v>2005 - 2009_CardiffVale_0_LE_Males</v>
      </c>
      <c r="J13" s="45">
        <f>IF($B$4="LE",(VLOOKUP($I13,'LE, HLE &amp; DFLE data'!$A$2:$K$177,7,0)),"")</f>
        <v>77.347905002561902</v>
      </c>
      <c r="K13" s="45">
        <f>IF($B$4="LE",(VLOOKUP($I13,'LE, HLE &amp; DFLE data'!$A$2:$K$177,8,0)),"")</f>
        <v>77.080071690264205</v>
      </c>
      <c r="L13" s="45">
        <f>IF($B$4="LE",(VLOOKUP($I13,'LE, HLE &amp; DFLE data'!$A$2:$K$177,9,0)),"")</f>
        <v>77.615738314859499</v>
      </c>
      <c r="M13" s="45">
        <f>IF($B$4="LE",(VLOOKUP($I13,'LE, HLE &amp; DFLE data'!$A$2:$K$177,10,0)),"")</f>
        <v>0.2678333122975971</v>
      </c>
      <c r="N13" s="45">
        <f>IF($B$4="LE",(VLOOKUP($I13,'LE, HLE &amp; DFLE data'!$A$2:$K$177,11,0)),"")</f>
        <v>0.26783331229769658</v>
      </c>
      <c r="O13" s="45" t="str">
        <f t="shared" si="1"/>
        <v>2005 - 2009_CardiffVale_0_HLE_Males</v>
      </c>
      <c r="P13" s="45">
        <f>VLOOKUP($O13,'LE, HLE &amp; DFLE data'!$A$2:$K$177,7,0)</f>
        <v>64.183417887689998</v>
      </c>
      <c r="Q13" s="45">
        <f>VLOOKUP($O13,'LE, HLE &amp; DFLE data'!$A$2:$K$177,8,0)</f>
        <v>63.4185675900208</v>
      </c>
      <c r="R13" s="45">
        <f>VLOOKUP($O13,'LE, HLE &amp; DFLE data'!$A$2:$K$177,9,0)</f>
        <v>64.948268185359296</v>
      </c>
      <c r="S13" s="45">
        <f>VLOOKUP($O13,'LE, HLE &amp; DFLE data'!$A$2:$K$177,10,0)</f>
        <v>0.76485029766929813</v>
      </c>
      <c r="T13" s="45">
        <f>VLOOKUP($O13,'LE, HLE &amp; DFLE data'!$A$2:$K$177,11,0)</f>
        <v>0.76485029766919865</v>
      </c>
      <c r="U13" s="45"/>
      <c r="V13" s="45"/>
      <c r="W13" s="45"/>
      <c r="X13" s="45"/>
      <c r="Y13" s="45"/>
      <c r="Z13" s="45"/>
    </row>
    <row r="14" spans="1:26">
      <c r="A14" s="45"/>
      <c r="B14" s="45"/>
      <c r="C14" s="45"/>
      <c r="F14" s="45">
        <f t="shared" si="2"/>
        <v>7</v>
      </c>
      <c r="G14" s="45" t="s">
        <v>26</v>
      </c>
      <c r="H14" t="s">
        <v>55</v>
      </c>
      <c r="I14" s="45" t="str">
        <f t="shared" si="0"/>
        <v>2005 - 2009_Cwm Taf_0_LE_Males</v>
      </c>
      <c r="J14" s="45">
        <f>IF($B$4="LE",(VLOOKUP($I14,'LE, HLE &amp; DFLE data'!$A$2:$K$177,7,0)),"")</f>
        <v>75.381978617102106</v>
      </c>
      <c r="K14" s="45">
        <f>IF($B$4="LE",(VLOOKUP($I14,'LE, HLE &amp; DFLE data'!$A$2:$K$177,8,0)),"")</f>
        <v>75.053787679591494</v>
      </c>
      <c r="L14" s="45">
        <f>IF($B$4="LE",(VLOOKUP($I14,'LE, HLE &amp; DFLE data'!$A$2:$K$177,9,0)),"")</f>
        <v>75.710169554612705</v>
      </c>
      <c r="M14" s="45">
        <f>IF($B$4="LE",(VLOOKUP($I14,'LE, HLE &amp; DFLE data'!$A$2:$K$177,10,0)),"")</f>
        <v>0.32819093751059825</v>
      </c>
      <c r="N14" s="45">
        <f>IF($B$4="LE",(VLOOKUP($I14,'LE, HLE &amp; DFLE data'!$A$2:$K$177,11,0)),"")</f>
        <v>0.32819093751061246</v>
      </c>
      <c r="O14" s="45" t="str">
        <f t="shared" si="1"/>
        <v>2005 - 2009_Cwm Taf_0_HLE_Males</v>
      </c>
      <c r="P14" s="45">
        <f>VLOOKUP($O14,'LE, HLE &amp; DFLE data'!$A$2:$K$177,7,0)</f>
        <v>59.962055812735102</v>
      </c>
      <c r="Q14" s="45">
        <f>VLOOKUP($O14,'LE, HLE &amp; DFLE data'!$A$2:$K$177,8,0)</f>
        <v>59.154507846112701</v>
      </c>
      <c r="R14" s="45">
        <f>VLOOKUP($O14,'LE, HLE &amp; DFLE data'!$A$2:$K$177,9,0)</f>
        <v>60.769603779357503</v>
      </c>
      <c r="S14" s="45">
        <f>VLOOKUP($O14,'LE, HLE &amp; DFLE data'!$A$2:$K$177,10,0)</f>
        <v>0.80754796662240125</v>
      </c>
      <c r="T14" s="45">
        <f>VLOOKUP($O14,'LE, HLE &amp; DFLE data'!$A$2:$K$177,11,0)</f>
        <v>0.80754796662240125</v>
      </c>
      <c r="U14" s="45"/>
      <c r="V14" s="45"/>
      <c r="W14" s="45"/>
      <c r="X14" s="45"/>
      <c r="Y14" s="45"/>
      <c r="Z14" s="45"/>
    </row>
    <row r="15" spans="1:26">
      <c r="A15" s="40" t="s">
        <v>139</v>
      </c>
      <c r="B15" s="7"/>
      <c r="C15" s="7"/>
      <c r="F15" s="45">
        <f t="shared" si="2"/>
        <v>4</v>
      </c>
      <c r="G15" s="45" t="s">
        <v>27</v>
      </c>
      <c r="H15" t="s">
        <v>56</v>
      </c>
      <c r="I15" s="45" t="str">
        <f t="shared" si="0"/>
        <v>2005 - 2009_Hywel Dda_0_LE_Males</v>
      </c>
      <c r="J15" s="45">
        <f>IF($B$4="LE",(VLOOKUP($I15,'LE, HLE &amp; DFLE data'!$A$2:$K$177,7,0)),"")</f>
        <v>77.427586325508202</v>
      </c>
      <c r="K15" s="45">
        <f>IF($B$4="LE",(VLOOKUP($I15,'LE, HLE &amp; DFLE data'!$A$2:$K$177,8,0)),"")</f>
        <v>77.135214922271103</v>
      </c>
      <c r="L15" s="45">
        <f>IF($B$4="LE",(VLOOKUP($I15,'LE, HLE &amp; DFLE data'!$A$2:$K$177,9,0)),"")</f>
        <v>77.7199577287453</v>
      </c>
      <c r="M15" s="45">
        <f>IF($B$4="LE",(VLOOKUP($I15,'LE, HLE &amp; DFLE data'!$A$2:$K$177,10,0)),"")</f>
        <v>0.29237140323709809</v>
      </c>
      <c r="N15" s="45">
        <f>IF($B$4="LE",(VLOOKUP($I15,'LE, HLE &amp; DFLE data'!$A$2:$K$177,11,0)),"")</f>
        <v>0.29237140323709809</v>
      </c>
      <c r="O15" s="45" t="str">
        <f t="shared" si="1"/>
        <v>2005 - 2009_Hywel Dda_0_HLE_Males</v>
      </c>
      <c r="P15" s="45">
        <f>VLOOKUP($O15,'LE, HLE &amp; DFLE data'!$A$2:$K$177,7,0)</f>
        <v>64.011898111369405</v>
      </c>
      <c r="Q15" s="45">
        <f>VLOOKUP($O15,'LE, HLE &amp; DFLE data'!$A$2:$K$177,8,0)</f>
        <v>63.333263574261203</v>
      </c>
      <c r="R15" s="45">
        <f>VLOOKUP($O15,'LE, HLE &amp; DFLE data'!$A$2:$K$177,9,0)</f>
        <v>64.6905326484776</v>
      </c>
      <c r="S15" s="45">
        <f>VLOOKUP($O15,'LE, HLE &amp; DFLE data'!$A$2:$K$177,10,0)</f>
        <v>0.67863453710819499</v>
      </c>
      <c r="T15" s="45">
        <f>VLOOKUP($O15,'LE, HLE &amp; DFLE data'!$A$2:$K$177,11,0)</f>
        <v>0.6786345371082021</v>
      </c>
      <c r="U15" s="45"/>
      <c r="V15" s="45"/>
      <c r="W15" s="45"/>
      <c r="X15" s="45"/>
      <c r="Y15" s="45"/>
      <c r="Z15" s="45"/>
    </row>
    <row r="16" spans="1:26">
      <c r="A16" s="36"/>
      <c r="B16" s="12" t="s">
        <v>143</v>
      </c>
      <c r="C16" s="45"/>
      <c r="F16" s="45">
        <f t="shared" si="2"/>
        <v>1</v>
      </c>
      <c r="G16" s="45" t="s">
        <v>29</v>
      </c>
      <c r="H16" t="s">
        <v>57</v>
      </c>
      <c r="I16" s="45" t="str">
        <f t="shared" si="0"/>
        <v>2005 - 2009_Powys_0_LE_Males</v>
      </c>
      <c r="J16" s="45">
        <f>IF($B$4="LE",(VLOOKUP($I16,'LE, HLE &amp; DFLE data'!$A$2:$K$177,7,0)),"")</f>
        <v>79.090905239275898</v>
      </c>
      <c r="K16" s="45">
        <f>IF($B$4="LE",(VLOOKUP($I16,'LE, HLE &amp; DFLE data'!$A$2:$K$177,8,0)),"")</f>
        <v>78.607620529440794</v>
      </c>
      <c r="L16" s="45">
        <f>IF($B$4="LE",(VLOOKUP($I16,'LE, HLE &amp; DFLE data'!$A$2:$K$177,9,0)),"")</f>
        <v>79.574189949111101</v>
      </c>
      <c r="M16" s="45">
        <f>IF($B$4="LE",(VLOOKUP($I16,'LE, HLE &amp; DFLE data'!$A$2:$K$177,10,0)),"")</f>
        <v>0.48328470983520333</v>
      </c>
      <c r="N16" s="45">
        <f>IF($B$4="LE",(VLOOKUP($I16,'LE, HLE &amp; DFLE data'!$A$2:$K$177,11,0)),"")</f>
        <v>0.48328470983510385</v>
      </c>
      <c r="O16" s="45" t="str">
        <f t="shared" si="1"/>
        <v>2005 - 2009_Powys_0_HLE_Males</v>
      </c>
      <c r="P16" s="45">
        <f>VLOOKUP($O16,'LE, HLE &amp; DFLE data'!$A$2:$K$177,7,0)</f>
        <v>67.702299038366604</v>
      </c>
      <c r="Q16" s="45">
        <f>VLOOKUP($O16,'LE, HLE &amp; DFLE data'!$A$2:$K$177,8,0)</f>
        <v>66.546331520639001</v>
      </c>
      <c r="R16" s="45">
        <f>VLOOKUP($O16,'LE, HLE &amp; DFLE data'!$A$2:$K$177,9,0)</f>
        <v>68.858266556094193</v>
      </c>
      <c r="S16" s="45">
        <f>VLOOKUP($O16,'LE, HLE &amp; DFLE data'!$A$2:$K$177,10,0)</f>
        <v>1.1559675177275892</v>
      </c>
      <c r="T16" s="45">
        <f>VLOOKUP($O16,'LE, HLE &amp; DFLE data'!$A$2:$K$177,11,0)</f>
        <v>1.1559675177276034</v>
      </c>
      <c r="U16" s="45"/>
      <c r="V16" s="45"/>
      <c r="W16" s="45"/>
      <c r="X16" s="45"/>
      <c r="Y16" s="45"/>
      <c r="Z16" s="45"/>
    </row>
    <row r="17" spans="1:22">
      <c r="A17" s="36" t="s">
        <v>0</v>
      </c>
      <c r="B17" s="45" t="s">
        <v>21</v>
      </c>
      <c r="C17" s="45"/>
      <c r="H17" s="45"/>
      <c r="J17" s="45"/>
    </row>
    <row r="18" spans="1:22">
      <c r="A18" s="36" t="s">
        <v>1</v>
      </c>
      <c r="B18" s="45" t="s">
        <v>116</v>
      </c>
      <c r="C18" s="45"/>
      <c r="H18" s="45"/>
      <c r="J18" s="45"/>
    </row>
    <row r="19" spans="1:22">
      <c r="F19" s="12" t="s">
        <v>151</v>
      </c>
      <c r="H19" s="45"/>
      <c r="J19" s="45"/>
    </row>
    <row r="20" spans="1:22">
      <c r="G20" s="45" t="s">
        <v>129</v>
      </c>
      <c r="H20" s="45" t="s">
        <v>125</v>
      </c>
      <c r="I20" s="45" t="str">
        <f t="shared" ref="I20:L20" si="3">K8</f>
        <v>LCL</v>
      </c>
      <c r="J20" s="45" t="str">
        <f t="shared" si="3"/>
        <v>UCL</v>
      </c>
      <c r="K20" s="45" t="str">
        <f t="shared" si="3"/>
        <v>error+</v>
      </c>
      <c r="L20" s="45" t="str">
        <f t="shared" si="3"/>
        <v>error-</v>
      </c>
      <c r="M20" s="45" t="str">
        <f>P7</f>
        <v>Healthy life expectancy</v>
      </c>
      <c r="N20" s="45" t="str">
        <f t="shared" ref="N20:Q20" si="4">Q8</f>
        <v>LCL</v>
      </c>
      <c r="O20" s="45" t="str">
        <f t="shared" si="4"/>
        <v>UCL</v>
      </c>
      <c r="P20" s="45" t="str">
        <f t="shared" si="4"/>
        <v>error+</v>
      </c>
      <c r="Q20" s="45" t="str">
        <f t="shared" si="4"/>
        <v>error-</v>
      </c>
      <c r="S20" s="45"/>
      <c r="T20" s="45"/>
      <c r="U20" s="45"/>
      <c r="V20" s="45"/>
    </row>
    <row r="21" spans="1:22">
      <c r="F21">
        <v>1</v>
      </c>
      <c r="G21" s="45" t="str">
        <f>VLOOKUP($F21,$F$10:$G$16,2,0)</f>
        <v>Powys THB</v>
      </c>
      <c r="H21" s="45">
        <f>VLOOKUP($G21,$G$9:$Z$16,4,0)</f>
        <v>79.090905239275898</v>
      </c>
      <c r="I21" s="45">
        <f>VLOOKUP($G21,$G$9:$Z$16,5,0)</f>
        <v>78.607620529440794</v>
      </c>
      <c r="J21" s="45">
        <f>VLOOKUP($G21,$G$9:$Z$16,6,0)</f>
        <v>79.574189949111101</v>
      </c>
      <c r="K21" s="45">
        <f>VLOOKUP($G21,$G$9:$Z$16,7,0)</f>
        <v>0.48328470983520333</v>
      </c>
      <c r="L21" s="45">
        <f>VLOOKUP($G21,$G$9:$Z$16,8,0)</f>
        <v>0.48328470983510385</v>
      </c>
      <c r="M21" s="45">
        <f>VLOOKUP($G21,$G$9:$Z$16,10,0)</f>
        <v>67.702299038366604</v>
      </c>
      <c r="N21" s="45">
        <f>VLOOKUP($G21,$G$9:$Z$16,11,0)</f>
        <v>66.546331520639001</v>
      </c>
      <c r="O21" s="45">
        <f>VLOOKUP($G21,$G$9:$Z$16,12,0)</f>
        <v>68.858266556094193</v>
      </c>
      <c r="P21" s="45">
        <f>VLOOKUP($G21,$G$9:$Z$16,13,0)</f>
        <v>1.1559675177275892</v>
      </c>
      <c r="Q21" s="45">
        <f>VLOOKUP($G21,$G$9:$Z$16,14,0)</f>
        <v>1.1559675177276034</v>
      </c>
      <c r="R21" s="45"/>
      <c r="S21" s="45"/>
      <c r="T21" s="45"/>
      <c r="U21" s="45"/>
      <c r="V21" s="45"/>
    </row>
    <row r="22" spans="1:22">
      <c r="F22">
        <v>2</v>
      </c>
      <c r="G22" s="45" t="str">
        <f t="shared" ref="G22:G27" si="5">VLOOKUP($F22,$F$10:$G$16,2,0)</f>
        <v>Betsi Cadwaladr UHB</v>
      </c>
      <c r="H22" s="45">
        <f t="shared" ref="H22:H27" si="6">VLOOKUP($G22,$G$9:$Z$16,4,0)</f>
        <v>77.3419047130389</v>
      </c>
      <c r="I22" s="45">
        <f t="shared" ref="I22:I27" si="7">VLOOKUP($G22,$G$9:$Z$16,5,0)</f>
        <v>77.125537186425106</v>
      </c>
      <c r="J22" s="45">
        <f t="shared" ref="J22:J27" si="8">VLOOKUP($G22,$G$9:$Z$16,6,0)</f>
        <v>77.558272239652595</v>
      </c>
      <c r="K22" s="45">
        <f t="shared" ref="K22:K27" si="9">VLOOKUP($G22,$G$9:$Z$16,7,0)</f>
        <v>0.21636752661369485</v>
      </c>
      <c r="L22" s="45">
        <f t="shared" ref="L22:L27" si="10">VLOOKUP($G22,$G$9:$Z$16,8,0)</f>
        <v>0.21636752661379433</v>
      </c>
      <c r="M22" s="45">
        <f t="shared" ref="M22:M27" si="11">VLOOKUP($G22,$G$9:$Z$16,10,0)</f>
        <v>65.700066639723602</v>
      </c>
      <c r="N22" s="45">
        <f t="shared" ref="N22:N27" si="12">VLOOKUP($G22,$G$9:$Z$16,11,0)</f>
        <v>65.221339855575394</v>
      </c>
      <c r="O22" s="45">
        <f t="shared" ref="O22:O27" si="13">VLOOKUP($G22,$G$9:$Z$16,12,0)</f>
        <v>66.178793423871696</v>
      </c>
      <c r="P22" s="45">
        <f t="shared" ref="P22:P27" si="14">VLOOKUP($G22,$G$9:$Z$16,13,0)</f>
        <v>0.478726784148094</v>
      </c>
      <c r="Q22" s="45">
        <f t="shared" ref="Q22:Q27" si="15">VLOOKUP($G22,$G$9:$Z$16,14,0)</f>
        <v>0.47872678414820768</v>
      </c>
      <c r="R22" s="45"/>
      <c r="S22" s="45"/>
      <c r="T22" s="45"/>
      <c r="U22" s="45"/>
      <c r="V22" s="45"/>
    </row>
    <row r="23" spans="1:22">
      <c r="B23" s="12"/>
      <c r="F23">
        <v>3</v>
      </c>
      <c r="G23" s="45" t="str">
        <f t="shared" si="5"/>
        <v>Cardiff and Vale UHB</v>
      </c>
      <c r="H23" s="45">
        <f t="shared" si="6"/>
        <v>77.347905002561902</v>
      </c>
      <c r="I23" s="45">
        <f t="shared" si="7"/>
        <v>77.080071690264205</v>
      </c>
      <c r="J23" s="45">
        <f t="shared" si="8"/>
        <v>77.615738314859499</v>
      </c>
      <c r="K23" s="45">
        <f t="shared" si="9"/>
        <v>0.2678333122975971</v>
      </c>
      <c r="L23" s="45">
        <f t="shared" si="10"/>
        <v>0.26783331229769658</v>
      </c>
      <c r="M23" s="45">
        <f t="shared" si="11"/>
        <v>64.183417887689998</v>
      </c>
      <c r="N23" s="45">
        <f t="shared" si="12"/>
        <v>63.4185675900208</v>
      </c>
      <c r="O23" s="45">
        <f t="shared" si="13"/>
        <v>64.948268185359296</v>
      </c>
      <c r="P23" s="45">
        <f t="shared" si="14"/>
        <v>0.76485029766929813</v>
      </c>
      <c r="Q23" s="45">
        <f t="shared" si="15"/>
        <v>0.76485029766919865</v>
      </c>
      <c r="R23" s="45"/>
      <c r="S23" s="45"/>
      <c r="T23" s="45"/>
      <c r="U23" s="45"/>
      <c r="V23" s="45"/>
    </row>
    <row r="24" spans="1:22">
      <c r="B24" s="41"/>
      <c r="F24">
        <v>4</v>
      </c>
      <c r="G24" s="45" t="str">
        <f t="shared" si="5"/>
        <v>Hywel Dda HB</v>
      </c>
      <c r="H24" s="45">
        <f t="shared" si="6"/>
        <v>77.427586325508202</v>
      </c>
      <c r="I24" s="45">
        <f t="shared" si="7"/>
        <v>77.135214922271103</v>
      </c>
      <c r="J24" s="45">
        <f t="shared" si="8"/>
        <v>77.7199577287453</v>
      </c>
      <c r="K24" s="45">
        <f t="shared" si="9"/>
        <v>0.29237140323709809</v>
      </c>
      <c r="L24" s="45">
        <f t="shared" si="10"/>
        <v>0.29237140323709809</v>
      </c>
      <c r="M24" s="45">
        <f t="shared" si="11"/>
        <v>64.011898111369405</v>
      </c>
      <c r="N24" s="45">
        <f t="shared" si="12"/>
        <v>63.333263574261203</v>
      </c>
      <c r="O24" s="45">
        <f t="shared" si="13"/>
        <v>64.6905326484776</v>
      </c>
      <c r="P24" s="45">
        <f t="shared" si="14"/>
        <v>0.67863453710819499</v>
      </c>
      <c r="Q24" s="45">
        <f t="shared" si="15"/>
        <v>0.6786345371082021</v>
      </c>
      <c r="R24" s="45"/>
      <c r="S24" s="45"/>
      <c r="T24" s="45"/>
      <c r="U24" s="45"/>
      <c r="V24" s="45"/>
    </row>
    <row r="25" spans="1:22">
      <c r="B25" s="41"/>
      <c r="F25">
        <v>5</v>
      </c>
      <c r="G25" s="45" t="str">
        <f t="shared" si="5"/>
        <v>Aneurin Bevan HB</v>
      </c>
      <c r="H25" s="45">
        <f t="shared" si="6"/>
        <v>76.864817488613696</v>
      </c>
      <c r="I25" s="45">
        <f t="shared" si="7"/>
        <v>76.631054916104702</v>
      </c>
      <c r="J25" s="45">
        <f t="shared" si="8"/>
        <v>77.098580061122703</v>
      </c>
      <c r="K25" s="45">
        <f t="shared" si="9"/>
        <v>0.23376257250900778</v>
      </c>
      <c r="L25" s="45">
        <f t="shared" si="10"/>
        <v>0.23376257250899357</v>
      </c>
      <c r="M25" s="45">
        <f t="shared" si="11"/>
        <v>61.959426057131097</v>
      </c>
      <c r="N25" s="45">
        <f t="shared" si="12"/>
        <v>61.380672039807997</v>
      </c>
      <c r="O25" s="45">
        <f t="shared" si="13"/>
        <v>62.538180074454203</v>
      </c>
      <c r="P25" s="45">
        <f t="shared" si="14"/>
        <v>0.5787540173231065</v>
      </c>
      <c r="Q25" s="45">
        <f t="shared" si="15"/>
        <v>0.57875401732309939</v>
      </c>
      <c r="R25" s="45"/>
      <c r="S25" s="45"/>
      <c r="T25" s="45"/>
      <c r="U25" s="45"/>
      <c r="V25" s="45"/>
    </row>
    <row r="26" spans="1:22">
      <c r="B26" s="41"/>
      <c r="F26">
        <v>6</v>
      </c>
      <c r="G26" s="45" t="str">
        <f t="shared" si="5"/>
        <v>ABM UHB</v>
      </c>
      <c r="H26" s="45">
        <f t="shared" si="6"/>
        <v>76.469447004817994</v>
      </c>
      <c r="I26" s="45">
        <f t="shared" si="7"/>
        <v>76.220241828485101</v>
      </c>
      <c r="J26" s="45">
        <f t="shared" si="8"/>
        <v>76.718652181150901</v>
      </c>
      <c r="K26" s="45">
        <f t="shared" si="9"/>
        <v>0.24920517633290729</v>
      </c>
      <c r="L26" s="45">
        <f t="shared" si="10"/>
        <v>0.24920517633289307</v>
      </c>
      <c r="M26" s="45">
        <f t="shared" si="11"/>
        <v>61.7451871236184</v>
      </c>
      <c r="N26" s="45">
        <f t="shared" si="12"/>
        <v>61.0626892299004</v>
      </c>
      <c r="O26" s="45">
        <f t="shared" si="13"/>
        <v>62.427685017336401</v>
      </c>
      <c r="P26" s="45">
        <f t="shared" si="14"/>
        <v>0.68249789371800063</v>
      </c>
      <c r="Q26" s="45">
        <f t="shared" si="15"/>
        <v>0.68249789371800063</v>
      </c>
      <c r="R26" s="45"/>
      <c r="S26" s="45"/>
      <c r="T26" s="45"/>
      <c r="U26" s="45"/>
      <c r="V26" s="45"/>
    </row>
    <row r="27" spans="1:22">
      <c r="F27">
        <v>7</v>
      </c>
      <c r="G27" s="45" t="str">
        <f t="shared" si="5"/>
        <v>Cwm Taf HB</v>
      </c>
      <c r="H27" s="45">
        <f t="shared" si="6"/>
        <v>75.381978617102106</v>
      </c>
      <c r="I27" s="45">
        <f t="shared" si="7"/>
        <v>75.053787679591494</v>
      </c>
      <c r="J27" s="45">
        <f t="shared" si="8"/>
        <v>75.710169554612705</v>
      </c>
      <c r="K27" s="45">
        <f t="shared" si="9"/>
        <v>0.32819093751059825</v>
      </c>
      <c r="L27" s="45">
        <f t="shared" si="10"/>
        <v>0.32819093751061246</v>
      </c>
      <c r="M27" s="45">
        <f t="shared" si="11"/>
        <v>59.962055812735102</v>
      </c>
      <c r="N27" s="45">
        <f t="shared" si="12"/>
        <v>59.154507846112701</v>
      </c>
      <c r="O27" s="45">
        <f t="shared" si="13"/>
        <v>60.769603779357503</v>
      </c>
      <c r="P27" s="45">
        <f t="shared" si="14"/>
        <v>0.80754796662240125</v>
      </c>
      <c r="Q27" s="45">
        <f t="shared" si="15"/>
        <v>0.80754796662240125</v>
      </c>
      <c r="R27" s="45"/>
      <c r="S27" s="45"/>
      <c r="T27" s="45"/>
      <c r="U27" s="45"/>
      <c r="V27" s="45"/>
    </row>
    <row r="28" spans="1:22">
      <c r="H28" s="45"/>
      <c r="J28" s="45"/>
    </row>
    <row r="29" spans="1:22">
      <c r="H29" s="45"/>
      <c r="J29" s="45"/>
    </row>
    <row r="30" spans="1:22">
      <c r="E30" s="2"/>
      <c r="F30" s="2"/>
      <c r="G30" s="2"/>
      <c r="H30" s="2"/>
      <c r="I30" s="2"/>
      <c r="J30" s="2"/>
      <c r="K30" s="2"/>
      <c r="L30" s="2"/>
      <c r="M30" s="2"/>
      <c r="N30" s="2"/>
    </row>
    <row r="31" spans="1:22">
      <c r="E31" s="2"/>
      <c r="F31" s="2"/>
      <c r="G31" s="2"/>
      <c r="H31" s="2"/>
      <c r="I31" s="2"/>
      <c r="J31" s="2"/>
      <c r="K31" s="2"/>
      <c r="L31" s="2"/>
      <c r="M31" s="2"/>
      <c r="N31" s="2"/>
    </row>
    <row r="32" spans="1:22">
      <c r="E32" s="2"/>
      <c r="F32" s="2"/>
      <c r="G32" s="2"/>
      <c r="H32" s="2"/>
      <c r="I32" s="2"/>
      <c r="J32" s="2"/>
      <c r="K32" s="2"/>
      <c r="L32" s="2"/>
      <c r="M32" s="2"/>
      <c r="N32" s="2"/>
    </row>
    <row r="33" spans="5:22">
      <c r="E33" s="2"/>
      <c r="F33" s="16"/>
      <c r="G33" s="2"/>
      <c r="H33" s="2"/>
      <c r="I33" s="2"/>
      <c r="J33" s="2"/>
      <c r="K33" s="2"/>
      <c r="L33" s="2"/>
      <c r="M33" s="2"/>
      <c r="N33" s="2"/>
      <c r="O33" s="45"/>
      <c r="P33" s="45"/>
      <c r="Q33" s="45"/>
      <c r="R33" s="45"/>
      <c r="S33" s="45"/>
      <c r="T33" s="45"/>
      <c r="U33" s="45"/>
      <c r="V33" s="45"/>
    </row>
    <row r="34" spans="5:22">
      <c r="F34" s="45"/>
      <c r="H34" s="45"/>
      <c r="J34" s="45"/>
      <c r="K34" s="45"/>
      <c r="L34" s="45"/>
      <c r="O34" s="45"/>
      <c r="P34" s="45"/>
      <c r="Q34" s="45"/>
      <c r="R34" s="45"/>
      <c r="S34" s="45"/>
      <c r="T34" s="45"/>
      <c r="U34" s="45"/>
      <c r="V34" s="45"/>
    </row>
    <row r="35" spans="5:22">
      <c r="F35" s="45"/>
      <c r="H35" s="45"/>
      <c r="J35" s="45"/>
      <c r="K35" s="45"/>
      <c r="L35" s="45"/>
      <c r="O35" s="45"/>
      <c r="P35" s="45"/>
      <c r="Q35" s="45"/>
      <c r="R35" s="45"/>
      <c r="S35" s="45"/>
      <c r="T35" s="45"/>
      <c r="U35" s="45"/>
      <c r="V35" s="45"/>
    </row>
    <row r="36" spans="5:22">
      <c r="F36" s="45"/>
      <c r="H36" s="45"/>
      <c r="J36" s="45"/>
      <c r="K36" s="45"/>
      <c r="L36" s="45"/>
      <c r="O36" s="45"/>
      <c r="P36" s="45"/>
      <c r="Q36" s="45"/>
      <c r="R36" s="45"/>
      <c r="S36" s="45"/>
      <c r="T36" s="45"/>
      <c r="U36" s="45"/>
      <c r="V36" s="45"/>
    </row>
    <row r="37" spans="5:22">
      <c r="F37" s="45"/>
      <c r="H37" s="45"/>
      <c r="J37" s="45"/>
      <c r="K37" s="45"/>
      <c r="L37" s="45"/>
      <c r="O37" s="45"/>
      <c r="P37" s="45"/>
      <c r="Q37" s="45"/>
      <c r="R37" s="45"/>
      <c r="S37" s="45"/>
      <c r="T37" s="45"/>
      <c r="U37" s="45"/>
      <c r="V37" s="45"/>
    </row>
    <row r="38" spans="5:22">
      <c r="F38" s="45"/>
      <c r="H38" s="45"/>
      <c r="J38" s="45"/>
      <c r="K38" s="45"/>
      <c r="L38" s="45"/>
      <c r="O38" s="45"/>
      <c r="P38" s="45"/>
      <c r="Q38" s="45"/>
      <c r="R38" s="45"/>
      <c r="S38" s="45"/>
      <c r="T38" s="45"/>
      <c r="U38" s="45"/>
      <c r="V38" s="45"/>
    </row>
    <row r="39" spans="5:22">
      <c r="F39" s="45"/>
      <c r="H39" s="45"/>
      <c r="J39" s="45"/>
      <c r="K39" s="45"/>
      <c r="L39" s="45"/>
      <c r="O39" s="45"/>
      <c r="P39" s="45"/>
      <c r="Q39" s="45"/>
      <c r="R39" s="45"/>
      <c r="S39" s="45"/>
      <c r="T39" s="45"/>
      <c r="U39" s="45"/>
      <c r="V39" s="45"/>
    </row>
    <row r="40" spans="5:22">
      <c r="F40" s="45"/>
      <c r="H40" s="45"/>
      <c r="J40" s="45"/>
      <c r="K40" s="45"/>
      <c r="L40" s="45"/>
      <c r="O40" s="45"/>
      <c r="P40" s="45"/>
      <c r="Q40" s="45"/>
      <c r="R40" s="45"/>
      <c r="S40" s="45"/>
      <c r="T40" s="45"/>
      <c r="U40" s="45"/>
      <c r="V40" s="45"/>
    </row>
    <row r="41" spans="5:22">
      <c r="F41" s="45"/>
      <c r="H41" s="45"/>
      <c r="J41" s="45"/>
      <c r="K41" s="45"/>
      <c r="L41" s="45"/>
      <c r="O41" s="45"/>
      <c r="P41" s="45"/>
      <c r="Q41" s="45"/>
      <c r="R41" s="45"/>
      <c r="S41" s="45"/>
      <c r="T41" s="45"/>
      <c r="U41" s="45"/>
      <c r="V41" s="45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L260"/>
  <sheetViews>
    <sheetView workbookViewId="0">
      <selection activeCell="B68" sqref="B68"/>
    </sheetView>
  </sheetViews>
  <sheetFormatPr defaultRowHeight="15"/>
  <cols>
    <col min="1" max="1" width="46" bestFit="1" customWidth="1"/>
    <col min="2" max="2" width="22.7109375" bestFit="1" customWidth="1"/>
    <col min="3" max="3" width="21.42578125" bestFit="1" customWidth="1"/>
    <col min="4" max="4" width="13.85546875" customWidth="1"/>
  </cols>
  <sheetData>
    <row r="1" spans="1:12">
      <c r="A1" s="45" t="str">
        <f>'LE data '!A3</f>
        <v>Lookup</v>
      </c>
      <c r="B1" s="45" t="str">
        <f>'LE data '!B3</f>
        <v>Name (for table lookup)</v>
      </c>
      <c r="C1" s="45" t="str">
        <f>'LE data '!C3</f>
        <v>UA</v>
      </c>
      <c r="D1" s="45" t="str">
        <f>'LE data '!D3</f>
        <v>Years</v>
      </c>
      <c r="E1" s="45" t="str">
        <f>'LE data '!E3</f>
        <v>fifth</v>
      </c>
      <c r="F1" s="45" t="str">
        <f>'LE data '!F3</f>
        <v>sex</v>
      </c>
      <c r="G1" s="45" t="str">
        <f>'LE data '!G3</f>
        <v>LE at birth</v>
      </c>
      <c r="H1" s="45" t="str">
        <f>'LE data '!I3</f>
        <v>LCL</v>
      </c>
      <c r="I1" s="45" t="str">
        <f>'LE data '!J3</f>
        <v>UCL</v>
      </c>
      <c r="J1" s="45" t="str">
        <f>'LE data '!K3</f>
        <v>error+</v>
      </c>
      <c r="K1" s="45" t="str">
        <f>'LE data '!L3</f>
        <v>error-</v>
      </c>
      <c r="L1" s="45"/>
    </row>
    <row r="2" spans="1:12">
      <c r="A2" s="45" t="str">
        <f>'LE data '!A4</f>
        <v>2005 - 2009_Wales_0_LE_Females</v>
      </c>
      <c r="B2" s="45" t="str">
        <f>'LE data '!B4</f>
        <v>Wales</v>
      </c>
      <c r="C2" s="45" t="str">
        <f>'LE data '!C4</f>
        <v>Wales</v>
      </c>
      <c r="D2" s="45" t="str">
        <f>'LE data '!D4</f>
        <v>2005 - 2009</v>
      </c>
      <c r="E2" s="45">
        <f>'LE data '!E4</f>
        <v>0</v>
      </c>
      <c r="F2" s="45" t="str">
        <f>'LE data '!F4</f>
        <v>females</v>
      </c>
      <c r="G2" s="45">
        <f>'LE data '!G4</f>
        <v>81.402151552252604</v>
      </c>
      <c r="H2" s="45">
        <f>'LE data '!I4</f>
        <v>81.308043729898998</v>
      </c>
      <c r="I2" s="45">
        <f>'LE data '!J4</f>
        <v>81.496259374606097</v>
      </c>
      <c r="J2" s="45">
        <f>'LE data '!K4</f>
        <v>9.410782235349302E-2</v>
      </c>
      <c r="K2" s="45">
        <f>'LE data '!L4</f>
        <v>9.4107822353606707E-2</v>
      </c>
    </row>
    <row r="3" spans="1:12">
      <c r="A3" s="45" t="str">
        <f>'LE data '!A5</f>
        <v>2005 - 2009_ABM_0_LE_Females</v>
      </c>
      <c r="B3" s="45" t="str">
        <f>'LE data '!B5</f>
        <v>ABM UHB</v>
      </c>
      <c r="C3" s="45" t="str">
        <f>'LE data '!C5</f>
        <v>ABM</v>
      </c>
      <c r="D3" s="45" t="str">
        <f>'LE data '!D5</f>
        <v>2005 - 2009</v>
      </c>
      <c r="E3" s="45">
        <f>'LE data '!E5</f>
        <v>0</v>
      </c>
      <c r="F3" s="45" t="str">
        <f>'LE data '!F5</f>
        <v>females</v>
      </c>
      <c r="G3" s="45">
        <f>'LE data '!G5</f>
        <v>81.006830531511397</v>
      </c>
      <c r="H3" s="45">
        <f>'LE data '!I5</f>
        <v>80.777719072307306</v>
      </c>
      <c r="I3" s="45">
        <f>'LE data '!J5</f>
        <v>81.235941990715503</v>
      </c>
      <c r="J3" s="45">
        <f>'LE data '!K5</f>
        <v>0.22911145920410547</v>
      </c>
      <c r="K3" s="45">
        <f>'LE data '!L5</f>
        <v>0.22911145920409126</v>
      </c>
    </row>
    <row r="4" spans="1:12">
      <c r="A4" s="45" t="str">
        <f>'LE data '!A6</f>
        <v>2005 - 2009_Aneurin Bevan_0_LE_Females</v>
      </c>
      <c r="B4" s="45" t="str">
        <f>'LE data '!B6</f>
        <v>Aneurin Bevan HB</v>
      </c>
      <c r="C4" s="45" t="str">
        <f>'LE data '!C6</f>
        <v>Aneurin Bevan</v>
      </c>
      <c r="D4" s="45" t="str">
        <f>'LE data '!D6</f>
        <v>2005 - 2009</v>
      </c>
      <c r="E4" s="45">
        <f>'LE data '!E6</f>
        <v>0</v>
      </c>
      <c r="F4" s="45" t="str">
        <f>'LE data '!F6</f>
        <v>females</v>
      </c>
      <c r="G4" s="45">
        <f>'LE data '!G6</f>
        <v>81.241244569951206</v>
      </c>
      <c r="H4" s="45">
        <f>'LE data '!I6</f>
        <v>81.020112409553406</v>
      </c>
      <c r="I4" s="45">
        <f>'LE data '!J6</f>
        <v>81.462376730349007</v>
      </c>
      <c r="J4" s="45">
        <f>'LE data '!K6</f>
        <v>0.2211321603978007</v>
      </c>
      <c r="K4" s="45">
        <f>'LE data '!L6</f>
        <v>0.2211321603978007</v>
      </c>
    </row>
    <row r="5" spans="1:12">
      <c r="A5" s="45" t="str">
        <f>'LE data '!A7</f>
        <v>2005 - 2009_Betsi_0_LE_Females</v>
      </c>
      <c r="B5" s="45" t="str">
        <f>'LE data '!B7</f>
        <v>Betsi Cadwaladr UHB</v>
      </c>
      <c r="C5" s="45" t="str">
        <f>'LE data '!C7</f>
        <v>Betsi</v>
      </c>
      <c r="D5" s="45" t="str">
        <f>'LE data '!D7</f>
        <v>2005 - 2009</v>
      </c>
      <c r="E5" s="45">
        <f>'LE data '!E7</f>
        <v>0</v>
      </c>
      <c r="F5" s="45" t="str">
        <f>'LE data '!F7</f>
        <v>females</v>
      </c>
      <c r="G5" s="45">
        <f>'LE data '!G7</f>
        <v>81.516138337800797</v>
      </c>
      <c r="H5" s="45">
        <f>'LE data '!I7</f>
        <v>81.320475517826296</v>
      </c>
      <c r="I5" s="45">
        <f>'LE data '!J7</f>
        <v>81.711801157775298</v>
      </c>
      <c r="J5" s="45">
        <f>'LE data '!K7</f>
        <v>0.19566281997450119</v>
      </c>
      <c r="K5" s="45">
        <f>'LE data '!L7</f>
        <v>0.19566281997450119</v>
      </c>
    </row>
    <row r="6" spans="1:12">
      <c r="A6" s="45" t="str">
        <f>'LE data '!A8</f>
        <v>2005 - 2009_CardiffVale_0_LE_Females</v>
      </c>
      <c r="B6" s="45" t="str">
        <f>'LE data '!B8</f>
        <v>Cardiff and Vale UHB</v>
      </c>
      <c r="C6" s="45" t="str">
        <f>'LE data '!C8</f>
        <v>CardiffVale</v>
      </c>
      <c r="D6" s="45" t="str">
        <f>'LE data '!D8</f>
        <v>2005 - 2009</v>
      </c>
      <c r="E6" s="45">
        <f>'LE data '!E8</f>
        <v>0</v>
      </c>
      <c r="F6" s="45" t="str">
        <f>'LE data '!F8</f>
        <v>females</v>
      </c>
      <c r="G6" s="45">
        <f>'LE data '!G8</f>
        <v>81.819502263756704</v>
      </c>
      <c r="H6" s="45">
        <f>'LE data '!I8</f>
        <v>81.562845711305201</v>
      </c>
      <c r="I6" s="45">
        <f>'LE data '!J8</f>
        <v>82.076158816208206</v>
      </c>
      <c r="J6" s="45">
        <f>'LE data '!K8</f>
        <v>0.25665655245150276</v>
      </c>
      <c r="K6" s="45">
        <f>'LE data '!L8</f>
        <v>0.25665655245150276</v>
      </c>
    </row>
    <row r="7" spans="1:12">
      <c r="A7" s="45" t="str">
        <f>'LE data '!A9</f>
        <v>2005 - 2009_Cwm Taf_0_LE_Females</v>
      </c>
      <c r="B7" s="45" t="str">
        <f>'LE data '!B9</f>
        <v>Cwm Taf HB</v>
      </c>
      <c r="C7" s="45" t="str">
        <f>'LE data '!C9</f>
        <v>Cwm Taf</v>
      </c>
      <c r="D7" s="45" t="str">
        <f>'LE data '!D9</f>
        <v>2005 - 2009</v>
      </c>
      <c r="E7" s="45">
        <f>'LE data '!E9</f>
        <v>0</v>
      </c>
      <c r="F7" s="45" t="str">
        <f>'LE data '!F9</f>
        <v>females</v>
      </c>
      <c r="G7" s="45">
        <f>'LE data '!G9</f>
        <v>80.0329125800274</v>
      </c>
      <c r="H7" s="45">
        <f>'LE data '!I9</f>
        <v>79.730507841043902</v>
      </c>
      <c r="I7" s="45">
        <f>'LE data '!J9</f>
        <v>80.335317319010798</v>
      </c>
      <c r="J7" s="45">
        <f>'LE data '!K9</f>
        <v>0.30240473898339815</v>
      </c>
      <c r="K7" s="45">
        <f>'LE data '!L9</f>
        <v>0.30240473898349762</v>
      </c>
    </row>
    <row r="8" spans="1:12">
      <c r="A8" s="45" t="str">
        <f>'LE data '!A10</f>
        <v>2005 - 2009_Hywel Dda_0_LE_Females</v>
      </c>
      <c r="B8" s="45" t="str">
        <f>'LE data '!B10</f>
        <v>Hywel Dda HB</v>
      </c>
      <c r="C8" s="45" t="str">
        <f>'LE data '!C10</f>
        <v>Hywel Dda</v>
      </c>
      <c r="D8" s="45" t="str">
        <f>'LE data '!D10</f>
        <v>2005 - 2009</v>
      </c>
      <c r="E8" s="45">
        <f>'LE data '!E10</f>
        <v>0</v>
      </c>
      <c r="F8" s="45" t="str">
        <f>'LE data '!F10</f>
        <v>females</v>
      </c>
      <c r="G8" s="45">
        <f>'LE data '!G10</f>
        <v>81.986717974781399</v>
      </c>
      <c r="H8" s="45">
        <f>'LE data '!I10</f>
        <v>81.734261348315897</v>
      </c>
      <c r="I8" s="45">
        <f>'LE data '!J10</f>
        <v>82.239174601247001</v>
      </c>
      <c r="J8" s="45">
        <f>'LE data '!K10</f>
        <v>0.25245662646560163</v>
      </c>
      <c r="K8" s="45">
        <f>'LE data '!L10</f>
        <v>0.25245662646550215</v>
      </c>
    </row>
    <row r="9" spans="1:12">
      <c r="A9" s="45" t="str">
        <f>'LE data '!A11</f>
        <v>2005 - 2009_Powys_0_LE_Females</v>
      </c>
      <c r="B9" s="45" t="str">
        <f>'LE data '!B11</f>
        <v>Powys THB</v>
      </c>
      <c r="C9" s="45" t="str">
        <f>'LE data '!C11</f>
        <v>Powys</v>
      </c>
      <c r="D9" s="45" t="str">
        <f>'LE data '!D11</f>
        <v>2005 - 2009</v>
      </c>
      <c r="E9" s="45">
        <f>'LE data '!E11</f>
        <v>0</v>
      </c>
      <c r="F9" s="45" t="str">
        <f>'LE data '!F11</f>
        <v>females</v>
      </c>
      <c r="G9" s="45">
        <f>'LE data '!G11</f>
        <v>82.710387214127095</v>
      </c>
      <c r="H9" s="45">
        <f>'LE data '!I11</f>
        <v>82.234754246902597</v>
      </c>
      <c r="I9" s="45">
        <f>'LE data '!J11</f>
        <v>83.186020181351495</v>
      </c>
      <c r="J9" s="45">
        <f>'LE data '!K11</f>
        <v>0.47563296722439929</v>
      </c>
      <c r="K9" s="45">
        <f>'LE data '!L11</f>
        <v>0.47563296722449877</v>
      </c>
    </row>
    <row r="10" spans="1:12">
      <c r="A10" s="45" t="str">
        <f>'LE data '!A12</f>
        <v>2005 - 2009_Blaenau Gwent_0_LE_Females</v>
      </c>
      <c r="B10" s="45" t="str">
        <f>'LE data '!B12</f>
        <v>Blaenau Gwent</v>
      </c>
      <c r="C10" s="45" t="str">
        <f>'LE data '!C12</f>
        <v>Blaenau Gwent</v>
      </c>
      <c r="D10" s="45" t="str">
        <f>'LE data '!D12</f>
        <v>2005 - 2009</v>
      </c>
      <c r="E10" s="45">
        <f>'LE data '!E12</f>
        <v>0</v>
      </c>
      <c r="F10" s="45" t="str">
        <f>'LE data '!F12</f>
        <v>females</v>
      </c>
      <c r="G10" s="45">
        <f>'LE data '!G12</f>
        <v>78.998352041155798</v>
      </c>
      <c r="H10" s="45">
        <f>'LE data '!I12</f>
        <v>78.361729093875098</v>
      </c>
      <c r="I10" s="45">
        <f>'LE data '!J12</f>
        <v>79.634974988436596</v>
      </c>
      <c r="J10" s="45">
        <f>'LE data '!K12</f>
        <v>0.63662294728079871</v>
      </c>
      <c r="K10" s="45">
        <f>'LE data '!L12</f>
        <v>0.63662294728069924</v>
      </c>
    </row>
    <row r="11" spans="1:12">
      <c r="A11" s="45" t="str">
        <f>'LE data '!A13</f>
        <v>2005 - 2009_Bridgend_0_LE_Females</v>
      </c>
      <c r="B11" s="45" t="str">
        <f>'LE data '!B13</f>
        <v>Bridgend</v>
      </c>
      <c r="C11" s="45" t="str">
        <f>'LE data '!C13</f>
        <v>Bridgend</v>
      </c>
      <c r="D11" s="45" t="str">
        <f>'LE data '!D13</f>
        <v>2005 - 2009</v>
      </c>
      <c r="E11" s="45">
        <f>'LE data '!E13</f>
        <v>0</v>
      </c>
      <c r="F11" s="45" t="str">
        <f>'LE data '!F13</f>
        <v>females</v>
      </c>
      <c r="G11" s="45">
        <f>'LE data '!G13</f>
        <v>80.807553183435502</v>
      </c>
      <c r="H11" s="45">
        <f>'LE data '!I13</f>
        <v>80.3671573006187</v>
      </c>
      <c r="I11" s="45">
        <f>'LE data '!J13</f>
        <v>81.247949066252403</v>
      </c>
      <c r="J11" s="45">
        <f>'LE data '!K13</f>
        <v>0.44039588281690101</v>
      </c>
      <c r="K11" s="45">
        <f>'LE data '!L13</f>
        <v>0.44039588281680153</v>
      </c>
    </row>
    <row r="12" spans="1:12">
      <c r="A12" s="45" t="str">
        <f>'LE data '!A14</f>
        <v>2005 - 2009_Caerphilly_0_LE_Females</v>
      </c>
      <c r="B12" s="45" t="str">
        <f>'LE data '!B14</f>
        <v>Caerphilly</v>
      </c>
      <c r="C12" s="45" t="str">
        <f>'LE data '!C14</f>
        <v>Caerphilly</v>
      </c>
      <c r="D12" s="45" t="str">
        <f>'LE data '!D14</f>
        <v>2005 - 2009</v>
      </c>
      <c r="E12" s="45">
        <f>'LE data '!E14</f>
        <v>0</v>
      </c>
      <c r="F12" s="45" t="str">
        <f>'LE data '!F14</f>
        <v>females</v>
      </c>
      <c r="G12" s="45">
        <f>'LE data '!G14</f>
        <v>80.791247944857801</v>
      </c>
      <c r="H12" s="45">
        <f>'LE data '!I14</f>
        <v>80.399711323042794</v>
      </c>
      <c r="I12" s="45">
        <f>'LE data '!J14</f>
        <v>81.182784566672694</v>
      </c>
      <c r="J12" s="45">
        <f>'LE data '!K14</f>
        <v>0.39153662181489324</v>
      </c>
      <c r="K12" s="45">
        <f>'LE data '!L14</f>
        <v>0.39153662181500692</v>
      </c>
    </row>
    <row r="13" spans="1:12">
      <c r="A13" s="45" t="str">
        <f>'LE data '!A15</f>
        <v>2005 - 2009_Cardiff_0_LE_Females</v>
      </c>
      <c r="B13" s="45" t="str">
        <f>'LE data '!B15</f>
        <v>Cardiff</v>
      </c>
      <c r="C13" s="45" t="str">
        <f>'LE data '!C15</f>
        <v>Cardiff</v>
      </c>
      <c r="D13" s="45" t="str">
        <f>'LE data '!D15</f>
        <v>2005 - 2009</v>
      </c>
      <c r="E13" s="45">
        <f>'LE data '!E15</f>
        <v>0</v>
      </c>
      <c r="F13" s="45" t="str">
        <f>'LE data '!F15</f>
        <v>females</v>
      </c>
      <c r="G13" s="45">
        <f>'LE data '!G15</f>
        <v>81.659352688921103</v>
      </c>
      <c r="H13" s="45">
        <f>'LE data '!I15</f>
        <v>81.344264625633301</v>
      </c>
      <c r="I13" s="45">
        <f>'LE data '!J15</f>
        <v>81.974440752208807</v>
      </c>
      <c r="J13" s="45">
        <f>'LE data '!K15</f>
        <v>0.31508806328770333</v>
      </c>
      <c r="K13" s="45">
        <f>'LE data '!L15</f>
        <v>0.31508806328780281</v>
      </c>
    </row>
    <row r="14" spans="1:12">
      <c r="A14" s="45" t="str">
        <f>'LE data '!A16</f>
        <v>2005 - 2009_Carmarthenshire_0_LE_Females</v>
      </c>
      <c r="B14" s="45" t="str">
        <f>'LE data '!B16</f>
        <v>Carmarthenshire</v>
      </c>
      <c r="C14" s="45" t="str">
        <f>'LE data '!C16</f>
        <v>Carmarthenshire</v>
      </c>
      <c r="D14" s="45" t="str">
        <f>'LE data '!D16</f>
        <v>2005 - 2009</v>
      </c>
      <c r="E14" s="45">
        <f>'LE data '!E16</f>
        <v>0</v>
      </c>
      <c r="F14" s="45" t="str">
        <f>'LE data '!F16</f>
        <v>females</v>
      </c>
      <c r="G14" s="45">
        <f>'LE data '!G16</f>
        <v>81.303460712545601</v>
      </c>
      <c r="H14" s="45">
        <f>'LE data '!I16</f>
        <v>80.943651084303497</v>
      </c>
      <c r="I14" s="45">
        <f>'LE data '!J16</f>
        <v>81.663270340787705</v>
      </c>
      <c r="J14" s="45">
        <f>'LE data '!K16</f>
        <v>0.35980962824210394</v>
      </c>
      <c r="K14" s="45">
        <f>'LE data '!L16</f>
        <v>0.35980962824210394</v>
      </c>
    </row>
    <row r="15" spans="1:12">
      <c r="A15" s="45" t="str">
        <f>'LE data '!A17</f>
        <v>2005 - 2009_Ceredigion_0_LE_Females</v>
      </c>
      <c r="B15" s="45" t="str">
        <f>'LE data '!B17</f>
        <v>Ceredigion</v>
      </c>
      <c r="C15" s="45" t="str">
        <f>'LE data '!C17</f>
        <v>Ceredigion</v>
      </c>
      <c r="D15" s="45" t="str">
        <f>'LE data '!D17</f>
        <v>2005 - 2009</v>
      </c>
      <c r="E15" s="45">
        <f>'LE data '!E17</f>
        <v>0</v>
      </c>
      <c r="F15" s="45" t="str">
        <f>'LE data '!F17</f>
        <v>females</v>
      </c>
      <c r="G15" s="45">
        <f>'LE data '!G17</f>
        <v>83.937950907689299</v>
      </c>
      <c r="H15" s="45">
        <f>'LE data '!I17</f>
        <v>83.337442277052304</v>
      </c>
      <c r="I15" s="45">
        <f>'LE data '!J17</f>
        <v>84.538459538326407</v>
      </c>
      <c r="J15" s="45">
        <f>'LE data '!K17</f>
        <v>0.60050863063710835</v>
      </c>
      <c r="K15" s="45">
        <f>'LE data '!L17</f>
        <v>0.60050863063699467</v>
      </c>
    </row>
    <row r="16" spans="1:12">
      <c r="A16" s="45" t="str">
        <f>'LE data '!A18</f>
        <v>2005 - 2009_Conwy_0_LE_Females</v>
      </c>
      <c r="B16" s="45" t="str">
        <f>'LE data '!B18</f>
        <v>Conwy</v>
      </c>
      <c r="C16" s="45" t="str">
        <f>'LE data '!C18</f>
        <v>Conwy</v>
      </c>
      <c r="D16" s="45" t="str">
        <f>'LE data '!D18</f>
        <v>2005 - 2009</v>
      </c>
      <c r="E16" s="45">
        <f>'LE data '!E18</f>
        <v>0</v>
      </c>
      <c r="F16" s="45" t="str">
        <f>'LE data '!F18</f>
        <v>females</v>
      </c>
      <c r="G16" s="45">
        <f>'LE data '!G18</f>
        <v>81.301726413516903</v>
      </c>
      <c r="H16" s="45">
        <f>'LE data '!I18</f>
        <v>80.803752953663206</v>
      </c>
      <c r="I16" s="45">
        <f>'LE data '!J18</f>
        <v>81.799699873370599</v>
      </c>
      <c r="J16" s="45">
        <f>'LE data '!K18</f>
        <v>0.49797345985369645</v>
      </c>
      <c r="K16" s="45">
        <f>'LE data '!L18</f>
        <v>0.49797345985369645</v>
      </c>
    </row>
    <row r="17" spans="1:11">
      <c r="A17" s="45" t="str">
        <f>'LE data '!A19</f>
        <v>2005 - 2009_Denbighshire_0_LE_Females</v>
      </c>
      <c r="B17" s="45" t="str">
        <f>'LE data '!B19</f>
        <v>Denbighshire</v>
      </c>
      <c r="C17" s="45" t="str">
        <f>'LE data '!C19</f>
        <v>Denbighshire</v>
      </c>
      <c r="D17" s="45" t="str">
        <f>'LE data '!D19</f>
        <v>2005 - 2009</v>
      </c>
      <c r="E17" s="45">
        <f>'LE data '!E19</f>
        <v>0</v>
      </c>
      <c r="F17" s="45" t="str">
        <f>'LE data '!F19</f>
        <v>females</v>
      </c>
      <c r="G17" s="45">
        <f>'LE data '!G19</f>
        <v>81.046868773929305</v>
      </c>
      <c r="H17" s="45">
        <f>'LE data '!I19</f>
        <v>80.487919106444195</v>
      </c>
      <c r="I17" s="45">
        <f>'LE data '!J19</f>
        <v>81.6058184414143</v>
      </c>
      <c r="J17" s="45">
        <f>'LE data '!K19</f>
        <v>0.55894966748499542</v>
      </c>
      <c r="K17" s="45">
        <f>'LE data '!L19</f>
        <v>0.5589496674851091</v>
      </c>
    </row>
    <row r="18" spans="1:11">
      <c r="A18" s="45" t="str">
        <f>'LE data '!A20</f>
        <v>2005 - 2009_Flintshire_0_LE_Females</v>
      </c>
      <c r="B18" s="45" t="str">
        <f>'LE data '!B20</f>
        <v>Flintshire</v>
      </c>
      <c r="C18" s="45" t="str">
        <f>'LE data '!C20</f>
        <v>Flintshire</v>
      </c>
      <c r="D18" s="45" t="str">
        <f>'LE data '!D20</f>
        <v>2005 - 2009</v>
      </c>
      <c r="E18" s="45">
        <f>'LE data '!E20</f>
        <v>0</v>
      </c>
      <c r="F18" s="45" t="str">
        <f>'LE data '!F20</f>
        <v>females</v>
      </c>
      <c r="G18" s="45">
        <f>'LE data '!G20</f>
        <v>81.631658295690002</v>
      </c>
      <c r="H18" s="45">
        <f>'LE data '!I20</f>
        <v>81.216030692355005</v>
      </c>
      <c r="I18" s="45">
        <f>'LE data '!J20</f>
        <v>82.047285899024999</v>
      </c>
      <c r="J18" s="45">
        <f>'LE data '!K20</f>
        <v>0.41562760333499682</v>
      </c>
      <c r="K18" s="45">
        <f>'LE data '!L20</f>
        <v>0.41562760333499682</v>
      </c>
    </row>
    <row r="19" spans="1:11">
      <c r="A19" s="45" t="str">
        <f>'LE data '!A21</f>
        <v>2005 - 2009_Gwynedd_0_LE_Females</v>
      </c>
      <c r="B19" s="45" t="str">
        <f>'LE data '!B21</f>
        <v>Gwynedd</v>
      </c>
      <c r="C19" s="45" t="str">
        <f>'LE data '!C21</f>
        <v>Gwynedd</v>
      </c>
      <c r="D19" s="45" t="str">
        <f>'LE data '!D21</f>
        <v>2005 - 2009</v>
      </c>
      <c r="E19" s="45">
        <f>'LE data '!E21</f>
        <v>0</v>
      </c>
      <c r="F19" s="45" t="str">
        <f>'LE data '!F21</f>
        <v>females</v>
      </c>
      <c r="G19" s="45">
        <f>'LE data '!G21</f>
        <v>82.009813829431906</v>
      </c>
      <c r="H19" s="45">
        <f>'LE data '!I21</f>
        <v>81.563265443861297</v>
      </c>
      <c r="I19" s="45">
        <f>'LE data '!J21</f>
        <v>82.4563622150025</v>
      </c>
      <c r="J19" s="45">
        <f>'LE data '!K21</f>
        <v>0.44654838557059406</v>
      </c>
      <c r="K19" s="45">
        <f>'LE data '!L21</f>
        <v>0.44654838557060827</v>
      </c>
    </row>
    <row r="20" spans="1:11">
      <c r="A20" s="45" t="str">
        <f>'LE data '!A22</f>
        <v>2005 - 2009_Isle of Anglesey_0_LE_Females</v>
      </c>
      <c r="B20" s="45" t="str">
        <f>'LE data '!B22</f>
        <v>Isle of Anglesey</v>
      </c>
      <c r="C20" s="45" t="str">
        <f>'LE data '!C22</f>
        <v>Isle of Anglesey</v>
      </c>
      <c r="D20" s="45" t="str">
        <f>'LE data '!D22</f>
        <v>2005 - 2009</v>
      </c>
      <c r="E20" s="45">
        <f>'LE data '!E22</f>
        <v>0</v>
      </c>
      <c r="F20" s="45" t="str">
        <f>'LE data '!F22</f>
        <v>females</v>
      </c>
      <c r="G20" s="45">
        <f>'LE data '!G22</f>
        <v>81.974631029512196</v>
      </c>
      <c r="H20" s="45">
        <f>'LE data '!I22</f>
        <v>81.370840988976099</v>
      </c>
      <c r="I20" s="45">
        <f>'LE data '!J22</f>
        <v>82.578421070048407</v>
      </c>
      <c r="J20" s="45">
        <f>'LE data '!K22</f>
        <v>0.60379004053621088</v>
      </c>
      <c r="K20" s="45">
        <f>'LE data '!L22</f>
        <v>0.60379004053609719</v>
      </c>
    </row>
    <row r="21" spans="1:11">
      <c r="A21" s="45" t="str">
        <f>'LE data '!A23</f>
        <v>2005 - 2009_Merthyr Tydfil_0_LE_Females</v>
      </c>
      <c r="B21" s="45" t="str">
        <f>'LE data '!B23</f>
        <v>Merthyr Tydfil</v>
      </c>
      <c r="C21" s="45" t="str">
        <f>'LE data '!C23</f>
        <v>Merthyr Tydfil</v>
      </c>
      <c r="D21" s="45" t="str">
        <f>'LE data '!D23</f>
        <v>2005 - 2009</v>
      </c>
      <c r="E21" s="45">
        <f>'LE data '!E23</f>
        <v>0</v>
      </c>
      <c r="F21" s="45" t="str">
        <f>'LE data '!F23</f>
        <v>females</v>
      </c>
      <c r="G21" s="45">
        <f>'LE data '!G23</f>
        <v>79.602093218232</v>
      </c>
      <c r="H21" s="45">
        <f>'LE data '!I23</f>
        <v>78.895520003456497</v>
      </c>
      <c r="I21" s="45">
        <f>'LE data '!J23</f>
        <v>80.308666433007602</v>
      </c>
      <c r="J21" s="45">
        <f>'LE data '!K23</f>
        <v>0.70657321477560231</v>
      </c>
      <c r="K21" s="45">
        <f>'LE data '!L23</f>
        <v>0.70657321477550283</v>
      </c>
    </row>
    <row r="22" spans="1:11">
      <c r="A22" s="45" t="str">
        <f>'LE data '!A24</f>
        <v>2005 - 2009_Monmouthshire_0_LE_Females</v>
      </c>
      <c r="B22" s="45" t="str">
        <f>'LE data '!B24</f>
        <v>Monmouthshire</v>
      </c>
      <c r="C22" s="45" t="str">
        <f>'LE data '!C24</f>
        <v>Monmouthshire</v>
      </c>
      <c r="D22" s="45" t="str">
        <f>'LE data '!D24</f>
        <v>2005 - 2009</v>
      </c>
      <c r="E22" s="45">
        <f>'LE data '!E24</f>
        <v>0</v>
      </c>
      <c r="F22" s="45" t="str">
        <f>'LE data '!F24</f>
        <v>females</v>
      </c>
      <c r="G22" s="45">
        <f>'LE data '!G24</f>
        <v>83.620289236759305</v>
      </c>
      <c r="H22" s="45">
        <f>'LE data '!I24</f>
        <v>83.075292973370594</v>
      </c>
      <c r="I22" s="45">
        <f>'LE data '!J24</f>
        <v>84.165285500148002</v>
      </c>
      <c r="J22" s="45">
        <f>'LE data '!K24</f>
        <v>0.54499626338869689</v>
      </c>
      <c r="K22" s="45">
        <f>'LE data '!L24</f>
        <v>0.5449962633887111</v>
      </c>
    </row>
    <row r="23" spans="1:11">
      <c r="A23" s="45" t="str">
        <f>'LE data '!A25</f>
        <v>2005 - 2009_Neath Port Talbot_0_LE_Females</v>
      </c>
      <c r="B23" s="45" t="str">
        <f>'LE data '!B25</f>
        <v>Neath Port Talbot</v>
      </c>
      <c r="C23" s="45" t="str">
        <f>'LE data '!C25</f>
        <v>Neath Port Talbot</v>
      </c>
      <c r="D23" s="45" t="str">
        <f>'LE data '!D25</f>
        <v>2005 - 2009</v>
      </c>
      <c r="E23" s="45">
        <f>'LE data '!E25</f>
        <v>0</v>
      </c>
      <c r="F23" s="45" t="str">
        <f>'LE data '!F25</f>
        <v>females</v>
      </c>
      <c r="G23" s="45">
        <f>'LE data '!G25</f>
        <v>80.6438358926479</v>
      </c>
      <c r="H23" s="45">
        <f>'LE data '!I25</f>
        <v>80.196145220382903</v>
      </c>
      <c r="I23" s="45">
        <f>'LE data '!J25</f>
        <v>81.091526564912996</v>
      </c>
      <c r="J23" s="45">
        <f>'LE data '!K25</f>
        <v>0.44769067226509662</v>
      </c>
      <c r="K23" s="45">
        <f>'LE data '!L25</f>
        <v>0.44769067226499715</v>
      </c>
    </row>
    <row r="24" spans="1:11">
      <c r="A24" s="45" t="str">
        <f>'LE data '!A26</f>
        <v>2005 - 2009_Newport_0_LE_Females</v>
      </c>
      <c r="B24" s="45" t="str">
        <f>'LE data '!B26</f>
        <v>Newport</v>
      </c>
      <c r="C24" s="45" t="str">
        <f>'LE data '!C26</f>
        <v>Newport</v>
      </c>
      <c r="D24" s="45" t="str">
        <f>'LE data '!D26</f>
        <v>2005 - 2009</v>
      </c>
      <c r="E24" s="45">
        <f>'LE data '!E26</f>
        <v>0</v>
      </c>
      <c r="F24" s="45" t="str">
        <f>'LE data '!F26</f>
        <v>females</v>
      </c>
      <c r="G24" s="45">
        <f>'LE data '!G26</f>
        <v>81.426490023437594</v>
      </c>
      <c r="H24" s="45">
        <f>'LE data '!I26</f>
        <v>80.960816293946905</v>
      </c>
      <c r="I24" s="45">
        <f>'LE data '!J26</f>
        <v>81.892163752928298</v>
      </c>
      <c r="J24" s="45">
        <f>'LE data '!K26</f>
        <v>0.46567372949070318</v>
      </c>
      <c r="K24" s="45">
        <f>'LE data '!L26</f>
        <v>0.46567372949068897</v>
      </c>
    </row>
    <row r="25" spans="1:11">
      <c r="A25" s="45" t="str">
        <f>'LE data '!A27</f>
        <v>2005 - 2009_Pembrokeshire_0_LE_Females</v>
      </c>
      <c r="B25" s="45" t="str">
        <f>'LE data '!B27</f>
        <v>Pembrokeshire</v>
      </c>
      <c r="C25" s="45" t="str">
        <f>'LE data '!C27</f>
        <v>Pembrokeshire</v>
      </c>
      <c r="D25" s="45" t="str">
        <f>'LE data '!D27</f>
        <v>2005 - 2009</v>
      </c>
      <c r="E25" s="45">
        <f>'LE data '!E27</f>
        <v>0</v>
      </c>
      <c r="F25" s="45" t="str">
        <f>'LE data '!F27</f>
        <v>females</v>
      </c>
      <c r="G25" s="45">
        <f>'LE data '!G27</f>
        <v>81.933582680589595</v>
      </c>
      <c r="H25" s="45">
        <f>'LE data '!I27</f>
        <v>81.486450006922396</v>
      </c>
      <c r="I25" s="45">
        <f>'LE data '!J27</f>
        <v>82.380715354256793</v>
      </c>
      <c r="J25" s="45">
        <f>'LE data '!K27</f>
        <v>0.44713267366719833</v>
      </c>
      <c r="K25" s="45">
        <f>'LE data '!L27</f>
        <v>0.44713267366719833</v>
      </c>
    </row>
    <row r="26" spans="1:11">
      <c r="A26" s="45" t="str">
        <f>'LE data '!A28</f>
        <v>2005 - 2009_Rhondda Cynon Taf_0_LE_Females</v>
      </c>
      <c r="B26" s="45" t="str">
        <f>'LE data '!B28</f>
        <v>Rhondda Cynon Taf</v>
      </c>
      <c r="C26" s="45" t="str">
        <f>'LE data '!C28</f>
        <v>Rhondda Cynon Taf</v>
      </c>
      <c r="D26" s="45" t="str">
        <f>'LE data '!D28</f>
        <v>2005 - 2009</v>
      </c>
      <c r="E26" s="45">
        <f>'LE data '!E28</f>
        <v>0</v>
      </c>
      <c r="F26" s="45" t="str">
        <f>'LE data '!F28</f>
        <v>females</v>
      </c>
      <c r="G26" s="45">
        <f>'LE data '!G28</f>
        <v>80.137691542873796</v>
      </c>
      <c r="H26" s="45">
        <f>'LE data '!I28</f>
        <v>79.803252148075003</v>
      </c>
      <c r="I26" s="45">
        <f>'LE data '!J28</f>
        <v>80.472130937672603</v>
      </c>
      <c r="J26" s="45">
        <f>'LE data '!K28</f>
        <v>0.33443939479880669</v>
      </c>
      <c r="K26" s="45">
        <f>'LE data '!L28</f>
        <v>0.33443939479879248</v>
      </c>
    </row>
    <row r="27" spans="1:11">
      <c r="A27" s="45" t="str">
        <f>'LE data '!A29</f>
        <v>2005 - 2009_Swansea_0_LE_Females</v>
      </c>
      <c r="B27" s="45" t="str">
        <f>'LE data '!B29</f>
        <v>Swansea</v>
      </c>
      <c r="C27" s="45" t="str">
        <f>'LE data '!C29</f>
        <v>Swansea</v>
      </c>
      <c r="D27" s="45" t="str">
        <f>'LE data '!D29</f>
        <v>2005 - 2009</v>
      </c>
      <c r="E27" s="45">
        <f>'LE data '!E29</f>
        <v>0</v>
      </c>
      <c r="F27" s="45" t="str">
        <f>'LE data '!F29</f>
        <v>females</v>
      </c>
      <c r="G27" s="45">
        <f>'LE data '!G29</f>
        <v>81.338664441848493</v>
      </c>
      <c r="H27" s="45">
        <f>'LE data '!I29</f>
        <v>81.002359280027605</v>
      </c>
      <c r="I27" s="45">
        <f>'LE data '!J29</f>
        <v>81.674969603669496</v>
      </c>
      <c r="J27" s="45">
        <f>'LE data '!K29</f>
        <v>0.33630516182100223</v>
      </c>
      <c r="K27" s="45">
        <f>'LE data '!L29</f>
        <v>0.33630516182088854</v>
      </c>
    </row>
    <row r="28" spans="1:11">
      <c r="A28" s="45" t="str">
        <f>'LE data '!A30</f>
        <v>2005 - 2009_The Vale of Glamorgan_0_LE_Females</v>
      </c>
      <c r="B28" s="45" t="str">
        <f>'LE data '!B30</f>
        <v>The Vale of Glamorgan</v>
      </c>
      <c r="C28" s="45" t="str">
        <f>'LE data '!C30</f>
        <v>The Vale of Glamorgan</v>
      </c>
      <c r="D28" s="45" t="str">
        <f>'LE data '!D30</f>
        <v>2005 - 2009</v>
      </c>
      <c r="E28" s="45">
        <f>'LE data '!E30</f>
        <v>0</v>
      </c>
      <c r="F28" s="45" t="str">
        <f>'LE data '!F30</f>
        <v>females</v>
      </c>
      <c r="G28" s="45">
        <f>'LE data '!G30</f>
        <v>82.144983309222496</v>
      </c>
      <c r="H28" s="45">
        <f>'LE data '!I30</f>
        <v>81.698159759477093</v>
      </c>
      <c r="I28" s="45">
        <f>'LE data '!J30</f>
        <v>82.591806858967999</v>
      </c>
      <c r="J28" s="45">
        <f>'LE data '!K30</f>
        <v>0.44682354974550265</v>
      </c>
      <c r="K28" s="45">
        <f>'LE data '!L30</f>
        <v>0.44682354974540317</v>
      </c>
    </row>
    <row r="29" spans="1:11">
      <c r="A29" s="45" t="str">
        <f>'LE data '!A31</f>
        <v>2005 - 2009_Torfaen_0_LE_Females</v>
      </c>
      <c r="B29" s="45" t="str">
        <f>'LE data '!B31</f>
        <v>Torfaen</v>
      </c>
      <c r="C29" s="45" t="str">
        <f>'LE data '!C31</f>
        <v>Torfaen</v>
      </c>
      <c r="D29" s="45" t="str">
        <f>'LE data '!D31</f>
        <v>2005 - 2009</v>
      </c>
      <c r="E29" s="45">
        <f>'LE data '!E31</f>
        <v>0</v>
      </c>
      <c r="F29" s="45" t="str">
        <f>'LE data '!F31</f>
        <v>females</v>
      </c>
      <c r="G29" s="45">
        <f>'LE data '!G31</f>
        <v>81.262692183023205</v>
      </c>
      <c r="H29" s="45">
        <f>'LE data '!I31</f>
        <v>80.723273671742305</v>
      </c>
      <c r="I29" s="45">
        <f>'LE data '!J31</f>
        <v>81.802110694304204</v>
      </c>
      <c r="J29" s="45">
        <f>'LE data '!K31</f>
        <v>0.53941851128099927</v>
      </c>
      <c r="K29" s="45">
        <f>'LE data '!L31</f>
        <v>0.53941851128089979</v>
      </c>
    </row>
    <row r="30" spans="1:11">
      <c r="A30" s="45" t="str">
        <f>'LE data '!A32</f>
        <v>2005 - 2009_Wrexham_0_LE_Females</v>
      </c>
      <c r="B30" s="45" t="str">
        <f>'LE data '!B32</f>
        <v>Wrexham</v>
      </c>
      <c r="C30" s="45" t="str">
        <f>'LE data '!C32</f>
        <v>Wrexham</v>
      </c>
      <c r="D30" s="45" t="str">
        <f>'LE data '!D32</f>
        <v>2005 - 2009</v>
      </c>
      <c r="E30" s="45">
        <f>'LE data '!E32</f>
        <v>0</v>
      </c>
      <c r="F30" s="45" t="str">
        <f>'LE data '!F32</f>
        <v>females</v>
      </c>
      <c r="G30" s="45">
        <f>'LE data '!G32</f>
        <v>81.0023645580455</v>
      </c>
      <c r="H30" s="45">
        <f>'LE data '!I32</f>
        <v>80.556148054251906</v>
      </c>
      <c r="I30" s="45">
        <f>'LE data '!J32</f>
        <v>81.448581061839207</v>
      </c>
      <c r="J30" s="45">
        <f>'LE data '!K32</f>
        <v>0.44621650379370692</v>
      </c>
      <c r="K30" s="45">
        <f>'LE data '!L32</f>
        <v>0.44621650379359323</v>
      </c>
    </row>
    <row r="31" spans="1:11">
      <c r="A31" s="45" t="str">
        <f>'LE data '!A33</f>
        <v>2005 - 2009_Wales_0_LE_Males</v>
      </c>
      <c r="B31" s="45" t="str">
        <f>'LE data '!B33</f>
        <v>Wales</v>
      </c>
      <c r="C31" s="45" t="str">
        <f>'LE data '!C33</f>
        <v>Wales</v>
      </c>
      <c r="D31" s="45" t="str">
        <f>'LE data '!D33</f>
        <v>2005 - 2009</v>
      </c>
      <c r="E31" s="45">
        <f>'LE data '!E33</f>
        <v>0</v>
      </c>
      <c r="F31" s="45" t="str">
        <f>'LE data '!F33</f>
        <v>males</v>
      </c>
      <c r="G31" s="45">
        <f>'LE data '!G33</f>
        <v>77.035754797437605</v>
      </c>
      <c r="H31" s="45">
        <f>'LE data '!I33</f>
        <v>76.933773958220996</v>
      </c>
      <c r="I31" s="45">
        <f>'LE data '!J33</f>
        <v>77.137735636654199</v>
      </c>
      <c r="J31" s="45">
        <f>'LE data '!K33</f>
        <v>0.10198083921659418</v>
      </c>
      <c r="K31" s="45">
        <f>'LE data '!L33</f>
        <v>0.10198083921660839</v>
      </c>
    </row>
    <row r="32" spans="1:11">
      <c r="A32" s="45" t="str">
        <f>'LE data '!A34</f>
        <v>2005 - 2009_ABM_0_LE_Males</v>
      </c>
      <c r="B32" s="45" t="str">
        <f>'LE data '!B34</f>
        <v>ABM UHB</v>
      </c>
      <c r="C32" s="45" t="str">
        <f>'LE data '!C34</f>
        <v>ABM</v>
      </c>
      <c r="D32" s="45" t="str">
        <f>'LE data '!D34</f>
        <v>2005 - 2009</v>
      </c>
      <c r="E32" s="45">
        <f>'LE data '!E34</f>
        <v>0</v>
      </c>
      <c r="F32" s="45" t="str">
        <f>'LE data '!F34</f>
        <v>males</v>
      </c>
      <c r="G32" s="45">
        <f>'LE data '!G34</f>
        <v>76.469447004817994</v>
      </c>
      <c r="H32" s="45">
        <f>'LE data '!I34</f>
        <v>76.220241828485101</v>
      </c>
      <c r="I32" s="45">
        <f>'LE data '!J34</f>
        <v>76.718652181150901</v>
      </c>
      <c r="J32" s="45">
        <f>'LE data '!K34</f>
        <v>0.24920517633290729</v>
      </c>
      <c r="K32" s="45">
        <f>'LE data '!L34</f>
        <v>0.24920517633289307</v>
      </c>
    </row>
    <row r="33" spans="1:11">
      <c r="A33" s="45" t="str">
        <f>'LE data '!A35</f>
        <v>2005 - 2009_Aneurin Bevan_0_LE_Males</v>
      </c>
      <c r="B33" s="45" t="str">
        <f>'LE data '!B35</f>
        <v>Aneurin Bevan HB</v>
      </c>
      <c r="C33" s="45" t="str">
        <f>'LE data '!C35</f>
        <v>Aneurin Bevan</v>
      </c>
      <c r="D33" s="45" t="str">
        <f>'LE data '!D35</f>
        <v>2005 - 2009</v>
      </c>
      <c r="E33" s="45">
        <f>'LE data '!E35</f>
        <v>0</v>
      </c>
      <c r="F33" s="45" t="str">
        <f>'LE data '!F35</f>
        <v>males</v>
      </c>
      <c r="G33" s="45">
        <f>'LE data '!G35</f>
        <v>76.864817488613696</v>
      </c>
      <c r="H33" s="45">
        <f>'LE data '!I35</f>
        <v>76.631054916104702</v>
      </c>
      <c r="I33" s="45">
        <f>'LE data '!J35</f>
        <v>77.098580061122703</v>
      </c>
      <c r="J33" s="45">
        <f>'LE data '!K35</f>
        <v>0.23376257250900778</v>
      </c>
      <c r="K33" s="45">
        <f>'LE data '!L35</f>
        <v>0.23376257250899357</v>
      </c>
    </row>
    <row r="34" spans="1:11">
      <c r="A34" s="45" t="str">
        <f>'LE data '!A36</f>
        <v>2005 - 2009_Betsi_0_LE_Males</v>
      </c>
      <c r="B34" s="45" t="str">
        <f>'LE data '!B36</f>
        <v>Betsi Cadwaladr UHB</v>
      </c>
      <c r="C34" s="45" t="str">
        <f>'LE data '!C36</f>
        <v>Betsi</v>
      </c>
      <c r="D34" s="45" t="str">
        <f>'LE data '!D36</f>
        <v>2005 - 2009</v>
      </c>
      <c r="E34" s="45">
        <f>'LE data '!E36</f>
        <v>0</v>
      </c>
      <c r="F34" s="45" t="str">
        <f>'LE data '!F36</f>
        <v>males</v>
      </c>
      <c r="G34" s="45">
        <f>'LE data '!G36</f>
        <v>77.3419047130389</v>
      </c>
      <c r="H34" s="45">
        <f>'LE data '!I36</f>
        <v>77.125537186425106</v>
      </c>
      <c r="I34" s="45">
        <f>'LE data '!J36</f>
        <v>77.558272239652595</v>
      </c>
      <c r="J34" s="45">
        <f>'LE data '!K36</f>
        <v>0.21636752661369485</v>
      </c>
      <c r="K34" s="45">
        <f>'LE data '!L36</f>
        <v>0.21636752661379433</v>
      </c>
    </row>
    <row r="35" spans="1:11">
      <c r="A35" s="45" t="str">
        <f>'LE data '!A37</f>
        <v>2005 - 2009_CardiffVale_0_LE_Males</v>
      </c>
      <c r="B35" s="45" t="str">
        <f>'LE data '!B37</f>
        <v>Cardiff and Vale UHB</v>
      </c>
      <c r="C35" s="45" t="str">
        <f>'LE data '!C37</f>
        <v>CardiffVale</v>
      </c>
      <c r="D35" s="45" t="str">
        <f>'LE data '!D37</f>
        <v>2005 - 2009</v>
      </c>
      <c r="E35" s="45">
        <f>'LE data '!E37</f>
        <v>0</v>
      </c>
      <c r="F35" s="45" t="str">
        <f>'LE data '!F37</f>
        <v>males</v>
      </c>
      <c r="G35" s="45">
        <f>'LE data '!G37</f>
        <v>77.347905002561902</v>
      </c>
      <c r="H35" s="45">
        <f>'LE data '!I37</f>
        <v>77.080071690264205</v>
      </c>
      <c r="I35" s="45">
        <f>'LE data '!J37</f>
        <v>77.615738314859499</v>
      </c>
      <c r="J35" s="45">
        <f>'LE data '!K37</f>
        <v>0.2678333122975971</v>
      </c>
      <c r="K35" s="45">
        <f>'LE data '!L37</f>
        <v>0.26783331229769658</v>
      </c>
    </row>
    <row r="36" spans="1:11">
      <c r="A36" s="45" t="str">
        <f>'LE data '!A38</f>
        <v>2005 - 2009_Cwm Taf_0_LE_Males</v>
      </c>
      <c r="B36" s="45" t="str">
        <f>'LE data '!B38</f>
        <v>Cwm Taf HB</v>
      </c>
      <c r="C36" s="45" t="str">
        <f>'LE data '!C38</f>
        <v>Cwm Taf</v>
      </c>
      <c r="D36" s="45" t="str">
        <f>'LE data '!D38</f>
        <v>2005 - 2009</v>
      </c>
      <c r="E36" s="45">
        <f>'LE data '!E38</f>
        <v>0</v>
      </c>
      <c r="F36" s="45" t="str">
        <f>'LE data '!F38</f>
        <v>males</v>
      </c>
      <c r="G36" s="45">
        <f>'LE data '!G38</f>
        <v>75.381978617102106</v>
      </c>
      <c r="H36" s="45">
        <f>'LE data '!I38</f>
        <v>75.053787679591494</v>
      </c>
      <c r="I36" s="45">
        <f>'LE data '!J38</f>
        <v>75.710169554612705</v>
      </c>
      <c r="J36" s="45">
        <f>'LE data '!K38</f>
        <v>0.32819093751059825</v>
      </c>
      <c r="K36" s="45">
        <f>'LE data '!L38</f>
        <v>0.32819093751061246</v>
      </c>
    </row>
    <row r="37" spans="1:11">
      <c r="A37" s="45" t="str">
        <f>'LE data '!A39</f>
        <v>2005 - 2009_Hywel Dda_0_LE_Males</v>
      </c>
      <c r="B37" s="45" t="str">
        <f>'LE data '!B39</f>
        <v>Hywel Dda HB</v>
      </c>
      <c r="C37" s="45" t="str">
        <f>'LE data '!C39</f>
        <v>Hywel Dda</v>
      </c>
      <c r="D37" s="45" t="str">
        <f>'LE data '!D39</f>
        <v>2005 - 2009</v>
      </c>
      <c r="E37" s="45">
        <f>'LE data '!E39</f>
        <v>0</v>
      </c>
      <c r="F37" s="45" t="str">
        <f>'LE data '!F39</f>
        <v>males</v>
      </c>
      <c r="G37" s="45">
        <f>'LE data '!G39</f>
        <v>77.427586325508202</v>
      </c>
      <c r="H37" s="45">
        <f>'LE data '!I39</f>
        <v>77.135214922271103</v>
      </c>
      <c r="I37" s="45">
        <f>'LE data '!J39</f>
        <v>77.7199577287453</v>
      </c>
      <c r="J37" s="45">
        <f>'LE data '!K39</f>
        <v>0.29237140323709809</v>
      </c>
      <c r="K37" s="45">
        <f>'LE data '!L39</f>
        <v>0.29237140323709809</v>
      </c>
    </row>
    <row r="38" spans="1:11">
      <c r="A38" s="45" t="str">
        <f>'LE data '!A40</f>
        <v>2005 - 2009_Powys_0_LE_Males</v>
      </c>
      <c r="B38" s="45" t="str">
        <f>'LE data '!B40</f>
        <v>Powys THB</v>
      </c>
      <c r="C38" s="45" t="str">
        <f>'LE data '!C40</f>
        <v>Powys</v>
      </c>
      <c r="D38" s="45" t="str">
        <f>'LE data '!D40</f>
        <v>2005 - 2009</v>
      </c>
      <c r="E38" s="45">
        <f>'LE data '!E40</f>
        <v>0</v>
      </c>
      <c r="F38" s="45" t="str">
        <f>'LE data '!F40</f>
        <v>males</v>
      </c>
      <c r="G38" s="45">
        <f>'LE data '!G40</f>
        <v>79.090905239275898</v>
      </c>
      <c r="H38" s="45">
        <f>'LE data '!I40</f>
        <v>78.607620529440794</v>
      </c>
      <c r="I38" s="45">
        <f>'LE data '!J40</f>
        <v>79.574189949111101</v>
      </c>
      <c r="J38" s="45">
        <f>'LE data '!K40</f>
        <v>0.48328470983520333</v>
      </c>
      <c r="K38" s="45">
        <f>'LE data '!L40</f>
        <v>0.48328470983510385</v>
      </c>
    </row>
    <row r="39" spans="1:11">
      <c r="A39" s="45" t="str">
        <f>'LE data '!A41</f>
        <v>2005 - 2009_Blaenau Gwent_0_LE_Males</v>
      </c>
      <c r="B39" s="45" t="str">
        <f>'LE data '!B41</f>
        <v>Blaenau Gwent</v>
      </c>
      <c r="C39" s="45" t="str">
        <f>'LE data '!C41</f>
        <v>Blaenau Gwent</v>
      </c>
      <c r="D39" s="45" t="str">
        <f>'LE data '!D41</f>
        <v>2005 - 2009</v>
      </c>
      <c r="E39" s="45">
        <f>'LE data '!E41</f>
        <v>0</v>
      </c>
      <c r="F39" s="45" t="str">
        <f>'LE data '!F41</f>
        <v>males</v>
      </c>
      <c r="G39" s="45">
        <f>'LE data '!G41</f>
        <v>75.395658746224399</v>
      </c>
      <c r="H39" s="45">
        <f>'LE data '!I41</f>
        <v>74.737602197408606</v>
      </c>
      <c r="I39" s="45">
        <f>'LE data '!J41</f>
        <v>76.053715295040305</v>
      </c>
      <c r="J39" s="45">
        <f>'LE data '!K41</f>
        <v>0.65805654881590669</v>
      </c>
      <c r="K39" s="45">
        <f>'LE data '!L41</f>
        <v>0.65805654881579301</v>
      </c>
    </row>
    <row r="40" spans="1:11">
      <c r="A40" s="45" t="str">
        <f>'LE data '!A42</f>
        <v>2005 - 2009_Bridgend_0_LE_Males</v>
      </c>
      <c r="B40" s="45" t="str">
        <f>'LE data '!B42</f>
        <v>Bridgend</v>
      </c>
      <c r="C40" s="45" t="str">
        <f>'LE data '!C42</f>
        <v>Bridgend</v>
      </c>
      <c r="D40" s="45" t="str">
        <f>'LE data '!D42</f>
        <v>2005 - 2009</v>
      </c>
      <c r="E40" s="45">
        <f>'LE data '!E42</f>
        <v>0</v>
      </c>
      <c r="F40" s="45" t="str">
        <f>'LE data '!F42</f>
        <v>males</v>
      </c>
      <c r="G40" s="45">
        <f>'LE data '!G42</f>
        <v>76.187959973619101</v>
      </c>
      <c r="H40" s="45">
        <f>'LE data '!I42</f>
        <v>75.714993049966395</v>
      </c>
      <c r="I40" s="45">
        <f>'LE data '!J42</f>
        <v>76.660926897271807</v>
      </c>
      <c r="J40" s="45">
        <f>'LE data '!K42</f>
        <v>0.47296692365270587</v>
      </c>
      <c r="K40" s="45">
        <f>'LE data '!L42</f>
        <v>0.47296692365270587</v>
      </c>
    </row>
    <row r="41" spans="1:11">
      <c r="A41" s="45" t="str">
        <f>'LE data '!A43</f>
        <v>2005 - 2009_Caerphilly_0_LE_Males</v>
      </c>
      <c r="B41" s="45" t="str">
        <f>'LE data '!B43</f>
        <v>Caerphilly</v>
      </c>
      <c r="C41" s="45" t="str">
        <f>'LE data '!C43</f>
        <v>Caerphilly</v>
      </c>
      <c r="D41" s="45" t="str">
        <f>'LE data '!D43</f>
        <v>2005 - 2009</v>
      </c>
      <c r="E41" s="45">
        <f>'LE data '!E43</f>
        <v>0</v>
      </c>
      <c r="F41" s="45" t="str">
        <f>'LE data '!F43</f>
        <v>males</v>
      </c>
      <c r="G41" s="45">
        <f>'LE data '!G43</f>
        <v>76.086580848033094</v>
      </c>
      <c r="H41" s="45">
        <f>'LE data '!I43</f>
        <v>75.661334523553194</v>
      </c>
      <c r="I41" s="45">
        <f>'LE data '!J43</f>
        <v>76.511827172512895</v>
      </c>
      <c r="J41" s="45">
        <f>'LE data '!K43</f>
        <v>0.42524632447980082</v>
      </c>
      <c r="K41" s="45">
        <f>'LE data '!L43</f>
        <v>0.4252463244799003</v>
      </c>
    </row>
    <row r="42" spans="1:11">
      <c r="A42" s="45" t="str">
        <f>'LE data '!A44</f>
        <v>2005 - 2009_Cardiff_0_LE_Males</v>
      </c>
      <c r="B42" s="45" t="str">
        <f>'LE data '!B44</f>
        <v>Cardiff</v>
      </c>
      <c r="C42" s="45" t="str">
        <f>'LE data '!C44</f>
        <v>Cardiff</v>
      </c>
      <c r="D42" s="45" t="str">
        <f>'LE data '!D44</f>
        <v>2005 - 2009</v>
      </c>
      <c r="E42" s="45">
        <f>'LE data '!E44</f>
        <v>0</v>
      </c>
      <c r="F42" s="45" t="str">
        <f>'LE data '!F44</f>
        <v>males</v>
      </c>
      <c r="G42" s="45">
        <f>'LE data '!G44</f>
        <v>76.949343562658399</v>
      </c>
      <c r="H42" s="45">
        <f>'LE data '!I44</f>
        <v>76.629461126823202</v>
      </c>
      <c r="I42" s="45">
        <f>'LE data '!J44</f>
        <v>77.269225998493695</v>
      </c>
      <c r="J42" s="45">
        <f>'LE data '!K44</f>
        <v>0.31988243583529652</v>
      </c>
      <c r="K42" s="45">
        <f>'LE data '!L44</f>
        <v>0.31988243583519704</v>
      </c>
    </row>
    <row r="43" spans="1:11">
      <c r="A43" s="45" t="str">
        <f>'LE data '!A45</f>
        <v>2005 - 2009_Carmarthenshire_0_LE_Males</v>
      </c>
      <c r="B43" s="45" t="str">
        <f>'LE data '!B45</f>
        <v>Carmarthenshire</v>
      </c>
      <c r="C43" s="45" t="str">
        <f>'LE data '!C45</f>
        <v>Carmarthenshire</v>
      </c>
      <c r="D43" s="45" t="str">
        <f>'LE data '!D45</f>
        <v>2005 - 2009</v>
      </c>
      <c r="E43" s="45">
        <f>'LE data '!E45</f>
        <v>0</v>
      </c>
      <c r="F43" s="45" t="str">
        <f>'LE data '!F45</f>
        <v>males</v>
      </c>
      <c r="G43" s="45">
        <f>'LE data '!G45</f>
        <v>76.740308370363607</v>
      </c>
      <c r="H43" s="45">
        <f>'LE data '!I45</f>
        <v>76.3239243843324</v>
      </c>
      <c r="I43" s="45">
        <f>'LE data '!J45</f>
        <v>77.1566923563948</v>
      </c>
      <c r="J43" s="45">
        <f>'LE data '!K45</f>
        <v>0.41638398603119242</v>
      </c>
      <c r="K43" s="45">
        <f>'LE data '!L45</f>
        <v>0.41638398603120663</v>
      </c>
    </row>
    <row r="44" spans="1:11">
      <c r="A44" s="45" t="str">
        <f>'LE data '!A46</f>
        <v>2005 - 2009_Ceredigion_0_LE_Males</v>
      </c>
      <c r="B44" s="45" t="str">
        <f>'LE data '!B46</f>
        <v>Ceredigion</v>
      </c>
      <c r="C44" s="45" t="str">
        <f>'LE data '!C46</f>
        <v>Ceredigion</v>
      </c>
      <c r="D44" s="45" t="str">
        <f>'LE data '!D46</f>
        <v>2005 - 2009</v>
      </c>
      <c r="E44" s="45">
        <f>'LE data '!E46</f>
        <v>0</v>
      </c>
      <c r="F44" s="45" t="str">
        <f>'LE data '!F46</f>
        <v>males</v>
      </c>
      <c r="G44" s="45">
        <f>'LE data '!G46</f>
        <v>80.018821423176405</v>
      </c>
      <c r="H44" s="45">
        <f>'LE data '!I46</f>
        <v>79.348612001334303</v>
      </c>
      <c r="I44" s="45">
        <f>'LE data '!J46</f>
        <v>80.689030845018493</v>
      </c>
      <c r="J44" s="45">
        <f>'LE data '!K46</f>
        <v>0.6702094218420882</v>
      </c>
      <c r="K44" s="45">
        <f>'LE data '!L46</f>
        <v>0.67020942184210242</v>
      </c>
    </row>
    <row r="45" spans="1:11">
      <c r="A45" s="45" t="str">
        <f>'LE data '!A47</f>
        <v>2005 - 2009_Conwy_0_LE_Males</v>
      </c>
      <c r="B45" s="45" t="str">
        <f>'LE data '!B47</f>
        <v>Conwy</v>
      </c>
      <c r="C45" s="45" t="str">
        <f>'LE data '!C47</f>
        <v>Conwy</v>
      </c>
      <c r="D45" s="45" t="str">
        <f>'LE data '!D47</f>
        <v>2005 - 2009</v>
      </c>
      <c r="E45" s="45">
        <f>'LE data '!E47</f>
        <v>0</v>
      </c>
      <c r="F45" s="45" t="str">
        <f>'LE data '!F47</f>
        <v>males</v>
      </c>
      <c r="G45" s="45">
        <f>'LE data '!G47</f>
        <v>76.984893443205294</v>
      </c>
      <c r="H45" s="45">
        <f>'LE data '!I47</f>
        <v>76.425842141121905</v>
      </c>
      <c r="I45" s="45">
        <f>'LE data '!J47</f>
        <v>77.543944745288599</v>
      </c>
      <c r="J45" s="45">
        <f>'LE data '!K47</f>
        <v>0.55905130208330434</v>
      </c>
      <c r="K45" s="45">
        <f>'LE data '!L47</f>
        <v>0.5590513020833896</v>
      </c>
    </row>
    <row r="46" spans="1:11">
      <c r="A46" s="45" t="str">
        <f>'LE data '!A48</f>
        <v>2005 - 2009_Denbighshire_0_LE_Males</v>
      </c>
      <c r="B46" s="45" t="str">
        <f>'LE data '!B48</f>
        <v>Denbighshire</v>
      </c>
      <c r="C46" s="45" t="str">
        <f>'LE data '!C48</f>
        <v>Denbighshire</v>
      </c>
      <c r="D46" s="45" t="str">
        <f>'LE data '!D48</f>
        <v>2005 - 2009</v>
      </c>
      <c r="E46" s="45">
        <f>'LE data '!E48</f>
        <v>0</v>
      </c>
      <c r="F46" s="45" t="str">
        <f>'LE data '!F48</f>
        <v>males</v>
      </c>
      <c r="G46" s="45">
        <f>'LE data '!G48</f>
        <v>77.518655450102401</v>
      </c>
      <c r="H46" s="45">
        <f>'LE data '!I48</f>
        <v>76.935402112209999</v>
      </c>
      <c r="I46" s="45">
        <f>'LE data '!J48</f>
        <v>78.101908787994702</v>
      </c>
      <c r="J46" s="45">
        <f>'LE data '!K48</f>
        <v>0.58325333789230172</v>
      </c>
      <c r="K46" s="45">
        <f>'LE data '!L48</f>
        <v>0.58325333789240119</v>
      </c>
    </row>
    <row r="47" spans="1:11">
      <c r="A47" s="45" t="str">
        <f>'LE data '!A49</f>
        <v>2005 - 2009_Flintshire_0_LE_Males</v>
      </c>
      <c r="B47" s="45" t="str">
        <f>'LE data '!B49</f>
        <v>Flintshire</v>
      </c>
      <c r="C47" s="45" t="str">
        <f>'LE data '!C49</f>
        <v>Flintshire</v>
      </c>
      <c r="D47" s="45" t="str">
        <f>'LE data '!D49</f>
        <v>2005 - 2009</v>
      </c>
      <c r="E47" s="45">
        <f>'LE data '!E49</f>
        <v>0</v>
      </c>
      <c r="F47" s="45" t="str">
        <f>'LE data '!F49</f>
        <v>males</v>
      </c>
      <c r="G47" s="45">
        <f>'LE data '!G49</f>
        <v>77.703644477172503</v>
      </c>
      <c r="H47" s="45">
        <f>'LE data '!I49</f>
        <v>77.240877095684596</v>
      </c>
      <c r="I47" s="45">
        <f>'LE data '!J49</f>
        <v>78.166411858660396</v>
      </c>
      <c r="J47" s="45">
        <f>'LE data '!K49</f>
        <v>0.4627673814878932</v>
      </c>
      <c r="K47" s="45">
        <f>'LE data '!L49</f>
        <v>0.46276738148790741</v>
      </c>
    </row>
    <row r="48" spans="1:11">
      <c r="A48" s="45" t="str">
        <f>'LE data '!A50</f>
        <v>2005 - 2009_Gwynedd_0_LE_Males</v>
      </c>
      <c r="B48" s="45" t="str">
        <f>'LE data '!B50</f>
        <v>Gwynedd</v>
      </c>
      <c r="C48" s="45" t="str">
        <f>'LE data '!C50</f>
        <v>Gwynedd</v>
      </c>
      <c r="D48" s="45" t="str">
        <f>'LE data '!D50</f>
        <v>2005 - 2009</v>
      </c>
      <c r="E48" s="45">
        <f>'LE data '!E50</f>
        <v>0</v>
      </c>
      <c r="F48" s="45" t="str">
        <f>'LE data '!F50</f>
        <v>males</v>
      </c>
      <c r="G48" s="45">
        <f>'LE data '!G50</f>
        <v>77.128475719447906</v>
      </c>
      <c r="H48" s="45">
        <f>'LE data '!I50</f>
        <v>76.5926026959513</v>
      </c>
      <c r="I48" s="45">
        <f>'LE data '!J50</f>
        <v>77.664348742944497</v>
      </c>
      <c r="J48" s="45">
        <f>'LE data '!K50</f>
        <v>0.53587302349659183</v>
      </c>
      <c r="K48" s="45">
        <f>'LE data '!L50</f>
        <v>0.53587302349660604</v>
      </c>
    </row>
    <row r="49" spans="1:12">
      <c r="A49" s="45" t="str">
        <f>'LE data '!A51</f>
        <v>2005 - 2009_Isle of Anglesey_0_LE_Males</v>
      </c>
      <c r="B49" s="45" t="str">
        <f>'LE data '!B51</f>
        <v>Isle of Anglesey</v>
      </c>
      <c r="C49" s="45" t="str">
        <f>'LE data '!C51</f>
        <v>Isle of Anglesey</v>
      </c>
      <c r="D49" s="45" t="str">
        <f>'LE data '!D51</f>
        <v>2005 - 2009</v>
      </c>
      <c r="E49" s="45">
        <f>'LE data '!E51</f>
        <v>0</v>
      </c>
      <c r="F49" s="45" t="str">
        <f>'LE data '!F51</f>
        <v>males</v>
      </c>
      <c r="G49" s="45">
        <f>'LE data '!G51</f>
        <v>76.816411605632496</v>
      </c>
      <c r="H49" s="45">
        <f>'LE data '!I51</f>
        <v>76.113937599424901</v>
      </c>
      <c r="I49" s="45">
        <f>'LE data '!J51</f>
        <v>77.518885611840204</v>
      </c>
      <c r="J49" s="45">
        <f>'LE data '!K51</f>
        <v>0.70247400620770861</v>
      </c>
      <c r="K49" s="45">
        <f>'LE data '!L51</f>
        <v>0.70247400620759493</v>
      </c>
    </row>
    <row r="50" spans="1:12">
      <c r="A50" s="45" t="str">
        <f>'LE data '!A52</f>
        <v>2005 - 2009_Merthyr Tydfil_0_LE_Males</v>
      </c>
      <c r="B50" s="45" t="str">
        <f>'LE data '!B52</f>
        <v>Merthyr Tydfil</v>
      </c>
      <c r="C50" s="45" t="str">
        <f>'LE data '!C52</f>
        <v>Merthyr Tydfil</v>
      </c>
      <c r="D50" s="45" t="str">
        <f>'LE data '!D52</f>
        <v>2005 - 2009</v>
      </c>
      <c r="E50" s="45">
        <f>'LE data '!E52</f>
        <v>0</v>
      </c>
      <c r="F50" s="45" t="str">
        <f>'LE data '!F52</f>
        <v>males</v>
      </c>
      <c r="G50" s="45">
        <f>'LE data '!G52</f>
        <v>74.969999623445005</v>
      </c>
      <c r="H50" s="45">
        <f>'LE data '!I52</f>
        <v>74.225410817271296</v>
      </c>
      <c r="I50" s="45">
        <f>'LE data '!J52</f>
        <v>75.714588429618701</v>
      </c>
      <c r="J50" s="45">
        <f>'LE data '!K52</f>
        <v>0.74458880617369516</v>
      </c>
      <c r="K50" s="45">
        <f>'LE data '!L52</f>
        <v>0.74458880617370937</v>
      </c>
    </row>
    <row r="51" spans="1:12">
      <c r="A51" s="45" t="str">
        <f>'LE data '!A53</f>
        <v>2005 - 2009_Monmouthshire_0_LE_Males</v>
      </c>
      <c r="B51" s="45" t="str">
        <f>'LE data '!B53</f>
        <v>Monmouthshire</v>
      </c>
      <c r="C51" s="45" t="str">
        <f>'LE data '!C53</f>
        <v>Monmouthshire</v>
      </c>
      <c r="D51" s="45" t="str">
        <f>'LE data '!D53</f>
        <v>2005 - 2009</v>
      </c>
      <c r="E51" s="45">
        <f>'LE data '!E53</f>
        <v>0</v>
      </c>
      <c r="F51" s="45" t="str">
        <f>'LE data '!F53</f>
        <v>males</v>
      </c>
      <c r="G51" s="45">
        <f>'LE data '!G53</f>
        <v>79.191314929837503</v>
      </c>
      <c r="H51" s="45">
        <f>'LE data '!I53</f>
        <v>78.601013174954403</v>
      </c>
      <c r="I51" s="45">
        <f>'LE data '!J53</f>
        <v>79.781616684720703</v>
      </c>
      <c r="J51" s="45">
        <f>'LE data '!K53</f>
        <v>0.59030175488319969</v>
      </c>
      <c r="K51" s="45">
        <f>'LE data '!L53</f>
        <v>0.59030175488310022</v>
      </c>
    </row>
    <row r="52" spans="1:12">
      <c r="A52" s="45" t="str">
        <f>'LE data '!A54</f>
        <v>2005 - 2009_Neath Port Talbot_0_LE_Males</v>
      </c>
      <c r="B52" s="45" t="str">
        <f>'LE data '!B54</f>
        <v>Neath Port Talbot</v>
      </c>
      <c r="C52" s="45" t="str">
        <f>'LE data '!C54</f>
        <v>Neath Port Talbot</v>
      </c>
      <c r="D52" s="45" t="str">
        <f>'LE data '!D54</f>
        <v>2005 - 2009</v>
      </c>
      <c r="E52" s="45">
        <f>'LE data '!E54</f>
        <v>0</v>
      </c>
      <c r="F52" s="45" t="str">
        <f>'LE data '!F54</f>
        <v>males</v>
      </c>
      <c r="G52" s="45">
        <f>'LE data '!G54</f>
        <v>76.303868674166694</v>
      </c>
      <c r="H52" s="45">
        <f>'LE data '!I54</f>
        <v>75.828190339005999</v>
      </c>
      <c r="I52" s="45">
        <f>'LE data '!J54</f>
        <v>76.779547009327402</v>
      </c>
      <c r="J52" s="45">
        <f>'LE data '!K54</f>
        <v>0.47567833516070834</v>
      </c>
      <c r="K52" s="45">
        <f>'LE data '!L54</f>
        <v>0.47567833516069413</v>
      </c>
    </row>
    <row r="53" spans="1:12">
      <c r="A53" s="45" t="str">
        <f>'LE data '!A55</f>
        <v>2005 - 2009_Newport_0_LE_Males</v>
      </c>
      <c r="B53" s="45" t="str">
        <f>'LE data '!B55</f>
        <v>Newport</v>
      </c>
      <c r="C53" s="45" t="str">
        <f>'LE data '!C55</f>
        <v>Newport</v>
      </c>
      <c r="D53" s="45" t="str">
        <f>'LE data '!D55</f>
        <v>2005 - 2009</v>
      </c>
      <c r="E53" s="45">
        <f>'LE data '!E55</f>
        <v>0</v>
      </c>
      <c r="F53" s="45" t="str">
        <f>'LE data '!F55</f>
        <v>males</v>
      </c>
      <c r="G53" s="45">
        <f>'LE data '!G55</f>
        <v>76.829350296555702</v>
      </c>
      <c r="H53" s="45">
        <f>'LE data '!I55</f>
        <v>76.357338650301998</v>
      </c>
      <c r="I53" s="45">
        <f>'LE data '!J55</f>
        <v>77.301361942809393</v>
      </c>
      <c r="J53" s="45">
        <f>'LE data '!K55</f>
        <v>0.47201164625369074</v>
      </c>
      <c r="K53" s="45">
        <f>'LE data '!L55</f>
        <v>0.47201164625370495</v>
      </c>
    </row>
    <row r="54" spans="1:12">
      <c r="A54" s="45" t="str">
        <f>'LE data '!A56</f>
        <v>2005 - 2009_Pembrokeshire_0_LE_Males</v>
      </c>
      <c r="B54" s="45" t="str">
        <f>'LE data '!B56</f>
        <v>Pembrokeshire</v>
      </c>
      <c r="C54" s="45" t="str">
        <f>'LE data '!C56</f>
        <v>Pembrokeshire</v>
      </c>
      <c r="D54" s="45" t="str">
        <f>'LE data '!D56</f>
        <v>2005 - 2009</v>
      </c>
      <c r="E54" s="45">
        <f>'LE data '!E56</f>
        <v>0</v>
      </c>
      <c r="F54" s="45" t="str">
        <f>'LE data '!F56</f>
        <v>males</v>
      </c>
      <c r="G54" s="45">
        <f>'LE data '!G56</f>
        <v>76.866167379100702</v>
      </c>
      <c r="H54" s="45">
        <f>'LE data '!I56</f>
        <v>76.325056770010903</v>
      </c>
      <c r="I54" s="45">
        <f>'LE data '!J56</f>
        <v>77.407277988190501</v>
      </c>
      <c r="J54" s="45">
        <f>'LE data '!K56</f>
        <v>0.5411106090897988</v>
      </c>
      <c r="K54" s="45">
        <f>'LE data '!L56</f>
        <v>0.5411106090897988</v>
      </c>
    </row>
    <row r="55" spans="1:12">
      <c r="A55" s="45" t="str">
        <f>'LE data '!A57</f>
        <v>2005 - 2009_Rhondda Cynon Taf_0_LE_Males</v>
      </c>
      <c r="B55" s="45" t="str">
        <f>'LE data '!B57</f>
        <v>Rhondda Cynon Taf</v>
      </c>
      <c r="C55" s="45" t="str">
        <f>'LE data '!C57</f>
        <v>Rhondda Cynon Taf</v>
      </c>
      <c r="D55" s="45" t="str">
        <f>'LE data '!D57</f>
        <v>2005 - 2009</v>
      </c>
      <c r="E55" s="45">
        <f>'LE data '!E57</f>
        <v>0</v>
      </c>
      <c r="F55" s="45" t="str">
        <f>'LE data '!F57</f>
        <v>males</v>
      </c>
      <c r="G55" s="45">
        <f>'LE data '!G57</f>
        <v>75.474217357032799</v>
      </c>
      <c r="H55" s="45">
        <f>'LE data '!I57</f>
        <v>75.1078590319634</v>
      </c>
      <c r="I55" s="45">
        <f>'LE data '!J57</f>
        <v>75.840575682102198</v>
      </c>
      <c r="J55" s="45">
        <f>'LE data '!K57</f>
        <v>0.36635832506939892</v>
      </c>
      <c r="K55" s="45">
        <f>'LE data '!L57</f>
        <v>0.36635832506939892</v>
      </c>
    </row>
    <row r="56" spans="1:12">
      <c r="A56" s="45" t="str">
        <f>'LE data '!A58</f>
        <v>2005 - 2009_Swansea_0_LE_Males</v>
      </c>
      <c r="B56" s="45" t="str">
        <f>'LE data '!B58</f>
        <v>Swansea</v>
      </c>
      <c r="C56" s="45" t="str">
        <f>'LE data '!C58</f>
        <v>Swansea</v>
      </c>
      <c r="D56" s="45" t="str">
        <f>'LE data '!D58</f>
        <v>2005 - 2009</v>
      </c>
      <c r="E56" s="45">
        <f>'LE data '!E58</f>
        <v>0</v>
      </c>
      <c r="F56" s="45" t="str">
        <f>'LE data '!F58</f>
        <v>males</v>
      </c>
      <c r="G56" s="45">
        <f>'LE data '!G58</f>
        <v>76.673367400879499</v>
      </c>
      <c r="H56" s="45">
        <f>'LE data '!I58</f>
        <v>76.296350025103806</v>
      </c>
      <c r="I56" s="45">
        <f>'LE data '!J58</f>
        <v>77.050384776655207</v>
      </c>
      <c r="J56" s="45">
        <f>'LE data '!K58</f>
        <v>0.37701737577570782</v>
      </c>
      <c r="K56" s="45">
        <f>'LE data '!L58</f>
        <v>0.37701737577569361</v>
      </c>
    </row>
    <row r="57" spans="1:12">
      <c r="A57" s="45" t="str">
        <f>'LE data '!A59</f>
        <v>2005 - 2009_The Vale of Glamorgan_0_LE_Males</v>
      </c>
      <c r="B57" s="45" t="str">
        <f>'LE data '!B59</f>
        <v>The Vale of Glamorgan</v>
      </c>
      <c r="C57" s="45" t="str">
        <f>'LE data '!C59</f>
        <v>The Vale of Glamorgan</v>
      </c>
      <c r="D57" s="45" t="str">
        <f>'LE data '!D59</f>
        <v>2005 - 2009</v>
      </c>
      <c r="E57" s="45">
        <f>'LE data '!E59</f>
        <v>0</v>
      </c>
      <c r="F57" s="45" t="str">
        <f>'LE data '!F59</f>
        <v>males</v>
      </c>
      <c r="G57" s="45">
        <f>'LE data '!G59</f>
        <v>78.118527267031695</v>
      </c>
      <c r="H57" s="45">
        <f>'LE data '!I59</f>
        <v>77.613838537682398</v>
      </c>
      <c r="I57" s="45">
        <f>'LE data '!J59</f>
        <v>78.623215996380907</v>
      </c>
      <c r="J57" s="45">
        <f>'LE data '!K59</f>
        <v>0.50468872934921194</v>
      </c>
      <c r="K57" s="45">
        <f>'LE data '!L59</f>
        <v>0.5046887293492972</v>
      </c>
    </row>
    <row r="58" spans="1:12">
      <c r="A58" s="45" t="str">
        <f>'LE data '!A60</f>
        <v>2005 - 2009_Torfaen_0_LE_Males</v>
      </c>
      <c r="B58" s="45" t="str">
        <f>'LE data '!B60</f>
        <v>Torfaen</v>
      </c>
      <c r="C58" s="45" t="str">
        <f>'LE data '!C60</f>
        <v>Torfaen</v>
      </c>
      <c r="D58" s="45" t="str">
        <f>'LE data '!D60</f>
        <v>2005 - 2009</v>
      </c>
      <c r="E58" s="45">
        <f>'LE data '!E60</f>
        <v>0</v>
      </c>
      <c r="F58" s="45" t="str">
        <f>'LE data '!F60</f>
        <v>males</v>
      </c>
      <c r="G58" s="45">
        <f>'LE data '!G60</f>
        <v>77.151930257496602</v>
      </c>
      <c r="H58" s="45">
        <f>'LE data '!I60</f>
        <v>76.581841238670407</v>
      </c>
      <c r="I58" s="45">
        <f>'LE data '!J60</f>
        <v>77.722019276322698</v>
      </c>
      <c r="J58" s="45">
        <f>'LE data '!K60</f>
        <v>0.57008901882609564</v>
      </c>
      <c r="K58" s="45">
        <f>'LE data '!L60</f>
        <v>0.57008901882619512</v>
      </c>
    </row>
    <row r="59" spans="1:12">
      <c r="A59" s="45" t="str">
        <f>'LE data '!A61</f>
        <v>2005 - 2009_Wrexham_0_LE_Males</v>
      </c>
      <c r="B59" s="45" t="str">
        <f>'LE data '!B61</f>
        <v>Wrexham</v>
      </c>
      <c r="C59" s="45" t="str">
        <f>'LE data '!C61</f>
        <v>Wrexham</v>
      </c>
      <c r="D59" s="45" t="str">
        <f>'LE data '!D61</f>
        <v>2005 - 2009</v>
      </c>
      <c r="E59" s="45">
        <f>'LE data '!E61</f>
        <v>0</v>
      </c>
      <c r="F59" s="45" t="str">
        <f>'LE data '!F61</f>
        <v>males</v>
      </c>
      <c r="G59" s="45">
        <f>'LE data '!G61</f>
        <v>77.312326138568395</v>
      </c>
      <c r="H59" s="45">
        <f>'LE data '!I61</f>
        <v>76.850341793145205</v>
      </c>
      <c r="I59" s="45">
        <f>'LE data '!J61</f>
        <v>77.774310483991698</v>
      </c>
      <c r="J59" s="45">
        <f>'LE data '!K61</f>
        <v>0.46198434542330347</v>
      </c>
      <c r="K59" s="45">
        <f>'LE data '!L61</f>
        <v>0.46198434542318978</v>
      </c>
    </row>
    <row r="60" spans="1:12"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</row>
    <row r="61" spans="1:12">
      <c r="A61" s="45" t="str">
        <f>'HLE data'!A4</f>
        <v>2005 - 2009_Wales_0_HLE_Females</v>
      </c>
      <c r="B61" s="45" t="str">
        <f>'HLE data'!B4</f>
        <v>Wales</v>
      </c>
      <c r="C61" s="45" t="str">
        <f>'HLE data'!C4</f>
        <v>Wales</v>
      </c>
      <c r="D61" s="45" t="str">
        <f>'HLE data'!D4</f>
        <v>2005 - 2009</v>
      </c>
      <c r="E61" s="45">
        <f>'HLE data'!E4</f>
        <v>0</v>
      </c>
      <c r="F61" s="45" t="str">
        <f>'HLE data'!F4</f>
        <v>Females</v>
      </c>
      <c r="G61" s="45">
        <f>'HLE data'!G4</f>
        <v>65.260581855773495</v>
      </c>
      <c r="H61" s="45">
        <f>'HLE data'!H4</f>
        <v>64.978935802681704</v>
      </c>
      <c r="I61" s="45">
        <f>'HLE data'!I4</f>
        <v>65.5422279088653</v>
      </c>
      <c r="J61" s="45">
        <f>'HLE data'!J4</f>
        <v>0.28164605309180502</v>
      </c>
      <c r="K61" s="45">
        <f>'HLE data'!K4</f>
        <v>0.2816460530917908</v>
      </c>
      <c r="L61" s="45"/>
    </row>
    <row r="62" spans="1:12">
      <c r="A62" s="45" t="str">
        <f>'HLE data'!A5</f>
        <v>2005 - 2009_ABM_0_HLE_Females</v>
      </c>
      <c r="B62" s="45" t="str">
        <f>'HLE data'!B5</f>
        <v>ABM UHB</v>
      </c>
      <c r="C62" s="45" t="str">
        <f>'HLE data'!C5</f>
        <v>ABM</v>
      </c>
      <c r="D62" s="45" t="str">
        <f>'HLE data'!D5</f>
        <v>2005 - 2009</v>
      </c>
      <c r="E62" s="45">
        <f>'HLE data'!E5</f>
        <v>0</v>
      </c>
      <c r="F62" s="45" t="str">
        <f>'HLE data'!F5</f>
        <v>Females</v>
      </c>
      <c r="G62" s="45">
        <f>'HLE data'!G5</f>
        <v>64.475854547948302</v>
      </c>
      <c r="H62" s="45">
        <f>'HLE data'!H5</f>
        <v>63.780880118632702</v>
      </c>
      <c r="I62" s="45">
        <f>'HLE data'!I5</f>
        <v>65.170828977263994</v>
      </c>
      <c r="J62" s="45">
        <f>'HLE data'!J5</f>
        <v>0.69497442931569253</v>
      </c>
      <c r="K62" s="45">
        <f>'HLE data'!K5</f>
        <v>0.69497442931560016</v>
      </c>
      <c r="L62" s="45"/>
    </row>
    <row r="63" spans="1:12">
      <c r="A63" s="45" t="str">
        <f>'HLE data'!A6</f>
        <v>2005 - 2009_Aneurin Bevan_0_HLE_Females</v>
      </c>
      <c r="B63" s="45" t="str">
        <f>'HLE data'!B6</f>
        <v>Aneurin Bevan HB</v>
      </c>
      <c r="C63" s="45" t="str">
        <f>'HLE data'!C6</f>
        <v>Aneurin Bevan</v>
      </c>
      <c r="D63" s="45" t="str">
        <f>'HLE data'!D6</f>
        <v>2005 - 2009</v>
      </c>
      <c r="E63" s="45">
        <f>'HLE data'!E6</f>
        <v>0</v>
      </c>
      <c r="F63" s="45" t="str">
        <f>'HLE data'!F6</f>
        <v>Females</v>
      </c>
      <c r="G63" s="45">
        <f>'HLE data'!G6</f>
        <v>63.389162516298597</v>
      </c>
      <c r="H63" s="45">
        <f>'HLE data'!H6</f>
        <v>62.786602231562</v>
      </c>
      <c r="I63" s="45">
        <f>'HLE data'!I6</f>
        <v>63.991722801035102</v>
      </c>
      <c r="J63" s="45">
        <f>'HLE data'!J6</f>
        <v>0.60256028473650503</v>
      </c>
      <c r="K63" s="45">
        <f>'HLE data'!K6</f>
        <v>0.6025602847365974</v>
      </c>
      <c r="L63" s="45"/>
    </row>
    <row r="64" spans="1:12">
      <c r="A64" s="45" t="str">
        <f>'HLE data'!A7</f>
        <v>2005 - 2009_Betsi_0_HLE_Females</v>
      </c>
      <c r="B64" s="45" t="str">
        <f>'HLE data'!B7</f>
        <v>Betsi Cadwaladr UHB</v>
      </c>
      <c r="C64" s="45" t="str">
        <f>'HLE data'!C7</f>
        <v>Betsi</v>
      </c>
      <c r="D64" s="45" t="str">
        <f>'HLE data'!D7</f>
        <v>2005 - 2009</v>
      </c>
      <c r="E64" s="45">
        <f>'HLE data'!E7</f>
        <v>0</v>
      </c>
      <c r="F64" s="45" t="str">
        <f>'HLE data'!F7</f>
        <v>Females</v>
      </c>
      <c r="G64" s="45">
        <f>'HLE data'!G7</f>
        <v>67.880725350169001</v>
      </c>
      <c r="H64" s="45">
        <f>'HLE data'!H7</f>
        <v>67.383954418716201</v>
      </c>
      <c r="I64" s="45">
        <f>'HLE data'!I7</f>
        <v>68.377496281621802</v>
      </c>
      <c r="J64" s="45">
        <f>'HLE data'!J7</f>
        <v>0.49677093145280082</v>
      </c>
      <c r="K64" s="45">
        <f>'HLE data'!K7</f>
        <v>0.49677093145280082</v>
      </c>
      <c r="L64" s="45"/>
    </row>
    <row r="65" spans="1:12">
      <c r="A65" s="45" t="str">
        <f>'HLE data'!A8</f>
        <v>2005 - 2009_CardiffVale_0_HLE_Females</v>
      </c>
      <c r="B65" s="45" t="str">
        <f>'HLE data'!B8</f>
        <v>Cardiff and Vale UHB</v>
      </c>
      <c r="C65" s="45" t="str">
        <f>'HLE data'!C8</f>
        <v>CardiffVale</v>
      </c>
      <c r="D65" s="45" t="str">
        <f>'HLE data'!D8</f>
        <v>2005 - 2009</v>
      </c>
      <c r="E65" s="45">
        <f>'HLE data'!E8</f>
        <v>0</v>
      </c>
      <c r="F65" s="45" t="str">
        <f>'HLE data'!F8</f>
        <v>Females</v>
      </c>
      <c r="G65" s="45">
        <f>'HLE data'!G8</f>
        <v>66.254720294352396</v>
      </c>
      <c r="H65" s="45">
        <f>'HLE data'!H8</f>
        <v>65.442471792959495</v>
      </c>
      <c r="I65" s="45">
        <f>'HLE data'!I8</f>
        <v>67.066968795745296</v>
      </c>
      <c r="J65" s="45">
        <f>'HLE data'!J8</f>
        <v>0.81224850139290083</v>
      </c>
      <c r="K65" s="45">
        <f>'HLE data'!K8</f>
        <v>0.81224850139290083</v>
      </c>
      <c r="L65" s="45"/>
    </row>
    <row r="66" spans="1:12">
      <c r="A66" s="45" t="str">
        <f>'HLE data'!A9</f>
        <v>2005 - 2009_Cwm Taf_0_HLE_Females</v>
      </c>
      <c r="B66" s="45" t="str">
        <f>'HLE data'!B9</f>
        <v>Cwm Taf HB</v>
      </c>
      <c r="C66" s="45" t="str">
        <f>'HLE data'!C9</f>
        <v>Cwm Taf</v>
      </c>
      <c r="D66" s="45" t="str">
        <f>'HLE data'!D9</f>
        <v>2005 - 2009</v>
      </c>
      <c r="E66" s="45">
        <f>'HLE data'!E9</f>
        <v>0</v>
      </c>
      <c r="F66" s="45" t="str">
        <f>'HLE data'!F9</f>
        <v>Females</v>
      </c>
      <c r="G66" s="45">
        <f>'HLE data'!G9</f>
        <v>60.6242107829312</v>
      </c>
      <c r="H66" s="45">
        <f>'HLE data'!H9</f>
        <v>59.758255795960999</v>
      </c>
      <c r="I66" s="45">
        <f>'HLE data'!I9</f>
        <v>61.490165769901402</v>
      </c>
      <c r="J66" s="45">
        <f>'HLE data'!J9</f>
        <v>0.8659549869702019</v>
      </c>
      <c r="K66" s="45">
        <f>'HLE data'!K9</f>
        <v>0.8659549869702019</v>
      </c>
      <c r="L66" s="45"/>
    </row>
    <row r="67" spans="1:12">
      <c r="A67" s="45" t="str">
        <f>'HLE data'!A10</f>
        <v>2005 - 2009_Hywel Dda_0_HLE_Females</v>
      </c>
      <c r="B67" s="45" t="str">
        <f>'HLE data'!B10</f>
        <v>Hywel Dda HB</v>
      </c>
      <c r="C67" s="45" t="str">
        <f>'HLE data'!C10</f>
        <v>Hywel Dda</v>
      </c>
      <c r="D67" s="45" t="str">
        <f>'HLE data'!D10</f>
        <v>2005 - 2009</v>
      </c>
      <c r="E67" s="45">
        <f>'HLE data'!E10</f>
        <v>0</v>
      </c>
      <c r="F67" s="45" t="str">
        <f>'HLE data'!F10</f>
        <v>Females</v>
      </c>
      <c r="G67" s="45">
        <f>'HLE data'!G10</f>
        <v>65.679454595679402</v>
      </c>
      <c r="H67" s="45">
        <f>'HLE data'!H10</f>
        <v>64.942885033406796</v>
      </c>
      <c r="I67" s="45">
        <f>'HLE data'!I10</f>
        <v>66.416024157951995</v>
      </c>
      <c r="J67" s="45">
        <f>'HLE data'!J10</f>
        <v>0.73656956227259229</v>
      </c>
      <c r="K67" s="45">
        <f>'HLE data'!K10</f>
        <v>0.7365695622726065</v>
      </c>
      <c r="L67" s="45"/>
    </row>
    <row r="68" spans="1:12">
      <c r="A68" s="45" t="str">
        <f>'HLE data'!A11</f>
        <v>2005 - 2009_Powys_0_HLE_Females</v>
      </c>
      <c r="B68" s="45" t="str">
        <f>'HLE data'!B11</f>
        <v>Powys THB</v>
      </c>
      <c r="C68" s="45" t="str">
        <f>'HLE data'!C11</f>
        <v>Powys</v>
      </c>
      <c r="D68" s="45" t="str">
        <f>'HLE data'!D11</f>
        <v>2005 - 2009</v>
      </c>
      <c r="E68" s="45">
        <f>'HLE data'!E11</f>
        <v>0</v>
      </c>
      <c r="F68" s="45" t="str">
        <f>'HLE data'!F11</f>
        <v>Females</v>
      </c>
      <c r="G68" s="45">
        <f>'HLE data'!G11</f>
        <v>67.4719126829049</v>
      </c>
      <c r="H68" s="45">
        <f>'HLE data'!H11</f>
        <v>66.2145872351267</v>
      </c>
      <c r="I68" s="45">
        <f>'HLE data'!I11</f>
        <v>68.7292381306831</v>
      </c>
      <c r="J68" s="45">
        <f>'HLE data'!J11</f>
        <v>1.2573254477782001</v>
      </c>
      <c r="K68" s="45">
        <f>'HLE data'!K11</f>
        <v>1.2573254477782001</v>
      </c>
      <c r="L68" s="45"/>
    </row>
    <row r="69" spans="1:12">
      <c r="A69" s="45" t="str">
        <f>'HLE data'!A12</f>
        <v>2005 - 2009_Blaenau Gwent_0_HLE_Females</v>
      </c>
      <c r="B69" s="45" t="str">
        <f>'HLE data'!B12</f>
        <v>Blaenau Gwent</v>
      </c>
      <c r="C69" s="45" t="str">
        <f>'HLE data'!C12</f>
        <v>Blaenau Gwent</v>
      </c>
      <c r="D69" s="45" t="str">
        <f>'HLE data'!D12</f>
        <v>2005 - 2009</v>
      </c>
      <c r="E69" s="45">
        <f>'HLE data'!E12</f>
        <v>0</v>
      </c>
      <c r="F69" s="45" t="str">
        <f>'HLE data'!F12</f>
        <v>Females</v>
      </c>
      <c r="G69" s="45">
        <f>'HLE data'!G12</f>
        <v>59.831395675036497</v>
      </c>
      <c r="H69" s="45">
        <f>'HLE data'!H12</f>
        <v>58.522775414232299</v>
      </c>
      <c r="I69" s="45">
        <f>'HLE data'!I12</f>
        <v>61.140015935840701</v>
      </c>
      <c r="J69" s="45">
        <f>'HLE data'!J12</f>
        <v>1.3086202608042043</v>
      </c>
      <c r="K69" s="45">
        <f>'HLE data'!K12</f>
        <v>1.3086202608041972</v>
      </c>
    </row>
    <row r="70" spans="1:12">
      <c r="A70" s="45" t="str">
        <f>'HLE data'!A13</f>
        <v>2005 - 2009_Bridgend_0_HLE_Females</v>
      </c>
      <c r="B70" s="45" t="str">
        <f>'HLE data'!B13</f>
        <v>Bridgend</v>
      </c>
      <c r="C70" s="45" t="str">
        <f>'HLE data'!C13</f>
        <v>Bridgend</v>
      </c>
      <c r="D70" s="45" t="str">
        <f>'HLE data'!D13</f>
        <v>2005 - 2009</v>
      </c>
      <c r="E70" s="45">
        <f>'HLE data'!E13</f>
        <v>0</v>
      </c>
      <c r="F70" s="45" t="str">
        <f>'HLE data'!F13</f>
        <v>Females</v>
      </c>
      <c r="G70" s="45">
        <f>'HLE data'!G13</f>
        <v>64.3068570587793</v>
      </c>
      <c r="H70" s="45">
        <f>'HLE data'!H13</f>
        <v>63.058239681569603</v>
      </c>
      <c r="I70" s="45">
        <f>'HLE data'!I13</f>
        <v>65.555474435988899</v>
      </c>
      <c r="J70" s="45">
        <f>'HLE data'!J13</f>
        <v>1.2486173772095981</v>
      </c>
      <c r="K70" s="45">
        <f>'HLE data'!K13</f>
        <v>1.2486173772096976</v>
      </c>
    </row>
    <row r="71" spans="1:12">
      <c r="A71" s="45" t="str">
        <f>'HLE data'!A14</f>
        <v>2005 - 2009_Caerphilly_0_HLE_Females</v>
      </c>
      <c r="B71" s="45" t="str">
        <f>'HLE data'!B14</f>
        <v>Caerphilly</v>
      </c>
      <c r="C71" s="45" t="str">
        <f>'HLE data'!C14</f>
        <v>Caerphilly</v>
      </c>
      <c r="D71" s="45" t="str">
        <f>'HLE data'!D14</f>
        <v>2005 - 2009</v>
      </c>
      <c r="E71" s="45">
        <f>'HLE data'!E14</f>
        <v>0</v>
      </c>
      <c r="F71" s="45" t="str">
        <f>'HLE data'!F14</f>
        <v>Females</v>
      </c>
      <c r="G71" s="45">
        <f>'HLE data'!G14</f>
        <v>61.060105037807404</v>
      </c>
      <c r="H71" s="45">
        <f>'HLE data'!H14</f>
        <v>59.764999071318201</v>
      </c>
      <c r="I71" s="45">
        <f>'HLE data'!I14</f>
        <v>62.3552110042965</v>
      </c>
      <c r="J71" s="45">
        <f>'HLE data'!J14</f>
        <v>1.2951059664890963</v>
      </c>
      <c r="K71" s="45">
        <f>'HLE data'!K14</f>
        <v>1.2951059664892028</v>
      </c>
    </row>
    <row r="72" spans="1:12">
      <c r="A72" s="45" t="str">
        <f>'HLE data'!A15</f>
        <v>2005 - 2009_Cardiff_0_HLE_Females</v>
      </c>
      <c r="B72" s="45" t="str">
        <f>'HLE data'!B15</f>
        <v>Cardiff</v>
      </c>
      <c r="C72" s="45" t="str">
        <f>'HLE data'!C15</f>
        <v>Cardiff</v>
      </c>
      <c r="D72" s="45" t="str">
        <f>'HLE data'!D15</f>
        <v>2005 - 2009</v>
      </c>
      <c r="E72" s="45">
        <f>'HLE data'!E15</f>
        <v>0</v>
      </c>
      <c r="F72" s="45" t="str">
        <f>'HLE data'!F15</f>
        <v>Females</v>
      </c>
      <c r="G72" s="45">
        <f>'HLE data'!G15</f>
        <v>65.929349669572503</v>
      </c>
      <c r="H72" s="45">
        <f>'HLE data'!H15</f>
        <v>64.884505012379407</v>
      </c>
      <c r="I72" s="45">
        <f>'HLE data'!I15</f>
        <v>66.974194326765598</v>
      </c>
      <c r="J72" s="45">
        <f>'HLE data'!J15</f>
        <v>1.0448446571930958</v>
      </c>
      <c r="K72" s="45">
        <f>'HLE data'!K15</f>
        <v>1.0448446571930958</v>
      </c>
    </row>
    <row r="73" spans="1:12">
      <c r="A73" s="45" t="str">
        <f>'HLE data'!A16</f>
        <v>2005 - 2009_Carmarthenshire_0_HLE_Females</v>
      </c>
      <c r="B73" s="45" t="str">
        <f>'HLE data'!B16</f>
        <v>Carmarthenshire</v>
      </c>
      <c r="C73" s="45" t="str">
        <f>'HLE data'!C16</f>
        <v>Carmarthenshire</v>
      </c>
      <c r="D73" s="45" t="str">
        <f>'HLE data'!D16</f>
        <v>2005 - 2009</v>
      </c>
      <c r="E73" s="45">
        <f>'HLE data'!E16</f>
        <v>0</v>
      </c>
      <c r="F73" s="45" t="str">
        <f>'HLE data'!F16</f>
        <v>Females</v>
      </c>
      <c r="G73" s="45">
        <f>'HLE data'!G16</f>
        <v>63.213329318198397</v>
      </c>
      <c r="H73" s="45">
        <f>'HLE data'!H16</f>
        <v>61.943096390956498</v>
      </c>
      <c r="I73" s="45">
        <f>'HLE data'!I16</f>
        <v>64.483562245440297</v>
      </c>
      <c r="J73" s="45">
        <f>'HLE data'!J16</f>
        <v>1.2702329272418993</v>
      </c>
      <c r="K73" s="45">
        <f>'HLE data'!K16</f>
        <v>1.2702329272418993</v>
      </c>
    </row>
    <row r="74" spans="1:12">
      <c r="A74" s="45" t="str">
        <f>'HLE data'!A17</f>
        <v>2005 - 2009_Ceredigion_0_HLE_Females</v>
      </c>
      <c r="B74" s="45" t="str">
        <f>'HLE data'!B17</f>
        <v>Ceredigion</v>
      </c>
      <c r="C74" s="45" t="str">
        <f>'HLE data'!C17</f>
        <v>Ceredigion</v>
      </c>
      <c r="D74" s="45" t="str">
        <f>'HLE data'!D17</f>
        <v>2005 - 2009</v>
      </c>
      <c r="E74" s="45">
        <f>'HLE data'!E17</f>
        <v>0</v>
      </c>
      <c r="F74" s="45" t="str">
        <f>'HLE data'!F17</f>
        <v>Females</v>
      </c>
      <c r="G74" s="45">
        <f>'HLE data'!G17</f>
        <v>69.296661071018306</v>
      </c>
      <c r="H74" s="45">
        <f>'HLE data'!H17</f>
        <v>68.052713500583394</v>
      </c>
      <c r="I74" s="45">
        <f>'HLE data'!I17</f>
        <v>70.540608641453105</v>
      </c>
      <c r="J74" s="45">
        <f>'HLE data'!J17</f>
        <v>1.2439475704347984</v>
      </c>
      <c r="K74" s="45">
        <f>'HLE data'!K17</f>
        <v>1.2439475704349121</v>
      </c>
    </row>
    <row r="75" spans="1:12">
      <c r="A75" s="45" t="str">
        <f>'HLE data'!A18</f>
        <v>2005 - 2009_Conwy_0_HLE_Females</v>
      </c>
      <c r="B75" s="45" t="str">
        <f>'HLE data'!B18</f>
        <v>Conwy</v>
      </c>
      <c r="C75" s="45" t="str">
        <f>'HLE data'!C18</f>
        <v>Conwy</v>
      </c>
      <c r="D75" s="45" t="str">
        <f>'HLE data'!D18</f>
        <v>2005 - 2009</v>
      </c>
      <c r="E75" s="45">
        <f>'HLE data'!E18</f>
        <v>0</v>
      </c>
      <c r="F75" s="45" t="str">
        <f>'HLE data'!F18</f>
        <v>Females</v>
      </c>
      <c r="G75" s="45">
        <f>'HLE data'!G18</f>
        <v>68.8614600148221</v>
      </c>
      <c r="H75" s="45">
        <f>'HLE data'!H18</f>
        <v>67.687252961367506</v>
      </c>
      <c r="I75" s="45">
        <f>'HLE data'!I18</f>
        <v>70.035667068276595</v>
      </c>
      <c r="J75" s="45">
        <f>'HLE data'!J18</f>
        <v>1.1742070534544951</v>
      </c>
      <c r="K75" s="45">
        <f>'HLE data'!K18</f>
        <v>1.1742070534545945</v>
      </c>
    </row>
    <row r="76" spans="1:12">
      <c r="A76" s="45" t="str">
        <f>'HLE data'!A19</f>
        <v>2005 - 2009_Denbighshire_0_HLE_Females</v>
      </c>
      <c r="B76" s="45" t="str">
        <f>'HLE data'!B19</f>
        <v>Denbighshire</v>
      </c>
      <c r="C76" s="45" t="str">
        <f>'HLE data'!C19</f>
        <v>Denbighshire</v>
      </c>
      <c r="D76" s="45" t="str">
        <f>'HLE data'!D19</f>
        <v>2005 - 2009</v>
      </c>
      <c r="E76" s="45">
        <f>'HLE data'!E19</f>
        <v>0</v>
      </c>
      <c r="F76" s="45" t="str">
        <f>'HLE data'!F19</f>
        <v>Females</v>
      </c>
      <c r="G76" s="45">
        <f>'HLE data'!G19</f>
        <v>67.544181993984395</v>
      </c>
      <c r="H76" s="45">
        <f>'HLE data'!H19</f>
        <v>66.303736348600495</v>
      </c>
      <c r="I76" s="45">
        <f>'HLE data'!I19</f>
        <v>68.784627639368196</v>
      </c>
      <c r="J76" s="45">
        <f>'HLE data'!J19</f>
        <v>1.2404456453838009</v>
      </c>
      <c r="K76" s="45">
        <f>'HLE data'!K19</f>
        <v>1.2404456453839003</v>
      </c>
    </row>
    <row r="77" spans="1:12">
      <c r="A77" s="45" t="str">
        <f>'HLE data'!A20</f>
        <v>2005 - 2009_Flintshire_0_HLE_Females</v>
      </c>
      <c r="B77" s="45" t="str">
        <f>'HLE data'!B20</f>
        <v>Flintshire</v>
      </c>
      <c r="C77" s="45" t="str">
        <f>'HLE data'!C20</f>
        <v>Flintshire</v>
      </c>
      <c r="D77" s="45" t="str">
        <f>'HLE data'!D20</f>
        <v>2005 - 2009</v>
      </c>
      <c r="E77" s="45">
        <f>'HLE data'!E20</f>
        <v>0</v>
      </c>
      <c r="F77" s="45" t="str">
        <f>'HLE data'!F20</f>
        <v>Females</v>
      </c>
      <c r="G77" s="45">
        <f>'HLE data'!G20</f>
        <v>67.714755729961496</v>
      </c>
      <c r="H77" s="45">
        <f>'HLE data'!H20</f>
        <v>66.509399497429996</v>
      </c>
      <c r="I77" s="45">
        <f>'HLE data'!I20</f>
        <v>68.920111962493095</v>
      </c>
      <c r="J77" s="45">
        <f>'HLE data'!J20</f>
        <v>1.2053562325315994</v>
      </c>
      <c r="K77" s="45">
        <f>'HLE data'!K20</f>
        <v>1.2053562325314999</v>
      </c>
    </row>
    <row r="78" spans="1:12">
      <c r="A78" s="45" t="str">
        <f>'HLE data'!A21</f>
        <v>2005 - 2009_Gwynedd_0_HLE_Females</v>
      </c>
      <c r="B78" s="45" t="str">
        <f>'HLE data'!B21</f>
        <v>Gwynedd</v>
      </c>
      <c r="C78" s="45" t="str">
        <f>'HLE data'!C21</f>
        <v>Gwynedd</v>
      </c>
      <c r="D78" s="45" t="str">
        <f>'HLE data'!D21</f>
        <v>2005 - 2009</v>
      </c>
      <c r="E78" s="45">
        <f>'HLE data'!E21</f>
        <v>0</v>
      </c>
      <c r="F78" s="45" t="str">
        <f>'HLE data'!F21</f>
        <v>Females</v>
      </c>
      <c r="G78" s="45">
        <f>'HLE data'!G21</f>
        <v>68.424092972835197</v>
      </c>
      <c r="H78" s="45">
        <f>'HLE data'!H21</f>
        <v>67.170059232376502</v>
      </c>
      <c r="I78" s="45">
        <f>'HLE data'!I21</f>
        <v>69.678126713293906</v>
      </c>
      <c r="J78" s="45">
        <f>'HLE data'!J21</f>
        <v>1.2540337404587092</v>
      </c>
      <c r="K78" s="45">
        <f>'HLE data'!K21</f>
        <v>1.254033740458695</v>
      </c>
    </row>
    <row r="79" spans="1:12">
      <c r="A79" s="45" t="str">
        <f>'HLE data'!A22</f>
        <v>2005 - 2009_Isle of Anglesey_0_HLE_Females</v>
      </c>
      <c r="B79" s="45" t="str">
        <f>'HLE data'!B22</f>
        <v>Isle of Anglesey</v>
      </c>
      <c r="C79" s="45" t="str">
        <f>'HLE data'!C22</f>
        <v>Isle of Anglesey</v>
      </c>
      <c r="D79" s="45" t="str">
        <f>'HLE data'!D22</f>
        <v>2005 - 2009</v>
      </c>
      <c r="E79" s="45">
        <f>'HLE data'!E22</f>
        <v>0</v>
      </c>
      <c r="F79" s="45" t="str">
        <f>'HLE data'!F22</f>
        <v>Females</v>
      </c>
      <c r="G79" s="45">
        <f>'HLE data'!G22</f>
        <v>68.5517261667284</v>
      </c>
      <c r="H79" s="45">
        <f>'HLE data'!H22</f>
        <v>67.373293574465805</v>
      </c>
      <c r="I79" s="45">
        <f>'HLE data'!I22</f>
        <v>69.730158758991095</v>
      </c>
      <c r="J79" s="45">
        <f>'HLE data'!J22</f>
        <v>1.1784325922626948</v>
      </c>
      <c r="K79" s="45">
        <f>'HLE data'!K22</f>
        <v>1.1784325922625953</v>
      </c>
    </row>
    <row r="80" spans="1:12">
      <c r="A80" s="45" t="str">
        <f>'HLE data'!A23</f>
        <v>2005 - 2009_Merthyr Tydfil_0_HLE_Females</v>
      </c>
      <c r="B80" s="45" t="str">
        <f>'HLE data'!B23</f>
        <v>Merthyr Tydfil</v>
      </c>
      <c r="C80" s="45" t="str">
        <f>'HLE data'!C23</f>
        <v>Merthyr Tydfil</v>
      </c>
      <c r="D80" s="45" t="str">
        <f>'HLE data'!D23</f>
        <v>2005 - 2009</v>
      </c>
      <c r="E80" s="45">
        <f>'HLE data'!E23</f>
        <v>0</v>
      </c>
      <c r="F80" s="45" t="str">
        <f>'HLE data'!F23</f>
        <v>Females</v>
      </c>
      <c r="G80" s="45">
        <f>'HLE data'!G23</f>
        <v>59.606738671732899</v>
      </c>
      <c r="H80" s="45">
        <f>'HLE data'!H23</f>
        <v>58.2839494754801</v>
      </c>
      <c r="I80" s="45">
        <f>'HLE data'!I23</f>
        <v>60.929527867985797</v>
      </c>
      <c r="J80" s="45">
        <f>'HLE data'!J23</f>
        <v>1.3227891962528986</v>
      </c>
      <c r="K80" s="45">
        <f>'HLE data'!K23</f>
        <v>1.3227891962527991</v>
      </c>
    </row>
    <row r="81" spans="1:11">
      <c r="A81" s="45" t="str">
        <f>'HLE data'!A24</f>
        <v>2005 - 2009_Monmouthshire_0_HLE_Females</v>
      </c>
      <c r="B81" s="45" t="str">
        <f>'HLE data'!B24</f>
        <v>Monmouthshire</v>
      </c>
      <c r="C81" s="45" t="str">
        <f>'HLE data'!C24</f>
        <v>Monmouthshire</v>
      </c>
      <c r="D81" s="45" t="str">
        <f>'HLE data'!D24</f>
        <v>2005 - 2009</v>
      </c>
      <c r="E81" s="45">
        <f>'HLE data'!E24</f>
        <v>0</v>
      </c>
      <c r="F81" s="45" t="str">
        <f>'HLE data'!F24</f>
        <v>Females</v>
      </c>
      <c r="G81" s="45">
        <f>'HLE data'!G24</f>
        <v>69.654631299948406</v>
      </c>
      <c r="H81" s="45">
        <f>'HLE data'!H24</f>
        <v>68.366748214437905</v>
      </c>
      <c r="I81" s="45">
        <f>'HLE data'!I24</f>
        <v>70.942514385458907</v>
      </c>
      <c r="J81" s="45">
        <f>'HLE data'!J24</f>
        <v>1.2878830855105008</v>
      </c>
      <c r="K81" s="45">
        <f>'HLE data'!K24</f>
        <v>1.2878830855105008</v>
      </c>
    </row>
    <row r="82" spans="1:11">
      <c r="A82" s="45" t="str">
        <f>'HLE data'!A25</f>
        <v>2005 - 2009_Neath Port Talbot_0_HLE_Females</v>
      </c>
      <c r="B82" s="45" t="str">
        <f>'HLE data'!B25</f>
        <v>Neath Port Talbot</v>
      </c>
      <c r="C82" s="45" t="str">
        <f>'HLE data'!C25</f>
        <v>Neath Port Talbot</v>
      </c>
      <c r="D82" s="45" t="str">
        <f>'HLE data'!D25</f>
        <v>2005 - 2009</v>
      </c>
      <c r="E82" s="45">
        <f>'HLE data'!E25</f>
        <v>0</v>
      </c>
      <c r="F82" s="45" t="str">
        <f>'HLE data'!F25</f>
        <v>Females</v>
      </c>
      <c r="G82" s="45">
        <f>'HLE data'!G25</f>
        <v>62.719282146462199</v>
      </c>
      <c r="H82" s="45">
        <f>'HLE data'!H25</f>
        <v>61.450197532371199</v>
      </c>
      <c r="I82" s="45">
        <f>'HLE data'!I25</f>
        <v>63.988366760553298</v>
      </c>
      <c r="J82" s="45">
        <f>'HLE data'!J25</f>
        <v>1.2690846140910992</v>
      </c>
      <c r="K82" s="45">
        <f>'HLE data'!K25</f>
        <v>1.2690846140909997</v>
      </c>
    </row>
    <row r="83" spans="1:11">
      <c r="A83" s="45" t="str">
        <f>'HLE data'!A26</f>
        <v>2005 - 2009_Newport_0_HLE_Females</v>
      </c>
      <c r="B83" s="45" t="str">
        <f>'HLE data'!B26</f>
        <v>Newport</v>
      </c>
      <c r="C83" s="45" t="str">
        <f>'HLE data'!C26</f>
        <v>Newport</v>
      </c>
      <c r="D83" s="45" t="str">
        <f>'HLE data'!D26</f>
        <v>2005 - 2009</v>
      </c>
      <c r="E83" s="45">
        <f>'HLE data'!E26</f>
        <v>0</v>
      </c>
      <c r="F83" s="45" t="str">
        <f>'HLE data'!F26</f>
        <v>Females</v>
      </c>
      <c r="G83" s="45">
        <f>'HLE data'!G26</f>
        <v>64.283213704099794</v>
      </c>
      <c r="H83" s="45">
        <f>'HLE data'!H26</f>
        <v>62.932576903492198</v>
      </c>
      <c r="I83" s="45">
        <f>'HLE data'!I26</f>
        <v>65.633850504707397</v>
      </c>
      <c r="J83" s="45">
        <f>'HLE data'!J26</f>
        <v>1.350636800607603</v>
      </c>
      <c r="K83" s="45">
        <f>'HLE data'!K26</f>
        <v>1.3506368006075959</v>
      </c>
    </row>
    <row r="84" spans="1:11">
      <c r="A84" s="45" t="str">
        <f>'HLE data'!A27</f>
        <v>2005 - 2009_Pembrokeshire_0_HLE_Females</v>
      </c>
      <c r="B84" s="45" t="str">
        <f>'HLE data'!B27</f>
        <v>Pembrokeshire</v>
      </c>
      <c r="C84" s="45" t="str">
        <f>'HLE data'!C27</f>
        <v>Pembrokeshire</v>
      </c>
      <c r="D84" s="45" t="str">
        <f>'HLE data'!D27</f>
        <v>2005 - 2009</v>
      </c>
      <c r="E84" s="45">
        <f>'HLE data'!E27</f>
        <v>0</v>
      </c>
      <c r="F84" s="45" t="str">
        <f>'HLE data'!F27</f>
        <v>Females</v>
      </c>
      <c r="G84" s="45">
        <f>'HLE data'!G27</f>
        <v>67.244318550413197</v>
      </c>
      <c r="H84" s="45">
        <f>'HLE data'!H27</f>
        <v>65.976689454521505</v>
      </c>
      <c r="I84" s="45">
        <f>'HLE data'!I27</f>
        <v>68.511947646304804</v>
      </c>
      <c r="J84" s="45">
        <f>'HLE data'!J27</f>
        <v>1.267629095891607</v>
      </c>
      <c r="K84" s="45">
        <f>'HLE data'!K27</f>
        <v>1.2676290958916923</v>
      </c>
    </row>
    <row r="85" spans="1:11">
      <c r="A85" s="45" t="str">
        <f>'HLE data'!A28</f>
        <v>2005 - 2009_Rhondda Cynon Taf_0_HLE_Females</v>
      </c>
      <c r="B85" s="45" t="str">
        <f>'HLE data'!B28</f>
        <v>Rhondda Cynon Taf</v>
      </c>
      <c r="C85" s="45" t="str">
        <f>'HLE data'!C28</f>
        <v>Rhondda Cynon Taf</v>
      </c>
      <c r="D85" s="45" t="str">
        <f>'HLE data'!D28</f>
        <v>2005 - 2009</v>
      </c>
      <c r="E85" s="45">
        <f>'HLE data'!E28</f>
        <v>0</v>
      </c>
      <c r="F85" s="45" t="str">
        <f>'HLE data'!F28</f>
        <v>Females</v>
      </c>
      <c r="G85" s="45">
        <f>'HLE data'!G28</f>
        <v>60.840190933081097</v>
      </c>
      <c r="H85" s="45">
        <f>'HLE data'!H28</f>
        <v>59.704692466369501</v>
      </c>
      <c r="I85" s="45">
        <f>'HLE data'!I28</f>
        <v>61.975689399792699</v>
      </c>
      <c r="J85" s="45">
        <f>'HLE data'!J28</f>
        <v>1.1354984667116028</v>
      </c>
      <c r="K85" s="45">
        <f>'HLE data'!K28</f>
        <v>1.1354984667115957</v>
      </c>
    </row>
    <row r="86" spans="1:11">
      <c r="A86" s="45" t="str">
        <f>'HLE data'!A29</f>
        <v>2005 - 2009_Swansea_0_HLE_Females</v>
      </c>
      <c r="B86" s="45" t="str">
        <f>'HLE data'!B29</f>
        <v>Swansea</v>
      </c>
      <c r="C86" s="45" t="str">
        <f>'HLE data'!C29</f>
        <v>Swansea</v>
      </c>
      <c r="D86" s="45" t="str">
        <f>'HLE data'!D29</f>
        <v>2005 - 2009</v>
      </c>
      <c r="E86" s="45">
        <f>'HLE data'!E29</f>
        <v>0</v>
      </c>
      <c r="F86" s="45" t="str">
        <f>'HLE data'!F29</f>
        <v>Females</v>
      </c>
      <c r="G86" s="45">
        <f>'HLE data'!G29</f>
        <v>65.683360646851696</v>
      </c>
      <c r="H86" s="45">
        <f>'HLE data'!H29</f>
        <v>64.598605929434996</v>
      </c>
      <c r="I86" s="45">
        <f>'HLE data'!I29</f>
        <v>66.768115364268397</v>
      </c>
      <c r="J86" s="45">
        <f>'HLE data'!J29</f>
        <v>1.0847547174167005</v>
      </c>
      <c r="K86" s="45">
        <f>'HLE data'!K29</f>
        <v>1.0847547174167005</v>
      </c>
    </row>
    <row r="87" spans="1:11">
      <c r="A87" s="45" t="str">
        <f>'HLE data'!A30</f>
        <v>2005 - 2009_The Vale of Glamorgan_0_HLE_Females</v>
      </c>
      <c r="B87" s="45" t="str">
        <f>'HLE data'!B30</f>
        <v>The Vale of Glamorgan</v>
      </c>
      <c r="C87" s="45" t="str">
        <f>'HLE data'!C30</f>
        <v>The Vale of Glamorgan</v>
      </c>
      <c r="D87" s="45" t="str">
        <f>'HLE data'!D30</f>
        <v>2005 - 2009</v>
      </c>
      <c r="E87" s="45">
        <f>'HLE data'!E30</f>
        <v>0</v>
      </c>
      <c r="F87" s="45" t="str">
        <f>'HLE data'!F30</f>
        <v>Females</v>
      </c>
      <c r="G87" s="45">
        <f>'HLE data'!G30</f>
        <v>66.977925920577604</v>
      </c>
      <c r="H87" s="45">
        <f>'HLE data'!H30</f>
        <v>65.685033770748902</v>
      </c>
      <c r="I87" s="45">
        <f>'HLE data'!I30</f>
        <v>68.270818070406307</v>
      </c>
      <c r="J87" s="45">
        <f>'HLE data'!J30</f>
        <v>1.2928921498287025</v>
      </c>
      <c r="K87" s="45">
        <f>'HLE data'!K30</f>
        <v>1.2928921498287025</v>
      </c>
    </row>
    <row r="88" spans="1:11">
      <c r="A88" s="45" t="str">
        <f>'HLE data'!A31</f>
        <v>2005 - 2009_Torfaen_0_HLE_Females</v>
      </c>
      <c r="B88" s="45" t="str">
        <f>'HLE data'!B31</f>
        <v>Torfaen</v>
      </c>
      <c r="C88" s="45" t="str">
        <f>'HLE data'!C31</f>
        <v>Torfaen</v>
      </c>
      <c r="D88" s="45" t="str">
        <f>'HLE data'!D31</f>
        <v>2005 - 2009</v>
      </c>
      <c r="E88" s="45">
        <f>'HLE data'!E31</f>
        <v>0</v>
      </c>
      <c r="F88" s="45" t="str">
        <f>'HLE data'!F31</f>
        <v>Females</v>
      </c>
      <c r="G88" s="45">
        <f>'HLE data'!G31</f>
        <v>62.656830636484202</v>
      </c>
      <c r="H88" s="45">
        <f>'HLE data'!H31</f>
        <v>61.230167283074003</v>
      </c>
      <c r="I88" s="45">
        <f>'HLE data'!I31</f>
        <v>64.083493989894393</v>
      </c>
      <c r="J88" s="45">
        <f>'HLE data'!J31</f>
        <v>1.4266633534101913</v>
      </c>
      <c r="K88" s="45">
        <f>'HLE data'!K31</f>
        <v>1.4266633534101985</v>
      </c>
    </row>
    <row r="89" spans="1:11">
      <c r="A89" s="45" t="str">
        <f>'HLE data'!A32</f>
        <v>2005 - 2009_Wrexham_0_HLE_Females</v>
      </c>
      <c r="B89" s="45" t="str">
        <f>'HLE data'!B32</f>
        <v>Wrexham</v>
      </c>
      <c r="C89" s="45" t="str">
        <f>'HLE data'!C32</f>
        <v>Wrexham</v>
      </c>
      <c r="D89" s="45" t="str">
        <f>'HLE data'!D32</f>
        <v>2005 - 2009</v>
      </c>
      <c r="E89" s="45">
        <f>'HLE data'!E32</f>
        <v>0</v>
      </c>
      <c r="F89" s="45" t="str">
        <f>'HLE data'!F32</f>
        <v>Females</v>
      </c>
      <c r="G89" s="45">
        <f>'HLE data'!G32</f>
        <v>66.056653394741801</v>
      </c>
      <c r="H89" s="45">
        <f>'HLE data'!H32</f>
        <v>64.862493287104101</v>
      </c>
      <c r="I89" s="45">
        <f>'HLE data'!I32</f>
        <v>67.250813502379401</v>
      </c>
      <c r="J89" s="45">
        <f>'HLE data'!J32</f>
        <v>1.1941601076376003</v>
      </c>
      <c r="K89" s="45">
        <f>'HLE data'!K32</f>
        <v>1.1941601076376998</v>
      </c>
    </row>
    <row r="90" spans="1:11">
      <c r="A90" s="45" t="str">
        <f>'HLE data'!A33</f>
        <v>2005 - 2009_Wales_0_HLE_Males</v>
      </c>
      <c r="B90" s="45" t="str">
        <f>'HLE data'!B33</f>
        <v>Wales</v>
      </c>
      <c r="C90" s="45" t="str">
        <f>'HLE data'!C33</f>
        <v>Wales</v>
      </c>
      <c r="D90" s="45" t="str">
        <f>'HLE data'!D33</f>
        <v>2005 - 2009</v>
      </c>
      <c r="E90" s="45">
        <f>'HLE data'!E33</f>
        <v>0</v>
      </c>
      <c r="F90" s="45" t="str">
        <f>'HLE data'!F33</f>
        <v>Males</v>
      </c>
      <c r="G90" s="45">
        <f>'HLE data'!G33</f>
        <v>63.464981492925503</v>
      </c>
      <c r="H90" s="45">
        <f>'HLE data'!H33</f>
        <v>63.193383375375397</v>
      </c>
      <c r="I90" s="45">
        <f>'HLE data'!I33</f>
        <v>63.736579610475701</v>
      </c>
      <c r="J90" s="45">
        <f>'HLE data'!J33</f>
        <v>0.27159811755019803</v>
      </c>
      <c r="K90" s="45">
        <f>'HLE data'!K33</f>
        <v>0.27159811755010566</v>
      </c>
    </row>
    <row r="91" spans="1:11">
      <c r="A91" s="45" t="str">
        <f>'HLE data'!A34</f>
        <v>2005 - 2009_ABM_0_HLE_Males</v>
      </c>
      <c r="B91" s="45" t="str">
        <f>'HLE data'!B34</f>
        <v>ABM UHB</v>
      </c>
      <c r="C91" s="45" t="str">
        <f>'HLE data'!C34</f>
        <v>ABM</v>
      </c>
      <c r="D91" s="45" t="str">
        <f>'HLE data'!D34</f>
        <v>2005 - 2009</v>
      </c>
      <c r="E91" s="45">
        <f>'HLE data'!E34</f>
        <v>0</v>
      </c>
      <c r="F91" s="45" t="str">
        <f>'HLE data'!F34</f>
        <v>Males</v>
      </c>
      <c r="G91" s="45">
        <f>'HLE data'!G34</f>
        <v>61.7451871236184</v>
      </c>
      <c r="H91" s="45">
        <f>'HLE data'!H34</f>
        <v>61.0626892299004</v>
      </c>
      <c r="I91" s="45">
        <f>'HLE data'!I34</f>
        <v>62.427685017336401</v>
      </c>
      <c r="J91" s="45">
        <f>'HLE data'!J34</f>
        <v>0.68249789371800063</v>
      </c>
      <c r="K91" s="45">
        <f>'HLE data'!K34</f>
        <v>0.68249789371800063</v>
      </c>
    </row>
    <row r="92" spans="1:11">
      <c r="A92" s="45" t="str">
        <f>'HLE data'!A35</f>
        <v>2005 - 2009_Aneurin Bevan_0_HLE_Males</v>
      </c>
      <c r="B92" s="45" t="str">
        <f>'HLE data'!B35</f>
        <v>Aneurin Bevan HB</v>
      </c>
      <c r="C92" s="45" t="str">
        <f>'HLE data'!C35</f>
        <v>Aneurin Bevan</v>
      </c>
      <c r="D92" s="45" t="str">
        <f>'HLE data'!D35</f>
        <v>2005 - 2009</v>
      </c>
      <c r="E92" s="45">
        <f>'HLE data'!E35</f>
        <v>0</v>
      </c>
      <c r="F92" s="45" t="str">
        <f>'HLE data'!F35</f>
        <v>Males</v>
      </c>
      <c r="G92" s="45">
        <f>'HLE data'!G35</f>
        <v>61.959426057131097</v>
      </c>
      <c r="H92" s="45">
        <f>'HLE data'!H35</f>
        <v>61.380672039807997</v>
      </c>
      <c r="I92" s="45">
        <f>'HLE data'!I35</f>
        <v>62.538180074454203</v>
      </c>
      <c r="J92" s="45">
        <f>'HLE data'!J35</f>
        <v>0.5787540173231065</v>
      </c>
      <c r="K92" s="45">
        <f>'HLE data'!K35</f>
        <v>0.57875401732309939</v>
      </c>
    </row>
    <row r="93" spans="1:11">
      <c r="A93" s="45" t="str">
        <f>'HLE data'!A36</f>
        <v>2005 - 2009_Betsi_0_HLE_Males</v>
      </c>
      <c r="B93" s="45" t="str">
        <f>'HLE data'!B36</f>
        <v>Betsi Cadwaladr UHB</v>
      </c>
      <c r="C93" s="45" t="str">
        <f>'HLE data'!C36</f>
        <v>Betsi</v>
      </c>
      <c r="D93" s="45" t="str">
        <f>'HLE data'!D36</f>
        <v>2005 - 2009</v>
      </c>
      <c r="E93" s="45">
        <f>'HLE data'!E36</f>
        <v>0</v>
      </c>
      <c r="F93" s="45" t="str">
        <f>'HLE data'!F36</f>
        <v>Males</v>
      </c>
      <c r="G93" s="45">
        <f>'HLE data'!G36</f>
        <v>65.700066639723602</v>
      </c>
      <c r="H93" s="45">
        <f>'HLE data'!H36</f>
        <v>65.221339855575394</v>
      </c>
      <c r="I93" s="45">
        <f>'HLE data'!I36</f>
        <v>66.178793423871696</v>
      </c>
      <c r="J93" s="45">
        <f>'HLE data'!J36</f>
        <v>0.478726784148094</v>
      </c>
      <c r="K93" s="45">
        <f>'HLE data'!K36</f>
        <v>0.47872678414820768</v>
      </c>
    </row>
    <row r="94" spans="1:11">
      <c r="A94" s="45" t="str">
        <f>'HLE data'!A37</f>
        <v>2005 - 2009_CardiffVale_0_HLE_Males</v>
      </c>
      <c r="B94" s="45" t="str">
        <f>'HLE data'!B37</f>
        <v>Cardiff and Vale UHB</v>
      </c>
      <c r="C94" s="45" t="str">
        <f>'HLE data'!C37</f>
        <v>CardiffVale</v>
      </c>
      <c r="D94" s="45" t="str">
        <f>'HLE data'!D37</f>
        <v>2005 - 2009</v>
      </c>
      <c r="E94" s="45">
        <f>'HLE data'!E37</f>
        <v>0</v>
      </c>
      <c r="F94" s="45" t="str">
        <f>'HLE data'!F37</f>
        <v>Males</v>
      </c>
      <c r="G94" s="45">
        <f>'HLE data'!G37</f>
        <v>64.183417887689998</v>
      </c>
      <c r="H94" s="45">
        <f>'HLE data'!H37</f>
        <v>63.4185675900208</v>
      </c>
      <c r="I94" s="45">
        <f>'HLE data'!I37</f>
        <v>64.948268185359296</v>
      </c>
      <c r="J94" s="45">
        <f>'HLE data'!J37</f>
        <v>0.76485029766929813</v>
      </c>
      <c r="K94" s="45">
        <f>'HLE data'!K37</f>
        <v>0.76485029766919865</v>
      </c>
    </row>
    <row r="95" spans="1:11">
      <c r="A95" s="45" t="str">
        <f>'HLE data'!A38</f>
        <v>2005 - 2009_Cwm Taf_0_HLE_Males</v>
      </c>
      <c r="B95" s="45" t="str">
        <f>'HLE data'!B38</f>
        <v>Cwm Taf HB</v>
      </c>
      <c r="C95" s="45" t="str">
        <f>'HLE data'!C38</f>
        <v>Cwm Taf</v>
      </c>
      <c r="D95" s="45" t="str">
        <f>'HLE data'!D38</f>
        <v>2005 - 2009</v>
      </c>
      <c r="E95" s="45">
        <f>'HLE data'!E38</f>
        <v>0</v>
      </c>
      <c r="F95" s="45" t="str">
        <f>'HLE data'!F38</f>
        <v>Males</v>
      </c>
      <c r="G95" s="45">
        <f>'HLE data'!G38</f>
        <v>59.962055812735102</v>
      </c>
      <c r="H95" s="45">
        <f>'HLE data'!H38</f>
        <v>59.154507846112701</v>
      </c>
      <c r="I95" s="45">
        <f>'HLE data'!I38</f>
        <v>60.769603779357503</v>
      </c>
      <c r="J95" s="45">
        <f>'HLE data'!J38</f>
        <v>0.80754796662240125</v>
      </c>
      <c r="K95" s="45">
        <f>'HLE data'!K38</f>
        <v>0.80754796662240125</v>
      </c>
    </row>
    <row r="96" spans="1:11">
      <c r="A96" s="45" t="str">
        <f>'HLE data'!A39</f>
        <v>2005 - 2009_Hywel Dda_0_HLE_Males</v>
      </c>
      <c r="B96" s="45" t="str">
        <f>'HLE data'!B39</f>
        <v>Hywel Dda HB</v>
      </c>
      <c r="C96" s="45" t="str">
        <f>'HLE data'!C39</f>
        <v>Hywel Dda</v>
      </c>
      <c r="D96" s="45" t="str">
        <f>'HLE data'!D39</f>
        <v>2005 - 2009</v>
      </c>
      <c r="E96" s="45">
        <f>'HLE data'!E39</f>
        <v>0</v>
      </c>
      <c r="F96" s="45" t="str">
        <f>'HLE data'!F39</f>
        <v>Males</v>
      </c>
      <c r="G96" s="45">
        <f>'HLE data'!G39</f>
        <v>64.011898111369405</v>
      </c>
      <c r="H96" s="45">
        <f>'HLE data'!H39</f>
        <v>63.333263574261203</v>
      </c>
      <c r="I96" s="45">
        <f>'HLE data'!I39</f>
        <v>64.6905326484776</v>
      </c>
      <c r="J96" s="45">
        <f>'HLE data'!J39</f>
        <v>0.67863453710819499</v>
      </c>
      <c r="K96" s="45">
        <f>'HLE data'!K39</f>
        <v>0.6786345371082021</v>
      </c>
    </row>
    <row r="97" spans="1:11">
      <c r="A97" s="45" t="str">
        <f>'HLE data'!A40</f>
        <v>2005 - 2009_Powys_0_HLE_Males</v>
      </c>
      <c r="B97" s="45" t="str">
        <f>'HLE data'!B40</f>
        <v>Powys THB</v>
      </c>
      <c r="C97" s="45" t="str">
        <f>'HLE data'!C40</f>
        <v>Powys</v>
      </c>
      <c r="D97" s="45" t="str">
        <f>'HLE data'!D40</f>
        <v>2005 - 2009</v>
      </c>
      <c r="E97" s="45">
        <f>'HLE data'!E40</f>
        <v>0</v>
      </c>
      <c r="F97" s="45" t="str">
        <f>'HLE data'!F40</f>
        <v>Males</v>
      </c>
      <c r="G97" s="45">
        <f>'HLE data'!G40</f>
        <v>67.702299038366604</v>
      </c>
      <c r="H97" s="45">
        <f>'HLE data'!H40</f>
        <v>66.546331520639001</v>
      </c>
      <c r="I97" s="45">
        <f>'HLE data'!I40</f>
        <v>68.858266556094193</v>
      </c>
      <c r="J97" s="45">
        <f>'HLE data'!J40</f>
        <v>1.1559675177275892</v>
      </c>
      <c r="K97" s="45">
        <f>'HLE data'!K40</f>
        <v>1.1559675177276034</v>
      </c>
    </row>
    <row r="98" spans="1:11">
      <c r="A98" s="45" t="str">
        <f>'HLE data'!A41</f>
        <v>2005 - 2009_Blaenau Gwent_0_HLE_Males</v>
      </c>
      <c r="B98" s="45" t="str">
        <f>'HLE data'!B41</f>
        <v>Blaenau Gwent</v>
      </c>
      <c r="C98" s="45" t="str">
        <f>'HLE data'!C41</f>
        <v>Blaenau Gwent</v>
      </c>
      <c r="D98" s="45" t="str">
        <f>'HLE data'!D41</f>
        <v>2005 - 2009</v>
      </c>
      <c r="E98" s="45">
        <f>'HLE data'!E41</f>
        <v>0</v>
      </c>
      <c r="F98" s="45" t="str">
        <f>'HLE data'!F41</f>
        <v>Males</v>
      </c>
      <c r="G98" s="45">
        <f>'HLE data'!G41</f>
        <v>57.105419372868099</v>
      </c>
      <c r="H98" s="45">
        <f>'HLE data'!H41</f>
        <v>55.749346259437097</v>
      </c>
      <c r="I98" s="45">
        <f>'HLE data'!I41</f>
        <v>58.4614924862991</v>
      </c>
      <c r="J98" s="45">
        <f>'HLE data'!J41</f>
        <v>1.3560731134310018</v>
      </c>
      <c r="K98" s="45">
        <f>'HLE data'!K41</f>
        <v>1.3560731134310018</v>
      </c>
    </row>
    <row r="99" spans="1:11">
      <c r="A99" s="45" t="str">
        <f>'HLE data'!A42</f>
        <v>2005 - 2009_Bridgend_0_HLE_Males</v>
      </c>
      <c r="B99" s="45" t="str">
        <f>'HLE data'!B42</f>
        <v>Bridgend</v>
      </c>
      <c r="C99" s="45" t="str">
        <f>'HLE data'!C42</f>
        <v>Bridgend</v>
      </c>
      <c r="D99" s="45" t="str">
        <f>'HLE data'!D42</f>
        <v>2005 - 2009</v>
      </c>
      <c r="E99" s="45">
        <f>'HLE data'!E42</f>
        <v>0</v>
      </c>
      <c r="F99" s="45" t="str">
        <f>'HLE data'!F42</f>
        <v>Males</v>
      </c>
      <c r="G99" s="45">
        <f>'HLE data'!G42</f>
        <v>61.347501974968601</v>
      </c>
      <c r="H99" s="45">
        <f>'HLE data'!H42</f>
        <v>60.129650988913099</v>
      </c>
      <c r="I99" s="45">
        <f>'HLE data'!I42</f>
        <v>62.565352961023997</v>
      </c>
      <c r="J99" s="45">
        <f>'HLE data'!J42</f>
        <v>1.2178509860553959</v>
      </c>
      <c r="K99" s="45">
        <f>'HLE data'!K42</f>
        <v>1.2178509860555025</v>
      </c>
    </row>
    <row r="100" spans="1:11">
      <c r="A100" s="45" t="str">
        <f>'HLE data'!A43</f>
        <v>2005 - 2009_Caerphilly_0_HLE_Males</v>
      </c>
      <c r="B100" s="45" t="str">
        <f>'HLE data'!B43</f>
        <v>Caerphilly</v>
      </c>
      <c r="C100" s="45" t="str">
        <f>'HLE data'!C43</f>
        <v>Caerphilly</v>
      </c>
      <c r="D100" s="45" t="str">
        <f>'HLE data'!D43</f>
        <v>2005 - 2009</v>
      </c>
      <c r="E100" s="45">
        <f>'HLE data'!E43</f>
        <v>0</v>
      </c>
      <c r="F100" s="45" t="str">
        <f>'HLE data'!F43</f>
        <v>Males</v>
      </c>
      <c r="G100" s="45">
        <f>'HLE data'!G43</f>
        <v>59.950099012577397</v>
      </c>
      <c r="H100" s="45">
        <f>'HLE data'!H43</f>
        <v>58.730006409869297</v>
      </c>
      <c r="I100" s="45">
        <f>'HLE data'!I43</f>
        <v>61.170191615285397</v>
      </c>
      <c r="J100" s="45">
        <f>'HLE data'!J43</f>
        <v>1.2200926027080001</v>
      </c>
      <c r="K100" s="45">
        <f>'HLE data'!K43</f>
        <v>1.2200926027080996</v>
      </c>
    </row>
    <row r="101" spans="1:11">
      <c r="A101" s="45" t="str">
        <f>'HLE data'!A44</f>
        <v>2005 - 2009_Cardiff_0_HLE_Males</v>
      </c>
      <c r="B101" s="45" t="str">
        <f>'HLE data'!B44</f>
        <v>Cardiff</v>
      </c>
      <c r="C101" s="45" t="str">
        <f>'HLE data'!C44</f>
        <v>Cardiff</v>
      </c>
      <c r="D101" s="45" t="str">
        <f>'HLE data'!D44</f>
        <v>2005 - 2009</v>
      </c>
      <c r="E101" s="45">
        <f>'HLE data'!E44</f>
        <v>0</v>
      </c>
      <c r="F101" s="45" t="str">
        <f>'HLE data'!F44</f>
        <v>Males</v>
      </c>
      <c r="G101" s="45">
        <f>'HLE data'!G44</f>
        <v>63.6924367001482</v>
      </c>
      <c r="H101" s="45">
        <f>'HLE data'!H44</f>
        <v>62.712074637083496</v>
      </c>
      <c r="I101" s="45">
        <f>'HLE data'!I44</f>
        <v>64.672798763212796</v>
      </c>
      <c r="J101" s="45">
        <f>'HLE data'!J44</f>
        <v>0.98036206306459661</v>
      </c>
      <c r="K101" s="45">
        <f>'HLE data'!K44</f>
        <v>0.98036206306470319</v>
      </c>
    </row>
    <row r="102" spans="1:11">
      <c r="A102" s="45" t="str">
        <f>'HLE data'!A45</f>
        <v>2005 - 2009_Carmarthenshire_0_HLE_Males</v>
      </c>
      <c r="B102" s="45" t="str">
        <f>'HLE data'!B45</f>
        <v>Carmarthenshire</v>
      </c>
      <c r="C102" s="45" t="str">
        <f>'HLE data'!C45</f>
        <v>Carmarthenshire</v>
      </c>
      <c r="D102" s="45" t="str">
        <f>'HLE data'!D45</f>
        <v>2005 - 2009</v>
      </c>
      <c r="E102" s="45">
        <f>'HLE data'!E45</f>
        <v>0</v>
      </c>
      <c r="F102" s="45" t="str">
        <f>'HLE data'!F45</f>
        <v>Males</v>
      </c>
      <c r="G102" s="45">
        <f>'HLE data'!G45</f>
        <v>62.088887607432703</v>
      </c>
      <c r="H102" s="45">
        <f>'HLE data'!H45</f>
        <v>60.977146433749098</v>
      </c>
      <c r="I102" s="45">
        <f>'HLE data'!I45</f>
        <v>63.200628781116301</v>
      </c>
      <c r="J102" s="45">
        <f>'HLE data'!J45</f>
        <v>1.1117411736835976</v>
      </c>
      <c r="K102" s="45">
        <f>'HLE data'!K45</f>
        <v>1.1117411736836047</v>
      </c>
    </row>
    <row r="103" spans="1:11">
      <c r="A103" s="45" t="str">
        <f>'HLE data'!A46</f>
        <v>2005 - 2009_Ceredigion_0_HLE_Males</v>
      </c>
      <c r="B103" s="45" t="str">
        <f>'HLE data'!B46</f>
        <v>Ceredigion</v>
      </c>
      <c r="C103" s="45" t="str">
        <f>'HLE data'!C46</f>
        <v>Ceredigion</v>
      </c>
      <c r="D103" s="45" t="str">
        <f>'HLE data'!D46</f>
        <v>2005 - 2009</v>
      </c>
      <c r="E103" s="45">
        <f>'HLE data'!E46</f>
        <v>0</v>
      </c>
      <c r="F103" s="45" t="str">
        <f>'HLE data'!F46</f>
        <v>Males</v>
      </c>
      <c r="G103" s="45">
        <f>'HLE data'!G46</f>
        <v>67.644987101759995</v>
      </c>
      <c r="H103" s="45">
        <f>'HLE data'!H46</f>
        <v>66.465902101363795</v>
      </c>
      <c r="I103" s="45">
        <f>'HLE data'!I46</f>
        <v>68.824072102156194</v>
      </c>
      <c r="J103" s="45">
        <f>'HLE data'!J46</f>
        <v>1.1790850003961992</v>
      </c>
      <c r="K103" s="45">
        <f>'HLE data'!K46</f>
        <v>1.1790850003961992</v>
      </c>
    </row>
    <row r="104" spans="1:11">
      <c r="A104" s="45" t="str">
        <f>'HLE data'!A47</f>
        <v>2005 - 2009_Conwy_0_HLE_Males</v>
      </c>
      <c r="B104" s="45" t="str">
        <f>'HLE data'!B47</f>
        <v>Conwy</v>
      </c>
      <c r="C104" s="45" t="str">
        <f>'HLE data'!C47</f>
        <v>Conwy</v>
      </c>
      <c r="D104" s="45" t="str">
        <f>'HLE data'!D47</f>
        <v>2005 - 2009</v>
      </c>
      <c r="E104" s="45">
        <f>'HLE data'!E47</f>
        <v>0</v>
      </c>
      <c r="F104" s="45" t="str">
        <f>'HLE data'!F47</f>
        <v>Males</v>
      </c>
      <c r="G104" s="45">
        <f>'HLE data'!G47</f>
        <v>66.407644911695698</v>
      </c>
      <c r="H104" s="45">
        <f>'HLE data'!H47</f>
        <v>65.270206969422205</v>
      </c>
      <c r="I104" s="45">
        <f>'HLE data'!I47</f>
        <v>67.545082853969205</v>
      </c>
      <c r="J104" s="45">
        <f>'HLE data'!J47</f>
        <v>1.1374379422735075</v>
      </c>
      <c r="K104" s="45">
        <f>'HLE data'!K47</f>
        <v>1.1374379422734933</v>
      </c>
    </row>
    <row r="105" spans="1:11">
      <c r="A105" s="45" t="str">
        <f>'HLE data'!A48</f>
        <v>2005 - 2009_Denbighshire_0_HLE_Males</v>
      </c>
      <c r="B105" s="45" t="str">
        <f>'HLE data'!B48</f>
        <v>Denbighshire</v>
      </c>
      <c r="C105" s="45" t="str">
        <f>'HLE data'!C48</f>
        <v>Denbighshire</v>
      </c>
      <c r="D105" s="45" t="str">
        <f>'HLE data'!D48</f>
        <v>2005 - 2009</v>
      </c>
      <c r="E105" s="45">
        <f>'HLE data'!E48</f>
        <v>0</v>
      </c>
      <c r="F105" s="45" t="str">
        <f>'HLE data'!F48</f>
        <v>Males</v>
      </c>
      <c r="G105" s="45">
        <f>'HLE data'!G48</f>
        <v>64.917268520448701</v>
      </c>
      <c r="H105" s="45">
        <f>'HLE data'!H48</f>
        <v>63.702160834498898</v>
      </c>
      <c r="I105" s="45">
        <f>'HLE data'!I48</f>
        <v>66.132376206398504</v>
      </c>
      <c r="J105" s="45">
        <f>'HLE data'!J48</f>
        <v>1.2151076859498033</v>
      </c>
      <c r="K105" s="45">
        <f>'HLE data'!K48</f>
        <v>1.2151076859498033</v>
      </c>
    </row>
    <row r="106" spans="1:11">
      <c r="A106" s="45" t="str">
        <f>'HLE data'!A49</f>
        <v>2005 - 2009_Flintshire_0_HLE_Males</v>
      </c>
      <c r="B106" s="45" t="str">
        <f>'HLE data'!B49</f>
        <v>Flintshire</v>
      </c>
      <c r="C106" s="45" t="str">
        <f>'HLE data'!C49</f>
        <v>Flintshire</v>
      </c>
      <c r="D106" s="45" t="str">
        <f>'HLE data'!D49</f>
        <v>2005 - 2009</v>
      </c>
      <c r="E106" s="45">
        <f>'HLE data'!E49</f>
        <v>0</v>
      </c>
      <c r="F106" s="45" t="str">
        <f>'HLE data'!F49</f>
        <v>Males</v>
      </c>
      <c r="G106" s="45">
        <f>'HLE data'!G49</f>
        <v>66.165350611595301</v>
      </c>
      <c r="H106" s="45">
        <f>'HLE data'!H49</f>
        <v>65.019084689483293</v>
      </c>
      <c r="I106" s="45">
        <f>'HLE data'!I49</f>
        <v>67.311616533707195</v>
      </c>
      <c r="J106" s="45">
        <f>'HLE data'!J49</f>
        <v>1.146265922111894</v>
      </c>
      <c r="K106" s="45">
        <f>'HLE data'!K49</f>
        <v>1.1462659221120077</v>
      </c>
    </row>
    <row r="107" spans="1:11">
      <c r="A107" s="45" t="str">
        <f>'HLE data'!A50</f>
        <v>2005 - 2009_Gwynedd_0_HLE_Males</v>
      </c>
      <c r="B107" s="45" t="str">
        <f>'HLE data'!B50</f>
        <v>Gwynedd</v>
      </c>
      <c r="C107" s="45" t="str">
        <f>'HLE data'!C50</f>
        <v>Gwynedd</v>
      </c>
      <c r="D107" s="45" t="str">
        <f>'HLE data'!D50</f>
        <v>2005 - 2009</v>
      </c>
      <c r="E107" s="45">
        <f>'HLE data'!E50</f>
        <v>0</v>
      </c>
      <c r="F107" s="45" t="str">
        <f>'HLE data'!F50</f>
        <v>Males</v>
      </c>
      <c r="G107" s="45">
        <f>'HLE data'!G50</f>
        <v>66.090893766292695</v>
      </c>
      <c r="H107" s="45">
        <f>'HLE data'!H50</f>
        <v>64.933637211272597</v>
      </c>
      <c r="I107" s="45">
        <f>'HLE data'!I50</f>
        <v>67.248150321312806</v>
      </c>
      <c r="J107" s="45">
        <f>'HLE data'!J50</f>
        <v>1.1572565550201119</v>
      </c>
      <c r="K107" s="45">
        <f>'HLE data'!K50</f>
        <v>1.1572565550200977</v>
      </c>
    </row>
    <row r="108" spans="1:11">
      <c r="A108" s="45" t="str">
        <f>'HLE data'!A51</f>
        <v>2005 - 2009_Isle of Anglesey_0_HLE_Males</v>
      </c>
      <c r="B108" s="45" t="str">
        <f>'HLE data'!B51</f>
        <v>Isle of Anglesey</v>
      </c>
      <c r="C108" s="45" t="str">
        <f>'HLE data'!C51</f>
        <v>Isle of Anglesey</v>
      </c>
      <c r="D108" s="45" t="str">
        <f>'HLE data'!D51</f>
        <v>2005 - 2009</v>
      </c>
      <c r="E108" s="45">
        <f>'HLE data'!E51</f>
        <v>0</v>
      </c>
      <c r="F108" s="45" t="str">
        <f>'HLE data'!F51</f>
        <v>Males</v>
      </c>
      <c r="G108" s="45">
        <f>'HLE data'!G51</f>
        <v>65.257608434396303</v>
      </c>
      <c r="H108" s="45">
        <f>'HLE data'!H51</f>
        <v>64.175018668152902</v>
      </c>
      <c r="I108" s="45">
        <f>'HLE data'!I51</f>
        <v>66.340198200639605</v>
      </c>
      <c r="J108" s="45">
        <f>'HLE data'!J51</f>
        <v>1.0825897662433022</v>
      </c>
      <c r="K108" s="45">
        <f>'HLE data'!K51</f>
        <v>1.0825897662434016</v>
      </c>
    </row>
    <row r="109" spans="1:11">
      <c r="A109" s="45" t="str">
        <f>'HLE data'!A52</f>
        <v>2005 - 2009_Merthyr Tydfil_0_HLE_Males</v>
      </c>
      <c r="B109" s="45" t="str">
        <f>'HLE data'!B52</f>
        <v>Merthyr Tydfil</v>
      </c>
      <c r="C109" s="45" t="str">
        <f>'HLE data'!C52</f>
        <v>Merthyr Tydfil</v>
      </c>
      <c r="D109" s="45" t="str">
        <f>'HLE data'!D52</f>
        <v>2005 - 2009</v>
      </c>
      <c r="E109" s="45">
        <f>'HLE data'!E52</f>
        <v>0</v>
      </c>
      <c r="F109" s="45" t="str">
        <f>'HLE data'!F52</f>
        <v>Males</v>
      </c>
      <c r="G109" s="45">
        <f>'HLE data'!G52</f>
        <v>57.892949886400999</v>
      </c>
      <c r="H109" s="45">
        <f>'HLE data'!H52</f>
        <v>56.646537824539699</v>
      </c>
      <c r="I109" s="45">
        <f>'HLE data'!I52</f>
        <v>59.139361948262199</v>
      </c>
      <c r="J109" s="45">
        <f>'HLE data'!J52</f>
        <v>1.2464120618612</v>
      </c>
      <c r="K109" s="45">
        <f>'HLE data'!K52</f>
        <v>1.2464120618612995</v>
      </c>
    </row>
    <row r="110" spans="1:11">
      <c r="A110" s="45" t="str">
        <f>'HLE data'!A53</f>
        <v>2005 - 2009_Monmouthshire_0_HLE_Males</v>
      </c>
      <c r="B110" s="45" t="str">
        <f>'HLE data'!B53</f>
        <v>Monmouthshire</v>
      </c>
      <c r="C110" s="45" t="str">
        <f>'HLE data'!C53</f>
        <v>Monmouthshire</v>
      </c>
      <c r="D110" s="45" t="str">
        <f>'HLE data'!D53</f>
        <v>2005 - 2009</v>
      </c>
      <c r="E110" s="45">
        <f>'HLE data'!E53</f>
        <v>0</v>
      </c>
      <c r="F110" s="45" t="str">
        <f>'HLE data'!F53</f>
        <v>Males</v>
      </c>
      <c r="G110" s="45">
        <f>'HLE data'!G53</f>
        <v>68.188678299203005</v>
      </c>
      <c r="H110" s="45">
        <f>'HLE data'!H53</f>
        <v>66.998851788602096</v>
      </c>
      <c r="I110" s="45">
        <f>'HLE data'!I53</f>
        <v>69.378504809803999</v>
      </c>
      <c r="J110" s="45">
        <f>'HLE data'!J53</f>
        <v>1.1898265106009944</v>
      </c>
      <c r="K110" s="45">
        <f>'HLE data'!K53</f>
        <v>1.1898265106009092</v>
      </c>
    </row>
    <row r="111" spans="1:11">
      <c r="A111" s="45" t="str">
        <f>'HLE data'!A54</f>
        <v>2005 - 2009_Neath Port Talbot_0_HLE_Males</v>
      </c>
      <c r="B111" s="45" t="str">
        <f>'HLE data'!B54</f>
        <v>Neath Port Talbot</v>
      </c>
      <c r="C111" s="45" t="str">
        <f>'HLE data'!C54</f>
        <v>Neath Port Talbot</v>
      </c>
      <c r="D111" s="45" t="str">
        <f>'HLE data'!D54</f>
        <v>2005 - 2009</v>
      </c>
      <c r="E111" s="45">
        <f>'HLE data'!E54</f>
        <v>0</v>
      </c>
      <c r="F111" s="45" t="str">
        <f>'HLE data'!F54</f>
        <v>Males</v>
      </c>
      <c r="G111" s="45">
        <f>'HLE data'!G54</f>
        <v>59.851363566207397</v>
      </c>
      <c r="H111" s="45">
        <f>'HLE data'!H54</f>
        <v>58.625505171683002</v>
      </c>
      <c r="I111" s="45">
        <f>'HLE data'!I54</f>
        <v>61.077221960731798</v>
      </c>
      <c r="J111" s="45">
        <f>'HLE data'!J54</f>
        <v>1.2258583945244013</v>
      </c>
      <c r="K111" s="45">
        <f>'HLE data'!K54</f>
        <v>1.2258583945243942</v>
      </c>
    </row>
    <row r="112" spans="1:11">
      <c r="A112" s="45" t="str">
        <f>'HLE data'!A55</f>
        <v>2005 - 2009_Newport_0_HLE_Males</v>
      </c>
      <c r="B112" s="45" t="str">
        <f>'HLE data'!B55</f>
        <v>Newport</v>
      </c>
      <c r="C112" s="45" t="str">
        <f>'HLE data'!C55</f>
        <v>Newport</v>
      </c>
      <c r="D112" s="45" t="str">
        <f>'HLE data'!D55</f>
        <v>2005 - 2009</v>
      </c>
      <c r="E112" s="45">
        <f>'HLE data'!E55</f>
        <v>0</v>
      </c>
      <c r="F112" s="45" t="str">
        <f>'HLE data'!F55</f>
        <v>Males</v>
      </c>
      <c r="G112" s="45">
        <f>'HLE data'!G55</f>
        <v>62.881366261756398</v>
      </c>
      <c r="H112" s="45">
        <f>'HLE data'!H55</f>
        <v>61.591570319313803</v>
      </c>
      <c r="I112" s="45">
        <f>'HLE data'!I55</f>
        <v>64.171162204198893</v>
      </c>
      <c r="J112" s="45">
        <f>'HLE data'!J55</f>
        <v>1.2897959424424954</v>
      </c>
      <c r="K112" s="45">
        <f>'HLE data'!K55</f>
        <v>1.2897959424425949</v>
      </c>
    </row>
    <row r="113" spans="1:11">
      <c r="A113" s="45" t="str">
        <f>'HLE data'!A56</f>
        <v>2005 - 2009_Pembrokeshire_0_HLE_Males</v>
      </c>
      <c r="B113" s="45" t="str">
        <f>'HLE data'!B56</f>
        <v>Pembrokeshire</v>
      </c>
      <c r="C113" s="45" t="str">
        <f>'HLE data'!C56</f>
        <v>Pembrokeshire</v>
      </c>
      <c r="D113" s="45" t="str">
        <f>'HLE data'!D56</f>
        <v>2005 - 2009</v>
      </c>
      <c r="E113" s="45">
        <f>'HLE data'!E56</f>
        <v>0</v>
      </c>
      <c r="F113" s="45" t="str">
        <f>'HLE data'!F56</f>
        <v>Males</v>
      </c>
      <c r="G113" s="45">
        <f>'HLE data'!G56</f>
        <v>64.695835027955994</v>
      </c>
      <c r="H113" s="45">
        <f>'HLE data'!H56</f>
        <v>63.477813252901598</v>
      </c>
      <c r="I113" s="45">
        <f>'HLE data'!I56</f>
        <v>65.913856803010404</v>
      </c>
      <c r="J113" s="45">
        <f>'HLE data'!J56</f>
        <v>1.2180217750544102</v>
      </c>
      <c r="K113" s="45">
        <f>'HLE data'!K56</f>
        <v>1.218021775054396</v>
      </c>
    </row>
    <row r="114" spans="1:11">
      <c r="A114" s="45" t="str">
        <f>'HLE data'!A57</f>
        <v>2005 - 2009_Rhondda Cynon Taf_0_HLE_Males</v>
      </c>
      <c r="B114" s="45" t="str">
        <f>'HLE data'!B57</f>
        <v>Rhondda Cynon Taf</v>
      </c>
      <c r="C114" s="45" t="str">
        <f>'HLE data'!C57</f>
        <v>Rhondda Cynon Taf</v>
      </c>
      <c r="D114" s="45" t="str">
        <f>'HLE data'!D57</f>
        <v>2005 - 2009</v>
      </c>
      <c r="E114" s="45">
        <f>'HLE data'!E57</f>
        <v>0</v>
      </c>
      <c r="F114" s="45" t="str">
        <f>'HLE data'!F57</f>
        <v>Males</v>
      </c>
      <c r="G114" s="45">
        <f>'HLE data'!G57</f>
        <v>60.425948393562599</v>
      </c>
      <c r="H114" s="45">
        <f>'HLE data'!H57</f>
        <v>59.372467572138703</v>
      </c>
      <c r="I114" s="45">
        <f>'HLE data'!I57</f>
        <v>61.479429214986503</v>
      </c>
      <c r="J114" s="45">
        <f>'HLE data'!J57</f>
        <v>1.0534808214239035</v>
      </c>
      <c r="K114" s="45">
        <f>'HLE data'!K57</f>
        <v>1.0534808214238964</v>
      </c>
    </row>
    <row r="115" spans="1:11">
      <c r="A115" s="45" t="str">
        <f>'HLE data'!A58</f>
        <v>2005 - 2009_Swansea_0_HLE_Males</v>
      </c>
      <c r="B115" s="45" t="str">
        <f>'HLE data'!B58</f>
        <v>Swansea</v>
      </c>
      <c r="C115" s="45" t="str">
        <f>'HLE data'!C58</f>
        <v>Swansea</v>
      </c>
      <c r="D115" s="45" t="str">
        <f>'HLE data'!D58</f>
        <v>2005 - 2009</v>
      </c>
      <c r="E115" s="45">
        <f>'HLE data'!E58</f>
        <v>0</v>
      </c>
      <c r="F115" s="45" t="str">
        <f>'HLE data'!F58</f>
        <v>Males</v>
      </c>
      <c r="G115" s="45">
        <f>'HLE data'!G58</f>
        <v>62.9806145324632</v>
      </c>
      <c r="H115" s="45">
        <f>'HLE data'!H58</f>
        <v>61.901720861921298</v>
      </c>
      <c r="I115" s="45">
        <f>'HLE data'!I58</f>
        <v>64.059508203004995</v>
      </c>
      <c r="J115" s="45">
        <f>'HLE data'!J58</f>
        <v>1.0788936705417953</v>
      </c>
      <c r="K115" s="45">
        <f>'HLE data'!K58</f>
        <v>1.0788936705419019</v>
      </c>
    </row>
    <row r="116" spans="1:11">
      <c r="A116" s="45" t="str">
        <f>'HLE data'!A59</f>
        <v>2005 - 2009_The Vale of Glamorgan_0_HLE_Males</v>
      </c>
      <c r="B116" s="45" t="str">
        <f>'HLE data'!B59</f>
        <v>The Vale of Glamorgan</v>
      </c>
      <c r="C116" s="45" t="str">
        <f>'HLE data'!C59</f>
        <v>The Vale of Glamorgan</v>
      </c>
      <c r="D116" s="45" t="str">
        <f>'HLE data'!D59</f>
        <v>2005 - 2009</v>
      </c>
      <c r="E116" s="45">
        <f>'HLE data'!E59</f>
        <v>0</v>
      </c>
      <c r="F116" s="45" t="str">
        <f>'HLE data'!F59</f>
        <v>Males</v>
      </c>
      <c r="G116" s="45">
        <f>'HLE data'!G59</f>
        <v>64.954459382916895</v>
      </c>
      <c r="H116" s="45">
        <f>'HLE data'!H59</f>
        <v>63.697902527380897</v>
      </c>
      <c r="I116" s="45">
        <f>'HLE data'!I59</f>
        <v>66.211016238452899</v>
      </c>
      <c r="J116" s="45">
        <f>'HLE data'!J59</f>
        <v>1.2565568555360045</v>
      </c>
      <c r="K116" s="45">
        <f>'HLE data'!K59</f>
        <v>1.2565568555359974</v>
      </c>
    </row>
    <row r="117" spans="1:11">
      <c r="A117" s="45" t="str">
        <f>'HLE data'!A60</f>
        <v>2005 - 2009_Torfaen_0_HLE_Males</v>
      </c>
      <c r="B117" s="45" t="str">
        <f>'HLE data'!B60</f>
        <v>Torfaen</v>
      </c>
      <c r="C117" s="45" t="str">
        <f>'HLE data'!C60</f>
        <v>Torfaen</v>
      </c>
      <c r="D117" s="45" t="str">
        <f>'HLE data'!D60</f>
        <v>2005 - 2009</v>
      </c>
      <c r="E117" s="45">
        <f>'HLE data'!E60</f>
        <v>0</v>
      </c>
      <c r="F117" s="45" t="str">
        <f>'HLE data'!F60</f>
        <v>Males</v>
      </c>
      <c r="G117" s="45">
        <f>'HLE data'!G60</f>
        <v>61.705882906316504</v>
      </c>
      <c r="H117" s="45">
        <f>'HLE data'!H60</f>
        <v>60.3779632781986</v>
      </c>
      <c r="I117" s="45">
        <f>'HLE data'!I60</f>
        <v>63.033802534434301</v>
      </c>
      <c r="J117" s="45">
        <f>'HLE data'!J60</f>
        <v>1.3279196281177974</v>
      </c>
      <c r="K117" s="45">
        <f>'HLE data'!K60</f>
        <v>1.327919628117904</v>
      </c>
    </row>
    <row r="118" spans="1:11">
      <c r="A118" s="45" t="str">
        <f>'HLE data'!A61</f>
        <v>2005 - 2009_Wrexham_0_HLE_Males</v>
      </c>
      <c r="B118" s="45" t="str">
        <f>'HLE data'!B61</f>
        <v>Wrexham</v>
      </c>
      <c r="C118" s="45" t="str">
        <f>'HLE data'!C61</f>
        <v>Wrexham</v>
      </c>
      <c r="D118" s="45" t="str">
        <f>'HLE data'!D61</f>
        <v>2005 - 2009</v>
      </c>
      <c r="E118" s="45">
        <f>'HLE data'!E61</f>
        <v>0</v>
      </c>
      <c r="F118" s="45" t="str">
        <f>'HLE data'!F61</f>
        <v>Males</v>
      </c>
      <c r="G118" s="45">
        <f>'HLE data'!G61</f>
        <v>64.679164952675706</v>
      </c>
      <c r="H118" s="45">
        <f>'HLE data'!H61</f>
        <v>63.507605802436501</v>
      </c>
      <c r="I118" s="45">
        <f>'HLE data'!I61</f>
        <v>65.850724102914896</v>
      </c>
      <c r="J118" s="45">
        <f>'HLE data'!J61</f>
        <v>1.1715591502391902</v>
      </c>
      <c r="K118" s="45">
        <f>'HLE data'!K61</f>
        <v>1.1715591502392044</v>
      </c>
    </row>
    <row r="119" spans="1:11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</row>
    <row r="120" spans="1:11">
      <c r="A120" s="45" t="str">
        <f>'DFLE data'!A4</f>
        <v>2005 - 2009_Wales_0_DFLE_females</v>
      </c>
      <c r="B120" s="45" t="str">
        <f>'DFLE data'!B4</f>
        <v>Wales</v>
      </c>
      <c r="C120" s="45" t="str">
        <f>'DFLE data'!C4</f>
        <v>Wales</v>
      </c>
      <c r="D120" s="45" t="str">
        <f>'DFLE data'!D4</f>
        <v>2005 - 2009</v>
      </c>
      <c r="E120" s="45">
        <f>'DFLE data'!E4</f>
        <v>0</v>
      </c>
      <c r="F120" s="45" t="str">
        <f>'DFLE data'!F4</f>
        <v>Females</v>
      </c>
      <c r="G120" s="45">
        <f>'DFLE data'!G4</f>
        <v>61.168295931220896</v>
      </c>
      <c r="H120" s="45">
        <f>'DFLE data'!H4</f>
        <v>60.877265936356302</v>
      </c>
      <c r="I120" s="45">
        <f>'DFLE data'!I4</f>
        <v>61.459325926085597</v>
      </c>
      <c r="J120" s="45">
        <f>'DFLE data'!J4</f>
        <v>0.29102999486470083</v>
      </c>
      <c r="K120" s="45">
        <f>'DFLE data'!K4</f>
        <v>0.29102999486459424</v>
      </c>
    </row>
    <row r="121" spans="1:11">
      <c r="A121" s="45" t="str">
        <f>'DFLE data'!A5</f>
        <v>2005 - 2009_ABM_0_DFLE_females</v>
      </c>
      <c r="B121" s="45" t="str">
        <f>'DFLE data'!B5</f>
        <v>ABM UHB</v>
      </c>
      <c r="C121" s="45" t="str">
        <f>'DFLE data'!C5</f>
        <v>ABM</v>
      </c>
      <c r="D121" s="45" t="str">
        <f>'DFLE data'!D5</f>
        <v>2005 - 2009</v>
      </c>
      <c r="E121" s="45">
        <f>'DFLE data'!E5</f>
        <v>0</v>
      </c>
      <c r="F121" s="45" t="str">
        <f>'DFLE data'!F5</f>
        <v>Females</v>
      </c>
      <c r="G121" s="45">
        <f>'DFLE data'!G5</f>
        <v>59.496278380988201</v>
      </c>
      <c r="H121" s="45">
        <f>'DFLE data'!H5</f>
        <v>58.763765035672698</v>
      </c>
      <c r="I121" s="45">
        <f>'DFLE data'!I5</f>
        <v>60.228791726303797</v>
      </c>
      <c r="J121" s="45">
        <f>'DFLE data'!J5</f>
        <v>0.73251334531559564</v>
      </c>
      <c r="K121" s="45">
        <f>'DFLE data'!K5</f>
        <v>0.73251334531550327</v>
      </c>
    </row>
    <row r="122" spans="1:11">
      <c r="A122" s="45" t="str">
        <f>'DFLE data'!A6</f>
        <v>2005 - 2009_Aneurin Bevan_0_DFLE_females</v>
      </c>
      <c r="B122" s="45" t="str">
        <f>'DFLE data'!B6</f>
        <v>Aneurin Bevan HB</v>
      </c>
      <c r="C122" s="45" t="str">
        <f>'DFLE data'!C6</f>
        <v>Aneurin Bevan</v>
      </c>
      <c r="D122" s="45" t="str">
        <f>'DFLE data'!D6</f>
        <v>2005 - 2009</v>
      </c>
      <c r="E122" s="45">
        <f>'DFLE data'!E6</f>
        <v>0</v>
      </c>
      <c r="F122" s="45" t="str">
        <f>'DFLE data'!F6</f>
        <v>Females</v>
      </c>
      <c r="G122" s="45">
        <f>'DFLE data'!G6</f>
        <v>60.067681693179502</v>
      </c>
      <c r="H122" s="45">
        <f>'DFLE data'!H6</f>
        <v>59.451262172761602</v>
      </c>
      <c r="I122" s="45">
        <f>'DFLE data'!I6</f>
        <v>60.684101213597501</v>
      </c>
      <c r="J122" s="45">
        <f>'DFLE data'!J6</f>
        <v>0.61641952041799897</v>
      </c>
      <c r="K122" s="45">
        <f>'DFLE data'!K6</f>
        <v>0.61641952041789949</v>
      </c>
    </row>
    <row r="123" spans="1:11">
      <c r="A123" s="45" t="str">
        <f>'DFLE data'!A7</f>
        <v>2005 - 2009_Betsi_0_DFLE_females</v>
      </c>
      <c r="B123" s="45" t="str">
        <f>'DFLE data'!B7</f>
        <v>Betsi Cadwaladr UHB</v>
      </c>
      <c r="C123" s="45" t="str">
        <f>'DFLE data'!C7</f>
        <v>Betsi</v>
      </c>
      <c r="D123" s="45" t="str">
        <f>'DFLE data'!D7</f>
        <v>2005 - 2009</v>
      </c>
      <c r="E123" s="45">
        <f>'DFLE data'!E7</f>
        <v>0</v>
      </c>
      <c r="F123" s="45" t="str">
        <f>'DFLE data'!F7</f>
        <v>Females</v>
      </c>
      <c r="G123" s="45">
        <f>'DFLE data'!G7</f>
        <v>62.974339314322201</v>
      </c>
      <c r="H123" s="45">
        <f>'DFLE data'!H7</f>
        <v>62.442172013206701</v>
      </c>
      <c r="I123" s="45">
        <f>'DFLE data'!I7</f>
        <v>63.506506615437601</v>
      </c>
      <c r="J123" s="45">
        <f>'DFLE data'!J7</f>
        <v>0.53216730111540045</v>
      </c>
      <c r="K123" s="45">
        <f>'DFLE data'!K7</f>
        <v>0.53216730111549992</v>
      </c>
    </row>
    <row r="124" spans="1:11">
      <c r="A124" s="45" t="str">
        <f>'DFLE data'!A8</f>
        <v>2005 - 2009_CardiffVale_0_DFLE_females</v>
      </c>
      <c r="B124" s="45" t="str">
        <f>'DFLE data'!B8</f>
        <v>Cardiff and Vale UHB</v>
      </c>
      <c r="C124" s="45" t="str">
        <f>'DFLE data'!C8</f>
        <v>CardiffVale</v>
      </c>
      <c r="D124" s="45" t="str">
        <f>'DFLE data'!D8</f>
        <v>2005 - 2009</v>
      </c>
      <c r="E124" s="45">
        <f>'DFLE data'!E8</f>
        <v>0</v>
      </c>
      <c r="F124" s="45" t="str">
        <f>'DFLE data'!F8</f>
        <v>Females</v>
      </c>
      <c r="G124" s="45">
        <f>'DFLE data'!G8</f>
        <v>62.496073896038098</v>
      </c>
      <c r="H124" s="45">
        <f>'DFLE data'!H8</f>
        <v>61.665415073690397</v>
      </c>
      <c r="I124" s="45">
        <f>'DFLE data'!I8</f>
        <v>63.326732718385799</v>
      </c>
      <c r="J124" s="45">
        <f>'DFLE data'!J8</f>
        <v>0.83065882234770072</v>
      </c>
      <c r="K124" s="45">
        <f>'DFLE data'!K8</f>
        <v>0.83065882234770072</v>
      </c>
    </row>
    <row r="125" spans="1:11">
      <c r="A125" s="45" t="str">
        <f>'DFLE data'!A9</f>
        <v>2005 - 2009_Cwm Taf_0_DFLE_females</v>
      </c>
      <c r="B125" s="45" t="str">
        <f>'DFLE data'!B9</f>
        <v>Cwm Taf HB</v>
      </c>
      <c r="C125" s="45" t="str">
        <f>'DFLE data'!C9</f>
        <v>Cwm Taf</v>
      </c>
      <c r="D125" s="45" t="str">
        <f>'DFLE data'!D9</f>
        <v>2005 - 2009</v>
      </c>
      <c r="E125" s="45">
        <f>'DFLE data'!E9</f>
        <v>0</v>
      </c>
      <c r="F125" s="45" t="str">
        <f>'DFLE data'!F9</f>
        <v>Females</v>
      </c>
      <c r="G125" s="45">
        <f>'DFLE data'!G9</f>
        <v>58.482767250787397</v>
      </c>
      <c r="H125" s="45">
        <f>'DFLE data'!H9</f>
        <v>57.605538204216302</v>
      </c>
      <c r="I125" s="45">
        <f>'DFLE data'!I9</f>
        <v>59.359996297358499</v>
      </c>
      <c r="J125" s="45">
        <f>'DFLE data'!J9</f>
        <v>0.87722904657110234</v>
      </c>
      <c r="K125" s="45">
        <f>'DFLE data'!K9</f>
        <v>0.87722904657109524</v>
      </c>
    </row>
    <row r="126" spans="1:11">
      <c r="A126" s="45" t="str">
        <f>'DFLE data'!A10</f>
        <v>2005 - 2009_Hywel Dda_0_DFLE_females</v>
      </c>
      <c r="B126" s="45" t="str">
        <f>'DFLE data'!B10</f>
        <v>Hywel Dda HB</v>
      </c>
      <c r="C126" s="45" t="str">
        <f>'DFLE data'!C10</f>
        <v>Hywel Dda</v>
      </c>
      <c r="D126" s="45" t="str">
        <f>'DFLE data'!D10</f>
        <v>2005 - 2009</v>
      </c>
      <c r="E126" s="45">
        <f>'DFLE data'!E10</f>
        <v>0</v>
      </c>
      <c r="F126" s="45" t="str">
        <f>'DFLE data'!F10</f>
        <v>Females</v>
      </c>
      <c r="G126" s="45">
        <f>'DFLE data'!G10</f>
        <v>61.236573750440002</v>
      </c>
      <c r="H126" s="45">
        <f>'DFLE data'!H10</f>
        <v>60.463506514459702</v>
      </c>
      <c r="I126" s="45">
        <f>'DFLE data'!I10</f>
        <v>62.009640986420301</v>
      </c>
      <c r="J126" s="45">
        <f>'DFLE data'!J10</f>
        <v>0.77306723598029947</v>
      </c>
      <c r="K126" s="45">
        <f>'DFLE data'!K10</f>
        <v>0.77306723598029947</v>
      </c>
    </row>
    <row r="127" spans="1:11">
      <c r="A127" s="45" t="str">
        <f>'DFLE data'!A11</f>
        <v>2005 - 2009_Powys_0_DFLE_females</v>
      </c>
      <c r="B127" s="45" t="str">
        <f>'DFLE data'!B11</f>
        <v>Powys THB</v>
      </c>
      <c r="C127" s="45" t="str">
        <f>'DFLE data'!C11</f>
        <v>Powys</v>
      </c>
      <c r="D127" s="45" t="str">
        <f>'DFLE data'!D11</f>
        <v>2005 - 2009</v>
      </c>
      <c r="E127" s="45">
        <f>'DFLE data'!E11</f>
        <v>0</v>
      </c>
      <c r="F127" s="45" t="str">
        <f>'DFLE data'!F11</f>
        <v>Females</v>
      </c>
      <c r="G127" s="45">
        <f>'DFLE data'!G11</f>
        <v>63.339004907237801</v>
      </c>
      <c r="H127" s="45">
        <f>'DFLE data'!H11</f>
        <v>62.004702119279997</v>
      </c>
      <c r="I127" s="45">
        <f>'DFLE data'!I11</f>
        <v>64.673307695195604</v>
      </c>
      <c r="J127" s="45">
        <f>'DFLE data'!J11</f>
        <v>1.3343027879578031</v>
      </c>
      <c r="K127" s="45">
        <f>'DFLE data'!K11</f>
        <v>1.3343027879578031</v>
      </c>
    </row>
    <row r="128" spans="1:11">
      <c r="A128" s="45" t="str">
        <f>'DFLE data'!A12</f>
        <v>2005 - 2009_Blaenau Gwent_0_DFLE_females</v>
      </c>
      <c r="B128" s="45" t="str">
        <f>'DFLE data'!B12</f>
        <v>Blaenau Gwent</v>
      </c>
      <c r="C128" s="45" t="str">
        <f>'DFLE data'!C12</f>
        <v>Blaenau Gwent</v>
      </c>
      <c r="D128" s="45" t="str">
        <f>'DFLE data'!D12</f>
        <v>2005 - 2009</v>
      </c>
      <c r="E128" s="45">
        <f>'DFLE data'!E12</f>
        <v>0</v>
      </c>
      <c r="F128" s="45" t="str">
        <f>'DFLE data'!F12</f>
        <v>Females</v>
      </c>
      <c r="G128" s="45">
        <f>'DFLE data'!G12</f>
        <v>57.177822399020997</v>
      </c>
      <c r="H128" s="45">
        <f>'DFLE data'!H12</f>
        <v>55.846981176095397</v>
      </c>
      <c r="I128" s="45">
        <f>'DFLE data'!I12</f>
        <v>58.508663621946603</v>
      </c>
      <c r="J128" s="45">
        <f>'DFLE data'!J12</f>
        <v>1.3308412229256064</v>
      </c>
      <c r="K128" s="45">
        <f>'DFLE data'!K12</f>
        <v>1.3308412229255993</v>
      </c>
    </row>
    <row r="129" spans="1:11">
      <c r="A129" s="45" t="str">
        <f>'DFLE data'!A13</f>
        <v>2005 - 2009_Bridgend_0_DFLE_females</v>
      </c>
      <c r="B129" s="45" t="str">
        <f>'DFLE data'!B13</f>
        <v>Bridgend</v>
      </c>
      <c r="C129" s="45" t="str">
        <f>'DFLE data'!C13</f>
        <v>Bridgend</v>
      </c>
      <c r="D129" s="45" t="str">
        <f>'DFLE data'!D13</f>
        <v>2005 - 2009</v>
      </c>
      <c r="E129" s="45">
        <f>'DFLE data'!E13</f>
        <v>0</v>
      </c>
      <c r="F129" s="45" t="str">
        <f>'DFLE data'!F13</f>
        <v>Females</v>
      </c>
      <c r="G129" s="45">
        <f>'DFLE data'!G13</f>
        <v>59.890907797472302</v>
      </c>
      <c r="H129" s="45">
        <f>'DFLE data'!H13</f>
        <v>58.570075449521603</v>
      </c>
      <c r="I129" s="45">
        <f>'DFLE data'!I13</f>
        <v>61.211740145422901</v>
      </c>
      <c r="J129" s="45">
        <f>'DFLE data'!J13</f>
        <v>1.3208323479505992</v>
      </c>
      <c r="K129" s="45">
        <f>'DFLE data'!K13</f>
        <v>1.3208323479506987</v>
      </c>
    </row>
    <row r="130" spans="1:11">
      <c r="A130" s="45" t="str">
        <f>'DFLE data'!A14</f>
        <v>2005 - 2009_Caerphilly_0_DFLE_females</v>
      </c>
      <c r="B130" s="45" t="str">
        <f>'DFLE data'!B14</f>
        <v>Caerphilly</v>
      </c>
      <c r="C130" s="45" t="str">
        <f>'DFLE data'!C14</f>
        <v>Caerphilly</v>
      </c>
      <c r="D130" s="45" t="str">
        <f>'DFLE data'!D14</f>
        <v>2005 - 2009</v>
      </c>
      <c r="E130" s="45">
        <f>'DFLE data'!E14</f>
        <v>0</v>
      </c>
      <c r="F130" s="45" t="str">
        <f>'DFLE data'!F14</f>
        <v>Females</v>
      </c>
      <c r="G130" s="45">
        <f>'DFLE data'!G14</f>
        <v>58.614122723778102</v>
      </c>
      <c r="H130" s="45">
        <f>'DFLE data'!H14</f>
        <v>57.291486709157198</v>
      </c>
      <c r="I130" s="45">
        <f>'DFLE data'!I14</f>
        <v>59.936758738399</v>
      </c>
      <c r="J130" s="45">
        <f>'DFLE data'!J14</f>
        <v>1.3226360146208975</v>
      </c>
      <c r="K130" s="45">
        <f>'DFLE data'!K14</f>
        <v>1.3226360146209046</v>
      </c>
    </row>
    <row r="131" spans="1:11">
      <c r="A131" s="45" t="str">
        <f>'DFLE data'!A15</f>
        <v>2005 - 2009_Cardiff_0_DFLE_females</v>
      </c>
      <c r="B131" s="45" t="str">
        <f>'DFLE data'!B15</f>
        <v>Cardiff</v>
      </c>
      <c r="C131" s="45" t="str">
        <f>'DFLE data'!C15</f>
        <v>Cardiff</v>
      </c>
      <c r="D131" s="45" t="str">
        <f>'DFLE data'!D15</f>
        <v>2005 - 2009</v>
      </c>
      <c r="E131" s="45">
        <f>'DFLE data'!E15</f>
        <v>0</v>
      </c>
      <c r="F131" s="45" t="str">
        <f>'DFLE data'!F15</f>
        <v>Females</v>
      </c>
      <c r="G131" s="45">
        <f>'DFLE data'!G15</f>
        <v>62.4793099279212</v>
      </c>
      <c r="H131" s="45">
        <f>'DFLE data'!H15</f>
        <v>61.4172828176766</v>
      </c>
      <c r="I131" s="45">
        <f>'DFLE data'!I15</f>
        <v>63.541337038165899</v>
      </c>
      <c r="J131" s="45">
        <f>'DFLE data'!J15</f>
        <v>1.0620271102446992</v>
      </c>
      <c r="K131" s="45">
        <f>'DFLE data'!K15</f>
        <v>1.0620271102445997</v>
      </c>
    </row>
    <row r="132" spans="1:11">
      <c r="A132" s="45" t="str">
        <f>'DFLE data'!A16</f>
        <v>2005 - 2009_Carmarthenshire_0_DFLE_females</v>
      </c>
      <c r="B132" s="45" t="str">
        <f>'DFLE data'!B16</f>
        <v>Carmarthenshire</v>
      </c>
      <c r="C132" s="45" t="str">
        <f>'DFLE data'!C16</f>
        <v>Carmarthenshire</v>
      </c>
      <c r="D132" s="45" t="str">
        <f>'DFLE data'!D16</f>
        <v>2005 - 2009</v>
      </c>
      <c r="E132" s="45">
        <f>'DFLE data'!E16</f>
        <v>0</v>
      </c>
      <c r="F132" s="45" t="str">
        <f>'DFLE data'!F16</f>
        <v>Females</v>
      </c>
      <c r="G132" s="45">
        <f>'DFLE data'!G16</f>
        <v>59.591345426230198</v>
      </c>
      <c r="H132" s="45">
        <f>'DFLE data'!H16</f>
        <v>58.263499086730498</v>
      </c>
      <c r="I132" s="45">
        <f>'DFLE data'!I16</f>
        <v>60.919191765729998</v>
      </c>
      <c r="J132" s="45">
        <f>'DFLE data'!J16</f>
        <v>1.3278463394997999</v>
      </c>
      <c r="K132" s="45">
        <f>'DFLE data'!K16</f>
        <v>1.3278463394997004</v>
      </c>
    </row>
    <row r="133" spans="1:11">
      <c r="A133" s="45" t="str">
        <f>'DFLE data'!A17</f>
        <v>2005 - 2009_Ceredigion_0_DFLE_females</v>
      </c>
      <c r="B133" s="45" t="str">
        <f>'DFLE data'!B17</f>
        <v>Ceredigion</v>
      </c>
      <c r="C133" s="45" t="str">
        <f>'DFLE data'!C17</f>
        <v>Ceredigion</v>
      </c>
      <c r="D133" s="45" t="str">
        <f>'DFLE data'!D17</f>
        <v>2005 - 2009</v>
      </c>
      <c r="E133" s="45">
        <f>'DFLE data'!E17</f>
        <v>0</v>
      </c>
      <c r="F133" s="45" t="str">
        <f>'DFLE data'!F17</f>
        <v>Females</v>
      </c>
      <c r="G133" s="45">
        <f>'DFLE data'!G17</f>
        <v>63.4519645664504</v>
      </c>
      <c r="H133" s="45">
        <f>'DFLE data'!H17</f>
        <v>62.168685371824999</v>
      </c>
      <c r="I133" s="45">
        <f>'DFLE data'!I17</f>
        <v>64.735243761075793</v>
      </c>
      <c r="J133" s="45">
        <f>'DFLE data'!J17</f>
        <v>1.2832791946253934</v>
      </c>
      <c r="K133" s="45">
        <f>'DFLE data'!K17</f>
        <v>1.2832791946254005</v>
      </c>
    </row>
    <row r="134" spans="1:11">
      <c r="A134" s="45" t="str">
        <f>'DFLE data'!A18</f>
        <v>2005 - 2009_Conwy_0_DFLE_females</v>
      </c>
      <c r="B134" s="45" t="str">
        <f>'DFLE data'!B18</f>
        <v>Conwy</v>
      </c>
      <c r="C134" s="45" t="str">
        <f>'DFLE data'!C18</f>
        <v>Conwy</v>
      </c>
      <c r="D134" s="45" t="str">
        <f>'DFLE data'!D18</f>
        <v>2005 - 2009</v>
      </c>
      <c r="E134" s="45">
        <f>'DFLE data'!E18</f>
        <v>0</v>
      </c>
      <c r="F134" s="45" t="str">
        <f>'DFLE data'!F18</f>
        <v>Females</v>
      </c>
      <c r="G134" s="45">
        <f>'DFLE data'!G18</f>
        <v>63.056902395337801</v>
      </c>
      <c r="H134" s="45">
        <f>'DFLE data'!H18</f>
        <v>61.783289539797302</v>
      </c>
      <c r="I134" s="45">
        <f>'DFLE data'!I18</f>
        <v>64.330515250878307</v>
      </c>
      <c r="J134" s="45">
        <f>'DFLE data'!J18</f>
        <v>1.273612855540506</v>
      </c>
      <c r="K134" s="45">
        <f>'DFLE data'!K18</f>
        <v>1.2736128555404989</v>
      </c>
    </row>
    <row r="135" spans="1:11">
      <c r="A135" s="45" t="str">
        <f>'DFLE data'!A19</f>
        <v>2005 - 2009_Denbighshire_0_DFLE_females</v>
      </c>
      <c r="B135" s="45" t="str">
        <f>'DFLE data'!B19</f>
        <v>Denbighshire</v>
      </c>
      <c r="C135" s="45" t="str">
        <f>'DFLE data'!C19</f>
        <v>Denbighshire</v>
      </c>
      <c r="D135" s="45" t="str">
        <f>'DFLE data'!D19</f>
        <v>2005 - 2009</v>
      </c>
      <c r="E135" s="45">
        <f>'DFLE data'!E19</f>
        <v>0</v>
      </c>
      <c r="F135" s="45" t="str">
        <f>'DFLE data'!F19</f>
        <v>Females</v>
      </c>
      <c r="G135" s="45">
        <f>'DFLE data'!G19</f>
        <v>62.0291792230148</v>
      </c>
      <c r="H135" s="45">
        <f>'DFLE data'!H19</f>
        <v>60.703660681486099</v>
      </c>
      <c r="I135" s="45">
        <f>'DFLE data'!I19</f>
        <v>63.354697764543502</v>
      </c>
      <c r="J135" s="45">
        <f>'DFLE data'!J19</f>
        <v>1.3255185415287016</v>
      </c>
      <c r="K135" s="45">
        <f>'DFLE data'!K19</f>
        <v>1.3255185415287016</v>
      </c>
    </row>
    <row r="136" spans="1:11">
      <c r="A136" s="45" t="str">
        <f>'DFLE data'!A20</f>
        <v>2005 - 2009_Flintshire_0_DFLE_females</v>
      </c>
      <c r="B136" s="45" t="str">
        <f>'DFLE data'!B20</f>
        <v>Flintshire</v>
      </c>
      <c r="C136" s="45" t="str">
        <f>'DFLE data'!C20</f>
        <v>Flintshire</v>
      </c>
      <c r="D136" s="45" t="str">
        <f>'DFLE data'!D20</f>
        <v>2005 - 2009</v>
      </c>
      <c r="E136" s="45">
        <f>'DFLE data'!E20</f>
        <v>0</v>
      </c>
      <c r="F136" s="45" t="str">
        <f>'DFLE data'!F20</f>
        <v>Females</v>
      </c>
      <c r="G136" s="45">
        <f>'DFLE data'!G20</f>
        <v>62.356261079858903</v>
      </c>
      <c r="H136" s="45">
        <f>'DFLE data'!H20</f>
        <v>61.036708336456599</v>
      </c>
      <c r="I136" s="45">
        <f>'DFLE data'!I20</f>
        <v>63.675813823261301</v>
      </c>
      <c r="J136" s="45">
        <f>'DFLE data'!J20</f>
        <v>1.3195527434023973</v>
      </c>
      <c r="K136" s="45">
        <f>'DFLE data'!K20</f>
        <v>1.3195527434023049</v>
      </c>
    </row>
    <row r="137" spans="1:11">
      <c r="A137" s="45" t="str">
        <f>'DFLE data'!A21</f>
        <v>2005 - 2009_Gwynedd_0_DFLE_females</v>
      </c>
      <c r="B137" s="45" t="str">
        <f>'DFLE data'!B21</f>
        <v>Gwynedd</v>
      </c>
      <c r="C137" s="45" t="str">
        <f>'DFLE data'!C21</f>
        <v>Gwynedd</v>
      </c>
      <c r="D137" s="45" t="str">
        <f>'DFLE data'!D21</f>
        <v>2005 - 2009</v>
      </c>
      <c r="E137" s="45">
        <f>'DFLE data'!E21</f>
        <v>0</v>
      </c>
      <c r="F137" s="45" t="str">
        <f>'DFLE data'!F21</f>
        <v>Females</v>
      </c>
      <c r="G137" s="45">
        <f>'DFLE data'!G21</f>
        <v>64.563836704162497</v>
      </c>
      <c r="H137" s="45">
        <f>'DFLE data'!H21</f>
        <v>63.235636849872002</v>
      </c>
      <c r="I137" s="45">
        <f>'DFLE data'!I21</f>
        <v>65.8920365584531</v>
      </c>
      <c r="J137" s="45">
        <f>'DFLE data'!J21</f>
        <v>1.3281998542906024</v>
      </c>
      <c r="K137" s="45">
        <f>'DFLE data'!K21</f>
        <v>1.3281998542904958</v>
      </c>
    </row>
    <row r="138" spans="1:11">
      <c r="A138" s="45" t="str">
        <f>'DFLE data'!A22</f>
        <v>2005 - 2009_Isle of Anglesey_0_DFLE_females</v>
      </c>
      <c r="B138" s="45" t="str">
        <f>'DFLE data'!B22</f>
        <v>Isle of Anglesey</v>
      </c>
      <c r="C138" s="45" t="str">
        <f>'DFLE data'!C22</f>
        <v>Isle of Anglesey</v>
      </c>
      <c r="D138" s="45" t="str">
        <f>'DFLE data'!D22</f>
        <v>2005 - 2009</v>
      </c>
      <c r="E138" s="45">
        <f>'DFLE data'!E22</f>
        <v>0</v>
      </c>
      <c r="F138" s="45" t="str">
        <f>'DFLE data'!F22</f>
        <v>Females</v>
      </c>
      <c r="G138" s="45">
        <f>'DFLE data'!G22</f>
        <v>63.4224850251329</v>
      </c>
      <c r="H138" s="45">
        <f>'DFLE data'!H22</f>
        <v>62.151621500826003</v>
      </c>
      <c r="I138" s="45">
        <f>'DFLE data'!I22</f>
        <v>64.693348549439804</v>
      </c>
      <c r="J138" s="45">
        <f>'DFLE data'!J22</f>
        <v>1.270863524306904</v>
      </c>
      <c r="K138" s="45">
        <f>'DFLE data'!K22</f>
        <v>1.2708635243068969</v>
      </c>
    </row>
    <row r="139" spans="1:11">
      <c r="A139" s="45" t="str">
        <f>'DFLE data'!A23</f>
        <v>2005 - 2009_Merthyr Tydfil_0_DFLE_females</v>
      </c>
      <c r="B139" s="45" t="str">
        <f>'DFLE data'!B23</f>
        <v>Merthyr Tydfil</v>
      </c>
      <c r="C139" s="45" t="str">
        <f>'DFLE data'!C23</f>
        <v>Merthyr Tydfil</v>
      </c>
      <c r="D139" s="45" t="str">
        <f>'DFLE data'!D23</f>
        <v>2005 - 2009</v>
      </c>
      <c r="E139" s="45">
        <f>'DFLE data'!E23</f>
        <v>0</v>
      </c>
      <c r="F139" s="45" t="str">
        <f>'DFLE data'!F23</f>
        <v>Females</v>
      </c>
      <c r="G139" s="45">
        <f>'DFLE data'!G23</f>
        <v>56.951018462842001</v>
      </c>
      <c r="H139" s="45">
        <f>'DFLE data'!H23</f>
        <v>55.596691362959596</v>
      </c>
      <c r="I139" s="45">
        <f>'DFLE data'!I23</f>
        <v>58.305345562724398</v>
      </c>
      <c r="J139" s="45">
        <f>'DFLE data'!J23</f>
        <v>1.3543270998823971</v>
      </c>
      <c r="K139" s="45">
        <f>'DFLE data'!K23</f>
        <v>1.3543270998824042</v>
      </c>
    </row>
    <row r="140" spans="1:11">
      <c r="A140" s="45" t="str">
        <f>'DFLE data'!A24</f>
        <v>2005 - 2009_Monmouthshire_0_DFLE_females</v>
      </c>
      <c r="B140" s="45" t="str">
        <f>'DFLE data'!B24</f>
        <v>Monmouthshire</v>
      </c>
      <c r="C140" s="45" t="str">
        <f>'DFLE data'!C24</f>
        <v>Monmouthshire</v>
      </c>
      <c r="D140" s="45" t="str">
        <f>'DFLE data'!D24</f>
        <v>2005 - 2009</v>
      </c>
      <c r="E140" s="45">
        <f>'DFLE data'!E24</f>
        <v>0</v>
      </c>
      <c r="F140" s="45" t="str">
        <f>'DFLE data'!F24</f>
        <v>Females</v>
      </c>
      <c r="G140" s="45">
        <f>'DFLE data'!G24</f>
        <v>63.981076771225602</v>
      </c>
      <c r="H140" s="45">
        <f>'DFLE data'!H24</f>
        <v>62.622241498363103</v>
      </c>
      <c r="I140" s="45">
        <f>'DFLE data'!I24</f>
        <v>65.339912044088095</v>
      </c>
      <c r="J140" s="45">
        <f>'DFLE data'!J24</f>
        <v>1.3588352728624926</v>
      </c>
      <c r="K140" s="45">
        <f>'DFLE data'!K24</f>
        <v>1.3588352728624997</v>
      </c>
    </row>
    <row r="141" spans="1:11">
      <c r="A141" s="45" t="str">
        <f>'DFLE data'!A25</f>
        <v>2005 - 2009_Neath Port Talbot_0_DFLE_females</v>
      </c>
      <c r="B141" s="45" t="str">
        <f>'DFLE data'!B25</f>
        <v>Neath Port Talbot</v>
      </c>
      <c r="C141" s="45" t="str">
        <f>'DFLE data'!C25</f>
        <v>Neath Port Talbot</v>
      </c>
      <c r="D141" s="45" t="str">
        <f>'DFLE data'!D25</f>
        <v>2005 - 2009</v>
      </c>
      <c r="E141" s="45">
        <f>'DFLE data'!E25</f>
        <v>0</v>
      </c>
      <c r="F141" s="45" t="str">
        <f>'DFLE data'!F25</f>
        <v>Females</v>
      </c>
      <c r="G141" s="45">
        <f>'DFLE data'!G25</f>
        <v>57.790143027014899</v>
      </c>
      <c r="H141" s="45">
        <f>'DFLE data'!H25</f>
        <v>56.448846864731202</v>
      </c>
      <c r="I141" s="45">
        <f>'DFLE data'!I25</f>
        <v>59.131439189298597</v>
      </c>
      <c r="J141" s="45">
        <f>'DFLE data'!J25</f>
        <v>1.3412961622836974</v>
      </c>
      <c r="K141" s="45">
        <f>'DFLE data'!K25</f>
        <v>1.3412961622836974</v>
      </c>
    </row>
    <row r="142" spans="1:11">
      <c r="A142" s="45" t="str">
        <f>'DFLE data'!A26</f>
        <v>2005 - 2009_Newport_0_DFLE_females</v>
      </c>
      <c r="B142" s="45" t="str">
        <f>'DFLE data'!B26</f>
        <v>Newport</v>
      </c>
      <c r="C142" s="45" t="str">
        <f>'DFLE data'!C26</f>
        <v>Newport</v>
      </c>
      <c r="D142" s="45" t="str">
        <f>'DFLE data'!D26</f>
        <v>2005 - 2009</v>
      </c>
      <c r="E142" s="45">
        <f>'DFLE data'!E26</f>
        <v>0</v>
      </c>
      <c r="F142" s="45" t="str">
        <f>'DFLE data'!F26</f>
        <v>Females</v>
      </c>
      <c r="G142" s="45">
        <f>'DFLE data'!G26</f>
        <v>60.979790860822</v>
      </c>
      <c r="H142" s="45">
        <f>'DFLE data'!H26</f>
        <v>59.622017777260801</v>
      </c>
      <c r="I142" s="45">
        <f>'DFLE data'!I26</f>
        <v>62.337563944383099</v>
      </c>
      <c r="J142" s="45">
        <f>'DFLE data'!J26</f>
        <v>1.3577730835610993</v>
      </c>
      <c r="K142" s="45">
        <f>'DFLE data'!K26</f>
        <v>1.3577730835611987</v>
      </c>
    </row>
    <row r="143" spans="1:11">
      <c r="A143" s="45" t="str">
        <f>'DFLE data'!A27</f>
        <v>2005 - 2009_Pembrokeshire_0_DFLE_females</v>
      </c>
      <c r="B143" s="45" t="str">
        <f>'DFLE data'!B27</f>
        <v>Pembrokeshire</v>
      </c>
      <c r="C143" s="45" t="str">
        <f>'DFLE data'!C27</f>
        <v>Pembrokeshire</v>
      </c>
      <c r="D143" s="45" t="str">
        <f>'DFLE data'!D27</f>
        <v>2005 - 2009</v>
      </c>
      <c r="E143" s="45">
        <f>'DFLE data'!E27</f>
        <v>0</v>
      </c>
      <c r="F143" s="45" t="str">
        <f>'DFLE data'!F27</f>
        <v>Females</v>
      </c>
      <c r="G143" s="45">
        <f>'DFLE data'!G27</f>
        <v>62.112956702831198</v>
      </c>
      <c r="H143" s="45">
        <f>'DFLE data'!H27</f>
        <v>60.720496648645899</v>
      </c>
      <c r="I143" s="45">
        <f>'DFLE data'!I27</f>
        <v>63.505416757016597</v>
      </c>
      <c r="J143" s="45">
        <f>'DFLE data'!J27</f>
        <v>1.3924600541853991</v>
      </c>
      <c r="K143" s="45">
        <f>'DFLE data'!K27</f>
        <v>1.3924600541852996</v>
      </c>
    </row>
    <row r="144" spans="1:11">
      <c r="A144" s="45" t="str">
        <f>'DFLE data'!A28</f>
        <v>2005 - 2009_Rhondda Cynon Taf_0_DFLE_females</v>
      </c>
      <c r="B144" s="45" t="str">
        <f>'DFLE data'!B28</f>
        <v>Rhondda Cynon Taf</v>
      </c>
      <c r="C144" s="45" t="str">
        <f>'DFLE data'!C28</f>
        <v>Rhondda Cynon Taf</v>
      </c>
      <c r="D144" s="45" t="str">
        <f>'DFLE data'!D28</f>
        <v>2005 - 2009</v>
      </c>
      <c r="E144" s="45">
        <f>'DFLE data'!E28</f>
        <v>0</v>
      </c>
      <c r="F144" s="45" t="str">
        <f>'DFLE data'!F28</f>
        <v>Females</v>
      </c>
      <c r="G144" s="45">
        <f>'DFLE data'!G28</f>
        <v>58.856403250590702</v>
      </c>
      <c r="H144" s="45">
        <f>'DFLE data'!H28</f>
        <v>57.708693388046299</v>
      </c>
      <c r="I144" s="45">
        <f>'DFLE data'!I28</f>
        <v>60.004113113135197</v>
      </c>
      <c r="J144" s="45">
        <f>'DFLE data'!J28</f>
        <v>1.1477098625444953</v>
      </c>
      <c r="K144" s="45">
        <f>'DFLE data'!K28</f>
        <v>1.1477098625444029</v>
      </c>
    </row>
    <row r="145" spans="1:11">
      <c r="A145" s="45" t="str">
        <f>'DFLE data'!A29</f>
        <v>2005 - 2009_Swansea_0_DFLE_females</v>
      </c>
      <c r="B145" s="45" t="str">
        <f>'DFLE data'!B29</f>
        <v>Swansea</v>
      </c>
      <c r="C145" s="45" t="str">
        <f>'DFLE data'!C29</f>
        <v>Swansea</v>
      </c>
      <c r="D145" s="45" t="str">
        <f>'DFLE data'!D29</f>
        <v>2005 - 2009</v>
      </c>
      <c r="E145" s="45">
        <f>'DFLE data'!E29</f>
        <v>0</v>
      </c>
      <c r="F145" s="45" t="str">
        <f>'DFLE data'!F29</f>
        <v>Females</v>
      </c>
      <c r="G145" s="45">
        <f>'DFLE data'!G29</f>
        <v>60.422561181541802</v>
      </c>
      <c r="H145" s="45">
        <f>'DFLE data'!H29</f>
        <v>59.276700770690702</v>
      </c>
      <c r="I145" s="45">
        <f>'DFLE data'!I29</f>
        <v>61.568421592392902</v>
      </c>
      <c r="J145" s="45">
        <f>'DFLE data'!J29</f>
        <v>1.1458604108510997</v>
      </c>
      <c r="K145" s="45">
        <f>'DFLE data'!K29</f>
        <v>1.1458604108510997</v>
      </c>
    </row>
    <row r="146" spans="1:11">
      <c r="A146" s="45" t="str">
        <f>'DFLE data'!A30</f>
        <v>2005 - 2009_The Vale of Glamorgan_0_DFLE_females</v>
      </c>
      <c r="B146" s="45" t="str">
        <f>'DFLE data'!B30</f>
        <v>The Vale of Glamorgan</v>
      </c>
      <c r="C146" s="45" t="str">
        <f>'DFLE data'!C30</f>
        <v>The Vale of Glamorgan</v>
      </c>
      <c r="D146" s="45" t="str">
        <f>'DFLE data'!D30</f>
        <v>2005 - 2009</v>
      </c>
      <c r="E146" s="45">
        <f>'DFLE data'!E30</f>
        <v>0</v>
      </c>
      <c r="F146" s="45" t="str">
        <f>'DFLE data'!F30</f>
        <v>Females</v>
      </c>
      <c r="G146" s="45">
        <f>'DFLE data'!G30</f>
        <v>62.458635171390299</v>
      </c>
      <c r="H146" s="45">
        <f>'DFLE data'!H30</f>
        <v>61.110675151564699</v>
      </c>
      <c r="I146" s="45">
        <f>'DFLE data'!I30</f>
        <v>63.806595191215898</v>
      </c>
      <c r="J146" s="45">
        <f>'DFLE data'!J30</f>
        <v>1.3479600198255994</v>
      </c>
      <c r="K146" s="45">
        <f>'DFLE data'!K30</f>
        <v>1.3479600198255994</v>
      </c>
    </row>
    <row r="147" spans="1:11">
      <c r="A147" s="45" t="str">
        <f>'DFLE data'!A31</f>
        <v>2005 - 2009_Torfaen_0_DFLE_females</v>
      </c>
      <c r="B147" s="45" t="str">
        <f>'DFLE data'!B31</f>
        <v>Torfaen</v>
      </c>
      <c r="C147" s="45" t="str">
        <f>'DFLE data'!C31</f>
        <v>Torfaen</v>
      </c>
      <c r="D147" s="45" t="str">
        <f>'DFLE data'!D31</f>
        <v>2005 - 2009</v>
      </c>
      <c r="E147" s="45">
        <f>'DFLE data'!E31</f>
        <v>0</v>
      </c>
      <c r="F147" s="45" t="str">
        <f>'DFLE data'!F31</f>
        <v>Females</v>
      </c>
      <c r="G147" s="45">
        <f>'DFLE data'!G31</f>
        <v>60.082402984576703</v>
      </c>
      <c r="H147" s="45">
        <f>'DFLE data'!H31</f>
        <v>58.599878095554502</v>
      </c>
      <c r="I147" s="45">
        <f>'DFLE data'!I31</f>
        <v>61.564927873598897</v>
      </c>
      <c r="J147" s="45">
        <f>'DFLE data'!J31</f>
        <v>1.4825248890221943</v>
      </c>
      <c r="K147" s="45">
        <f>'DFLE data'!K31</f>
        <v>1.4825248890222014</v>
      </c>
    </row>
    <row r="148" spans="1:11">
      <c r="A148" s="45" t="str">
        <f>'DFLE data'!A32</f>
        <v>2005 - 2009_Wrexham_0_DFLE_females</v>
      </c>
      <c r="B148" s="45" t="str">
        <f>'DFLE data'!B32</f>
        <v>Wrexham</v>
      </c>
      <c r="C148" s="45" t="str">
        <f>'DFLE data'!C32</f>
        <v>Wrexham</v>
      </c>
      <c r="D148" s="45" t="str">
        <f>'DFLE data'!D32</f>
        <v>2005 - 2009</v>
      </c>
      <c r="E148" s="45">
        <f>'DFLE data'!E32</f>
        <v>0</v>
      </c>
      <c r="F148" s="45" t="str">
        <f>'DFLE data'!F32</f>
        <v>Females</v>
      </c>
      <c r="G148" s="45">
        <f>'DFLE data'!G32</f>
        <v>62.450062026920897</v>
      </c>
      <c r="H148" s="45">
        <f>'DFLE data'!H32</f>
        <v>61.186582062394898</v>
      </c>
      <c r="I148" s="45">
        <f>'DFLE data'!I32</f>
        <v>63.713541991447002</v>
      </c>
      <c r="J148" s="45">
        <f>'DFLE data'!J32</f>
        <v>1.2634799645261054</v>
      </c>
      <c r="K148" s="45">
        <f>'DFLE data'!K32</f>
        <v>1.2634799645259989</v>
      </c>
    </row>
    <row r="149" spans="1:11">
      <c r="A149" s="45" t="str">
        <f>'DFLE data'!A33</f>
        <v>2005 - 2009_Wales_0_DFLE_males</v>
      </c>
      <c r="B149" s="45" t="str">
        <f>'DFLE data'!B33</f>
        <v>Wales</v>
      </c>
      <c r="C149" s="45" t="str">
        <f>'DFLE data'!C33</f>
        <v>Wales</v>
      </c>
      <c r="D149" s="45" t="str">
        <f>'DFLE data'!D33</f>
        <v>2005 - 2009</v>
      </c>
      <c r="E149" s="45">
        <f>'DFLE data'!E33</f>
        <v>0</v>
      </c>
      <c r="F149" s="45" t="str">
        <f>'DFLE data'!F33</f>
        <v>Males</v>
      </c>
      <c r="G149" s="45">
        <f>'DFLE data'!G33</f>
        <v>59.149713210280602</v>
      </c>
      <c r="H149" s="45">
        <f>'DFLE data'!H33</f>
        <v>58.861926963860398</v>
      </c>
      <c r="I149" s="45">
        <f>'DFLE data'!I33</f>
        <v>59.437499456700898</v>
      </c>
      <c r="J149" s="45">
        <f>'DFLE data'!J33</f>
        <v>0.28778624642029627</v>
      </c>
      <c r="K149" s="45">
        <f>'DFLE data'!K33</f>
        <v>0.2877862464202039</v>
      </c>
    </row>
    <row r="150" spans="1:11">
      <c r="A150" s="45" t="str">
        <f>'DFLE data'!A34</f>
        <v>2005 - 2009_ABM_0_DFLE_males</v>
      </c>
      <c r="B150" s="45" t="str">
        <f>'DFLE data'!B34</f>
        <v>ABM UHB</v>
      </c>
      <c r="C150" s="45" t="str">
        <f>'DFLE data'!C34</f>
        <v>ABM</v>
      </c>
      <c r="D150" s="45" t="str">
        <f>'DFLE data'!D34</f>
        <v>2005 - 2009</v>
      </c>
      <c r="E150" s="45">
        <f>'DFLE data'!E34</f>
        <v>0</v>
      </c>
      <c r="F150" s="45" t="str">
        <f>'DFLE data'!F34</f>
        <v>Males</v>
      </c>
      <c r="G150" s="45">
        <f>'DFLE data'!G34</f>
        <v>57.577114735301002</v>
      </c>
      <c r="H150" s="45">
        <f>'DFLE data'!H34</f>
        <v>56.867938884108099</v>
      </c>
      <c r="I150" s="45">
        <f>'DFLE data'!I34</f>
        <v>58.286290586493898</v>
      </c>
      <c r="J150" s="45">
        <f>'DFLE data'!J34</f>
        <v>0.70917585119289583</v>
      </c>
      <c r="K150" s="45">
        <f>'DFLE data'!K34</f>
        <v>0.70917585119290294</v>
      </c>
    </row>
    <row r="151" spans="1:11">
      <c r="A151" s="45" t="str">
        <f>'DFLE data'!A35</f>
        <v>2005 - 2009_Aneurin Bevan_0_DFLE_males</v>
      </c>
      <c r="B151" s="45" t="str">
        <f>'DFLE data'!B35</f>
        <v>Aneurin Bevan HB</v>
      </c>
      <c r="C151" s="45" t="str">
        <f>'DFLE data'!C35</f>
        <v>Aneurin Bevan</v>
      </c>
      <c r="D151" s="45" t="str">
        <f>'DFLE data'!D35</f>
        <v>2005 - 2009</v>
      </c>
      <c r="E151" s="45">
        <f>'DFLE data'!E35</f>
        <v>0</v>
      </c>
      <c r="F151" s="45" t="str">
        <f>'DFLE data'!F35</f>
        <v>Males</v>
      </c>
      <c r="G151" s="45">
        <f>'DFLE data'!G35</f>
        <v>57.894760937860497</v>
      </c>
      <c r="H151" s="45">
        <f>'DFLE data'!H35</f>
        <v>57.285135207076898</v>
      </c>
      <c r="I151" s="45">
        <f>'DFLE data'!I35</f>
        <v>58.504386668644003</v>
      </c>
      <c r="J151" s="45">
        <f>'DFLE data'!J35</f>
        <v>0.60962573078350601</v>
      </c>
      <c r="K151" s="45">
        <f>'DFLE data'!K35</f>
        <v>0.60962573078359839</v>
      </c>
    </row>
    <row r="152" spans="1:11">
      <c r="A152" s="45" t="str">
        <f>'DFLE data'!A36</f>
        <v>2005 - 2009_Betsi_0_DFLE_males</v>
      </c>
      <c r="B152" s="45" t="str">
        <f>'DFLE data'!B36</f>
        <v>Betsi Cadwaladr UHB</v>
      </c>
      <c r="C152" s="45" t="str">
        <f>'DFLE data'!C36</f>
        <v>Betsi</v>
      </c>
      <c r="D152" s="45" t="str">
        <f>'DFLE data'!D36</f>
        <v>2005 - 2009</v>
      </c>
      <c r="E152" s="45">
        <f>'DFLE data'!E36</f>
        <v>0</v>
      </c>
      <c r="F152" s="45" t="str">
        <f>'DFLE data'!F36</f>
        <v>Males</v>
      </c>
      <c r="G152" s="45">
        <f>'DFLE data'!G36</f>
        <v>60.930549304845599</v>
      </c>
      <c r="H152" s="45">
        <f>'DFLE data'!H36</f>
        <v>60.404772274105902</v>
      </c>
      <c r="I152" s="45">
        <f>'DFLE data'!I36</f>
        <v>61.456326335585302</v>
      </c>
      <c r="J152" s="45">
        <f>'DFLE data'!J36</f>
        <v>0.52577703073970383</v>
      </c>
      <c r="K152" s="45">
        <f>'DFLE data'!K36</f>
        <v>0.52577703073969673</v>
      </c>
    </row>
    <row r="153" spans="1:11">
      <c r="A153" s="45" t="str">
        <f>'DFLE data'!A37</f>
        <v>2005 - 2009_CardiffVale_0_DFLE_males</v>
      </c>
      <c r="B153" s="45" t="str">
        <f>'DFLE data'!B37</f>
        <v>Cardiff and Vale UHB</v>
      </c>
      <c r="C153" s="45" t="str">
        <f>'DFLE data'!C37</f>
        <v>CardiffVale</v>
      </c>
      <c r="D153" s="45" t="str">
        <f>'DFLE data'!D37</f>
        <v>2005 - 2009</v>
      </c>
      <c r="E153" s="45">
        <f>'DFLE data'!E37</f>
        <v>0</v>
      </c>
      <c r="F153" s="45" t="str">
        <f>'DFLE data'!F37</f>
        <v>Males</v>
      </c>
      <c r="G153" s="45">
        <f>'DFLE data'!G37</f>
        <v>60.128292230873299</v>
      </c>
      <c r="H153" s="45">
        <f>'DFLE data'!H37</f>
        <v>59.332528041060101</v>
      </c>
      <c r="I153" s="45">
        <f>'DFLE data'!I37</f>
        <v>60.924056420686597</v>
      </c>
      <c r="J153" s="45">
        <f>'DFLE data'!J37</f>
        <v>0.79576418981329766</v>
      </c>
      <c r="K153" s="45">
        <f>'DFLE data'!K37</f>
        <v>0.79576418981319819</v>
      </c>
    </row>
    <row r="154" spans="1:11">
      <c r="A154" s="45" t="str">
        <f>'DFLE data'!A38</f>
        <v>2005 - 2009_Cwm Taf_0_DFLE_males</v>
      </c>
      <c r="B154" s="45" t="str">
        <f>'DFLE data'!B38</f>
        <v>Cwm Taf HB</v>
      </c>
      <c r="C154" s="45" t="str">
        <f>'DFLE data'!C38</f>
        <v>Cwm Taf</v>
      </c>
      <c r="D154" s="45" t="str">
        <f>'DFLE data'!D38</f>
        <v>2005 - 2009</v>
      </c>
      <c r="E154" s="45">
        <f>'DFLE data'!E38</f>
        <v>0</v>
      </c>
      <c r="F154" s="45" t="str">
        <f>'DFLE data'!F38</f>
        <v>Males</v>
      </c>
      <c r="G154" s="45">
        <f>'DFLE data'!G38</f>
        <v>56.105130808694597</v>
      </c>
      <c r="H154" s="45">
        <f>'DFLE data'!H38</f>
        <v>55.243143184976802</v>
      </c>
      <c r="I154" s="45">
        <f>'DFLE data'!I38</f>
        <v>56.967118432412398</v>
      </c>
      <c r="J154" s="45">
        <f>'DFLE data'!J38</f>
        <v>0.86198762371780191</v>
      </c>
      <c r="K154" s="45">
        <f>'DFLE data'!K38</f>
        <v>0.8619876237177948</v>
      </c>
    </row>
    <row r="155" spans="1:11">
      <c r="A155" s="45" t="str">
        <f>'DFLE data'!A39</f>
        <v>2005 - 2009_Hywel Dda_0_DFLE_males</v>
      </c>
      <c r="B155" s="45" t="str">
        <f>'DFLE data'!B39</f>
        <v>Hywel Dda HB</v>
      </c>
      <c r="C155" s="45" t="str">
        <f>'DFLE data'!C39</f>
        <v>Hywel Dda</v>
      </c>
      <c r="D155" s="45" t="str">
        <f>'DFLE data'!D39</f>
        <v>2005 - 2009</v>
      </c>
      <c r="E155" s="45">
        <f>'DFLE data'!E39</f>
        <v>0</v>
      </c>
      <c r="F155" s="45" t="str">
        <f>'DFLE data'!F39</f>
        <v>Males</v>
      </c>
      <c r="G155" s="45">
        <f>'DFLE data'!G39</f>
        <v>59.493332594320798</v>
      </c>
      <c r="H155" s="45">
        <f>'DFLE data'!H39</f>
        <v>58.738758656836097</v>
      </c>
      <c r="I155" s="45">
        <f>'DFLE data'!I39</f>
        <v>60.247906531805398</v>
      </c>
      <c r="J155" s="45">
        <f>'DFLE data'!J39</f>
        <v>0.75457393748460078</v>
      </c>
      <c r="K155" s="45">
        <f>'DFLE data'!K39</f>
        <v>0.75457393748470025</v>
      </c>
    </row>
    <row r="156" spans="1:11">
      <c r="A156" s="45" t="str">
        <f>'DFLE data'!A40</f>
        <v>2005 - 2009_Powys_0_DFLE_males</v>
      </c>
      <c r="B156" s="45" t="str">
        <f>'DFLE data'!B40</f>
        <v>Powys THB</v>
      </c>
      <c r="C156" s="45" t="str">
        <f>'DFLE data'!C40</f>
        <v>Powys</v>
      </c>
      <c r="D156" s="45" t="str">
        <f>'DFLE data'!D40</f>
        <v>2005 - 2009</v>
      </c>
      <c r="E156" s="45">
        <f>'DFLE data'!E40</f>
        <v>0</v>
      </c>
      <c r="F156" s="45" t="str">
        <f>'DFLE data'!F40</f>
        <v>Males</v>
      </c>
      <c r="G156" s="45">
        <f>'DFLE data'!G40</f>
        <v>62.468601925033497</v>
      </c>
      <c r="H156" s="45">
        <f>'DFLE data'!H40</f>
        <v>61.167289701909397</v>
      </c>
      <c r="I156" s="45">
        <f>'DFLE data'!I40</f>
        <v>63.769914148157604</v>
      </c>
      <c r="J156" s="45">
        <f>'DFLE data'!J40</f>
        <v>1.301312223124107</v>
      </c>
      <c r="K156" s="45">
        <f>'DFLE data'!K40</f>
        <v>1.3013122231240999</v>
      </c>
    </row>
    <row r="157" spans="1:11">
      <c r="A157" s="45" t="str">
        <f>'DFLE data'!A41</f>
        <v>2005 - 2009_Blaenau Gwent_0_DFLE_males</v>
      </c>
      <c r="B157" s="45" t="str">
        <f>'DFLE data'!B41</f>
        <v>Blaenau Gwent</v>
      </c>
      <c r="C157" s="45" t="str">
        <f>'DFLE data'!C41</f>
        <v>Blaenau Gwent</v>
      </c>
      <c r="D157" s="45" t="str">
        <f>'DFLE data'!D41</f>
        <v>2005 - 2009</v>
      </c>
      <c r="E157" s="45">
        <f>'DFLE data'!E41</f>
        <v>0</v>
      </c>
      <c r="F157" s="45" t="str">
        <f>'DFLE data'!F41</f>
        <v>Males</v>
      </c>
      <c r="G157" s="45">
        <f>'DFLE data'!G41</f>
        <v>54.311029235303103</v>
      </c>
      <c r="H157" s="45">
        <f>'DFLE data'!H41</f>
        <v>52.967497298158399</v>
      </c>
      <c r="I157" s="45">
        <f>'DFLE data'!I41</f>
        <v>55.654561172447799</v>
      </c>
      <c r="J157" s="45">
        <f>'DFLE data'!J41</f>
        <v>1.3435319371446965</v>
      </c>
      <c r="K157" s="45">
        <f>'DFLE data'!K41</f>
        <v>1.3435319371447036</v>
      </c>
    </row>
    <row r="158" spans="1:11">
      <c r="A158" s="45" t="str">
        <f>'DFLE data'!A42</f>
        <v>2005 - 2009_Bridgend_0_DFLE_males</v>
      </c>
      <c r="B158" s="45" t="str">
        <f>'DFLE data'!B42</f>
        <v>Bridgend</v>
      </c>
      <c r="C158" s="45" t="str">
        <f>'DFLE data'!C42</f>
        <v>Bridgend</v>
      </c>
      <c r="D158" s="45" t="str">
        <f>'DFLE data'!D42</f>
        <v>2005 - 2009</v>
      </c>
      <c r="E158" s="45">
        <f>'DFLE data'!E42</f>
        <v>0</v>
      </c>
      <c r="F158" s="45" t="str">
        <f>'DFLE data'!F42</f>
        <v>Males</v>
      </c>
      <c r="G158" s="45">
        <f>'DFLE data'!G42</f>
        <v>57.031258618744602</v>
      </c>
      <c r="H158" s="45">
        <f>'DFLE data'!H42</f>
        <v>55.735860904359903</v>
      </c>
      <c r="I158" s="45">
        <f>'DFLE data'!I42</f>
        <v>58.3266563331293</v>
      </c>
      <c r="J158" s="45">
        <f>'DFLE data'!J42</f>
        <v>1.2953977143846984</v>
      </c>
      <c r="K158" s="45">
        <f>'DFLE data'!K42</f>
        <v>1.2953977143846984</v>
      </c>
    </row>
    <row r="159" spans="1:11">
      <c r="A159" s="45" t="str">
        <f>'DFLE data'!A43</f>
        <v>2005 - 2009_Caerphilly_0_DFLE_males</v>
      </c>
      <c r="B159" s="45" t="str">
        <f>'DFLE data'!B43</f>
        <v>Caerphilly</v>
      </c>
      <c r="C159" s="45" t="str">
        <f>'DFLE data'!C43</f>
        <v>Caerphilly</v>
      </c>
      <c r="D159" s="45" t="str">
        <f>'DFLE data'!D43</f>
        <v>2005 - 2009</v>
      </c>
      <c r="E159" s="45">
        <f>'DFLE data'!E43</f>
        <v>0</v>
      </c>
      <c r="F159" s="45" t="str">
        <f>'DFLE data'!F43</f>
        <v>Males</v>
      </c>
      <c r="G159" s="45">
        <f>'DFLE data'!G43</f>
        <v>55.837709758423003</v>
      </c>
      <c r="H159" s="45">
        <f>'DFLE data'!H43</f>
        <v>54.555846802079998</v>
      </c>
      <c r="I159" s="45">
        <f>'DFLE data'!I43</f>
        <v>57.119572714765901</v>
      </c>
      <c r="J159" s="45">
        <f>'DFLE data'!J43</f>
        <v>1.2818629563428985</v>
      </c>
      <c r="K159" s="45">
        <f>'DFLE data'!K43</f>
        <v>1.2818629563430051</v>
      </c>
    </row>
    <row r="160" spans="1:11">
      <c r="A160" s="45" t="str">
        <f>'DFLE data'!A44</f>
        <v>2005 - 2009_Cardiff_0_DFLE_males</v>
      </c>
      <c r="B160" s="45" t="str">
        <f>'DFLE data'!B44</f>
        <v>Cardiff</v>
      </c>
      <c r="C160" s="45" t="str">
        <f>'DFLE data'!C44</f>
        <v>Cardiff</v>
      </c>
      <c r="D160" s="45" t="str">
        <f>'DFLE data'!D44</f>
        <v>2005 - 2009</v>
      </c>
      <c r="E160" s="45">
        <f>'DFLE data'!E44</f>
        <v>0</v>
      </c>
      <c r="F160" s="45" t="str">
        <f>'DFLE data'!F44</f>
        <v>Males</v>
      </c>
      <c r="G160" s="45">
        <f>'DFLE data'!G44</f>
        <v>59.769495892822903</v>
      </c>
      <c r="H160" s="45">
        <f>'DFLE data'!H44</f>
        <v>58.746168997724098</v>
      </c>
      <c r="I160" s="45">
        <f>'DFLE data'!I44</f>
        <v>60.792822787921601</v>
      </c>
      <c r="J160" s="45">
        <f>'DFLE data'!J44</f>
        <v>1.0233268950986982</v>
      </c>
      <c r="K160" s="45">
        <f>'DFLE data'!K44</f>
        <v>1.0233268950988048</v>
      </c>
    </row>
    <row r="161" spans="1:11">
      <c r="A161" s="45" t="str">
        <f>'DFLE data'!A45</f>
        <v>2005 - 2009_Carmarthenshire_0_DFLE_males</v>
      </c>
      <c r="B161" s="45" t="str">
        <f>'DFLE data'!B45</f>
        <v>Carmarthenshire</v>
      </c>
      <c r="C161" s="45" t="str">
        <f>'DFLE data'!C45</f>
        <v>Carmarthenshire</v>
      </c>
      <c r="D161" s="45" t="str">
        <f>'DFLE data'!D45</f>
        <v>2005 - 2009</v>
      </c>
      <c r="E161" s="45">
        <f>'DFLE data'!E45</f>
        <v>0</v>
      </c>
      <c r="F161" s="45" t="str">
        <f>'DFLE data'!F45</f>
        <v>Males</v>
      </c>
      <c r="G161" s="45">
        <f>'DFLE data'!G45</f>
        <v>57.885034525497304</v>
      </c>
      <c r="H161" s="45">
        <f>'DFLE data'!H45</f>
        <v>56.6560698103807</v>
      </c>
      <c r="I161" s="45">
        <f>'DFLE data'!I45</f>
        <v>59.113999240614</v>
      </c>
      <c r="J161" s="45">
        <f>'DFLE data'!J45</f>
        <v>1.228964715116696</v>
      </c>
      <c r="K161" s="45">
        <f>'DFLE data'!K45</f>
        <v>1.2289647151166037</v>
      </c>
    </row>
    <row r="162" spans="1:11">
      <c r="A162" s="45" t="str">
        <f>'DFLE data'!A46</f>
        <v>2005 - 2009_Ceredigion_0_DFLE_males</v>
      </c>
      <c r="B162" s="45" t="str">
        <f>'DFLE data'!B46</f>
        <v>Ceredigion</v>
      </c>
      <c r="C162" s="45" t="str">
        <f>'DFLE data'!C46</f>
        <v>Ceredigion</v>
      </c>
      <c r="D162" s="45" t="str">
        <f>'DFLE data'!D46</f>
        <v>2005 - 2009</v>
      </c>
      <c r="E162" s="45">
        <f>'DFLE data'!E46</f>
        <v>0</v>
      </c>
      <c r="F162" s="45" t="str">
        <f>'DFLE data'!F46</f>
        <v>Males</v>
      </c>
      <c r="G162" s="45">
        <f>'DFLE data'!G46</f>
        <v>62.384416624257099</v>
      </c>
      <c r="H162" s="45">
        <f>'DFLE data'!H46</f>
        <v>61.004089869907503</v>
      </c>
      <c r="I162" s="45">
        <f>'DFLE data'!I46</f>
        <v>63.764743378606603</v>
      </c>
      <c r="J162" s="45">
        <f>'DFLE data'!J46</f>
        <v>1.3803267543495039</v>
      </c>
      <c r="K162" s="45">
        <f>'DFLE data'!K46</f>
        <v>1.3803267543495963</v>
      </c>
    </row>
    <row r="163" spans="1:11">
      <c r="A163" s="45" t="str">
        <f>'DFLE data'!A47</f>
        <v>2005 - 2009_Conwy_0_DFLE_males</v>
      </c>
      <c r="B163" s="45" t="str">
        <f>'DFLE data'!B47</f>
        <v>Conwy</v>
      </c>
      <c r="C163" s="45" t="str">
        <f>'DFLE data'!C47</f>
        <v>Conwy</v>
      </c>
      <c r="D163" s="45" t="str">
        <f>'DFLE data'!D47</f>
        <v>2005 - 2009</v>
      </c>
      <c r="E163" s="45">
        <f>'DFLE data'!E47</f>
        <v>0</v>
      </c>
      <c r="F163" s="45" t="str">
        <f>'DFLE data'!F47</f>
        <v>Males</v>
      </c>
      <c r="G163" s="45">
        <f>'DFLE data'!G47</f>
        <v>61.673131437282301</v>
      </c>
      <c r="H163" s="45">
        <f>'DFLE data'!H47</f>
        <v>60.385203371796798</v>
      </c>
      <c r="I163" s="45">
        <f>'DFLE data'!I47</f>
        <v>62.961059502767803</v>
      </c>
      <c r="J163" s="45">
        <f>'DFLE data'!J47</f>
        <v>1.2879280654855023</v>
      </c>
      <c r="K163" s="45">
        <f>'DFLE data'!K47</f>
        <v>1.2879280654855023</v>
      </c>
    </row>
    <row r="164" spans="1:11">
      <c r="A164" s="45" t="str">
        <f>'DFLE data'!A48</f>
        <v>2005 - 2009_Denbighshire_0_DFLE_males</v>
      </c>
      <c r="B164" s="45" t="str">
        <f>'DFLE data'!B48</f>
        <v>Denbighshire</v>
      </c>
      <c r="C164" s="45" t="str">
        <f>'DFLE data'!C48</f>
        <v>Denbighshire</v>
      </c>
      <c r="D164" s="45" t="str">
        <f>'DFLE data'!D48</f>
        <v>2005 - 2009</v>
      </c>
      <c r="E164" s="45">
        <f>'DFLE data'!E48</f>
        <v>0</v>
      </c>
      <c r="F164" s="45" t="str">
        <f>'DFLE data'!F48</f>
        <v>Males</v>
      </c>
      <c r="G164" s="45">
        <f>'DFLE data'!G48</f>
        <v>59.931924384641398</v>
      </c>
      <c r="H164" s="45">
        <f>'DFLE data'!H48</f>
        <v>58.624036124309796</v>
      </c>
      <c r="I164" s="45">
        <f>'DFLE data'!I48</f>
        <v>61.239812644973</v>
      </c>
      <c r="J164" s="45">
        <f>'DFLE data'!J48</f>
        <v>1.3078882603316018</v>
      </c>
      <c r="K164" s="45">
        <f>'DFLE data'!K48</f>
        <v>1.3078882603316018</v>
      </c>
    </row>
    <row r="165" spans="1:11">
      <c r="A165" s="45" t="str">
        <f>'DFLE data'!A49</f>
        <v>2005 - 2009_Flintshire_0_DFLE_males</v>
      </c>
      <c r="B165" s="45" t="str">
        <f>'DFLE data'!B49</f>
        <v>Flintshire</v>
      </c>
      <c r="C165" s="45" t="str">
        <f>'DFLE data'!C49</f>
        <v>Flintshire</v>
      </c>
      <c r="D165" s="45" t="str">
        <f>'DFLE data'!D49</f>
        <v>2005 - 2009</v>
      </c>
      <c r="E165" s="45">
        <f>'DFLE data'!E49</f>
        <v>0</v>
      </c>
      <c r="F165" s="45" t="str">
        <f>'DFLE data'!F49</f>
        <v>Males</v>
      </c>
      <c r="G165" s="45">
        <f>'DFLE data'!G49</f>
        <v>60.811652732726401</v>
      </c>
      <c r="H165" s="45">
        <f>'DFLE data'!H49</f>
        <v>59.576022904601999</v>
      </c>
      <c r="I165" s="45">
        <f>'DFLE data'!I49</f>
        <v>62.047282560850803</v>
      </c>
      <c r="J165" s="45">
        <f>'DFLE data'!J49</f>
        <v>1.2356298281244023</v>
      </c>
      <c r="K165" s="45">
        <f>'DFLE data'!K49</f>
        <v>1.2356298281244023</v>
      </c>
    </row>
    <row r="166" spans="1:11">
      <c r="A166" s="45" t="str">
        <f>'DFLE data'!A50</f>
        <v>2005 - 2009_Gwynedd_0_DFLE_males</v>
      </c>
      <c r="B166" s="45" t="str">
        <f>'DFLE data'!B50</f>
        <v>Gwynedd</v>
      </c>
      <c r="C166" s="45" t="str">
        <f>'DFLE data'!C50</f>
        <v>Gwynedd</v>
      </c>
      <c r="D166" s="45" t="str">
        <f>'DFLE data'!D50</f>
        <v>2005 - 2009</v>
      </c>
      <c r="E166" s="45">
        <f>'DFLE data'!E50</f>
        <v>0</v>
      </c>
      <c r="F166" s="45" t="str">
        <f>'DFLE data'!F50</f>
        <v>Males</v>
      </c>
      <c r="G166" s="45">
        <f>'DFLE data'!G50</f>
        <v>61.097992351899499</v>
      </c>
      <c r="H166" s="45">
        <f>'DFLE data'!H50</f>
        <v>59.8450284251971</v>
      </c>
      <c r="I166" s="45">
        <f>'DFLE data'!I50</f>
        <v>62.350956278601799</v>
      </c>
      <c r="J166" s="45">
        <f>'DFLE data'!J50</f>
        <v>1.2529639267023001</v>
      </c>
      <c r="K166" s="45">
        <f>'DFLE data'!K50</f>
        <v>1.2529639267023995</v>
      </c>
    </row>
    <row r="167" spans="1:11">
      <c r="A167" s="45" t="str">
        <f>'DFLE data'!A51</f>
        <v>2005 - 2009_Isle of Anglesey_0_DFLE_males</v>
      </c>
      <c r="B167" s="45" t="str">
        <f>'DFLE data'!B51</f>
        <v>Isle of Anglesey</v>
      </c>
      <c r="C167" s="45" t="str">
        <f>'DFLE data'!C51</f>
        <v>Isle of Anglesey</v>
      </c>
      <c r="D167" s="45" t="str">
        <f>'DFLE data'!D51</f>
        <v>2005 - 2009</v>
      </c>
      <c r="E167" s="45">
        <f>'DFLE data'!E51</f>
        <v>0</v>
      </c>
      <c r="F167" s="45" t="str">
        <f>'DFLE data'!F51</f>
        <v>Males</v>
      </c>
      <c r="G167" s="45">
        <f>'DFLE data'!G51</f>
        <v>59.630295734733203</v>
      </c>
      <c r="H167" s="45">
        <f>'DFLE data'!H51</f>
        <v>58.383358800817902</v>
      </c>
      <c r="I167" s="45">
        <f>'DFLE data'!I51</f>
        <v>60.877232668648404</v>
      </c>
      <c r="J167" s="45">
        <f>'DFLE data'!J51</f>
        <v>1.246936933915201</v>
      </c>
      <c r="K167" s="45">
        <f>'DFLE data'!K51</f>
        <v>1.2469369339153005</v>
      </c>
    </row>
    <row r="168" spans="1:11">
      <c r="A168" s="45" t="str">
        <f>'DFLE data'!A52</f>
        <v>2005 - 2009_Merthyr Tydfil_0_DFLE_males</v>
      </c>
      <c r="B168" s="45" t="str">
        <f>'DFLE data'!B52</f>
        <v>Merthyr Tydfil</v>
      </c>
      <c r="C168" s="45" t="str">
        <f>'DFLE data'!C52</f>
        <v>Merthyr Tydfil</v>
      </c>
      <c r="D168" s="45" t="str">
        <f>'DFLE data'!D52</f>
        <v>2005 - 2009</v>
      </c>
      <c r="E168" s="45">
        <f>'DFLE data'!E52</f>
        <v>0</v>
      </c>
      <c r="F168" s="45" t="str">
        <f>'DFLE data'!F52</f>
        <v>Males</v>
      </c>
      <c r="G168" s="45">
        <f>'DFLE data'!G52</f>
        <v>55.668198127239798</v>
      </c>
      <c r="H168" s="45">
        <f>'DFLE data'!H52</f>
        <v>54.390288351045399</v>
      </c>
      <c r="I168" s="45">
        <f>'DFLE data'!I52</f>
        <v>56.946107903434203</v>
      </c>
      <c r="J168" s="45">
        <f>'DFLE data'!J52</f>
        <v>1.2779097761944058</v>
      </c>
      <c r="K168" s="45">
        <f>'DFLE data'!K52</f>
        <v>1.2779097761943987</v>
      </c>
    </row>
    <row r="169" spans="1:11">
      <c r="A169" s="45" t="str">
        <f>'DFLE data'!A53</f>
        <v>2005 - 2009_Monmouthshire_0_DFLE_males</v>
      </c>
      <c r="B169" s="45" t="str">
        <f>'DFLE data'!B53</f>
        <v>Monmouthshire</v>
      </c>
      <c r="C169" s="45" t="str">
        <f>'DFLE data'!C53</f>
        <v>Monmouthshire</v>
      </c>
      <c r="D169" s="45" t="str">
        <f>'DFLE data'!D53</f>
        <v>2005 - 2009</v>
      </c>
      <c r="E169" s="45">
        <f>'DFLE data'!E53</f>
        <v>0</v>
      </c>
      <c r="F169" s="45" t="str">
        <f>'DFLE data'!F53</f>
        <v>Males</v>
      </c>
      <c r="G169" s="45">
        <f>'DFLE data'!G53</f>
        <v>63.244960535347303</v>
      </c>
      <c r="H169" s="45">
        <f>'DFLE data'!H53</f>
        <v>61.939764310871297</v>
      </c>
      <c r="I169" s="45">
        <f>'DFLE data'!I53</f>
        <v>64.550156759823295</v>
      </c>
      <c r="J169" s="45">
        <f>'DFLE data'!J53</f>
        <v>1.305196224475992</v>
      </c>
      <c r="K169" s="45">
        <f>'DFLE data'!K53</f>
        <v>1.3051962244760063</v>
      </c>
    </row>
    <row r="170" spans="1:11">
      <c r="A170" s="45" t="str">
        <f>'DFLE data'!A54</f>
        <v>2005 - 2009_Neath Port Talbot_0_DFLE_males</v>
      </c>
      <c r="B170" s="45" t="str">
        <f>'DFLE data'!B54</f>
        <v>Neath Port Talbot</v>
      </c>
      <c r="C170" s="45" t="str">
        <f>'DFLE data'!C54</f>
        <v>Neath Port Talbot</v>
      </c>
      <c r="D170" s="45" t="str">
        <f>'DFLE data'!D54</f>
        <v>2005 - 2009</v>
      </c>
      <c r="E170" s="45">
        <f>'DFLE data'!E54</f>
        <v>0</v>
      </c>
      <c r="F170" s="45" t="str">
        <f>'DFLE data'!F54</f>
        <v>Males</v>
      </c>
      <c r="G170" s="45">
        <f>'DFLE data'!G54</f>
        <v>56.2098285829655</v>
      </c>
      <c r="H170" s="45">
        <f>'DFLE data'!H54</f>
        <v>54.902205795406303</v>
      </c>
      <c r="I170" s="45">
        <f>'DFLE data'!I54</f>
        <v>57.517451370524697</v>
      </c>
      <c r="J170" s="45">
        <f>'DFLE data'!J54</f>
        <v>1.3076227875591968</v>
      </c>
      <c r="K170" s="45">
        <f>'DFLE data'!K54</f>
        <v>1.3076227875591968</v>
      </c>
    </row>
    <row r="171" spans="1:11">
      <c r="A171" s="45" t="str">
        <f>'DFLE data'!A55</f>
        <v>2005 - 2009_Newport_0_DFLE_males</v>
      </c>
      <c r="B171" s="45" t="str">
        <f>'DFLE data'!B55</f>
        <v>Newport</v>
      </c>
      <c r="C171" s="45" t="str">
        <f>'DFLE data'!C55</f>
        <v>Newport</v>
      </c>
      <c r="D171" s="45" t="str">
        <f>'DFLE data'!D55</f>
        <v>2005 - 2009</v>
      </c>
      <c r="E171" s="45">
        <f>'DFLE data'!E55</f>
        <v>0</v>
      </c>
      <c r="F171" s="45" t="str">
        <f>'DFLE data'!F55</f>
        <v>Males</v>
      </c>
      <c r="G171" s="45">
        <f>'DFLE data'!G55</f>
        <v>59.025467885042801</v>
      </c>
      <c r="H171" s="45">
        <f>'DFLE data'!H55</f>
        <v>57.685152252409999</v>
      </c>
      <c r="I171" s="45">
        <f>'DFLE data'!I55</f>
        <v>60.365783517675702</v>
      </c>
      <c r="J171" s="45">
        <f>'DFLE data'!J55</f>
        <v>1.3403156326329011</v>
      </c>
      <c r="K171" s="45">
        <f>'DFLE data'!K55</f>
        <v>1.3403156326328016</v>
      </c>
    </row>
    <row r="172" spans="1:11">
      <c r="A172" s="45" t="str">
        <f>'DFLE data'!A56</f>
        <v>2005 - 2009_Pembrokeshire_0_DFLE_males</v>
      </c>
      <c r="B172" s="45" t="str">
        <f>'DFLE data'!B56</f>
        <v>Pembrokeshire</v>
      </c>
      <c r="C172" s="45" t="str">
        <f>'DFLE data'!C56</f>
        <v>Pembrokeshire</v>
      </c>
      <c r="D172" s="45" t="str">
        <f>'DFLE data'!D56</f>
        <v>2005 - 2009</v>
      </c>
      <c r="E172" s="45">
        <f>'DFLE data'!E56</f>
        <v>0</v>
      </c>
      <c r="F172" s="45" t="str">
        <f>'DFLE data'!F56</f>
        <v>Males</v>
      </c>
      <c r="G172" s="45">
        <f>'DFLE data'!G56</f>
        <v>60.330356500617199</v>
      </c>
      <c r="H172" s="45">
        <f>'DFLE data'!H56</f>
        <v>58.974024682929702</v>
      </c>
      <c r="I172" s="45">
        <f>'DFLE data'!I56</f>
        <v>61.686688318304803</v>
      </c>
      <c r="J172" s="45">
        <f>'DFLE data'!J56</f>
        <v>1.3563318176876038</v>
      </c>
      <c r="K172" s="45">
        <f>'DFLE data'!K56</f>
        <v>1.3563318176874972</v>
      </c>
    </row>
    <row r="173" spans="1:11">
      <c r="A173" s="45" t="str">
        <f>'DFLE data'!A57</f>
        <v>2005 - 2009_Rhondda Cynon Taf_0_DFLE_males</v>
      </c>
      <c r="B173" s="45" t="str">
        <f>'DFLE data'!B57</f>
        <v>Rhondda Cynon Taf</v>
      </c>
      <c r="C173" s="45" t="str">
        <f>'DFLE data'!C57</f>
        <v>Rhondda Cynon Taf</v>
      </c>
      <c r="D173" s="45" t="str">
        <f>'DFLE data'!D57</f>
        <v>2005 - 2009</v>
      </c>
      <c r="E173" s="45">
        <f>'DFLE data'!E57</f>
        <v>0</v>
      </c>
      <c r="F173" s="45" t="str">
        <f>'DFLE data'!F57</f>
        <v>Males</v>
      </c>
      <c r="G173" s="45">
        <f>'DFLE data'!G57</f>
        <v>56.213207463986798</v>
      </c>
      <c r="H173" s="45">
        <f>'DFLE data'!H57</f>
        <v>55.079749993553399</v>
      </c>
      <c r="I173" s="45">
        <f>'DFLE data'!I57</f>
        <v>57.346664934420197</v>
      </c>
      <c r="J173" s="45">
        <f>'DFLE data'!J57</f>
        <v>1.1334574704333988</v>
      </c>
      <c r="K173" s="45">
        <f>'DFLE data'!K57</f>
        <v>1.1334574704333988</v>
      </c>
    </row>
    <row r="174" spans="1:11">
      <c r="A174" s="45" t="str">
        <f>'DFLE data'!A58</f>
        <v>2005 - 2009_Swansea_0_DFLE_males</v>
      </c>
      <c r="B174" s="45" t="str">
        <f>'DFLE data'!B58</f>
        <v>Swansea</v>
      </c>
      <c r="C174" s="45" t="str">
        <f>'DFLE data'!C58</f>
        <v>Swansea</v>
      </c>
      <c r="D174" s="45" t="str">
        <f>'DFLE data'!D58</f>
        <v>2005 - 2009</v>
      </c>
      <c r="E174" s="45">
        <f>'DFLE data'!E58</f>
        <v>0</v>
      </c>
      <c r="F174" s="45" t="str">
        <f>'DFLE data'!F58</f>
        <v>Males</v>
      </c>
      <c r="G174" s="45">
        <f>'DFLE data'!G58</f>
        <v>58.552163062032001</v>
      </c>
      <c r="H174" s="45">
        <f>'DFLE data'!H58</f>
        <v>57.448575800681297</v>
      </c>
      <c r="I174" s="45">
        <f>'DFLE data'!I58</f>
        <v>59.655750323382698</v>
      </c>
      <c r="J174" s="45">
        <f>'DFLE data'!J58</f>
        <v>1.1035872613506967</v>
      </c>
      <c r="K174" s="45">
        <f>'DFLE data'!K58</f>
        <v>1.1035872613507038</v>
      </c>
    </row>
    <row r="175" spans="1:11">
      <c r="A175" s="45" t="str">
        <f>'DFLE data'!A59</f>
        <v>2005 - 2009_The Vale of Glamorgan_0_DFLE_males</v>
      </c>
      <c r="B175" s="45" t="str">
        <f>'DFLE data'!B59</f>
        <v>The Vale of Glamorgan</v>
      </c>
      <c r="C175" s="45" t="str">
        <f>'DFLE data'!C59</f>
        <v>The Vale of Glamorgan</v>
      </c>
      <c r="D175" s="45" t="str">
        <f>'DFLE data'!D59</f>
        <v>2005 - 2009</v>
      </c>
      <c r="E175" s="45">
        <f>'DFLE data'!E59</f>
        <v>0</v>
      </c>
      <c r="F175" s="45" t="str">
        <f>'DFLE data'!F59</f>
        <v>Males</v>
      </c>
      <c r="G175" s="45">
        <f>'DFLE data'!G59</f>
        <v>60.778988688374497</v>
      </c>
      <c r="H175" s="45">
        <f>'DFLE data'!H59</f>
        <v>59.485373132480802</v>
      </c>
      <c r="I175" s="45">
        <f>'DFLE data'!I59</f>
        <v>62.072604244268199</v>
      </c>
      <c r="J175" s="45">
        <f>'DFLE data'!J59</f>
        <v>1.2936155558937017</v>
      </c>
      <c r="K175" s="45">
        <f>'DFLE data'!K59</f>
        <v>1.2936155558936946</v>
      </c>
    </row>
    <row r="176" spans="1:11">
      <c r="A176" s="45" t="str">
        <f>'DFLE data'!A60</f>
        <v>2005 - 2009_Torfaen_0_DFLE_males</v>
      </c>
      <c r="B176" s="45" t="str">
        <f>'DFLE data'!B60</f>
        <v>Torfaen</v>
      </c>
      <c r="C176" s="45" t="str">
        <f>'DFLE data'!C60</f>
        <v>Torfaen</v>
      </c>
      <c r="D176" s="45" t="str">
        <f>'DFLE data'!D60</f>
        <v>2005 - 2009</v>
      </c>
      <c r="E176" s="45">
        <f>'DFLE data'!E60</f>
        <v>0</v>
      </c>
      <c r="F176" s="45" t="str">
        <f>'DFLE data'!F60</f>
        <v>Males</v>
      </c>
      <c r="G176" s="45">
        <f>'DFLE data'!G60</f>
        <v>57.687199550528099</v>
      </c>
      <c r="H176" s="45">
        <f>'DFLE data'!H60</f>
        <v>56.232110552272999</v>
      </c>
      <c r="I176" s="45">
        <f>'DFLE data'!I60</f>
        <v>59.142288548783199</v>
      </c>
      <c r="J176" s="45">
        <f>'DFLE data'!J60</f>
        <v>1.4550889982550999</v>
      </c>
      <c r="K176" s="45">
        <f>'DFLE data'!K60</f>
        <v>1.4550889982550999</v>
      </c>
    </row>
    <row r="177" spans="1:11">
      <c r="A177" s="45" t="str">
        <f>'DFLE data'!A61</f>
        <v>2005 - 2009_Wrexham_0_DFLE_males</v>
      </c>
      <c r="B177" s="45" t="str">
        <f>'DFLE data'!B61</f>
        <v>Wrexham</v>
      </c>
      <c r="C177" s="45" t="str">
        <f>'DFLE data'!C61</f>
        <v>Wrexham</v>
      </c>
      <c r="D177" s="45" t="str">
        <f>'DFLE data'!D61</f>
        <v>2005 - 2009</v>
      </c>
      <c r="E177" s="45">
        <f>'DFLE data'!E61</f>
        <v>0</v>
      </c>
      <c r="F177" s="45" t="str">
        <f>'DFLE data'!F61</f>
        <v>Males</v>
      </c>
      <c r="G177" s="45">
        <f>'DFLE data'!G61</f>
        <v>61.4867611876588</v>
      </c>
      <c r="H177" s="45">
        <f>'DFLE data'!H61</f>
        <v>60.208846634438501</v>
      </c>
      <c r="I177" s="45">
        <f>'DFLE data'!I61</f>
        <v>62.764675740879099</v>
      </c>
      <c r="J177" s="45">
        <f>'DFLE data'!J61</f>
        <v>1.2779145532202989</v>
      </c>
      <c r="K177" s="45">
        <f>'DFLE data'!K61</f>
        <v>1.2779145532202989</v>
      </c>
    </row>
    <row r="178" spans="1:1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</row>
    <row r="179" spans="1:1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</row>
    <row r="180" spans="1:11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</row>
    <row r="181" spans="1:11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</row>
    <row r="182" spans="1:11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</row>
    <row r="183" spans="1:11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</row>
    <row r="184" spans="1:11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</row>
    <row r="185" spans="1:11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</row>
    <row r="186" spans="1:11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</row>
    <row r="187" spans="1:11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</row>
    <row r="188" spans="1:11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</row>
    <row r="189" spans="1:11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</row>
    <row r="190" spans="1:11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</row>
    <row r="191" spans="1:11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</row>
    <row r="192" spans="1:11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</row>
    <row r="193" spans="1:11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</row>
    <row r="194" spans="1:11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</row>
    <row r="195" spans="1:11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</row>
    <row r="196" spans="1:11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</row>
    <row r="197" spans="1:11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</row>
    <row r="198" spans="1:11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</row>
    <row r="199" spans="1:11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</row>
    <row r="200" spans="1:11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</row>
    <row r="201" spans="1:11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45"/>
    </row>
    <row r="202" spans="1:11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45"/>
    </row>
    <row r="203" spans="1:11">
      <c r="A203" s="45"/>
      <c r="B203" s="45"/>
      <c r="C203" s="45"/>
      <c r="D203" s="45"/>
      <c r="E203" s="45"/>
      <c r="F203" s="45"/>
      <c r="G203" s="45"/>
      <c r="H203" s="45"/>
      <c r="I203" s="45"/>
      <c r="J203" s="45"/>
      <c r="K203" s="45"/>
    </row>
    <row r="204" spans="1:11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45"/>
    </row>
    <row r="205" spans="1:11">
      <c r="A205" s="45"/>
      <c r="B205" s="45"/>
      <c r="C205" s="45"/>
      <c r="D205" s="45"/>
      <c r="E205" s="45"/>
      <c r="F205" s="45"/>
      <c r="G205" s="45"/>
      <c r="H205" s="45"/>
      <c r="I205" s="45"/>
      <c r="J205" s="45"/>
      <c r="K205" s="45"/>
    </row>
    <row r="206" spans="1:11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45"/>
    </row>
    <row r="207" spans="1:11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</row>
    <row r="208" spans="1:11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45"/>
    </row>
    <row r="209" spans="1:11">
      <c r="A209" s="45"/>
      <c r="B209" s="45"/>
      <c r="C209" s="45"/>
      <c r="D209" s="45"/>
      <c r="E209" s="45"/>
      <c r="F209" s="45"/>
      <c r="G209" s="45"/>
      <c r="H209" s="45"/>
      <c r="I209" s="45"/>
      <c r="J209" s="45"/>
      <c r="K209" s="45"/>
    </row>
    <row r="210" spans="1:11">
      <c r="A210" s="45"/>
      <c r="B210" s="45"/>
      <c r="C210" s="45"/>
      <c r="D210" s="45"/>
      <c r="E210" s="45"/>
      <c r="F210" s="45"/>
      <c r="G210" s="45"/>
      <c r="H210" s="45"/>
      <c r="I210" s="45"/>
      <c r="J210" s="45"/>
      <c r="K210" s="45"/>
    </row>
    <row r="211" spans="1:11">
      <c r="A211" s="45"/>
      <c r="B211" s="45"/>
      <c r="C211" s="45"/>
      <c r="D211" s="45"/>
      <c r="E211" s="45"/>
      <c r="F211" s="45"/>
      <c r="G211" s="45"/>
      <c r="H211" s="45"/>
      <c r="I211" s="45"/>
      <c r="J211" s="45"/>
      <c r="K211" s="45"/>
    </row>
    <row r="212" spans="1:11">
      <c r="A212" s="45"/>
      <c r="B212" s="45"/>
      <c r="C212" s="45"/>
      <c r="D212" s="45"/>
      <c r="E212" s="45"/>
      <c r="F212" s="45"/>
      <c r="G212" s="45"/>
      <c r="H212" s="45"/>
      <c r="I212" s="45"/>
      <c r="J212" s="45"/>
      <c r="K212" s="45"/>
    </row>
    <row r="213" spans="1:11">
      <c r="A213" s="45"/>
      <c r="B213" s="45"/>
      <c r="C213" s="45"/>
      <c r="D213" s="45"/>
      <c r="E213" s="45"/>
      <c r="F213" s="45"/>
      <c r="G213" s="45"/>
      <c r="H213" s="45"/>
      <c r="I213" s="45"/>
      <c r="J213" s="45"/>
      <c r="K213" s="45"/>
    </row>
    <row r="214" spans="1:11">
      <c r="A214" s="45"/>
      <c r="B214" s="45"/>
      <c r="C214" s="45"/>
      <c r="D214" s="45"/>
      <c r="E214" s="45"/>
      <c r="F214" s="45"/>
      <c r="G214" s="45"/>
      <c r="H214" s="45"/>
      <c r="I214" s="45"/>
      <c r="J214" s="45"/>
      <c r="K214" s="45"/>
    </row>
    <row r="215" spans="1:11">
      <c r="A215" s="45"/>
      <c r="B215" s="45"/>
      <c r="C215" s="45"/>
      <c r="D215" s="45"/>
      <c r="E215" s="45"/>
      <c r="F215" s="45"/>
      <c r="G215" s="45"/>
      <c r="H215" s="45"/>
      <c r="I215" s="45"/>
      <c r="J215" s="45"/>
      <c r="K215" s="45"/>
    </row>
    <row r="216" spans="1:11">
      <c r="A216" s="45"/>
      <c r="B216" s="45"/>
      <c r="C216" s="45"/>
      <c r="D216" s="45"/>
      <c r="E216" s="45"/>
      <c r="F216" s="45"/>
      <c r="G216" s="45"/>
      <c r="H216" s="45"/>
      <c r="I216" s="45"/>
      <c r="J216" s="45"/>
      <c r="K216" s="45"/>
    </row>
    <row r="217" spans="1:11">
      <c r="A217" s="45"/>
      <c r="B217" s="45"/>
      <c r="C217" s="45"/>
      <c r="D217" s="45"/>
      <c r="E217" s="45"/>
      <c r="F217" s="45"/>
      <c r="G217" s="45"/>
      <c r="H217" s="45"/>
      <c r="I217" s="45"/>
      <c r="J217" s="45"/>
      <c r="K217" s="45"/>
    </row>
    <row r="218" spans="1:11">
      <c r="A218" s="45"/>
      <c r="B218" s="45"/>
      <c r="C218" s="45"/>
      <c r="D218" s="45"/>
      <c r="E218" s="45"/>
      <c r="F218" s="45"/>
      <c r="G218" s="45"/>
      <c r="H218" s="45"/>
      <c r="I218" s="45"/>
      <c r="J218" s="45"/>
      <c r="K218" s="45"/>
    </row>
    <row r="219" spans="1:11">
      <c r="A219" s="45"/>
      <c r="B219" s="45"/>
      <c r="C219" s="45"/>
      <c r="D219" s="45"/>
      <c r="E219" s="45"/>
      <c r="F219" s="45"/>
      <c r="G219" s="45"/>
      <c r="H219" s="45"/>
      <c r="I219" s="45"/>
      <c r="J219" s="45"/>
      <c r="K219" s="45"/>
    </row>
    <row r="220" spans="1:11">
      <c r="A220" s="45"/>
      <c r="B220" s="45"/>
      <c r="C220" s="45"/>
      <c r="D220" s="45"/>
      <c r="E220" s="45"/>
      <c r="F220" s="45"/>
      <c r="G220" s="45"/>
      <c r="H220" s="45"/>
      <c r="I220" s="45"/>
      <c r="J220" s="45"/>
      <c r="K220" s="45"/>
    </row>
    <row r="221" spans="1:11">
      <c r="A221" s="45"/>
      <c r="B221" s="45"/>
      <c r="C221" s="45"/>
      <c r="D221" s="45"/>
      <c r="E221" s="45"/>
      <c r="F221" s="45"/>
      <c r="G221" s="45"/>
      <c r="H221" s="45"/>
      <c r="I221" s="45"/>
      <c r="J221" s="45"/>
      <c r="K221" s="45"/>
    </row>
    <row r="222" spans="1:11">
      <c r="A222" s="45"/>
      <c r="B222" s="45"/>
      <c r="C222" s="45"/>
      <c r="D222" s="45"/>
      <c r="E222" s="45"/>
      <c r="F222" s="45"/>
      <c r="G222" s="45"/>
      <c r="H222" s="45"/>
      <c r="I222" s="45"/>
      <c r="J222" s="45"/>
      <c r="K222" s="45"/>
    </row>
    <row r="223" spans="1:11">
      <c r="A223" s="45"/>
      <c r="B223" s="45"/>
      <c r="C223" s="45"/>
      <c r="D223" s="45"/>
      <c r="E223" s="45"/>
      <c r="F223" s="45"/>
      <c r="G223" s="45"/>
      <c r="H223" s="45"/>
      <c r="I223" s="45"/>
      <c r="J223" s="45"/>
      <c r="K223" s="45"/>
    </row>
    <row r="224" spans="1:11">
      <c r="A224" s="45"/>
      <c r="B224" s="45"/>
      <c r="C224" s="45"/>
      <c r="D224" s="45"/>
      <c r="E224" s="45"/>
      <c r="F224" s="45"/>
      <c r="G224" s="45"/>
      <c r="H224" s="45"/>
      <c r="I224" s="45"/>
      <c r="J224" s="45"/>
      <c r="K224" s="45"/>
    </row>
    <row r="225" spans="1:11">
      <c r="A225" s="45"/>
      <c r="B225" s="45"/>
      <c r="C225" s="45"/>
      <c r="D225" s="45"/>
      <c r="E225" s="45"/>
      <c r="F225" s="45"/>
      <c r="G225" s="45"/>
      <c r="H225" s="45"/>
      <c r="I225" s="45"/>
      <c r="J225" s="45"/>
      <c r="K225" s="45"/>
    </row>
    <row r="226" spans="1:11">
      <c r="A226" s="45"/>
      <c r="B226" s="45"/>
      <c r="C226" s="45"/>
      <c r="D226" s="45"/>
      <c r="E226" s="45"/>
      <c r="F226" s="45"/>
      <c r="G226" s="45"/>
      <c r="H226" s="45"/>
      <c r="I226" s="45"/>
      <c r="J226" s="45"/>
      <c r="K226" s="45"/>
    </row>
    <row r="227" spans="1:11">
      <c r="A227" s="45"/>
      <c r="B227" s="45"/>
      <c r="C227" s="45"/>
      <c r="D227" s="45"/>
      <c r="E227" s="45"/>
      <c r="F227" s="45"/>
      <c r="G227" s="45"/>
      <c r="H227" s="45"/>
      <c r="I227" s="45"/>
      <c r="J227" s="45"/>
      <c r="K227" s="45"/>
    </row>
    <row r="228" spans="1:11">
      <c r="A228" s="45"/>
      <c r="B228" s="45"/>
      <c r="C228" s="45"/>
      <c r="D228" s="45"/>
      <c r="E228" s="45"/>
      <c r="F228" s="45"/>
      <c r="G228" s="45"/>
      <c r="H228" s="45"/>
      <c r="I228" s="45"/>
      <c r="J228" s="45"/>
      <c r="K228" s="45"/>
    </row>
    <row r="229" spans="1:11">
      <c r="A229" s="45"/>
      <c r="B229" s="45"/>
      <c r="C229" s="45"/>
      <c r="D229" s="45"/>
      <c r="E229" s="45"/>
      <c r="F229" s="45"/>
      <c r="G229" s="45"/>
      <c r="H229" s="45"/>
      <c r="I229" s="45"/>
      <c r="J229" s="45"/>
      <c r="K229" s="45"/>
    </row>
    <row r="230" spans="1:11">
      <c r="A230" s="45"/>
      <c r="B230" s="45"/>
      <c r="C230" s="45"/>
      <c r="D230" s="45"/>
      <c r="E230" s="45"/>
      <c r="F230" s="45"/>
      <c r="G230" s="45"/>
      <c r="H230" s="45"/>
      <c r="I230" s="45"/>
      <c r="J230" s="45"/>
      <c r="K230" s="45"/>
    </row>
    <row r="231" spans="1:11">
      <c r="A231" s="45"/>
      <c r="B231" s="45"/>
      <c r="C231" s="45"/>
      <c r="D231" s="45"/>
      <c r="E231" s="45"/>
      <c r="F231" s="45"/>
      <c r="G231" s="45"/>
      <c r="H231" s="45"/>
      <c r="I231" s="45"/>
      <c r="J231" s="45"/>
      <c r="K231" s="45"/>
    </row>
    <row r="232" spans="1:11">
      <c r="A232" s="45"/>
      <c r="B232" s="45"/>
      <c r="C232" s="45"/>
      <c r="D232" s="45"/>
      <c r="E232" s="45"/>
      <c r="F232" s="45"/>
      <c r="G232" s="45"/>
      <c r="H232" s="45"/>
      <c r="I232" s="45"/>
      <c r="J232" s="45"/>
      <c r="K232" s="45"/>
    </row>
    <row r="233" spans="1:11">
      <c r="A233" s="45"/>
      <c r="B233" s="45"/>
      <c r="C233" s="45"/>
      <c r="D233" s="45"/>
      <c r="E233" s="45"/>
      <c r="F233" s="45"/>
      <c r="G233" s="45"/>
      <c r="H233" s="45"/>
      <c r="I233" s="45"/>
      <c r="J233" s="45"/>
      <c r="K233" s="45"/>
    </row>
    <row r="234" spans="1:11">
      <c r="A234" s="45"/>
      <c r="B234" s="45"/>
      <c r="C234" s="45"/>
      <c r="D234" s="45"/>
      <c r="E234" s="45"/>
      <c r="F234" s="45"/>
      <c r="G234" s="45"/>
      <c r="H234" s="45"/>
      <c r="I234" s="45"/>
      <c r="J234" s="45"/>
      <c r="K234" s="45"/>
    </row>
    <row r="235" spans="1:11">
      <c r="A235" s="45"/>
      <c r="B235" s="45"/>
      <c r="C235" s="45"/>
      <c r="D235" s="45"/>
      <c r="E235" s="45"/>
      <c r="F235" s="45"/>
      <c r="G235" s="45"/>
      <c r="H235" s="45"/>
      <c r="I235" s="45"/>
      <c r="J235" s="45"/>
      <c r="K235" s="45"/>
    </row>
    <row r="236" spans="1:11">
      <c r="A236" s="45"/>
      <c r="B236" s="45"/>
      <c r="C236" s="45"/>
      <c r="D236" s="45"/>
      <c r="E236" s="45"/>
      <c r="F236" s="45"/>
      <c r="G236" s="45"/>
      <c r="H236" s="45"/>
      <c r="I236" s="45"/>
      <c r="J236" s="45"/>
      <c r="K236" s="45"/>
    </row>
    <row r="237" spans="1:11">
      <c r="A237" s="45"/>
      <c r="B237" s="45"/>
      <c r="C237" s="45"/>
      <c r="D237" s="45"/>
      <c r="E237" s="45"/>
      <c r="F237" s="45"/>
      <c r="G237" s="45"/>
      <c r="H237" s="45"/>
      <c r="I237" s="45"/>
      <c r="J237" s="45"/>
      <c r="K237" s="45"/>
    </row>
    <row r="238" spans="1:11">
      <c r="A238" s="45"/>
      <c r="B238" s="45"/>
      <c r="C238" s="45"/>
      <c r="D238" s="45"/>
      <c r="E238" s="45"/>
      <c r="F238" s="45"/>
      <c r="G238" s="45"/>
      <c r="H238" s="45"/>
      <c r="I238" s="45"/>
      <c r="J238" s="45"/>
      <c r="K238" s="45"/>
    </row>
    <row r="239" spans="1:11">
      <c r="A239" s="45"/>
      <c r="B239" s="45"/>
      <c r="C239" s="45"/>
      <c r="D239" s="45"/>
      <c r="E239" s="45"/>
      <c r="F239" s="45"/>
      <c r="G239" s="45"/>
      <c r="H239" s="45"/>
      <c r="I239" s="45"/>
      <c r="J239" s="45"/>
      <c r="K239" s="45"/>
    </row>
    <row r="240" spans="1:11">
      <c r="A240" s="45"/>
      <c r="B240" s="45"/>
      <c r="C240" s="45"/>
      <c r="D240" s="45"/>
      <c r="E240" s="45"/>
      <c r="F240" s="45"/>
      <c r="G240" s="45"/>
      <c r="H240" s="45"/>
      <c r="I240" s="45"/>
      <c r="J240" s="45"/>
      <c r="K240" s="45"/>
    </row>
    <row r="241" spans="1:11">
      <c r="A241" s="45"/>
      <c r="B241" s="45"/>
      <c r="C241" s="45"/>
      <c r="D241" s="45"/>
      <c r="E241" s="45"/>
      <c r="F241" s="45"/>
      <c r="G241" s="45"/>
      <c r="H241" s="45"/>
      <c r="I241" s="45"/>
      <c r="J241" s="45"/>
      <c r="K241" s="45"/>
    </row>
    <row r="242" spans="1:11">
      <c r="A242" s="45"/>
      <c r="B242" s="45"/>
      <c r="C242" s="45"/>
      <c r="D242" s="45"/>
      <c r="E242" s="45"/>
      <c r="F242" s="45"/>
      <c r="G242" s="45"/>
      <c r="H242" s="45"/>
      <c r="I242" s="45"/>
      <c r="J242" s="45"/>
      <c r="K242" s="45"/>
    </row>
    <row r="243" spans="1:11">
      <c r="A243" s="45"/>
      <c r="B243" s="45"/>
      <c r="C243" s="45"/>
      <c r="D243" s="45"/>
      <c r="E243" s="45"/>
      <c r="F243" s="45"/>
      <c r="G243" s="45"/>
      <c r="H243" s="45"/>
      <c r="I243" s="45"/>
      <c r="J243" s="45"/>
      <c r="K243" s="45"/>
    </row>
    <row r="244" spans="1:11">
      <c r="A244" s="45"/>
      <c r="B244" s="45"/>
      <c r="C244" s="45"/>
      <c r="D244" s="45"/>
      <c r="E244" s="45"/>
      <c r="F244" s="45"/>
      <c r="G244" s="45"/>
      <c r="H244" s="45"/>
      <c r="I244" s="45"/>
      <c r="J244" s="45"/>
      <c r="K244" s="45"/>
    </row>
    <row r="245" spans="1:11">
      <c r="A245" s="45"/>
      <c r="B245" s="45"/>
      <c r="C245" s="45"/>
      <c r="D245" s="45"/>
      <c r="E245" s="45"/>
      <c r="F245" s="45"/>
      <c r="G245" s="45"/>
      <c r="H245" s="45"/>
      <c r="I245" s="45"/>
      <c r="J245" s="45"/>
      <c r="K245" s="45"/>
    </row>
    <row r="246" spans="1:11">
      <c r="A246" s="45"/>
      <c r="B246" s="45"/>
      <c r="C246" s="45"/>
      <c r="D246" s="45"/>
      <c r="E246" s="45"/>
      <c r="F246" s="45"/>
      <c r="G246" s="45"/>
      <c r="H246" s="45"/>
      <c r="I246" s="45"/>
      <c r="J246" s="45"/>
      <c r="K246" s="45"/>
    </row>
    <row r="247" spans="1:11">
      <c r="A247" s="45"/>
      <c r="B247" s="45"/>
      <c r="C247" s="45"/>
      <c r="D247" s="45"/>
      <c r="E247" s="45"/>
      <c r="F247" s="45"/>
      <c r="G247" s="45"/>
      <c r="H247" s="45"/>
      <c r="I247" s="45"/>
      <c r="J247" s="45"/>
      <c r="K247" s="45"/>
    </row>
    <row r="248" spans="1:11">
      <c r="A248" s="45"/>
      <c r="B248" s="45"/>
      <c r="C248" s="45"/>
      <c r="D248" s="45"/>
      <c r="E248" s="45"/>
      <c r="F248" s="45"/>
      <c r="G248" s="45"/>
      <c r="H248" s="45"/>
      <c r="I248" s="45"/>
      <c r="J248" s="45"/>
      <c r="K248" s="45"/>
    </row>
    <row r="249" spans="1:11">
      <c r="A249" s="45"/>
      <c r="B249" s="45"/>
      <c r="C249" s="45"/>
      <c r="D249" s="45"/>
      <c r="E249" s="45"/>
      <c r="F249" s="45"/>
      <c r="G249" s="45"/>
      <c r="H249" s="45"/>
      <c r="I249" s="45"/>
      <c r="J249" s="45"/>
      <c r="K249" s="45"/>
    </row>
    <row r="250" spans="1:11">
      <c r="A250" s="45"/>
      <c r="B250" s="45"/>
      <c r="C250" s="45"/>
      <c r="D250" s="45"/>
      <c r="E250" s="45"/>
      <c r="F250" s="45"/>
      <c r="G250" s="45"/>
      <c r="H250" s="45"/>
      <c r="I250" s="45"/>
      <c r="J250" s="45"/>
      <c r="K250" s="45"/>
    </row>
    <row r="251" spans="1:11">
      <c r="A251" s="45"/>
      <c r="B251" s="45"/>
      <c r="C251" s="45"/>
      <c r="D251" s="45"/>
      <c r="E251" s="45"/>
      <c r="F251" s="45"/>
      <c r="G251" s="45"/>
      <c r="H251" s="45"/>
      <c r="I251" s="45"/>
      <c r="J251" s="45"/>
      <c r="K251" s="45"/>
    </row>
    <row r="252" spans="1:11">
      <c r="A252" s="45"/>
      <c r="B252" s="45"/>
      <c r="C252" s="45"/>
      <c r="D252" s="45"/>
      <c r="E252" s="45"/>
      <c r="F252" s="45"/>
      <c r="G252" s="45"/>
      <c r="H252" s="45"/>
      <c r="I252" s="45"/>
      <c r="J252" s="45"/>
      <c r="K252" s="45"/>
    </row>
    <row r="253" spans="1:11">
      <c r="A253" s="45"/>
      <c r="B253" s="45"/>
      <c r="C253" s="45"/>
      <c r="D253" s="45"/>
      <c r="E253" s="45"/>
      <c r="F253" s="45"/>
      <c r="G253" s="45"/>
      <c r="H253" s="45"/>
      <c r="I253" s="45"/>
      <c r="J253" s="45"/>
      <c r="K253" s="45"/>
    </row>
    <row r="254" spans="1:11">
      <c r="A254" s="45"/>
      <c r="B254" s="45"/>
      <c r="C254" s="45"/>
      <c r="D254" s="45"/>
      <c r="E254" s="45"/>
      <c r="F254" s="45"/>
      <c r="G254" s="45"/>
      <c r="H254" s="45"/>
      <c r="I254" s="45"/>
      <c r="J254" s="45"/>
      <c r="K254" s="45"/>
    </row>
    <row r="255" spans="1:11">
      <c r="A255" s="45"/>
      <c r="B255" s="45"/>
      <c r="C255" s="45"/>
      <c r="D255" s="45"/>
      <c r="E255" s="45"/>
      <c r="F255" s="45"/>
      <c r="G255" s="45"/>
      <c r="H255" s="45"/>
      <c r="I255" s="45"/>
      <c r="J255" s="45"/>
      <c r="K255" s="45"/>
    </row>
    <row r="256" spans="1:11">
      <c r="A256" s="45"/>
      <c r="B256" s="45"/>
      <c r="C256" s="45"/>
      <c r="D256" s="45"/>
      <c r="E256" s="45"/>
      <c r="F256" s="45"/>
      <c r="G256" s="45"/>
      <c r="H256" s="45"/>
      <c r="I256" s="45"/>
      <c r="J256" s="45"/>
      <c r="K256" s="45"/>
    </row>
    <row r="257" spans="1:11">
      <c r="A257" s="45"/>
      <c r="B257" s="45"/>
      <c r="C257" s="45"/>
      <c r="D257" s="45"/>
      <c r="E257" s="45"/>
      <c r="F257" s="45"/>
      <c r="G257" s="45"/>
      <c r="H257" s="45"/>
      <c r="I257" s="45"/>
      <c r="J257" s="45"/>
      <c r="K257" s="45"/>
    </row>
    <row r="258" spans="1:11">
      <c r="A258" s="45"/>
      <c r="B258" s="45"/>
      <c r="C258" s="45"/>
      <c r="D258" s="45"/>
      <c r="E258" s="45"/>
      <c r="F258" s="45"/>
      <c r="G258" s="45"/>
      <c r="H258" s="45"/>
      <c r="I258" s="45"/>
      <c r="J258" s="45"/>
      <c r="K258" s="45"/>
    </row>
    <row r="259" spans="1:11">
      <c r="A259" s="45"/>
      <c r="B259" s="45"/>
      <c r="C259" s="45"/>
      <c r="D259" s="45"/>
      <c r="E259" s="45"/>
      <c r="F259" s="45"/>
      <c r="G259" s="45"/>
      <c r="H259" s="45"/>
      <c r="I259" s="45"/>
      <c r="J259" s="45"/>
      <c r="K259" s="45"/>
    </row>
    <row r="260" spans="1:11">
      <c r="A260" s="45"/>
      <c r="B260" s="45"/>
      <c r="C260" s="45"/>
      <c r="D260" s="45"/>
      <c r="E260" s="45"/>
      <c r="F260" s="45"/>
      <c r="G260" s="45"/>
      <c r="H260" s="45"/>
      <c r="I260" s="45"/>
      <c r="J260" s="45"/>
      <c r="K260" s="45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>
    <tabColor rgb="FF92D050"/>
  </sheetPr>
  <dimension ref="A1:Z1671"/>
  <sheetViews>
    <sheetView workbookViewId="0">
      <selection activeCell="B68" sqref="B68"/>
    </sheetView>
  </sheetViews>
  <sheetFormatPr defaultRowHeight="15"/>
  <cols>
    <col min="1" max="1" width="46" style="2" bestFit="1" customWidth="1"/>
    <col min="2" max="2" width="26" style="2" customWidth="1"/>
    <col min="3" max="3" width="21.28515625" style="2" customWidth="1"/>
    <col min="4" max="4" width="10.7109375" style="2" bestFit="1" customWidth="1"/>
    <col min="5" max="5" width="5.7109375" style="2" customWidth="1"/>
    <col min="6" max="6" width="12" style="2" bestFit="1" customWidth="1"/>
    <col min="7" max="7" width="9.5703125" style="2" bestFit="1" customWidth="1"/>
    <col min="8" max="8" width="12.42578125" style="2" bestFit="1" customWidth="1"/>
    <col min="9" max="9" width="5.5703125" style="2" customWidth="1"/>
    <col min="10" max="10" width="5.5703125" style="2" bestFit="1" customWidth="1"/>
    <col min="11" max="11" width="5.85546875" style="2" bestFit="1" customWidth="1"/>
    <col min="12" max="12" width="8" style="2" customWidth="1"/>
    <col min="13" max="15" width="9.140625" style="2"/>
    <col min="16" max="16" width="27.85546875" style="2" customWidth="1"/>
    <col min="17" max="17" width="16" style="2" customWidth="1"/>
    <col min="18" max="18" width="13" style="2" customWidth="1"/>
    <col min="19" max="20" width="9.140625" style="2"/>
    <col min="21" max="21" width="11.28515625" style="2" customWidth="1"/>
    <col min="22" max="16384" width="9.140625" style="2"/>
  </cols>
  <sheetData>
    <row r="1" spans="1:26">
      <c r="A1" s="34" t="s">
        <v>133</v>
      </c>
      <c r="B1" s="33" t="s">
        <v>132</v>
      </c>
      <c r="Q1" s="97" t="s">
        <v>2</v>
      </c>
      <c r="R1" s="97"/>
      <c r="S1" s="97"/>
      <c r="T1" s="97"/>
      <c r="U1" s="97"/>
      <c r="V1" s="97"/>
      <c r="W1" s="97"/>
      <c r="X1" s="97"/>
      <c r="Y1" s="97"/>
      <c r="Z1" s="97"/>
    </row>
    <row r="2" spans="1:26">
      <c r="A2" s="34"/>
      <c r="B2" s="33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>
      <c r="A3" s="3" t="s">
        <v>3</v>
      </c>
      <c r="B3" s="3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4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P3" s="5"/>
      <c r="Q3" s="6" t="s">
        <v>15</v>
      </c>
      <c r="R3" s="6" t="s">
        <v>16</v>
      </c>
      <c r="S3" s="6" t="s">
        <v>7</v>
      </c>
      <c r="T3" s="6" t="s">
        <v>8</v>
      </c>
      <c r="U3" s="6" t="s">
        <v>9</v>
      </c>
      <c r="V3" s="6" t="s">
        <v>17</v>
      </c>
      <c r="W3" s="6" t="s">
        <v>11</v>
      </c>
      <c r="X3" s="6" t="s">
        <v>12</v>
      </c>
      <c r="Y3" s="6" t="s">
        <v>13</v>
      </c>
      <c r="Z3" s="6" t="s">
        <v>14</v>
      </c>
    </row>
    <row r="4" spans="1:26">
      <c r="A4" t="s">
        <v>58</v>
      </c>
      <c r="B4" s="2" t="s">
        <v>18</v>
      </c>
      <c r="C4" s="7" t="str">
        <f t="shared" ref="C4:C10" si="0">VLOOKUP(A4,$P$4:$Z$723,2,FALSE)</f>
        <v>Wales</v>
      </c>
      <c r="D4" s="7" t="s">
        <v>28</v>
      </c>
      <c r="E4" s="7">
        <f t="shared" ref="E4:E10" si="1">VLOOKUP(A4,$P$4:$Z$723,4,FALSE)</f>
        <v>0</v>
      </c>
      <c r="F4" s="7" t="str">
        <f t="shared" ref="F4:F10" si="2">VLOOKUP(A4,$P$4:$Z$723,5,FALSE)</f>
        <v>females</v>
      </c>
      <c r="G4" s="8">
        <f t="shared" ref="G4:G10" si="3">VLOOKUP(A4,$P$4:$Z$723,6,FALSE)</f>
        <v>81.402151552252604</v>
      </c>
      <c r="H4" s="8">
        <f t="shared" ref="H4:H10" si="4">VLOOKUP(A4,$P$4:$Z$723,7,FALSE)</f>
        <v>4.8014195078361403E-2</v>
      </c>
      <c r="I4" s="8">
        <f t="shared" ref="I4:I10" si="5">VLOOKUP(A4,$P$4:$Z$723,8,FALSE)</f>
        <v>81.308043729898998</v>
      </c>
      <c r="J4" s="8">
        <f t="shared" ref="J4:J10" si="6">VLOOKUP(A4,$P$4:$Z$723,9,FALSE)</f>
        <v>81.496259374606097</v>
      </c>
      <c r="K4" s="8">
        <f t="shared" ref="K4:K10" si="7">VLOOKUP(A4,$P$4:$Z$723,10,FALSE)</f>
        <v>9.410782235349302E-2</v>
      </c>
      <c r="L4" s="8">
        <f t="shared" ref="L4:L10" si="8">VLOOKUP(A4,$P$4:$Z$723,11,FALSE)</f>
        <v>9.4107822353606707E-2</v>
      </c>
      <c r="N4" s="2" t="s">
        <v>19</v>
      </c>
      <c r="P4" s="9" t="str">
        <f>R4&amp;"_"&amp;Q4&amp;"_"&amp;S4&amp;"_"&amp;"LE"&amp;"_"&amp;T4</f>
        <v>2001 - 2005_Wales_0_LE_males</v>
      </c>
      <c r="Q4" s="10" t="s">
        <v>18</v>
      </c>
      <c r="R4" s="10" t="s">
        <v>20</v>
      </c>
      <c r="S4" s="10">
        <v>0</v>
      </c>
      <c r="T4" s="10" t="s">
        <v>21</v>
      </c>
      <c r="U4" s="10">
        <v>75.874632331143204</v>
      </c>
      <c r="V4" s="10">
        <v>5.1329643014553998E-2</v>
      </c>
      <c r="W4" s="10">
        <v>75.774026230834707</v>
      </c>
      <c r="X4" s="10">
        <v>75.9752384314517</v>
      </c>
      <c r="Y4" s="10">
        <v>0.10060610030849659</v>
      </c>
      <c r="Z4" s="10">
        <v>0.10060610030849659</v>
      </c>
    </row>
    <row r="5" spans="1:26">
      <c r="A5" t="s">
        <v>59</v>
      </c>
      <c r="B5" s="2" t="s">
        <v>22</v>
      </c>
      <c r="C5" s="7" t="str">
        <f t="shared" si="0"/>
        <v>ABM</v>
      </c>
      <c r="D5" s="7" t="s">
        <v>28</v>
      </c>
      <c r="E5" s="7">
        <f t="shared" si="1"/>
        <v>0</v>
      </c>
      <c r="F5" s="7" t="str">
        <f t="shared" si="2"/>
        <v>females</v>
      </c>
      <c r="G5" s="8">
        <f t="shared" si="3"/>
        <v>81.006830531511397</v>
      </c>
      <c r="H5" s="8">
        <f t="shared" si="4"/>
        <v>0.11689360163473</v>
      </c>
      <c r="I5" s="8">
        <f t="shared" si="5"/>
        <v>80.777719072307306</v>
      </c>
      <c r="J5" s="8">
        <f t="shared" si="6"/>
        <v>81.235941990715503</v>
      </c>
      <c r="K5" s="8">
        <f t="shared" si="7"/>
        <v>0.22911145920410547</v>
      </c>
      <c r="L5" s="8">
        <f t="shared" si="8"/>
        <v>0.22911145920409126</v>
      </c>
      <c r="P5" s="9" t="str">
        <f t="shared" ref="P5:P68" si="9">R5&amp;"_"&amp;Q5&amp;"_"&amp;S5&amp;"_"&amp;"LE"&amp;"_"&amp;T5</f>
        <v>2001 - 2005_Wales_1_LE_males</v>
      </c>
      <c r="Q5" s="10" t="s">
        <v>18</v>
      </c>
      <c r="R5" s="10" t="s">
        <v>20</v>
      </c>
      <c r="S5" s="10">
        <v>1</v>
      </c>
      <c r="T5" s="10" t="s">
        <v>21</v>
      </c>
      <c r="U5" s="10">
        <v>79.211661029613595</v>
      </c>
      <c r="V5" s="10">
        <v>0.11189097291193</v>
      </c>
      <c r="W5" s="10">
        <v>78.992354722706295</v>
      </c>
      <c r="X5" s="10">
        <v>79.430967336520993</v>
      </c>
      <c r="Y5" s="10">
        <v>0.21930630690739861</v>
      </c>
      <c r="Z5" s="10">
        <v>0.21930630690729913</v>
      </c>
    </row>
    <row r="6" spans="1:26">
      <c r="A6" t="s">
        <v>60</v>
      </c>
      <c r="B6" s="2" t="s">
        <v>23</v>
      </c>
      <c r="C6" s="7" t="str">
        <f t="shared" si="0"/>
        <v>Aneurin Bevan</v>
      </c>
      <c r="D6" s="7" t="s">
        <v>28</v>
      </c>
      <c r="E6" s="7">
        <f t="shared" si="1"/>
        <v>0</v>
      </c>
      <c r="F6" s="7" t="str">
        <f t="shared" si="2"/>
        <v>females</v>
      </c>
      <c r="G6" s="8">
        <f t="shared" si="3"/>
        <v>81.241244569951206</v>
      </c>
      <c r="H6" s="8">
        <f t="shared" si="4"/>
        <v>0.112822530815195</v>
      </c>
      <c r="I6" s="8">
        <f t="shared" si="5"/>
        <v>81.020112409553406</v>
      </c>
      <c r="J6" s="8">
        <f t="shared" si="6"/>
        <v>81.462376730349007</v>
      </c>
      <c r="K6" s="8">
        <f t="shared" si="7"/>
        <v>0.2211321603978007</v>
      </c>
      <c r="L6" s="8">
        <f t="shared" si="8"/>
        <v>0.2211321603978007</v>
      </c>
      <c r="P6" s="9" t="str">
        <f t="shared" si="9"/>
        <v>2001 - 2005_Wales_2_LE_males</v>
      </c>
      <c r="Q6" s="10" t="s">
        <v>18</v>
      </c>
      <c r="R6" s="10" t="s">
        <v>20</v>
      </c>
      <c r="S6" s="10">
        <v>2</v>
      </c>
      <c r="T6" s="10" t="s">
        <v>21</v>
      </c>
      <c r="U6" s="10">
        <v>77.691204593733403</v>
      </c>
      <c r="V6" s="10">
        <v>0.109378141174906</v>
      </c>
      <c r="W6" s="10">
        <v>77.476823437030603</v>
      </c>
      <c r="X6" s="10">
        <v>77.905585750436202</v>
      </c>
      <c r="Y6" s="10">
        <v>0.21438115670279956</v>
      </c>
      <c r="Z6" s="10">
        <v>0.21438115670279956</v>
      </c>
    </row>
    <row r="7" spans="1:26">
      <c r="A7" t="s">
        <v>61</v>
      </c>
      <c r="B7" s="2" t="s">
        <v>24</v>
      </c>
      <c r="C7" s="7" t="str">
        <f t="shared" si="0"/>
        <v>Betsi</v>
      </c>
      <c r="D7" s="7" t="s">
        <v>28</v>
      </c>
      <c r="E7" s="7">
        <f t="shared" si="1"/>
        <v>0</v>
      </c>
      <c r="F7" s="7" t="str">
        <f t="shared" si="2"/>
        <v>females</v>
      </c>
      <c r="G7" s="8">
        <f t="shared" si="3"/>
        <v>81.516138337800797</v>
      </c>
      <c r="H7" s="8">
        <f t="shared" si="4"/>
        <v>9.9827969374741102E-2</v>
      </c>
      <c r="I7" s="8">
        <f t="shared" si="5"/>
        <v>81.320475517826296</v>
      </c>
      <c r="J7" s="8">
        <f t="shared" si="6"/>
        <v>81.711801157775298</v>
      </c>
      <c r="K7" s="8">
        <f t="shared" si="7"/>
        <v>0.19566281997450119</v>
      </c>
      <c r="L7" s="8">
        <f t="shared" si="8"/>
        <v>0.19566281997450119</v>
      </c>
      <c r="P7" s="9" t="str">
        <f t="shared" si="9"/>
        <v>2001 - 2005_Wales_3_LE_males</v>
      </c>
      <c r="Q7" s="10" t="s">
        <v>18</v>
      </c>
      <c r="R7" s="10" t="s">
        <v>20</v>
      </c>
      <c r="S7" s="10">
        <v>3</v>
      </c>
      <c r="T7" s="10" t="s">
        <v>21</v>
      </c>
      <c r="U7" s="10">
        <v>76.204994292706601</v>
      </c>
      <c r="V7" s="10">
        <v>0.11210530221694499</v>
      </c>
      <c r="W7" s="10">
        <v>75.985267900361407</v>
      </c>
      <c r="X7" s="10">
        <v>76.424720685051795</v>
      </c>
      <c r="Y7" s="10">
        <v>0.2197263923451942</v>
      </c>
      <c r="Z7" s="10">
        <v>0.2197263923451942</v>
      </c>
    </row>
    <row r="8" spans="1:26">
      <c r="A8" t="s">
        <v>62</v>
      </c>
      <c r="B8" s="2" t="s">
        <v>25</v>
      </c>
      <c r="C8" s="7" t="str">
        <f t="shared" si="0"/>
        <v>CardiffVale</v>
      </c>
      <c r="D8" s="7" t="s">
        <v>28</v>
      </c>
      <c r="E8" s="7">
        <f t="shared" si="1"/>
        <v>0</v>
      </c>
      <c r="F8" s="7" t="str">
        <f t="shared" si="2"/>
        <v>females</v>
      </c>
      <c r="G8" s="8">
        <f t="shared" si="3"/>
        <v>81.819502263756704</v>
      </c>
      <c r="H8" s="8">
        <f t="shared" si="4"/>
        <v>0.13094722063852099</v>
      </c>
      <c r="I8" s="8">
        <f t="shared" si="5"/>
        <v>81.562845711305201</v>
      </c>
      <c r="J8" s="8">
        <f t="shared" si="6"/>
        <v>82.076158816208206</v>
      </c>
      <c r="K8" s="8">
        <f t="shared" si="7"/>
        <v>0.25665655245150276</v>
      </c>
      <c r="L8" s="8">
        <f t="shared" si="8"/>
        <v>0.25665655245150276</v>
      </c>
      <c r="P8" s="9" t="str">
        <f t="shared" si="9"/>
        <v>2001 - 2005_Wales_4_LE_males</v>
      </c>
      <c r="Q8" s="10" t="s">
        <v>18</v>
      </c>
      <c r="R8" s="10" t="s">
        <v>20</v>
      </c>
      <c r="S8" s="10">
        <v>4</v>
      </c>
      <c r="T8" s="10" t="s">
        <v>21</v>
      </c>
      <c r="U8" s="10">
        <v>74.226105960193294</v>
      </c>
      <c r="V8" s="10">
        <v>0.11436686558258401</v>
      </c>
      <c r="W8" s="10">
        <v>74.001946903651501</v>
      </c>
      <c r="X8" s="10">
        <v>74.450265016735202</v>
      </c>
      <c r="Y8" s="10">
        <v>0.22415905654190738</v>
      </c>
      <c r="Z8" s="10">
        <v>0.22415905654179369</v>
      </c>
    </row>
    <row r="9" spans="1:26">
      <c r="A9" t="s">
        <v>63</v>
      </c>
      <c r="B9" s="2" t="s">
        <v>26</v>
      </c>
      <c r="C9" s="7" t="str">
        <f t="shared" si="0"/>
        <v>Cwm Taf</v>
      </c>
      <c r="D9" s="7" t="s">
        <v>28</v>
      </c>
      <c r="E9" s="7">
        <f t="shared" si="1"/>
        <v>0</v>
      </c>
      <c r="F9" s="7" t="str">
        <f t="shared" si="2"/>
        <v>females</v>
      </c>
      <c r="G9" s="8">
        <f t="shared" si="3"/>
        <v>80.0329125800274</v>
      </c>
      <c r="H9" s="8">
        <f t="shared" si="4"/>
        <v>0.15428813213439199</v>
      </c>
      <c r="I9" s="8">
        <f t="shared" si="5"/>
        <v>79.730507841043902</v>
      </c>
      <c r="J9" s="8">
        <f t="shared" si="6"/>
        <v>80.335317319010798</v>
      </c>
      <c r="K9" s="8">
        <f t="shared" si="7"/>
        <v>0.30240473898339815</v>
      </c>
      <c r="L9" s="8">
        <f t="shared" si="8"/>
        <v>0.30240473898349762</v>
      </c>
      <c r="P9" s="9" t="str">
        <f t="shared" si="9"/>
        <v>2001 - 2005_Wales_5_LE_males</v>
      </c>
      <c r="Q9" s="10" t="s">
        <v>18</v>
      </c>
      <c r="R9" s="10" t="s">
        <v>20</v>
      </c>
      <c r="S9" s="10">
        <v>5</v>
      </c>
      <c r="T9" s="10" t="s">
        <v>21</v>
      </c>
      <c r="U9" s="10">
        <v>72.230180067756393</v>
      </c>
      <c r="V9" s="10">
        <v>0.122517670882556</v>
      </c>
      <c r="W9" s="10">
        <v>71.990045432826605</v>
      </c>
      <c r="X9" s="10">
        <v>72.470314702686196</v>
      </c>
      <c r="Y9" s="10">
        <v>0.24013463492980236</v>
      </c>
      <c r="Z9" s="10">
        <v>0.24013463492978815</v>
      </c>
    </row>
    <row r="10" spans="1:26">
      <c r="A10" t="s">
        <v>64</v>
      </c>
      <c r="B10" s="2" t="s">
        <v>27</v>
      </c>
      <c r="C10" s="7" t="str">
        <f t="shared" si="0"/>
        <v>Hywel Dda</v>
      </c>
      <c r="D10" s="7" t="s">
        <v>28</v>
      </c>
      <c r="E10" s="7">
        <f t="shared" si="1"/>
        <v>0</v>
      </c>
      <c r="F10" s="7" t="str">
        <f t="shared" si="2"/>
        <v>females</v>
      </c>
      <c r="G10" s="8">
        <f t="shared" si="3"/>
        <v>81.986717974781399</v>
      </c>
      <c r="H10" s="8">
        <f t="shared" si="4"/>
        <v>0.12880440125793099</v>
      </c>
      <c r="I10" s="8">
        <f t="shared" si="5"/>
        <v>81.734261348315897</v>
      </c>
      <c r="J10" s="8">
        <f t="shared" si="6"/>
        <v>82.239174601247001</v>
      </c>
      <c r="K10" s="8">
        <f t="shared" si="7"/>
        <v>0.25245662646560163</v>
      </c>
      <c r="L10" s="8">
        <f t="shared" si="8"/>
        <v>0.25245662646550215</v>
      </c>
      <c r="P10" s="9" t="str">
        <f t="shared" si="9"/>
        <v>2005 - 2009_Wales_0_LE_males</v>
      </c>
      <c r="Q10" s="10" t="s">
        <v>18</v>
      </c>
      <c r="R10" s="10" t="s">
        <v>28</v>
      </c>
      <c r="S10" s="10">
        <v>0</v>
      </c>
      <c r="T10" s="10" t="s">
        <v>21</v>
      </c>
      <c r="U10" s="10">
        <v>77.035754797437605</v>
      </c>
      <c r="V10" s="10">
        <v>5.2031040416635997E-2</v>
      </c>
      <c r="W10" s="10">
        <v>76.933773958220996</v>
      </c>
      <c r="X10" s="10">
        <v>77.137735636654199</v>
      </c>
      <c r="Y10" s="10">
        <v>0.10198083921659418</v>
      </c>
      <c r="Z10" s="10">
        <v>0.10198083921660839</v>
      </c>
    </row>
    <row r="11" spans="1:26">
      <c r="A11" t="s">
        <v>65</v>
      </c>
      <c r="B11" s="2" t="s">
        <v>29</v>
      </c>
      <c r="C11" s="7" t="str">
        <f t="shared" ref="C11:C61" si="10">VLOOKUP(A11,$P$4:$Z$723,2,FALSE)</f>
        <v>Powys</v>
      </c>
      <c r="D11" s="7" t="s">
        <v>28</v>
      </c>
      <c r="E11" s="7">
        <f t="shared" ref="E11:E61" si="11">VLOOKUP(A11,$P$4:$Z$723,4,FALSE)</f>
        <v>0</v>
      </c>
      <c r="F11" s="7" t="str">
        <f t="shared" ref="F11:F61" si="12">VLOOKUP(A11,$P$4:$Z$723,5,FALSE)</f>
        <v>females</v>
      </c>
      <c r="G11" s="8">
        <f t="shared" ref="G11:G61" si="13">VLOOKUP(A11,$P$4:$Z$723,6,FALSE)</f>
        <v>82.710387214127095</v>
      </c>
      <c r="H11" s="8">
        <f t="shared" ref="H11:H61" si="14">VLOOKUP(A11,$P$4:$Z$723,7,FALSE)</f>
        <v>0.242669881236969</v>
      </c>
      <c r="I11" s="8">
        <f t="shared" ref="I11:I61" si="15">VLOOKUP(A11,$P$4:$Z$723,8,FALSE)</f>
        <v>82.234754246902597</v>
      </c>
      <c r="J11" s="8">
        <f t="shared" ref="J11:J61" si="16">VLOOKUP(A11,$P$4:$Z$723,9,FALSE)</f>
        <v>83.186020181351495</v>
      </c>
      <c r="K11" s="8">
        <f t="shared" ref="K11:K61" si="17">VLOOKUP(A11,$P$4:$Z$723,10,FALSE)</f>
        <v>0.47563296722439929</v>
      </c>
      <c r="L11" s="8">
        <f t="shared" ref="L11:L61" si="18">VLOOKUP(A11,$P$4:$Z$723,11,FALSE)</f>
        <v>0.47563296722449877</v>
      </c>
      <c r="P11" s="9" t="str">
        <f t="shared" si="9"/>
        <v>2005 - 2009_Wales_1_LE_males</v>
      </c>
      <c r="Q11" s="10" t="s">
        <v>18</v>
      </c>
      <c r="R11" s="10" t="s">
        <v>28</v>
      </c>
      <c r="S11" s="10">
        <v>1</v>
      </c>
      <c r="T11" s="10" t="s">
        <v>21</v>
      </c>
      <c r="U11" s="10">
        <v>80.497192132900494</v>
      </c>
      <c r="V11" s="10">
        <v>0.11431444137909499</v>
      </c>
      <c r="W11" s="10">
        <v>80.273135827797503</v>
      </c>
      <c r="X11" s="10">
        <v>80.721248438003499</v>
      </c>
      <c r="Y11" s="10">
        <v>0.22405630510300512</v>
      </c>
      <c r="Z11" s="10">
        <v>0.2240563051029909</v>
      </c>
    </row>
    <row r="12" spans="1:26">
      <c r="A12" t="s">
        <v>66</v>
      </c>
      <c r="B12" s="2" t="s">
        <v>30</v>
      </c>
      <c r="C12" s="7" t="str">
        <f t="shared" si="10"/>
        <v>Blaenau Gwent</v>
      </c>
      <c r="D12" s="7" t="s">
        <v>28</v>
      </c>
      <c r="E12" s="7">
        <f t="shared" si="11"/>
        <v>0</v>
      </c>
      <c r="F12" s="7" t="str">
        <f t="shared" si="12"/>
        <v>females</v>
      </c>
      <c r="G12" s="8">
        <f t="shared" si="13"/>
        <v>78.998352041155798</v>
      </c>
      <c r="H12" s="8">
        <f t="shared" si="14"/>
        <v>0.324807626163647</v>
      </c>
      <c r="I12" s="8">
        <f t="shared" si="15"/>
        <v>78.361729093875098</v>
      </c>
      <c r="J12" s="8">
        <f t="shared" si="16"/>
        <v>79.634974988436596</v>
      </c>
      <c r="K12" s="8">
        <f t="shared" si="17"/>
        <v>0.63662294728079871</v>
      </c>
      <c r="L12" s="8">
        <f t="shared" si="18"/>
        <v>0.63662294728069924</v>
      </c>
      <c r="P12" s="9" t="str">
        <f t="shared" si="9"/>
        <v>2005 - 2009_Wales_2_LE_males</v>
      </c>
      <c r="Q12" s="10" t="s">
        <v>18</v>
      </c>
      <c r="R12" s="10" t="s">
        <v>28</v>
      </c>
      <c r="S12" s="10">
        <v>2</v>
      </c>
      <c r="T12" s="10" t="s">
        <v>21</v>
      </c>
      <c r="U12" s="10">
        <v>78.906269135446607</v>
      </c>
      <c r="V12" s="10">
        <v>0.111452852072321</v>
      </c>
      <c r="W12" s="10">
        <v>78.687821545384793</v>
      </c>
      <c r="X12" s="10">
        <v>79.124716725508307</v>
      </c>
      <c r="Y12" s="10">
        <v>0.21844759006170023</v>
      </c>
      <c r="Z12" s="10">
        <v>0.21844759006181391</v>
      </c>
    </row>
    <row r="13" spans="1:26">
      <c r="A13" t="s">
        <v>67</v>
      </c>
      <c r="B13" s="2" t="s">
        <v>31</v>
      </c>
      <c r="C13" s="7" t="str">
        <f t="shared" si="10"/>
        <v>Bridgend</v>
      </c>
      <c r="D13" s="7" t="s">
        <v>28</v>
      </c>
      <c r="E13" s="7">
        <f t="shared" si="11"/>
        <v>0</v>
      </c>
      <c r="F13" s="7" t="str">
        <f t="shared" si="12"/>
        <v>females</v>
      </c>
      <c r="G13" s="8">
        <f t="shared" si="13"/>
        <v>80.807553183435502</v>
      </c>
      <c r="H13" s="8">
        <f t="shared" si="14"/>
        <v>0.22469177694738501</v>
      </c>
      <c r="I13" s="8">
        <f t="shared" si="15"/>
        <v>80.3671573006187</v>
      </c>
      <c r="J13" s="8">
        <f t="shared" si="16"/>
        <v>81.247949066252403</v>
      </c>
      <c r="K13" s="8">
        <f t="shared" si="17"/>
        <v>0.44039588281690101</v>
      </c>
      <c r="L13" s="8">
        <f t="shared" si="18"/>
        <v>0.44039588281680153</v>
      </c>
      <c r="P13" s="9" t="str">
        <f t="shared" si="9"/>
        <v>2005 - 2009_Wales_3_LE_males</v>
      </c>
      <c r="Q13" s="10" t="s">
        <v>18</v>
      </c>
      <c r="R13" s="10" t="s">
        <v>28</v>
      </c>
      <c r="S13" s="10">
        <v>3</v>
      </c>
      <c r="T13" s="10" t="s">
        <v>21</v>
      </c>
      <c r="U13" s="10">
        <v>77.448510317510596</v>
      </c>
      <c r="V13" s="10">
        <v>0.11282804589392401</v>
      </c>
      <c r="W13" s="10">
        <v>77.227367347558499</v>
      </c>
      <c r="X13" s="10">
        <v>77.669653287462694</v>
      </c>
      <c r="Y13" s="10">
        <v>0.2211429699520977</v>
      </c>
      <c r="Z13" s="10">
        <v>0.2211429699520977</v>
      </c>
    </row>
    <row r="14" spans="1:26">
      <c r="A14" t="s">
        <v>68</v>
      </c>
      <c r="B14" s="2" t="s">
        <v>32</v>
      </c>
      <c r="C14" s="7" t="str">
        <f t="shared" si="10"/>
        <v>Caerphilly</v>
      </c>
      <c r="D14" s="7" t="s">
        <v>28</v>
      </c>
      <c r="E14" s="7">
        <f t="shared" si="11"/>
        <v>0</v>
      </c>
      <c r="F14" s="7" t="str">
        <f t="shared" si="12"/>
        <v>females</v>
      </c>
      <c r="G14" s="8">
        <f t="shared" si="13"/>
        <v>80.791247944857801</v>
      </c>
      <c r="H14" s="8">
        <f t="shared" si="14"/>
        <v>0.19976358255864499</v>
      </c>
      <c r="I14" s="8">
        <f t="shared" si="15"/>
        <v>80.399711323042794</v>
      </c>
      <c r="J14" s="8">
        <f t="shared" si="16"/>
        <v>81.182784566672694</v>
      </c>
      <c r="K14" s="8">
        <f t="shared" si="17"/>
        <v>0.39153662181489324</v>
      </c>
      <c r="L14" s="8">
        <f t="shared" si="18"/>
        <v>0.39153662181500692</v>
      </c>
      <c r="P14" s="9" t="str">
        <f t="shared" si="9"/>
        <v>2005 - 2009_Wales_4_LE_males</v>
      </c>
      <c r="Q14" s="10" t="s">
        <v>18</v>
      </c>
      <c r="R14" s="10" t="s">
        <v>28</v>
      </c>
      <c r="S14" s="10">
        <v>4</v>
      </c>
      <c r="T14" s="10" t="s">
        <v>21</v>
      </c>
      <c r="U14" s="10">
        <v>75.528174694805202</v>
      </c>
      <c r="V14" s="10">
        <v>0.11524581283383301</v>
      </c>
      <c r="W14" s="10">
        <v>75.302292901650802</v>
      </c>
      <c r="X14" s="10">
        <v>75.754056487959502</v>
      </c>
      <c r="Y14" s="10">
        <v>0.22588179315430068</v>
      </c>
      <c r="Z14" s="10">
        <v>0.22588179315440016</v>
      </c>
    </row>
    <row r="15" spans="1:26">
      <c r="A15" t="s">
        <v>69</v>
      </c>
      <c r="B15" s="2" t="s">
        <v>33</v>
      </c>
      <c r="C15" s="7" t="str">
        <f t="shared" si="10"/>
        <v>Cardiff</v>
      </c>
      <c r="D15" s="7" t="s">
        <v>28</v>
      </c>
      <c r="E15" s="7">
        <f t="shared" si="11"/>
        <v>0</v>
      </c>
      <c r="F15" s="7" t="str">
        <f t="shared" si="12"/>
        <v>females</v>
      </c>
      <c r="G15" s="8">
        <f t="shared" si="13"/>
        <v>81.659352688921103</v>
      </c>
      <c r="H15" s="8">
        <f t="shared" si="14"/>
        <v>0.16075921596312601</v>
      </c>
      <c r="I15" s="8">
        <f t="shared" si="15"/>
        <v>81.344264625633301</v>
      </c>
      <c r="J15" s="8">
        <f t="shared" si="16"/>
        <v>81.974440752208807</v>
      </c>
      <c r="K15" s="8">
        <f t="shared" si="17"/>
        <v>0.31508806328770333</v>
      </c>
      <c r="L15" s="8">
        <f t="shared" si="18"/>
        <v>0.31508806328780281</v>
      </c>
      <c r="P15" s="9" t="str">
        <f t="shared" si="9"/>
        <v>2005 - 2009_Wales_5_LE_males</v>
      </c>
      <c r="Q15" s="10" t="s">
        <v>18</v>
      </c>
      <c r="R15" s="10" t="s">
        <v>28</v>
      </c>
      <c r="S15" s="10">
        <v>5</v>
      </c>
      <c r="T15" s="10" t="s">
        <v>21</v>
      </c>
      <c r="U15" s="10">
        <v>72.833316487948807</v>
      </c>
      <c r="V15" s="10">
        <v>0.12351761929706601</v>
      </c>
      <c r="W15" s="10">
        <v>72.591221954126596</v>
      </c>
      <c r="X15" s="10">
        <v>73.075411021771103</v>
      </c>
      <c r="Y15" s="10">
        <v>0.2420945338222964</v>
      </c>
      <c r="Z15" s="10">
        <v>0.24209453382221113</v>
      </c>
    </row>
    <row r="16" spans="1:26">
      <c r="A16" t="s">
        <v>70</v>
      </c>
      <c r="B16" s="2" t="s">
        <v>34</v>
      </c>
      <c r="C16" s="7" t="str">
        <f t="shared" si="10"/>
        <v>Carmarthenshire</v>
      </c>
      <c r="D16" s="7" t="s">
        <v>28</v>
      </c>
      <c r="E16" s="7">
        <f t="shared" si="11"/>
        <v>0</v>
      </c>
      <c r="F16" s="7" t="str">
        <f t="shared" si="12"/>
        <v>females</v>
      </c>
      <c r="G16" s="8">
        <f t="shared" si="13"/>
        <v>81.303460712545601</v>
      </c>
      <c r="H16" s="8">
        <f t="shared" si="14"/>
        <v>0.18357634093984601</v>
      </c>
      <c r="I16" s="8">
        <f t="shared" si="15"/>
        <v>80.943651084303497</v>
      </c>
      <c r="J16" s="8">
        <f t="shared" si="16"/>
        <v>81.663270340787705</v>
      </c>
      <c r="K16" s="8">
        <f t="shared" si="17"/>
        <v>0.35980962824210394</v>
      </c>
      <c r="L16" s="8">
        <f t="shared" si="18"/>
        <v>0.35980962824210394</v>
      </c>
      <c r="P16" s="9" t="str">
        <f t="shared" si="9"/>
        <v>2001 - 2005_ABM_0_LE_males</v>
      </c>
      <c r="Q16" s="10" t="s">
        <v>35</v>
      </c>
      <c r="R16" s="10" t="s">
        <v>20</v>
      </c>
      <c r="S16" s="10">
        <v>0</v>
      </c>
      <c r="T16" s="10" t="s">
        <v>21</v>
      </c>
      <c r="U16" s="10">
        <v>75.510479629749298</v>
      </c>
      <c r="V16" s="10">
        <v>0.126561796132867</v>
      </c>
      <c r="W16" s="10">
        <v>75.262418509328896</v>
      </c>
      <c r="X16" s="10">
        <v>75.758540750169701</v>
      </c>
      <c r="Y16" s="10">
        <v>0.2480611204204024</v>
      </c>
      <c r="Z16" s="10">
        <v>0.2480611204204024</v>
      </c>
    </row>
    <row r="17" spans="1:26">
      <c r="A17" t="s">
        <v>71</v>
      </c>
      <c r="B17" s="2" t="s">
        <v>36</v>
      </c>
      <c r="C17" s="7" t="str">
        <f t="shared" si="10"/>
        <v>Ceredigion</v>
      </c>
      <c r="D17" s="7" t="s">
        <v>28</v>
      </c>
      <c r="E17" s="7">
        <f t="shared" si="11"/>
        <v>0</v>
      </c>
      <c r="F17" s="7" t="str">
        <f t="shared" si="12"/>
        <v>females</v>
      </c>
      <c r="G17" s="8">
        <f t="shared" si="13"/>
        <v>83.937950907689299</v>
      </c>
      <c r="H17" s="8">
        <f t="shared" si="14"/>
        <v>0.30638195440666099</v>
      </c>
      <c r="I17" s="8">
        <f t="shared" si="15"/>
        <v>83.337442277052304</v>
      </c>
      <c r="J17" s="8">
        <f t="shared" si="16"/>
        <v>84.538459538326407</v>
      </c>
      <c r="K17" s="8">
        <f t="shared" si="17"/>
        <v>0.60050863063710835</v>
      </c>
      <c r="L17" s="8">
        <f t="shared" si="18"/>
        <v>0.60050863063699467</v>
      </c>
      <c r="P17" s="9" t="str">
        <f t="shared" si="9"/>
        <v>2001 - 2005_ABM_1_LE_males</v>
      </c>
      <c r="Q17" s="10" t="s">
        <v>35</v>
      </c>
      <c r="R17" s="10" t="s">
        <v>20</v>
      </c>
      <c r="S17" s="10">
        <v>1</v>
      </c>
      <c r="T17" s="10" t="s">
        <v>21</v>
      </c>
      <c r="U17" s="10">
        <v>79.317283219153495</v>
      </c>
      <c r="V17" s="10">
        <v>0.25884489056358301</v>
      </c>
      <c r="W17" s="10">
        <v>78.809947233648899</v>
      </c>
      <c r="X17" s="10">
        <v>79.824619204658106</v>
      </c>
      <c r="Y17" s="10">
        <v>0.50733598550461068</v>
      </c>
      <c r="Z17" s="10">
        <v>0.50733598550459647</v>
      </c>
    </row>
    <row r="18" spans="1:26">
      <c r="A18" t="s">
        <v>72</v>
      </c>
      <c r="B18" s="2" t="s">
        <v>37</v>
      </c>
      <c r="C18" s="7" t="str">
        <f t="shared" si="10"/>
        <v>Conwy</v>
      </c>
      <c r="D18" s="7" t="s">
        <v>28</v>
      </c>
      <c r="E18" s="7">
        <f t="shared" si="11"/>
        <v>0</v>
      </c>
      <c r="F18" s="7" t="str">
        <f t="shared" si="12"/>
        <v>females</v>
      </c>
      <c r="G18" s="8">
        <f t="shared" si="13"/>
        <v>81.301726413516903</v>
      </c>
      <c r="H18" s="8">
        <f t="shared" si="14"/>
        <v>0.25406809176210898</v>
      </c>
      <c r="I18" s="8">
        <f t="shared" si="15"/>
        <v>80.803752953663206</v>
      </c>
      <c r="J18" s="8">
        <f t="shared" si="16"/>
        <v>81.799699873370599</v>
      </c>
      <c r="K18" s="8">
        <f t="shared" si="17"/>
        <v>0.49797345985369645</v>
      </c>
      <c r="L18" s="8">
        <f t="shared" si="18"/>
        <v>0.49797345985369645</v>
      </c>
      <c r="P18" s="9" t="str">
        <f t="shared" si="9"/>
        <v>2001 - 2005_ABM_2_LE_males</v>
      </c>
      <c r="Q18" s="10" t="s">
        <v>35</v>
      </c>
      <c r="R18" s="10" t="s">
        <v>20</v>
      </c>
      <c r="S18" s="10">
        <v>2</v>
      </c>
      <c r="T18" s="10" t="s">
        <v>21</v>
      </c>
      <c r="U18" s="10">
        <v>77.457371273534903</v>
      </c>
      <c r="V18" s="10">
        <v>0.26283384446061497</v>
      </c>
      <c r="W18" s="10">
        <v>76.942216938392093</v>
      </c>
      <c r="X18" s="10">
        <v>77.972525608677699</v>
      </c>
      <c r="Y18" s="10">
        <v>0.51515433514279607</v>
      </c>
      <c r="Z18" s="10">
        <v>0.51515433514281028</v>
      </c>
    </row>
    <row r="19" spans="1:26">
      <c r="A19" t="s">
        <v>73</v>
      </c>
      <c r="B19" s="2" t="s">
        <v>38</v>
      </c>
      <c r="C19" s="7" t="str">
        <f t="shared" si="10"/>
        <v>Denbighshire</v>
      </c>
      <c r="D19" s="7" t="s">
        <v>28</v>
      </c>
      <c r="E19" s="7">
        <f t="shared" si="11"/>
        <v>0</v>
      </c>
      <c r="F19" s="7" t="str">
        <f t="shared" si="12"/>
        <v>females</v>
      </c>
      <c r="G19" s="8">
        <f t="shared" si="13"/>
        <v>81.046868773929305</v>
      </c>
      <c r="H19" s="8">
        <f t="shared" si="14"/>
        <v>0.285178401778095</v>
      </c>
      <c r="I19" s="8">
        <f t="shared" si="15"/>
        <v>80.487919106444195</v>
      </c>
      <c r="J19" s="8">
        <f t="shared" si="16"/>
        <v>81.6058184414143</v>
      </c>
      <c r="K19" s="8">
        <f t="shared" si="17"/>
        <v>0.55894966748499542</v>
      </c>
      <c r="L19" s="8">
        <f t="shared" si="18"/>
        <v>0.5589496674851091</v>
      </c>
      <c r="P19" s="9" t="str">
        <f t="shared" si="9"/>
        <v>2001 - 2005_ABM_3_LE_males</v>
      </c>
      <c r="Q19" s="10" t="s">
        <v>35</v>
      </c>
      <c r="R19" s="10" t="s">
        <v>20</v>
      </c>
      <c r="S19" s="10">
        <v>3</v>
      </c>
      <c r="T19" s="10" t="s">
        <v>21</v>
      </c>
      <c r="U19" s="10">
        <v>74.9343078311895</v>
      </c>
      <c r="V19" s="10">
        <v>0.279976547014609</v>
      </c>
      <c r="W19" s="10">
        <v>74.385553799040906</v>
      </c>
      <c r="X19" s="10">
        <v>75.483061863338094</v>
      </c>
      <c r="Y19" s="10">
        <v>0.54875403214859375</v>
      </c>
      <c r="Z19" s="10">
        <v>0.54875403214859375</v>
      </c>
    </row>
    <row r="20" spans="1:26">
      <c r="A20" t="s">
        <v>74</v>
      </c>
      <c r="B20" s="2" t="s">
        <v>39</v>
      </c>
      <c r="C20" s="7" t="str">
        <f t="shared" si="10"/>
        <v>Flintshire</v>
      </c>
      <c r="D20" s="7" t="s">
        <v>28</v>
      </c>
      <c r="E20" s="7">
        <f t="shared" si="11"/>
        <v>0</v>
      </c>
      <c r="F20" s="7" t="str">
        <f t="shared" si="12"/>
        <v>females</v>
      </c>
      <c r="G20" s="8">
        <f t="shared" si="13"/>
        <v>81.631658295690002</v>
      </c>
      <c r="H20" s="8">
        <f t="shared" si="14"/>
        <v>0.21205489966072799</v>
      </c>
      <c r="I20" s="8">
        <f t="shared" si="15"/>
        <v>81.216030692355005</v>
      </c>
      <c r="J20" s="8">
        <f t="shared" si="16"/>
        <v>82.047285899024999</v>
      </c>
      <c r="K20" s="8">
        <f t="shared" si="17"/>
        <v>0.41562760333499682</v>
      </c>
      <c r="L20" s="8">
        <f t="shared" si="18"/>
        <v>0.41562760333499682</v>
      </c>
      <c r="P20" s="9" t="str">
        <f t="shared" si="9"/>
        <v>2001 - 2005_ABM_4_LE_males</v>
      </c>
      <c r="Q20" s="10" t="s">
        <v>35</v>
      </c>
      <c r="R20" s="10" t="s">
        <v>20</v>
      </c>
      <c r="S20" s="10">
        <v>4</v>
      </c>
      <c r="T20" s="10" t="s">
        <v>21</v>
      </c>
      <c r="U20" s="10">
        <v>73.810529458261698</v>
      </c>
      <c r="V20" s="10">
        <v>0.29447336807304397</v>
      </c>
      <c r="W20" s="10">
        <v>73.233361656838497</v>
      </c>
      <c r="X20" s="10">
        <v>74.387697259684899</v>
      </c>
      <c r="Y20" s="10">
        <v>0.5771678014232009</v>
      </c>
      <c r="Z20" s="10">
        <v>0.5771678014232009</v>
      </c>
    </row>
    <row r="21" spans="1:26">
      <c r="A21" t="s">
        <v>75</v>
      </c>
      <c r="B21" s="2" t="s">
        <v>40</v>
      </c>
      <c r="C21" s="7" t="str">
        <f t="shared" si="10"/>
        <v>Gwynedd</v>
      </c>
      <c r="D21" s="7" t="s">
        <v>28</v>
      </c>
      <c r="E21" s="7">
        <f t="shared" si="11"/>
        <v>0</v>
      </c>
      <c r="F21" s="7" t="str">
        <f t="shared" si="12"/>
        <v>females</v>
      </c>
      <c r="G21" s="8">
        <f t="shared" si="13"/>
        <v>82.009813829431906</v>
      </c>
      <c r="H21" s="8">
        <f t="shared" si="14"/>
        <v>0.22783080896456601</v>
      </c>
      <c r="I21" s="8">
        <f t="shared" si="15"/>
        <v>81.563265443861297</v>
      </c>
      <c r="J21" s="8">
        <f t="shared" si="16"/>
        <v>82.4563622150025</v>
      </c>
      <c r="K21" s="8">
        <f t="shared" si="17"/>
        <v>0.44654838557059406</v>
      </c>
      <c r="L21" s="8">
        <f t="shared" si="18"/>
        <v>0.44654838557060827</v>
      </c>
      <c r="P21" s="9" t="str">
        <f t="shared" si="9"/>
        <v>2001 - 2005_ABM_5_LE_males</v>
      </c>
      <c r="Q21" s="10" t="s">
        <v>35</v>
      </c>
      <c r="R21" s="10" t="s">
        <v>20</v>
      </c>
      <c r="S21" s="10">
        <v>5</v>
      </c>
      <c r="T21" s="10" t="s">
        <v>21</v>
      </c>
      <c r="U21" s="10">
        <v>72.058732650348105</v>
      </c>
      <c r="V21" s="10">
        <v>0.30803236128862099</v>
      </c>
      <c r="W21" s="10">
        <v>71.454989222222395</v>
      </c>
      <c r="X21" s="10">
        <v>72.662476078473802</v>
      </c>
      <c r="Y21" s="10">
        <v>0.60374342812569637</v>
      </c>
      <c r="Z21" s="10">
        <v>0.60374342812571058</v>
      </c>
    </row>
    <row r="22" spans="1:26">
      <c r="A22" t="s">
        <v>76</v>
      </c>
      <c r="B22" s="2" t="s">
        <v>41</v>
      </c>
      <c r="C22" s="7" t="str">
        <f t="shared" si="10"/>
        <v>Isle of Anglesey</v>
      </c>
      <c r="D22" s="7" t="s">
        <v>28</v>
      </c>
      <c r="E22" s="7">
        <f t="shared" si="11"/>
        <v>0</v>
      </c>
      <c r="F22" s="7" t="str">
        <f t="shared" si="12"/>
        <v>females</v>
      </c>
      <c r="G22" s="8">
        <f t="shared" si="13"/>
        <v>81.974631029512196</v>
      </c>
      <c r="H22" s="8">
        <f t="shared" si="14"/>
        <v>0.30805614313069901</v>
      </c>
      <c r="I22" s="8">
        <f t="shared" si="15"/>
        <v>81.370840988976099</v>
      </c>
      <c r="J22" s="8">
        <f t="shared" si="16"/>
        <v>82.578421070048407</v>
      </c>
      <c r="K22" s="8">
        <f t="shared" si="17"/>
        <v>0.60379004053621088</v>
      </c>
      <c r="L22" s="8">
        <f t="shared" si="18"/>
        <v>0.60379004053609719</v>
      </c>
      <c r="P22" s="9" t="str">
        <f t="shared" si="9"/>
        <v>2001 - 2005_Aneurin Bevan_0_LE_males</v>
      </c>
      <c r="Q22" s="10" t="s">
        <v>42</v>
      </c>
      <c r="R22" s="10" t="s">
        <v>20</v>
      </c>
      <c r="S22" s="10">
        <v>0</v>
      </c>
      <c r="T22" s="10" t="s">
        <v>21</v>
      </c>
      <c r="U22" s="10">
        <v>75.512893255507393</v>
      </c>
      <c r="V22" s="10">
        <v>0.11735316417169001</v>
      </c>
      <c r="W22" s="10">
        <v>75.282881053730904</v>
      </c>
      <c r="X22" s="10">
        <v>75.742905457283896</v>
      </c>
      <c r="Y22" s="10">
        <v>0.23001220177650339</v>
      </c>
      <c r="Z22" s="10">
        <v>0.23001220177648918</v>
      </c>
    </row>
    <row r="23" spans="1:26">
      <c r="A23" t="s">
        <v>77</v>
      </c>
      <c r="B23" s="2" t="s">
        <v>43</v>
      </c>
      <c r="C23" s="7" t="str">
        <f t="shared" si="10"/>
        <v>Merthyr Tydfil</v>
      </c>
      <c r="D23" s="7" t="s">
        <v>28</v>
      </c>
      <c r="E23" s="7">
        <f t="shared" si="11"/>
        <v>0</v>
      </c>
      <c r="F23" s="7" t="str">
        <f t="shared" si="12"/>
        <v>females</v>
      </c>
      <c r="G23" s="8">
        <f t="shared" si="13"/>
        <v>79.602093218232</v>
      </c>
      <c r="H23" s="8">
        <f t="shared" si="14"/>
        <v>0.36049653815080901</v>
      </c>
      <c r="I23" s="8">
        <f t="shared" si="15"/>
        <v>78.895520003456497</v>
      </c>
      <c r="J23" s="8">
        <f t="shared" si="16"/>
        <v>80.308666433007602</v>
      </c>
      <c r="K23" s="8">
        <f t="shared" si="17"/>
        <v>0.70657321477560231</v>
      </c>
      <c r="L23" s="8">
        <f t="shared" si="18"/>
        <v>0.70657321477550283</v>
      </c>
      <c r="P23" s="9" t="str">
        <f t="shared" si="9"/>
        <v>2001 - 2005_Aneurin Bevan_1_LE_males</v>
      </c>
      <c r="Q23" s="10" t="s">
        <v>42</v>
      </c>
      <c r="R23" s="10" t="s">
        <v>20</v>
      </c>
      <c r="S23" s="10">
        <v>1</v>
      </c>
      <c r="T23" s="10" t="s">
        <v>21</v>
      </c>
      <c r="U23" s="10">
        <v>78.920058631574406</v>
      </c>
      <c r="V23" s="10">
        <v>0.25024390324328699</v>
      </c>
      <c r="W23" s="10">
        <v>78.429580581217607</v>
      </c>
      <c r="X23" s="10">
        <v>79.410536681931305</v>
      </c>
      <c r="Y23" s="10">
        <v>0.49047805035689862</v>
      </c>
      <c r="Z23" s="10">
        <v>0.49047805035679914</v>
      </c>
    </row>
    <row r="24" spans="1:26">
      <c r="A24" t="s">
        <v>78</v>
      </c>
      <c r="B24" s="2" t="s">
        <v>44</v>
      </c>
      <c r="C24" s="7" t="str">
        <f t="shared" si="10"/>
        <v>Monmouthshire</v>
      </c>
      <c r="D24" s="7" t="s">
        <v>28</v>
      </c>
      <c r="E24" s="7">
        <f t="shared" si="11"/>
        <v>0</v>
      </c>
      <c r="F24" s="7" t="str">
        <f t="shared" si="12"/>
        <v>females</v>
      </c>
      <c r="G24" s="8">
        <f t="shared" si="13"/>
        <v>83.620289236759305</v>
      </c>
      <c r="H24" s="8">
        <f t="shared" si="14"/>
        <v>0.27805931805543599</v>
      </c>
      <c r="I24" s="8">
        <f t="shared" si="15"/>
        <v>83.075292973370594</v>
      </c>
      <c r="J24" s="8">
        <f t="shared" si="16"/>
        <v>84.165285500148002</v>
      </c>
      <c r="K24" s="8">
        <f t="shared" si="17"/>
        <v>0.54499626338869689</v>
      </c>
      <c r="L24" s="8">
        <f t="shared" si="18"/>
        <v>0.5449962633887111</v>
      </c>
      <c r="P24" s="9" t="str">
        <f t="shared" si="9"/>
        <v>2001 - 2005_Aneurin Bevan_2_LE_males</v>
      </c>
      <c r="Q24" s="10" t="s">
        <v>42</v>
      </c>
      <c r="R24" s="10" t="s">
        <v>20</v>
      </c>
      <c r="S24" s="10">
        <v>2</v>
      </c>
      <c r="T24" s="10" t="s">
        <v>21</v>
      </c>
      <c r="U24" s="10">
        <v>77.1231930437323</v>
      </c>
      <c r="V24" s="10">
        <v>0.26558504775115899</v>
      </c>
      <c r="W24" s="10">
        <v>76.602646350140006</v>
      </c>
      <c r="X24" s="10">
        <v>77.643739737324594</v>
      </c>
      <c r="Y24" s="10">
        <v>0.52054669359229422</v>
      </c>
      <c r="Z24" s="10">
        <v>0.52054669359229422</v>
      </c>
    </row>
    <row r="25" spans="1:26">
      <c r="A25" t="s">
        <v>79</v>
      </c>
      <c r="B25" s="2" t="s">
        <v>45</v>
      </c>
      <c r="C25" s="7" t="str">
        <f t="shared" si="10"/>
        <v>Neath Port Talbot</v>
      </c>
      <c r="D25" s="7" t="s">
        <v>28</v>
      </c>
      <c r="E25" s="7">
        <f t="shared" si="11"/>
        <v>0</v>
      </c>
      <c r="F25" s="7" t="str">
        <f t="shared" si="12"/>
        <v>females</v>
      </c>
      <c r="G25" s="8">
        <f t="shared" si="13"/>
        <v>80.6438358926479</v>
      </c>
      <c r="H25" s="8">
        <f t="shared" si="14"/>
        <v>0.22841360829849999</v>
      </c>
      <c r="I25" s="8">
        <f t="shared" si="15"/>
        <v>80.196145220382903</v>
      </c>
      <c r="J25" s="8">
        <f t="shared" si="16"/>
        <v>81.091526564912996</v>
      </c>
      <c r="K25" s="8">
        <f t="shared" si="17"/>
        <v>0.44769067226509662</v>
      </c>
      <c r="L25" s="8">
        <f t="shared" si="18"/>
        <v>0.44769067226499715</v>
      </c>
      <c r="P25" s="9" t="str">
        <f t="shared" si="9"/>
        <v>2001 - 2005_Aneurin Bevan_3_LE_males</v>
      </c>
      <c r="Q25" s="10" t="s">
        <v>42</v>
      </c>
      <c r="R25" s="10" t="s">
        <v>20</v>
      </c>
      <c r="S25" s="10">
        <v>3</v>
      </c>
      <c r="T25" s="10" t="s">
        <v>21</v>
      </c>
      <c r="U25" s="10">
        <v>75.199295905424094</v>
      </c>
      <c r="V25" s="10">
        <v>0.25654856361824901</v>
      </c>
      <c r="W25" s="10">
        <v>74.696460720732304</v>
      </c>
      <c r="X25" s="10">
        <v>75.702131090115799</v>
      </c>
      <c r="Y25" s="10">
        <v>0.50283518469170474</v>
      </c>
      <c r="Z25" s="10">
        <v>0.50283518469179</v>
      </c>
    </row>
    <row r="26" spans="1:26">
      <c r="A26" t="s">
        <v>80</v>
      </c>
      <c r="B26" s="2" t="s">
        <v>46</v>
      </c>
      <c r="C26" s="7" t="str">
        <f t="shared" si="10"/>
        <v>Newport</v>
      </c>
      <c r="D26" s="7" t="s">
        <v>28</v>
      </c>
      <c r="E26" s="7">
        <f t="shared" si="11"/>
        <v>0</v>
      </c>
      <c r="F26" s="7" t="str">
        <f t="shared" si="12"/>
        <v>females</v>
      </c>
      <c r="G26" s="8">
        <f t="shared" si="13"/>
        <v>81.426490023437594</v>
      </c>
      <c r="H26" s="8">
        <f t="shared" si="14"/>
        <v>0.237588637495249</v>
      </c>
      <c r="I26" s="8">
        <f t="shared" si="15"/>
        <v>80.960816293946905</v>
      </c>
      <c r="J26" s="8">
        <f t="shared" si="16"/>
        <v>81.892163752928298</v>
      </c>
      <c r="K26" s="8">
        <f t="shared" si="17"/>
        <v>0.46567372949070318</v>
      </c>
      <c r="L26" s="8">
        <f t="shared" si="18"/>
        <v>0.46567372949068897</v>
      </c>
      <c r="P26" s="9" t="str">
        <f t="shared" si="9"/>
        <v>2001 - 2005_Aneurin Bevan_4_LE_males</v>
      </c>
      <c r="Q26" s="10" t="s">
        <v>42</v>
      </c>
      <c r="R26" s="10" t="s">
        <v>20</v>
      </c>
      <c r="S26" s="10">
        <v>4</v>
      </c>
      <c r="T26" s="10" t="s">
        <v>21</v>
      </c>
      <c r="U26" s="10">
        <v>74.240790803464407</v>
      </c>
      <c r="V26" s="10">
        <v>0.25838463736348199</v>
      </c>
      <c r="W26" s="10">
        <v>73.734356914231896</v>
      </c>
      <c r="X26" s="10">
        <v>74.747224692696804</v>
      </c>
      <c r="Y26" s="10">
        <v>0.50643388923239741</v>
      </c>
      <c r="Z26" s="10">
        <v>0.50643388923251109</v>
      </c>
    </row>
    <row r="27" spans="1:26">
      <c r="A27" t="s">
        <v>81</v>
      </c>
      <c r="B27" s="2" t="s">
        <v>47</v>
      </c>
      <c r="C27" s="7" t="str">
        <f t="shared" si="10"/>
        <v>Pembrokeshire</v>
      </c>
      <c r="D27" s="7" t="s">
        <v>28</v>
      </c>
      <c r="E27" s="7">
        <f t="shared" si="11"/>
        <v>0</v>
      </c>
      <c r="F27" s="7" t="str">
        <f t="shared" si="12"/>
        <v>females</v>
      </c>
      <c r="G27" s="8">
        <f t="shared" si="13"/>
        <v>81.933582680589595</v>
      </c>
      <c r="H27" s="8">
        <f t="shared" si="14"/>
        <v>0.228128915136312</v>
      </c>
      <c r="I27" s="8">
        <f t="shared" si="15"/>
        <v>81.486450006922396</v>
      </c>
      <c r="J27" s="8">
        <f t="shared" si="16"/>
        <v>82.380715354256793</v>
      </c>
      <c r="K27" s="8">
        <f t="shared" si="17"/>
        <v>0.44713267366719833</v>
      </c>
      <c r="L27" s="8">
        <f t="shared" si="18"/>
        <v>0.44713267366719833</v>
      </c>
      <c r="P27" s="9" t="str">
        <f t="shared" si="9"/>
        <v>2001 - 2005_Aneurin Bevan_5_LE_males</v>
      </c>
      <c r="Q27" s="10" t="s">
        <v>42</v>
      </c>
      <c r="R27" s="10" t="s">
        <v>20</v>
      </c>
      <c r="S27" s="10">
        <v>5</v>
      </c>
      <c r="T27" s="10" t="s">
        <v>21</v>
      </c>
      <c r="U27" s="10">
        <v>72.348224440783298</v>
      </c>
      <c r="V27" s="10">
        <v>0.27367430175722102</v>
      </c>
      <c r="W27" s="10">
        <v>71.811822809339105</v>
      </c>
      <c r="X27" s="10">
        <v>72.884626072227405</v>
      </c>
      <c r="Y27" s="10">
        <v>0.53640163144410735</v>
      </c>
      <c r="Z27" s="10">
        <v>0.53640163144419262</v>
      </c>
    </row>
    <row r="28" spans="1:26">
      <c r="A28" t="s">
        <v>82</v>
      </c>
      <c r="B28" s="2" t="s">
        <v>48</v>
      </c>
      <c r="C28" s="7" t="str">
        <f t="shared" si="10"/>
        <v>Rhondda Cynon Taf</v>
      </c>
      <c r="D28" s="7" t="s">
        <v>28</v>
      </c>
      <c r="E28" s="7">
        <f t="shared" si="11"/>
        <v>0</v>
      </c>
      <c r="F28" s="7" t="str">
        <f t="shared" si="12"/>
        <v>females</v>
      </c>
      <c r="G28" s="8">
        <f t="shared" si="13"/>
        <v>80.137691542873796</v>
      </c>
      <c r="H28" s="8">
        <f t="shared" si="14"/>
        <v>0.17063234428509599</v>
      </c>
      <c r="I28" s="8">
        <f t="shared" si="15"/>
        <v>79.803252148075003</v>
      </c>
      <c r="J28" s="8">
        <f t="shared" si="16"/>
        <v>80.472130937672603</v>
      </c>
      <c r="K28" s="8">
        <f t="shared" si="17"/>
        <v>0.33443939479880669</v>
      </c>
      <c r="L28" s="8">
        <f t="shared" si="18"/>
        <v>0.33443939479879248</v>
      </c>
      <c r="P28" s="9" t="str">
        <f t="shared" si="9"/>
        <v>2001 - 2005_Betsi_0_LE_males</v>
      </c>
      <c r="Q28" s="1" t="s">
        <v>49</v>
      </c>
      <c r="R28" s="10" t="s">
        <v>20</v>
      </c>
      <c r="S28" s="10">
        <v>0</v>
      </c>
      <c r="T28" s="10" t="s">
        <v>21</v>
      </c>
      <c r="U28" s="10">
        <v>76.366373893967605</v>
      </c>
      <c r="V28" s="10">
        <v>0.106979468712085</v>
      </c>
      <c r="W28" s="10">
        <v>76.1566941352919</v>
      </c>
      <c r="X28" s="10">
        <v>76.576053652643296</v>
      </c>
      <c r="Y28" s="10">
        <v>0.20967975867569066</v>
      </c>
      <c r="Z28" s="10">
        <v>0.20967975867570487</v>
      </c>
    </row>
    <row r="29" spans="1:26">
      <c r="A29" t="s">
        <v>83</v>
      </c>
      <c r="B29" s="2" t="s">
        <v>50</v>
      </c>
      <c r="C29" s="7" t="str">
        <f t="shared" si="10"/>
        <v>Swansea</v>
      </c>
      <c r="D29" s="7" t="s">
        <v>28</v>
      </c>
      <c r="E29" s="7">
        <f t="shared" si="11"/>
        <v>0</v>
      </c>
      <c r="F29" s="7" t="str">
        <f t="shared" si="12"/>
        <v>females</v>
      </c>
      <c r="G29" s="8">
        <f t="shared" si="13"/>
        <v>81.338664441848493</v>
      </c>
      <c r="H29" s="8">
        <f t="shared" si="14"/>
        <v>0.17158426623518899</v>
      </c>
      <c r="I29" s="8">
        <f t="shared" si="15"/>
        <v>81.002359280027605</v>
      </c>
      <c r="J29" s="8">
        <f t="shared" si="16"/>
        <v>81.674969603669496</v>
      </c>
      <c r="K29" s="8">
        <f t="shared" si="17"/>
        <v>0.33630516182100223</v>
      </c>
      <c r="L29" s="8">
        <f t="shared" si="18"/>
        <v>0.33630516182088854</v>
      </c>
      <c r="P29" s="9" t="str">
        <f t="shared" si="9"/>
        <v>2001 - 2005_Betsi_1_LE_males</v>
      </c>
      <c r="Q29" s="1" t="s">
        <v>49</v>
      </c>
      <c r="R29" s="10" t="s">
        <v>20</v>
      </c>
      <c r="S29" s="10">
        <v>1</v>
      </c>
      <c r="T29" s="10" t="s">
        <v>21</v>
      </c>
      <c r="U29" s="10">
        <v>79.039170545293103</v>
      </c>
      <c r="V29" s="10">
        <v>0.22997450686044801</v>
      </c>
      <c r="W29" s="10">
        <v>78.588420511846607</v>
      </c>
      <c r="X29" s="10">
        <v>79.4899205787396</v>
      </c>
      <c r="Y29" s="10">
        <v>0.45075003344649645</v>
      </c>
      <c r="Z29" s="10">
        <v>0.45075003344649645</v>
      </c>
    </row>
    <row r="30" spans="1:26">
      <c r="A30" t="s">
        <v>84</v>
      </c>
      <c r="B30" s="2" t="s">
        <v>51</v>
      </c>
      <c r="C30" s="7" t="str">
        <f t="shared" si="10"/>
        <v>The Vale of Glamorgan</v>
      </c>
      <c r="D30" s="7" t="s">
        <v>28</v>
      </c>
      <c r="E30" s="7">
        <f t="shared" si="11"/>
        <v>0</v>
      </c>
      <c r="F30" s="7" t="str">
        <f t="shared" si="12"/>
        <v>females</v>
      </c>
      <c r="G30" s="8">
        <f t="shared" si="13"/>
        <v>82.144983309222496</v>
      </c>
      <c r="H30" s="8">
        <f t="shared" si="14"/>
        <v>0.22797119884970801</v>
      </c>
      <c r="I30" s="8">
        <f t="shared" si="15"/>
        <v>81.698159759477093</v>
      </c>
      <c r="J30" s="8">
        <f t="shared" si="16"/>
        <v>82.591806858967999</v>
      </c>
      <c r="K30" s="8">
        <f t="shared" si="17"/>
        <v>0.44682354974550265</v>
      </c>
      <c r="L30" s="8">
        <f t="shared" si="18"/>
        <v>0.44682354974540317</v>
      </c>
      <c r="P30" s="9" t="str">
        <f t="shared" si="9"/>
        <v>2001 - 2005_Betsi_2_LE_males</v>
      </c>
      <c r="Q30" s="1" t="s">
        <v>49</v>
      </c>
      <c r="R30" s="10" t="s">
        <v>20</v>
      </c>
      <c r="S30" s="10">
        <v>2</v>
      </c>
      <c r="T30" s="10" t="s">
        <v>21</v>
      </c>
      <c r="U30" s="10">
        <v>77.853568851047399</v>
      </c>
      <c r="V30" s="10">
        <v>0.226504768170323</v>
      </c>
      <c r="W30" s="10">
        <v>77.409619505433596</v>
      </c>
      <c r="X30" s="10">
        <v>78.297518196661301</v>
      </c>
      <c r="Y30" s="10">
        <v>0.44394934561390187</v>
      </c>
      <c r="Z30" s="10">
        <v>0.44394934561380239</v>
      </c>
    </row>
    <row r="31" spans="1:26">
      <c r="A31" t="s">
        <v>85</v>
      </c>
      <c r="B31" s="2" t="s">
        <v>52</v>
      </c>
      <c r="C31" s="7" t="str">
        <f t="shared" si="10"/>
        <v>Torfaen</v>
      </c>
      <c r="D31" s="7" t="s">
        <v>28</v>
      </c>
      <c r="E31" s="7">
        <f t="shared" si="11"/>
        <v>0</v>
      </c>
      <c r="F31" s="7" t="str">
        <f t="shared" si="12"/>
        <v>females</v>
      </c>
      <c r="G31" s="8">
        <f t="shared" si="13"/>
        <v>81.262692183023205</v>
      </c>
      <c r="H31" s="8">
        <f t="shared" si="14"/>
        <v>0.27521352616376199</v>
      </c>
      <c r="I31" s="8">
        <f t="shared" si="15"/>
        <v>80.723273671742305</v>
      </c>
      <c r="J31" s="8">
        <f t="shared" si="16"/>
        <v>81.802110694304204</v>
      </c>
      <c r="K31" s="8">
        <f t="shared" si="17"/>
        <v>0.53941851128099927</v>
      </c>
      <c r="L31" s="8">
        <f t="shared" si="18"/>
        <v>0.53941851128089979</v>
      </c>
      <c r="P31" s="9" t="str">
        <f t="shared" si="9"/>
        <v>2001 - 2005_Betsi_3_LE_males</v>
      </c>
      <c r="Q31" s="1" t="s">
        <v>49</v>
      </c>
      <c r="R31" s="10" t="s">
        <v>20</v>
      </c>
      <c r="S31" s="10">
        <v>3</v>
      </c>
      <c r="T31" s="10" t="s">
        <v>21</v>
      </c>
      <c r="U31" s="10">
        <v>77.0858905506486</v>
      </c>
      <c r="V31" s="10">
        <v>0.233416746458358</v>
      </c>
      <c r="W31" s="10">
        <v>76.628393727590193</v>
      </c>
      <c r="X31" s="10">
        <v>77.543387373706906</v>
      </c>
      <c r="Y31" s="10">
        <v>0.45749682305830675</v>
      </c>
      <c r="Z31" s="10">
        <v>0.45749682305840622</v>
      </c>
    </row>
    <row r="32" spans="1:26">
      <c r="A32" t="s">
        <v>86</v>
      </c>
      <c r="B32" s="2" t="s">
        <v>53</v>
      </c>
      <c r="C32" s="7" t="str">
        <f t="shared" si="10"/>
        <v>Wrexham</v>
      </c>
      <c r="D32" s="7" t="s">
        <v>28</v>
      </c>
      <c r="E32" s="7">
        <f t="shared" si="11"/>
        <v>0</v>
      </c>
      <c r="F32" s="7" t="str">
        <f t="shared" si="12"/>
        <v>females</v>
      </c>
      <c r="G32" s="8">
        <f t="shared" si="13"/>
        <v>81.0023645580455</v>
      </c>
      <c r="H32" s="8">
        <f t="shared" si="14"/>
        <v>0.22766148152737201</v>
      </c>
      <c r="I32" s="8">
        <f t="shared" si="15"/>
        <v>80.556148054251906</v>
      </c>
      <c r="J32" s="8">
        <f t="shared" si="16"/>
        <v>81.448581061839207</v>
      </c>
      <c r="K32" s="8">
        <f t="shared" si="17"/>
        <v>0.44621650379370692</v>
      </c>
      <c r="L32" s="8">
        <f t="shared" si="18"/>
        <v>0.44621650379359323</v>
      </c>
      <c r="P32" s="9" t="str">
        <f t="shared" si="9"/>
        <v>2001 - 2005_Betsi_4_LE_males</v>
      </c>
      <c r="Q32" s="1" t="s">
        <v>49</v>
      </c>
      <c r="R32" s="10" t="s">
        <v>20</v>
      </c>
      <c r="S32" s="10">
        <v>4</v>
      </c>
      <c r="T32" s="10" t="s">
        <v>21</v>
      </c>
      <c r="U32" s="10">
        <v>75.622698991734893</v>
      </c>
      <c r="V32" s="10">
        <v>0.244790820183962</v>
      </c>
      <c r="W32" s="10">
        <v>75.142908984174298</v>
      </c>
      <c r="X32" s="10">
        <v>76.102488999295502</v>
      </c>
      <c r="Y32" s="10">
        <v>0.47979000756060941</v>
      </c>
      <c r="Z32" s="10">
        <v>0.4797900075605952</v>
      </c>
    </row>
    <row r="33" spans="1:26">
      <c r="A33" t="s">
        <v>87</v>
      </c>
      <c r="B33" s="2" t="s">
        <v>18</v>
      </c>
      <c r="C33" s="7" t="str">
        <f t="shared" si="10"/>
        <v>Wales</v>
      </c>
      <c r="D33" s="7" t="s">
        <v>28</v>
      </c>
      <c r="E33" s="7">
        <f t="shared" si="11"/>
        <v>0</v>
      </c>
      <c r="F33" s="7" t="str">
        <f t="shared" si="12"/>
        <v>males</v>
      </c>
      <c r="G33" s="8">
        <f t="shared" si="13"/>
        <v>77.035754797437605</v>
      </c>
      <c r="H33" s="8">
        <f t="shared" si="14"/>
        <v>5.2031040416635997E-2</v>
      </c>
      <c r="I33" s="8">
        <f t="shared" si="15"/>
        <v>76.933773958220996</v>
      </c>
      <c r="J33" s="8">
        <f t="shared" si="16"/>
        <v>77.137735636654199</v>
      </c>
      <c r="K33" s="8">
        <f t="shared" si="17"/>
        <v>0.10198083921659418</v>
      </c>
      <c r="L33" s="8">
        <f t="shared" si="18"/>
        <v>0.10198083921660839</v>
      </c>
      <c r="P33" s="9" t="str">
        <f t="shared" si="9"/>
        <v>2001 - 2005_Betsi_5_LE_males</v>
      </c>
      <c r="Q33" s="1" t="s">
        <v>49</v>
      </c>
      <c r="R33" s="10" t="s">
        <v>20</v>
      </c>
      <c r="S33" s="10">
        <v>5</v>
      </c>
      <c r="T33" s="10" t="s">
        <v>21</v>
      </c>
      <c r="U33" s="10">
        <v>72.527648977629596</v>
      </c>
      <c r="V33" s="10">
        <v>0.25074469759321599</v>
      </c>
      <c r="W33" s="10">
        <v>72.036189370346904</v>
      </c>
      <c r="X33" s="10">
        <v>73.019108584912303</v>
      </c>
      <c r="Y33" s="10">
        <v>0.49145960728270666</v>
      </c>
      <c r="Z33" s="10">
        <v>0.49145960728269245</v>
      </c>
    </row>
    <row r="34" spans="1:26">
      <c r="A34" t="s">
        <v>88</v>
      </c>
      <c r="B34" s="2" t="s">
        <v>22</v>
      </c>
      <c r="C34" s="7" t="str">
        <f t="shared" si="10"/>
        <v>ABM</v>
      </c>
      <c r="D34" s="7" t="s">
        <v>28</v>
      </c>
      <c r="E34" s="7">
        <f t="shared" si="11"/>
        <v>0</v>
      </c>
      <c r="F34" s="7" t="str">
        <f t="shared" si="12"/>
        <v>males</v>
      </c>
      <c r="G34" s="8">
        <f t="shared" si="13"/>
        <v>76.469447004817994</v>
      </c>
      <c r="H34" s="8">
        <f t="shared" si="14"/>
        <v>0.12714549812901699</v>
      </c>
      <c r="I34" s="8">
        <f t="shared" si="15"/>
        <v>76.220241828485101</v>
      </c>
      <c r="J34" s="8">
        <f t="shared" si="16"/>
        <v>76.718652181150901</v>
      </c>
      <c r="K34" s="8">
        <f t="shared" si="17"/>
        <v>0.24920517633290729</v>
      </c>
      <c r="L34" s="8">
        <f t="shared" si="18"/>
        <v>0.24920517633289307</v>
      </c>
      <c r="P34" s="9" t="str">
        <f t="shared" si="9"/>
        <v>2001 - 2005_CardiffVale_0_LE_males</v>
      </c>
      <c r="Q34" s="1" t="s">
        <v>54</v>
      </c>
      <c r="R34" s="10" t="s">
        <v>20</v>
      </c>
      <c r="S34" s="10">
        <v>0</v>
      </c>
      <c r="T34" s="10" t="s">
        <v>21</v>
      </c>
      <c r="U34" s="10">
        <v>76.122435589408298</v>
      </c>
      <c r="V34" s="10">
        <v>0.13991215603007301</v>
      </c>
      <c r="W34" s="10">
        <v>75.8482077635894</v>
      </c>
      <c r="X34" s="10">
        <v>76.396663415227295</v>
      </c>
      <c r="Y34" s="10">
        <v>0.27422782581899696</v>
      </c>
      <c r="Z34" s="10">
        <v>0.27422782581889749</v>
      </c>
    </row>
    <row r="35" spans="1:26">
      <c r="A35" t="s">
        <v>89</v>
      </c>
      <c r="B35" s="2" t="s">
        <v>23</v>
      </c>
      <c r="C35" s="7" t="str">
        <f t="shared" si="10"/>
        <v>Aneurin Bevan</v>
      </c>
      <c r="D35" s="7" t="s">
        <v>28</v>
      </c>
      <c r="E35" s="7">
        <f t="shared" si="11"/>
        <v>0</v>
      </c>
      <c r="F35" s="7" t="str">
        <f t="shared" si="12"/>
        <v>males</v>
      </c>
      <c r="G35" s="8">
        <f t="shared" si="13"/>
        <v>76.864817488613696</v>
      </c>
      <c r="H35" s="8">
        <f t="shared" si="14"/>
        <v>0.11926661862705799</v>
      </c>
      <c r="I35" s="8">
        <f t="shared" si="15"/>
        <v>76.631054916104702</v>
      </c>
      <c r="J35" s="8">
        <f t="shared" si="16"/>
        <v>77.098580061122703</v>
      </c>
      <c r="K35" s="8">
        <f t="shared" si="17"/>
        <v>0.23376257250900778</v>
      </c>
      <c r="L35" s="8">
        <f t="shared" si="18"/>
        <v>0.23376257250899357</v>
      </c>
      <c r="P35" s="9" t="str">
        <f t="shared" si="9"/>
        <v>2001 - 2005_CardiffVale_1_LE_males</v>
      </c>
      <c r="Q35" s="1" t="s">
        <v>54</v>
      </c>
      <c r="R35" s="10" t="s">
        <v>20</v>
      </c>
      <c r="S35" s="10">
        <v>1</v>
      </c>
      <c r="T35" s="10" t="s">
        <v>21</v>
      </c>
      <c r="U35" s="10">
        <v>80.750216415942106</v>
      </c>
      <c r="V35" s="10">
        <v>0.32448197271863799</v>
      </c>
      <c r="W35" s="10">
        <v>80.114231749413605</v>
      </c>
      <c r="X35" s="10">
        <v>81.386201082470606</v>
      </c>
      <c r="Y35" s="10">
        <v>0.6359846665285005</v>
      </c>
      <c r="Z35" s="10">
        <v>0.6359846665285005</v>
      </c>
    </row>
    <row r="36" spans="1:26">
      <c r="A36" t="s">
        <v>90</v>
      </c>
      <c r="B36" s="2" t="s">
        <v>24</v>
      </c>
      <c r="C36" s="7" t="str">
        <f t="shared" si="10"/>
        <v>Betsi</v>
      </c>
      <c r="D36" s="7" t="s">
        <v>28</v>
      </c>
      <c r="E36" s="7">
        <f t="shared" si="11"/>
        <v>0</v>
      </c>
      <c r="F36" s="7" t="str">
        <f t="shared" si="12"/>
        <v>males</v>
      </c>
      <c r="G36" s="8">
        <f t="shared" si="13"/>
        <v>77.3419047130389</v>
      </c>
      <c r="H36" s="8">
        <f t="shared" si="14"/>
        <v>0.110391595211112</v>
      </c>
      <c r="I36" s="8">
        <f t="shared" si="15"/>
        <v>77.125537186425106</v>
      </c>
      <c r="J36" s="8">
        <f t="shared" si="16"/>
        <v>77.558272239652595</v>
      </c>
      <c r="K36" s="8">
        <f t="shared" si="17"/>
        <v>0.21636752661369485</v>
      </c>
      <c r="L36" s="8">
        <f t="shared" si="18"/>
        <v>0.21636752661379433</v>
      </c>
      <c r="P36" s="9" t="str">
        <f t="shared" si="9"/>
        <v>2001 - 2005_CardiffVale_2_LE_males</v>
      </c>
      <c r="Q36" s="1" t="s">
        <v>54</v>
      </c>
      <c r="R36" s="10" t="s">
        <v>20</v>
      </c>
      <c r="S36" s="10">
        <v>2</v>
      </c>
      <c r="T36" s="10" t="s">
        <v>21</v>
      </c>
      <c r="U36" s="10">
        <v>78.242776336471593</v>
      </c>
      <c r="V36" s="10">
        <v>0.30411991802334998</v>
      </c>
      <c r="W36" s="10">
        <v>77.646701297145796</v>
      </c>
      <c r="X36" s="10">
        <v>78.838851375797304</v>
      </c>
      <c r="Y36" s="10">
        <v>0.59607503932571149</v>
      </c>
      <c r="Z36" s="10">
        <v>0.59607503932579675</v>
      </c>
    </row>
    <row r="37" spans="1:26">
      <c r="A37" t="s">
        <v>91</v>
      </c>
      <c r="B37" s="2" t="s">
        <v>25</v>
      </c>
      <c r="C37" s="7" t="str">
        <f t="shared" si="10"/>
        <v>CardiffVale</v>
      </c>
      <c r="D37" s="7" t="s">
        <v>28</v>
      </c>
      <c r="E37" s="7">
        <f t="shared" si="11"/>
        <v>0</v>
      </c>
      <c r="F37" s="7" t="str">
        <f t="shared" si="12"/>
        <v>males</v>
      </c>
      <c r="G37" s="8">
        <f t="shared" si="13"/>
        <v>77.347905002561902</v>
      </c>
      <c r="H37" s="8">
        <f t="shared" si="14"/>
        <v>0.13664964913147201</v>
      </c>
      <c r="I37" s="8">
        <f t="shared" si="15"/>
        <v>77.080071690264205</v>
      </c>
      <c r="J37" s="8">
        <f t="shared" si="16"/>
        <v>77.615738314859499</v>
      </c>
      <c r="K37" s="8">
        <f t="shared" si="17"/>
        <v>0.2678333122975971</v>
      </c>
      <c r="L37" s="8">
        <f t="shared" si="18"/>
        <v>0.26783331229769658</v>
      </c>
      <c r="P37" s="9" t="str">
        <f t="shared" si="9"/>
        <v>2001 - 2005_CardiffVale_3_LE_males</v>
      </c>
      <c r="Q37" s="1" t="s">
        <v>54</v>
      </c>
      <c r="R37" s="10" t="s">
        <v>20</v>
      </c>
      <c r="S37" s="10">
        <v>3</v>
      </c>
      <c r="T37" s="10" t="s">
        <v>21</v>
      </c>
      <c r="U37" s="10">
        <v>76.364888737142394</v>
      </c>
      <c r="V37" s="10">
        <v>0.30137190236476802</v>
      </c>
      <c r="W37" s="10">
        <v>75.774199808507404</v>
      </c>
      <c r="X37" s="10">
        <v>76.955577665777298</v>
      </c>
      <c r="Y37" s="10">
        <v>0.59068892863490419</v>
      </c>
      <c r="Z37" s="10">
        <v>0.59068892863498945</v>
      </c>
    </row>
    <row r="38" spans="1:26">
      <c r="A38" t="s">
        <v>92</v>
      </c>
      <c r="B38" s="2" t="s">
        <v>26</v>
      </c>
      <c r="C38" s="7" t="str">
        <f t="shared" si="10"/>
        <v>Cwm Taf</v>
      </c>
      <c r="D38" s="7" t="s">
        <v>28</v>
      </c>
      <c r="E38" s="7">
        <f t="shared" si="11"/>
        <v>0</v>
      </c>
      <c r="F38" s="7" t="str">
        <f t="shared" si="12"/>
        <v>males</v>
      </c>
      <c r="G38" s="8">
        <f t="shared" si="13"/>
        <v>75.381978617102106</v>
      </c>
      <c r="H38" s="8">
        <f t="shared" si="14"/>
        <v>0.167444355872748</v>
      </c>
      <c r="I38" s="8">
        <f t="shared" si="15"/>
        <v>75.053787679591494</v>
      </c>
      <c r="J38" s="8">
        <f t="shared" si="16"/>
        <v>75.710169554612705</v>
      </c>
      <c r="K38" s="8">
        <f t="shared" si="17"/>
        <v>0.32819093751059825</v>
      </c>
      <c r="L38" s="8">
        <f t="shared" si="18"/>
        <v>0.32819093751061246</v>
      </c>
      <c r="P38" s="9" t="str">
        <f t="shared" si="9"/>
        <v>2001 - 2005_CardiffVale_4_LE_males</v>
      </c>
      <c r="Q38" s="1" t="s">
        <v>54</v>
      </c>
      <c r="R38" s="10" t="s">
        <v>20</v>
      </c>
      <c r="S38" s="10">
        <v>4</v>
      </c>
      <c r="T38" s="10" t="s">
        <v>21</v>
      </c>
      <c r="U38" s="10">
        <v>74.000887570032404</v>
      </c>
      <c r="V38" s="10">
        <v>0.31396549593554302</v>
      </c>
      <c r="W38" s="10">
        <v>73.3855151979987</v>
      </c>
      <c r="X38" s="10">
        <v>74.616259942065994</v>
      </c>
      <c r="Y38" s="10">
        <v>0.61537237203359041</v>
      </c>
      <c r="Z38" s="10">
        <v>0.6153723720337041</v>
      </c>
    </row>
    <row r="39" spans="1:26">
      <c r="A39" t="s">
        <v>93</v>
      </c>
      <c r="B39" s="2" t="s">
        <v>27</v>
      </c>
      <c r="C39" s="7" t="str">
        <f t="shared" si="10"/>
        <v>Hywel Dda</v>
      </c>
      <c r="D39" s="7" t="s">
        <v>28</v>
      </c>
      <c r="E39" s="7">
        <f t="shared" si="11"/>
        <v>0</v>
      </c>
      <c r="F39" s="7" t="str">
        <f t="shared" si="12"/>
        <v>males</v>
      </c>
      <c r="G39" s="8">
        <f t="shared" si="13"/>
        <v>77.427586325508202</v>
      </c>
      <c r="H39" s="8">
        <f t="shared" si="14"/>
        <v>0.14916908328424799</v>
      </c>
      <c r="I39" s="8">
        <f t="shared" si="15"/>
        <v>77.135214922271103</v>
      </c>
      <c r="J39" s="8">
        <f t="shared" si="16"/>
        <v>77.7199577287453</v>
      </c>
      <c r="K39" s="8">
        <f t="shared" si="17"/>
        <v>0.29237140323709809</v>
      </c>
      <c r="L39" s="8">
        <f t="shared" si="18"/>
        <v>0.29237140323709809</v>
      </c>
      <c r="P39" s="9" t="str">
        <f t="shared" si="9"/>
        <v>2001 - 2005_CardiffVale_5_LE_males</v>
      </c>
      <c r="Q39" s="1" t="s">
        <v>54</v>
      </c>
      <c r="R39" s="10" t="s">
        <v>20</v>
      </c>
      <c r="S39" s="10">
        <v>5</v>
      </c>
      <c r="T39" s="10" t="s">
        <v>21</v>
      </c>
      <c r="U39" s="10">
        <v>71.189621913568502</v>
      </c>
      <c r="V39" s="10">
        <v>0.32271580935795002</v>
      </c>
      <c r="W39" s="10">
        <v>70.557098927226903</v>
      </c>
      <c r="X39" s="10">
        <v>71.8221448999101</v>
      </c>
      <c r="Y39" s="10">
        <v>0.63252298634159843</v>
      </c>
      <c r="Z39" s="10">
        <v>0.63252298634159843</v>
      </c>
    </row>
    <row r="40" spans="1:26">
      <c r="A40" t="s">
        <v>94</v>
      </c>
      <c r="B40" s="2" t="s">
        <v>29</v>
      </c>
      <c r="C40" s="7" t="str">
        <f t="shared" si="10"/>
        <v>Powys</v>
      </c>
      <c r="D40" s="7" t="s">
        <v>28</v>
      </c>
      <c r="E40" s="7">
        <f t="shared" si="11"/>
        <v>0</v>
      </c>
      <c r="F40" s="7" t="str">
        <f t="shared" si="12"/>
        <v>males</v>
      </c>
      <c r="G40" s="8">
        <f t="shared" si="13"/>
        <v>79.090905239275898</v>
      </c>
      <c r="H40" s="8">
        <f t="shared" si="14"/>
        <v>0.24657383154853699</v>
      </c>
      <c r="I40" s="8">
        <f t="shared" si="15"/>
        <v>78.607620529440794</v>
      </c>
      <c r="J40" s="8">
        <f t="shared" si="16"/>
        <v>79.574189949111101</v>
      </c>
      <c r="K40" s="8">
        <f t="shared" si="17"/>
        <v>0.48328470983520333</v>
      </c>
      <c r="L40" s="8">
        <f t="shared" si="18"/>
        <v>0.48328470983510385</v>
      </c>
      <c r="P40" s="9" t="str">
        <f t="shared" si="9"/>
        <v>2001 - 2005_Cwm Taf_0_LE_males</v>
      </c>
      <c r="Q40" s="10" t="s">
        <v>55</v>
      </c>
      <c r="R40" s="10" t="s">
        <v>20</v>
      </c>
      <c r="S40" s="10">
        <v>0</v>
      </c>
      <c r="T40" s="10" t="s">
        <v>21</v>
      </c>
      <c r="U40" s="10">
        <v>74.669514779109704</v>
      </c>
      <c r="V40" s="10">
        <v>0.15871412002112001</v>
      </c>
      <c r="W40" s="10">
        <v>74.358435103868302</v>
      </c>
      <c r="X40" s="10">
        <v>74.980594454351106</v>
      </c>
      <c r="Y40" s="10">
        <v>0.31107967524140179</v>
      </c>
      <c r="Z40" s="10">
        <v>0.31107967524140179</v>
      </c>
    </row>
    <row r="41" spans="1:26">
      <c r="A41" t="s">
        <v>95</v>
      </c>
      <c r="B41" s="2" t="s">
        <v>30</v>
      </c>
      <c r="C41" s="7" t="str">
        <f t="shared" si="10"/>
        <v>Blaenau Gwent</v>
      </c>
      <c r="D41" s="7" t="s">
        <v>28</v>
      </c>
      <c r="E41" s="7">
        <f t="shared" si="11"/>
        <v>0</v>
      </c>
      <c r="F41" s="7" t="str">
        <f t="shared" si="12"/>
        <v>males</v>
      </c>
      <c r="G41" s="8">
        <f t="shared" si="13"/>
        <v>75.395658746224399</v>
      </c>
      <c r="H41" s="8">
        <f t="shared" si="14"/>
        <v>0.335743137150948</v>
      </c>
      <c r="I41" s="8">
        <f t="shared" si="15"/>
        <v>74.737602197408606</v>
      </c>
      <c r="J41" s="8">
        <f t="shared" si="16"/>
        <v>76.053715295040305</v>
      </c>
      <c r="K41" s="8">
        <f t="shared" si="17"/>
        <v>0.65805654881590669</v>
      </c>
      <c r="L41" s="8">
        <f t="shared" si="18"/>
        <v>0.65805654881579301</v>
      </c>
      <c r="P41" s="9" t="str">
        <f t="shared" si="9"/>
        <v>2001 - 2005_Cwm Taf_1_LE_males</v>
      </c>
      <c r="Q41" s="10" t="s">
        <v>55</v>
      </c>
      <c r="R41" s="10" t="s">
        <v>20</v>
      </c>
      <c r="S41" s="10">
        <v>1</v>
      </c>
      <c r="T41" s="10" t="s">
        <v>21</v>
      </c>
      <c r="U41" s="10">
        <v>77.757847970681894</v>
      </c>
      <c r="V41" s="10">
        <v>0.340276213374197</v>
      </c>
      <c r="W41" s="10">
        <v>77.0909065924685</v>
      </c>
      <c r="X41" s="10">
        <v>78.424789348895303</v>
      </c>
      <c r="Y41" s="10">
        <v>0.6669413782134086</v>
      </c>
      <c r="Z41" s="10">
        <v>0.66694137821339439</v>
      </c>
    </row>
    <row r="42" spans="1:26">
      <c r="A42" t="s">
        <v>96</v>
      </c>
      <c r="B42" s="2" t="s">
        <v>31</v>
      </c>
      <c r="C42" s="7" t="str">
        <f t="shared" si="10"/>
        <v>Bridgend</v>
      </c>
      <c r="D42" s="7" t="s">
        <v>28</v>
      </c>
      <c r="E42" s="7">
        <f t="shared" si="11"/>
        <v>0</v>
      </c>
      <c r="F42" s="7" t="str">
        <f t="shared" si="12"/>
        <v>males</v>
      </c>
      <c r="G42" s="8">
        <f t="shared" si="13"/>
        <v>76.187959973619101</v>
      </c>
      <c r="H42" s="8">
        <f t="shared" si="14"/>
        <v>0.241309654924838</v>
      </c>
      <c r="I42" s="8">
        <f t="shared" si="15"/>
        <v>75.714993049966395</v>
      </c>
      <c r="J42" s="8">
        <f t="shared" si="16"/>
        <v>76.660926897271807</v>
      </c>
      <c r="K42" s="8">
        <f t="shared" si="17"/>
        <v>0.47296692365270587</v>
      </c>
      <c r="L42" s="8">
        <f t="shared" si="18"/>
        <v>0.47296692365270587</v>
      </c>
      <c r="P42" s="9" t="str">
        <f t="shared" si="9"/>
        <v>2001 - 2005_Cwm Taf_2_LE_males</v>
      </c>
      <c r="Q42" s="10" t="s">
        <v>55</v>
      </c>
      <c r="R42" s="10" t="s">
        <v>20</v>
      </c>
      <c r="S42" s="10">
        <v>2</v>
      </c>
      <c r="T42" s="10" t="s">
        <v>21</v>
      </c>
      <c r="U42" s="10">
        <v>76.162151038621502</v>
      </c>
      <c r="V42" s="10">
        <v>0.35702601867677403</v>
      </c>
      <c r="W42" s="10">
        <v>75.462380042014999</v>
      </c>
      <c r="X42" s="10">
        <v>76.861922035228005</v>
      </c>
      <c r="Y42" s="10">
        <v>0.6997709966065031</v>
      </c>
      <c r="Z42" s="10">
        <v>0.6997709966065031</v>
      </c>
    </row>
    <row r="43" spans="1:26">
      <c r="A43" t="s">
        <v>97</v>
      </c>
      <c r="B43" s="2" t="s">
        <v>32</v>
      </c>
      <c r="C43" s="7" t="str">
        <f t="shared" si="10"/>
        <v>Caerphilly</v>
      </c>
      <c r="D43" s="7" t="s">
        <v>28</v>
      </c>
      <c r="E43" s="7">
        <f t="shared" si="11"/>
        <v>0</v>
      </c>
      <c r="F43" s="7" t="str">
        <f t="shared" si="12"/>
        <v>males</v>
      </c>
      <c r="G43" s="8">
        <f t="shared" si="13"/>
        <v>76.086580848033094</v>
      </c>
      <c r="H43" s="8">
        <f t="shared" si="14"/>
        <v>0.21696241044890599</v>
      </c>
      <c r="I43" s="8">
        <f t="shared" si="15"/>
        <v>75.661334523553194</v>
      </c>
      <c r="J43" s="8">
        <f t="shared" si="16"/>
        <v>76.511827172512895</v>
      </c>
      <c r="K43" s="8">
        <f t="shared" si="17"/>
        <v>0.42524632447980082</v>
      </c>
      <c r="L43" s="8">
        <f t="shared" si="18"/>
        <v>0.4252463244799003</v>
      </c>
      <c r="P43" s="9" t="str">
        <f t="shared" si="9"/>
        <v>2001 - 2005_Cwm Taf_3_LE_males</v>
      </c>
      <c r="Q43" s="10" t="s">
        <v>55</v>
      </c>
      <c r="R43" s="10" t="s">
        <v>20</v>
      </c>
      <c r="S43" s="10">
        <v>3</v>
      </c>
      <c r="T43" s="10" t="s">
        <v>21</v>
      </c>
      <c r="U43" s="10">
        <v>74.265907588821193</v>
      </c>
      <c r="V43" s="10">
        <v>0.339761964622525</v>
      </c>
      <c r="W43" s="10">
        <v>73.599974138161102</v>
      </c>
      <c r="X43" s="10">
        <v>74.931841039481398</v>
      </c>
      <c r="Y43" s="10">
        <v>0.66593345066020504</v>
      </c>
      <c r="Z43" s="10">
        <v>0.66593345066009135</v>
      </c>
    </row>
    <row r="44" spans="1:26">
      <c r="A44" t="s">
        <v>98</v>
      </c>
      <c r="B44" s="2" t="s">
        <v>33</v>
      </c>
      <c r="C44" s="7" t="str">
        <f t="shared" si="10"/>
        <v>Cardiff</v>
      </c>
      <c r="D44" s="7" t="s">
        <v>28</v>
      </c>
      <c r="E44" s="7">
        <f t="shared" si="11"/>
        <v>0</v>
      </c>
      <c r="F44" s="7" t="str">
        <f t="shared" si="12"/>
        <v>males</v>
      </c>
      <c r="G44" s="8">
        <f t="shared" si="13"/>
        <v>76.949343562658399</v>
      </c>
      <c r="H44" s="8">
        <f t="shared" si="14"/>
        <v>0.16320532440574001</v>
      </c>
      <c r="I44" s="8">
        <f t="shared" si="15"/>
        <v>76.629461126823202</v>
      </c>
      <c r="J44" s="8">
        <f t="shared" si="16"/>
        <v>77.269225998493695</v>
      </c>
      <c r="K44" s="8">
        <f t="shared" si="17"/>
        <v>0.31988243583529652</v>
      </c>
      <c r="L44" s="8">
        <f t="shared" si="18"/>
        <v>0.31988243583519704</v>
      </c>
      <c r="P44" s="9" t="str">
        <f t="shared" si="9"/>
        <v>2001 - 2005_Cwm Taf_4_LE_males</v>
      </c>
      <c r="Q44" s="10" t="s">
        <v>55</v>
      </c>
      <c r="R44" s="10" t="s">
        <v>20</v>
      </c>
      <c r="S44" s="10">
        <v>4</v>
      </c>
      <c r="T44" s="10" t="s">
        <v>21</v>
      </c>
      <c r="U44" s="10">
        <v>73.9534003659533</v>
      </c>
      <c r="V44" s="10">
        <v>0.36398979837124401</v>
      </c>
      <c r="W44" s="10">
        <v>73.239980361145697</v>
      </c>
      <c r="X44" s="10">
        <v>74.666820370761002</v>
      </c>
      <c r="Y44" s="10">
        <v>0.71342000480770196</v>
      </c>
      <c r="Z44" s="10">
        <v>0.71342000480760248</v>
      </c>
    </row>
    <row r="45" spans="1:26">
      <c r="A45" t="s">
        <v>99</v>
      </c>
      <c r="B45" s="2" t="s">
        <v>34</v>
      </c>
      <c r="C45" s="7" t="str">
        <f t="shared" si="10"/>
        <v>Carmarthenshire</v>
      </c>
      <c r="D45" s="7" t="s">
        <v>28</v>
      </c>
      <c r="E45" s="7">
        <f t="shared" si="11"/>
        <v>0</v>
      </c>
      <c r="F45" s="7" t="str">
        <f t="shared" si="12"/>
        <v>males</v>
      </c>
      <c r="G45" s="8">
        <f t="shared" si="13"/>
        <v>76.740308370363607</v>
      </c>
      <c r="H45" s="8">
        <f t="shared" si="14"/>
        <v>0.21244080919958999</v>
      </c>
      <c r="I45" s="8">
        <f t="shared" si="15"/>
        <v>76.3239243843324</v>
      </c>
      <c r="J45" s="8">
        <f t="shared" si="16"/>
        <v>77.1566923563948</v>
      </c>
      <c r="K45" s="8">
        <f t="shared" si="17"/>
        <v>0.41638398603119242</v>
      </c>
      <c r="L45" s="8">
        <f t="shared" si="18"/>
        <v>0.41638398603120663</v>
      </c>
      <c r="P45" s="9" t="str">
        <f t="shared" si="9"/>
        <v>2001 - 2005_Cwm Taf_5_LE_males</v>
      </c>
      <c r="Q45" s="10" t="s">
        <v>55</v>
      </c>
      <c r="R45" s="10" t="s">
        <v>20</v>
      </c>
      <c r="S45" s="10">
        <v>5</v>
      </c>
      <c r="T45" s="10" t="s">
        <v>21</v>
      </c>
      <c r="U45" s="10">
        <v>71.413405995025599</v>
      </c>
      <c r="V45" s="10">
        <v>0.38943464247827497</v>
      </c>
      <c r="W45" s="10">
        <v>70.650114095768203</v>
      </c>
      <c r="X45" s="10">
        <v>72.176697894282995</v>
      </c>
      <c r="Y45" s="10">
        <v>0.76329189925739627</v>
      </c>
      <c r="Z45" s="10">
        <v>0.76329189925739627</v>
      </c>
    </row>
    <row r="46" spans="1:26">
      <c r="A46" t="s">
        <v>100</v>
      </c>
      <c r="B46" s="2" t="s">
        <v>36</v>
      </c>
      <c r="C46" s="7" t="str">
        <f t="shared" si="10"/>
        <v>Ceredigion</v>
      </c>
      <c r="D46" s="7" t="s">
        <v>28</v>
      </c>
      <c r="E46" s="7">
        <f t="shared" si="11"/>
        <v>0</v>
      </c>
      <c r="F46" s="7" t="str">
        <f t="shared" si="12"/>
        <v>males</v>
      </c>
      <c r="G46" s="8">
        <f t="shared" si="13"/>
        <v>80.018821423176405</v>
      </c>
      <c r="H46" s="8">
        <f t="shared" si="14"/>
        <v>0.341943582572518</v>
      </c>
      <c r="I46" s="8">
        <f t="shared" si="15"/>
        <v>79.348612001334303</v>
      </c>
      <c r="J46" s="8">
        <f t="shared" si="16"/>
        <v>80.689030845018493</v>
      </c>
      <c r="K46" s="8">
        <f t="shared" si="17"/>
        <v>0.6702094218420882</v>
      </c>
      <c r="L46" s="8">
        <f t="shared" si="18"/>
        <v>0.67020942184210242</v>
      </c>
      <c r="P46" s="9" t="str">
        <f t="shared" si="9"/>
        <v>2001 - 2005_Hywel Dda_0_LE_males</v>
      </c>
      <c r="Q46" s="10" t="s">
        <v>56</v>
      </c>
      <c r="R46" s="10" t="s">
        <v>20</v>
      </c>
      <c r="S46" s="10">
        <v>0</v>
      </c>
      <c r="T46" s="10" t="s">
        <v>21</v>
      </c>
      <c r="U46" s="10">
        <v>75.915282947465798</v>
      </c>
      <c r="V46" s="10">
        <v>0.14676559023876701</v>
      </c>
      <c r="W46" s="10">
        <v>75.627622390597793</v>
      </c>
      <c r="X46" s="10">
        <v>76.202943504333803</v>
      </c>
      <c r="Y46" s="10">
        <v>0.28766055686800485</v>
      </c>
      <c r="Z46" s="10">
        <v>0.28766055686800485</v>
      </c>
    </row>
    <row r="47" spans="1:26">
      <c r="A47" t="s">
        <v>101</v>
      </c>
      <c r="B47" s="2" t="s">
        <v>37</v>
      </c>
      <c r="C47" s="7" t="str">
        <f t="shared" si="10"/>
        <v>Conwy</v>
      </c>
      <c r="D47" s="7" t="s">
        <v>28</v>
      </c>
      <c r="E47" s="7">
        <f t="shared" si="11"/>
        <v>0</v>
      </c>
      <c r="F47" s="7" t="str">
        <f t="shared" si="12"/>
        <v>males</v>
      </c>
      <c r="G47" s="8">
        <f t="shared" si="13"/>
        <v>76.984893443205294</v>
      </c>
      <c r="H47" s="8">
        <f t="shared" si="14"/>
        <v>0.285230256164969</v>
      </c>
      <c r="I47" s="8">
        <f t="shared" si="15"/>
        <v>76.425842141121905</v>
      </c>
      <c r="J47" s="8">
        <f t="shared" si="16"/>
        <v>77.543944745288599</v>
      </c>
      <c r="K47" s="8">
        <f t="shared" si="17"/>
        <v>0.55905130208330434</v>
      </c>
      <c r="L47" s="8">
        <f t="shared" si="18"/>
        <v>0.5590513020833896</v>
      </c>
      <c r="P47" s="9" t="str">
        <f t="shared" si="9"/>
        <v>2001 - 2005_Hywel Dda_1_LE_males</v>
      </c>
      <c r="Q47" s="10" t="s">
        <v>56</v>
      </c>
      <c r="R47" s="10" t="s">
        <v>20</v>
      </c>
      <c r="S47" s="10">
        <v>1</v>
      </c>
      <c r="T47" s="10" t="s">
        <v>21</v>
      </c>
      <c r="U47" s="10">
        <v>78.321022826637005</v>
      </c>
      <c r="V47" s="10">
        <v>0.298181063357017</v>
      </c>
      <c r="W47" s="10">
        <v>77.736587942457206</v>
      </c>
      <c r="X47" s="10">
        <v>78.905457710816705</v>
      </c>
      <c r="Y47" s="10">
        <v>0.58443488417970002</v>
      </c>
      <c r="Z47" s="10">
        <v>0.5844348841797995</v>
      </c>
    </row>
    <row r="48" spans="1:26">
      <c r="A48" t="s">
        <v>102</v>
      </c>
      <c r="B48" s="2" t="s">
        <v>38</v>
      </c>
      <c r="C48" s="7" t="str">
        <f t="shared" si="10"/>
        <v>Denbighshire</v>
      </c>
      <c r="D48" s="7" t="s">
        <v>28</v>
      </c>
      <c r="E48" s="7">
        <f t="shared" si="11"/>
        <v>0</v>
      </c>
      <c r="F48" s="7" t="str">
        <f t="shared" si="12"/>
        <v>males</v>
      </c>
      <c r="G48" s="8">
        <f t="shared" si="13"/>
        <v>77.518655450102401</v>
      </c>
      <c r="H48" s="8">
        <f t="shared" si="14"/>
        <v>0.29757823361852798</v>
      </c>
      <c r="I48" s="8">
        <f t="shared" si="15"/>
        <v>76.935402112209999</v>
      </c>
      <c r="J48" s="8">
        <f t="shared" si="16"/>
        <v>78.101908787994702</v>
      </c>
      <c r="K48" s="8">
        <f t="shared" si="17"/>
        <v>0.58325333789230172</v>
      </c>
      <c r="L48" s="8">
        <f t="shared" si="18"/>
        <v>0.58325333789240119</v>
      </c>
      <c r="P48" s="9" t="str">
        <f t="shared" si="9"/>
        <v>2001 - 2005_Hywel Dda_2_LE_males</v>
      </c>
      <c r="Q48" s="10" t="s">
        <v>56</v>
      </c>
      <c r="R48" s="10" t="s">
        <v>20</v>
      </c>
      <c r="S48" s="10">
        <v>2</v>
      </c>
      <c r="T48" s="10" t="s">
        <v>21</v>
      </c>
      <c r="U48" s="10">
        <v>76.755075380456901</v>
      </c>
      <c r="V48" s="10">
        <v>0.32809631980646797</v>
      </c>
      <c r="W48" s="10">
        <v>76.112006593636195</v>
      </c>
      <c r="X48" s="10">
        <v>77.398144167277593</v>
      </c>
      <c r="Y48" s="10">
        <v>0.64306878682069168</v>
      </c>
      <c r="Z48" s="10">
        <v>0.6430687868207059</v>
      </c>
    </row>
    <row r="49" spans="1:26">
      <c r="A49" t="s">
        <v>103</v>
      </c>
      <c r="B49" s="2" t="s">
        <v>39</v>
      </c>
      <c r="C49" s="7" t="str">
        <f t="shared" si="10"/>
        <v>Flintshire</v>
      </c>
      <c r="D49" s="7" t="s">
        <v>28</v>
      </c>
      <c r="E49" s="7">
        <f t="shared" si="11"/>
        <v>0</v>
      </c>
      <c r="F49" s="7" t="str">
        <f t="shared" si="12"/>
        <v>males</v>
      </c>
      <c r="G49" s="8">
        <f t="shared" si="13"/>
        <v>77.703644477172503</v>
      </c>
      <c r="H49" s="8">
        <f t="shared" si="14"/>
        <v>0.23610580688158</v>
      </c>
      <c r="I49" s="8">
        <f t="shared" si="15"/>
        <v>77.240877095684596</v>
      </c>
      <c r="J49" s="8">
        <f t="shared" si="16"/>
        <v>78.166411858660396</v>
      </c>
      <c r="K49" s="8">
        <f t="shared" si="17"/>
        <v>0.4627673814878932</v>
      </c>
      <c r="L49" s="8">
        <f t="shared" si="18"/>
        <v>0.46276738148790741</v>
      </c>
      <c r="P49" s="9" t="str">
        <f t="shared" si="9"/>
        <v>2001 - 2005_Hywel Dda_3_LE_males</v>
      </c>
      <c r="Q49" s="10" t="s">
        <v>56</v>
      </c>
      <c r="R49" s="10" t="s">
        <v>20</v>
      </c>
      <c r="S49" s="10">
        <v>3</v>
      </c>
      <c r="T49" s="10" t="s">
        <v>21</v>
      </c>
      <c r="U49" s="10">
        <v>76.758007577990796</v>
      </c>
      <c r="V49" s="10">
        <v>0.32063814957429698</v>
      </c>
      <c r="W49" s="10">
        <v>76.129556804825199</v>
      </c>
      <c r="X49" s="10">
        <v>77.386458351156506</v>
      </c>
      <c r="Y49" s="10">
        <v>0.62845077316571007</v>
      </c>
      <c r="Z49" s="10">
        <v>0.62845077316559639</v>
      </c>
    </row>
    <row r="50" spans="1:26">
      <c r="A50" t="s">
        <v>104</v>
      </c>
      <c r="B50" s="2" t="s">
        <v>40</v>
      </c>
      <c r="C50" s="7" t="str">
        <f t="shared" si="10"/>
        <v>Gwynedd</v>
      </c>
      <c r="D50" s="7" t="s">
        <v>28</v>
      </c>
      <c r="E50" s="7">
        <f t="shared" si="11"/>
        <v>0</v>
      </c>
      <c r="F50" s="7" t="str">
        <f t="shared" si="12"/>
        <v>males</v>
      </c>
      <c r="G50" s="8">
        <f t="shared" si="13"/>
        <v>77.128475719447906</v>
      </c>
      <c r="H50" s="8">
        <f t="shared" si="14"/>
        <v>0.27340460382480702</v>
      </c>
      <c r="I50" s="8">
        <f t="shared" si="15"/>
        <v>76.5926026959513</v>
      </c>
      <c r="J50" s="8">
        <f t="shared" si="16"/>
        <v>77.664348742944497</v>
      </c>
      <c r="K50" s="8">
        <f t="shared" si="17"/>
        <v>0.53587302349659183</v>
      </c>
      <c r="L50" s="8">
        <f t="shared" si="18"/>
        <v>0.53587302349660604</v>
      </c>
      <c r="P50" s="9" t="str">
        <f t="shared" si="9"/>
        <v>2001 - 2005_Hywel Dda_4_LE_males</v>
      </c>
      <c r="Q50" s="10" t="s">
        <v>56</v>
      </c>
      <c r="R50" s="10" t="s">
        <v>20</v>
      </c>
      <c r="S50" s="10">
        <v>4</v>
      </c>
      <c r="T50" s="10" t="s">
        <v>21</v>
      </c>
      <c r="U50" s="10">
        <v>75.077103366819401</v>
      </c>
      <c r="V50" s="10">
        <v>0.33712891699588099</v>
      </c>
      <c r="W50" s="10">
        <v>74.416330689507504</v>
      </c>
      <c r="X50" s="10">
        <v>75.737876044131298</v>
      </c>
      <c r="Y50" s="10">
        <v>0.66077267731189693</v>
      </c>
      <c r="Z50" s="10">
        <v>0.66077267731189693</v>
      </c>
    </row>
    <row r="51" spans="1:26">
      <c r="A51" t="s">
        <v>105</v>
      </c>
      <c r="B51" s="2" t="s">
        <v>41</v>
      </c>
      <c r="C51" s="7" t="str">
        <f t="shared" si="10"/>
        <v>Isle of Anglesey</v>
      </c>
      <c r="D51" s="7" t="s">
        <v>28</v>
      </c>
      <c r="E51" s="7">
        <f t="shared" si="11"/>
        <v>0</v>
      </c>
      <c r="F51" s="7" t="str">
        <f t="shared" si="12"/>
        <v>males</v>
      </c>
      <c r="G51" s="8">
        <f t="shared" si="13"/>
        <v>76.816411605632496</v>
      </c>
      <c r="H51" s="8">
        <f t="shared" si="14"/>
        <v>0.35840510520799501</v>
      </c>
      <c r="I51" s="8">
        <f t="shared" si="15"/>
        <v>76.113937599424901</v>
      </c>
      <c r="J51" s="8">
        <f t="shared" si="16"/>
        <v>77.518885611840204</v>
      </c>
      <c r="K51" s="8">
        <f t="shared" si="17"/>
        <v>0.70247400620770861</v>
      </c>
      <c r="L51" s="8">
        <f t="shared" si="18"/>
        <v>0.70247400620759493</v>
      </c>
      <c r="P51" s="9" t="str">
        <f t="shared" si="9"/>
        <v>2001 - 2005_Hywel Dda_5_LE_males</v>
      </c>
      <c r="Q51" s="10" t="s">
        <v>56</v>
      </c>
      <c r="R51" s="10" t="s">
        <v>20</v>
      </c>
      <c r="S51" s="10">
        <v>5</v>
      </c>
      <c r="T51" s="10" t="s">
        <v>21</v>
      </c>
      <c r="U51" s="10">
        <v>72.816388133306404</v>
      </c>
      <c r="V51" s="10">
        <v>0.34397102271214097</v>
      </c>
      <c r="W51" s="10">
        <v>72.142204928790605</v>
      </c>
      <c r="X51" s="10">
        <v>73.490571337822203</v>
      </c>
      <c r="Y51" s="10">
        <v>0.67418320451579916</v>
      </c>
      <c r="Z51" s="10">
        <v>0.67418320451579916</v>
      </c>
    </row>
    <row r="52" spans="1:26">
      <c r="A52" t="s">
        <v>106</v>
      </c>
      <c r="B52" s="2" t="s">
        <v>43</v>
      </c>
      <c r="C52" s="7" t="str">
        <f t="shared" si="10"/>
        <v>Merthyr Tydfil</v>
      </c>
      <c r="D52" s="7" t="s">
        <v>28</v>
      </c>
      <c r="E52" s="7">
        <f t="shared" si="11"/>
        <v>0</v>
      </c>
      <c r="F52" s="7" t="str">
        <f t="shared" si="12"/>
        <v>males</v>
      </c>
      <c r="G52" s="8">
        <f t="shared" si="13"/>
        <v>74.969999623445005</v>
      </c>
      <c r="H52" s="8">
        <f t="shared" si="14"/>
        <v>0.37989224804780197</v>
      </c>
      <c r="I52" s="8">
        <f t="shared" si="15"/>
        <v>74.225410817271296</v>
      </c>
      <c r="J52" s="8">
        <f t="shared" si="16"/>
        <v>75.714588429618701</v>
      </c>
      <c r="K52" s="8">
        <f t="shared" si="17"/>
        <v>0.74458880617369516</v>
      </c>
      <c r="L52" s="8">
        <f t="shared" si="18"/>
        <v>0.74458880617370937</v>
      </c>
      <c r="P52" s="9" t="str">
        <f t="shared" si="9"/>
        <v>2001 - 2005_Powys_0_LE_males</v>
      </c>
      <c r="Q52" s="10" t="s">
        <v>57</v>
      </c>
      <c r="R52" s="10" t="s">
        <v>20</v>
      </c>
      <c r="S52" s="10">
        <v>0</v>
      </c>
      <c r="T52" s="10" t="s">
        <v>21</v>
      </c>
      <c r="U52" s="10">
        <v>77.468572158060297</v>
      </c>
      <c r="V52" s="10">
        <v>0.24765299879820599</v>
      </c>
      <c r="W52" s="10">
        <v>76.9831722804159</v>
      </c>
      <c r="X52" s="10">
        <v>77.953972035704794</v>
      </c>
      <c r="Y52" s="10">
        <v>0.48539987764449677</v>
      </c>
      <c r="Z52" s="10">
        <v>0.48539987764439729</v>
      </c>
    </row>
    <row r="53" spans="1:26">
      <c r="A53" t="s">
        <v>107</v>
      </c>
      <c r="B53" s="2" t="s">
        <v>44</v>
      </c>
      <c r="C53" s="7" t="str">
        <f t="shared" si="10"/>
        <v>Monmouthshire</v>
      </c>
      <c r="D53" s="7" t="s">
        <v>28</v>
      </c>
      <c r="E53" s="7">
        <f t="shared" si="11"/>
        <v>0</v>
      </c>
      <c r="F53" s="7" t="str">
        <f t="shared" si="12"/>
        <v>males</v>
      </c>
      <c r="G53" s="8">
        <f t="shared" si="13"/>
        <v>79.191314929837503</v>
      </c>
      <c r="H53" s="8">
        <f t="shared" si="14"/>
        <v>0.301174364736287</v>
      </c>
      <c r="I53" s="8">
        <f t="shared" si="15"/>
        <v>78.601013174954403</v>
      </c>
      <c r="J53" s="8">
        <f t="shared" si="16"/>
        <v>79.781616684720703</v>
      </c>
      <c r="K53" s="8">
        <f t="shared" si="17"/>
        <v>0.59030175488319969</v>
      </c>
      <c r="L53" s="8">
        <f t="shared" si="18"/>
        <v>0.59030175488310022</v>
      </c>
      <c r="P53" s="9" t="str">
        <f t="shared" si="9"/>
        <v>2001 - 2005_Powys_1_LE_males</v>
      </c>
      <c r="Q53" s="10" t="s">
        <v>57</v>
      </c>
      <c r="R53" s="10" t="s">
        <v>20</v>
      </c>
      <c r="S53" s="10">
        <v>1</v>
      </c>
      <c r="T53" s="10" t="s">
        <v>21</v>
      </c>
      <c r="U53" s="10">
        <v>79.1726209035061</v>
      </c>
      <c r="V53" s="10">
        <v>0.50579158529266299</v>
      </c>
      <c r="W53" s="10">
        <v>78.181269396332397</v>
      </c>
      <c r="X53" s="10">
        <v>80.163972410679705</v>
      </c>
      <c r="Y53" s="10">
        <v>0.99135150717360432</v>
      </c>
      <c r="Z53" s="10">
        <v>0.99135150717370379</v>
      </c>
    </row>
    <row r="54" spans="1:26">
      <c r="A54" t="s">
        <v>108</v>
      </c>
      <c r="B54" s="2" t="s">
        <v>45</v>
      </c>
      <c r="C54" s="7" t="str">
        <f t="shared" si="10"/>
        <v>Neath Port Talbot</v>
      </c>
      <c r="D54" s="7" t="s">
        <v>28</v>
      </c>
      <c r="E54" s="7">
        <f t="shared" si="11"/>
        <v>0</v>
      </c>
      <c r="F54" s="7" t="str">
        <f t="shared" si="12"/>
        <v>males</v>
      </c>
      <c r="G54" s="8">
        <f t="shared" si="13"/>
        <v>76.303868674166694</v>
      </c>
      <c r="H54" s="8">
        <f t="shared" si="14"/>
        <v>0.24269302814320101</v>
      </c>
      <c r="I54" s="8">
        <f t="shared" si="15"/>
        <v>75.828190339005999</v>
      </c>
      <c r="J54" s="8">
        <f t="shared" si="16"/>
        <v>76.779547009327402</v>
      </c>
      <c r="K54" s="8">
        <f t="shared" si="17"/>
        <v>0.47567833516070834</v>
      </c>
      <c r="L54" s="8">
        <f t="shared" si="18"/>
        <v>0.47567833516069413</v>
      </c>
      <c r="P54" s="9" t="str">
        <f t="shared" si="9"/>
        <v>2001 - 2005_Powys_2_LE_males</v>
      </c>
      <c r="Q54" s="10" t="s">
        <v>57</v>
      </c>
      <c r="R54" s="10" t="s">
        <v>20</v>
      </c>
      <c r="S54" s="10">
        <v>2</v>
      </c>
      <c r="T54" s="10" t="s">
        <v>21</v>
      </c>
      <c r="U54" s="10">
        <v>79.036556834301194</v>
      </c>
      <c r="V54" s="10">
        <v>0.53586582532577998</v>
      </c>
      <c r="W54" s="10">
        <v>77.986259816662695</v>
      </c>
      <c r="X54" s="10">
        <v>80.086853851939694</v>
      </c>
      <c r="Y54" s="10">
        <v>1.0502970176384991</v>
      </c>
      <c r="Z54" s="10">
        <v>1.0502970176384991</v>
      </c>
    </row>
    <row r="55" spans="1:26">
      <c r="A55" t="s">
        <v>109</v>
      </c>
      <c r="B55" s="2" t="s">
        <v>46</v>
      </c>
      <c r="C55" s="7" t="str">
        <f t="shared" si="10"/>
        <v>Newport</v>
      </c>
      <c r="D55" s="7" t="s">
        <v>28</v>
      </c>
      <c r="E55" s="7">
        <f t="shared" si="11"/>
        <v>0</v>
      </c>
      <c r="F55" s="7" t="str">
        <f t="shared" si="12"/>
        <v>males</v>
      </c>
      <c r="G55" s="8">
        <f t="shared" si="13"/>
        <v>76.829350296555702</v>
      </c>
      <c r="H55" s="8">
        <f t="shared" si="14"/>
        <v>0.240822268496798</v>
      </c>
      <c r="I55" s="8">
        <f t="shared" si="15"/>
        <v>76.357338650301998</v>
      </c>
      <c r="J55" s="8">
        <f t="shared" si="16"/>
        <v>77.301361942809393</v>
      </c>
      <c r="K55" s="8">
        <f t="shared" si="17"/>
        <v>0.47201164625369074</v>
      </c>
      <c r="L55" s="8">
        <f t="shared" si="18"/>
        <v>0.47201164625370495</v>
      </c>
      <c r="P55" s="9" t="str">
        <f t="shared" si="9"/>
        <v>2001 - 2005_Powys_3_LE_males</v>
      </c>
      <c r="Q55" s="10" t="s">
        <v>57</v>
      </c>
      <c r="R55" s="10" t="s">
        <v>20</v>
      </c>
      <c r="S55" s="10">
        <v>3</v>
      </c>
      <c r="T55" s="10" t="s">
        <v>21</v>
      </c>
      <c r="U55" s="10">
        <v>78.345635586463203</v>
      </c>
      <c r="V55" s="10">
        <v>0.63653361602981695</v>
      </c>
      <c r="W55" s="10">
        <v>77.098029699044801</v>
      </c>
      <c r="X55" s="10">
        <v>79.593241473881704</v>
      </c>
      <c r="Y55" s="10">
        <v>1.2476058874185014</v>
      </c>
      <c r="Z55" s="10">
        <v>1.2476058874184019</v>
      </c>
    </row>
    <row r="56" spans="1:26">
      <c r="A56" t="s">
        <v>110</v>
      </c>
      <c r="B56" s="2" t="s">
        <v>47</v>
      </c>
      <c r="C56" s="7" t="str">
        <f t="shared" si="10"/>
        <v>Pembrokeshire</v>
      </c>
      <c r="D56" s="7" t="s">
        <v>28</v>
      </c>
      <c r="E56" s="7">
        <f t="shared" si="11"/>
        <v>0</v>
      </c>
      <c r="F56" s="7" t="str">
        <f t="shared" si="12"/>
        <v>males</v>
      </c>
      <c r="G56" s="8">
        <f t="shared" si="13"/>
        <v>76.866167379100702</v>
      </c>
      <c r="H56" s="8">
        <f t="shared" si="14"/>
        <v>0.27607684137234501</v>
      </c>
      <c r="I56" s="8">
        <f t="shared" si="15"/>
        <v>76.325056770010903</v>
      </c>
      <c r="J56" s="8">
        <f t="shared" si="16"/>
        <v>77.407277988190501</v>
      </c>
      <c r="K56" s="8">
        <f t="shared" si="17"/>
        <v>0.5411106090897988</v>
      </c>
      <c r="L56" s="8">
        <f t="shared" si="18"/>
        <v>0.5411106090897988</v>
      </c>
      <c r="P56" s="9" t="str">
        <f t="shared" si="9"/>
        <v>2001 - 2005_Powys_4_LE_males</v>
      </c>
      <c r="Q56" s="10" t="s">
        <v>57</v>
      </c>
      <c r="R56" s="10" t="s">
        <v>20</v>
      </c>
      <c r="S56" s="10">
        <v>4</v>
      </c>
      <c r="T56" s="10" t="s">
        <v>21</v>
      </c>
      <c r="U56" s="10">
        <v>76.722047195414007</v>
      </c>
      <c r="V56" s="10">
        <v>0.54175233917794396</v>
      </c>
      <c r="W56" s="10">
        <v>75.660212610625194</v>
      </c>
      <c r="X56" s="10">
        <v>77.783881780202805</v>
      </c>
      <c r="Y56" s="10">
        <v>1.061834584788798</v>
      </c>
      <c r="Z56" s="10">
        <v>1.0618345847888122</v>
      </c>
    </row>
    <row r="57" spans="1:26">
      <c r="A57" t="s">
        <v>111</v>
      </c>
      <c r="B57" s="2" t="s">
        <v>48</v>
      </c>
      <c r="C57" s="7" t="str">
        <f t="shared" si="10"/>
        <v>Rhondda Cynon Taf</v>
      </c>
      <c r="D57" s="7" t="s">
        <v>28</v>
      </c>
      <c r="E57" s="7">
        <f t="shared" si="11"/>
        <v>0</v>
      </c>
      <c r="F57" s="7" t="str">
        <f t="shared" si="12"/>
        <v>males</v>
      </c>
      <c r="G57" s="8">
        <f t="shared" si="13"/>
        <v>75.474217357032799</v>
      </c>
      <c r="H57" s="8">
        <f t="shared" si="14"/>
        <v>0.18691751279053301</v>
      </c>
      <c r="I57" s="8">
        <f t="shared" si="15"/>
        <v>75.1078590319634</v>
      </c>
      <c r="J57" s="8">
        <f t="shared" si="16"/>
        <v>75.840575682102198</v>
      </c>
      <c r="K57" s="8">
        <f t="shared" si="17"/>
        <v>0.36635832506939892</v>
      </c>
      <c r="L57" s="8">
        <f t="shared" si="18"/>
        <v>0.36635832506939892</v>
      </c>
      <c r="P57" s="9" t="str">
        <f t="shared" si="9"/>
        <v>2001 - 2005_Powys_5_LE_males</v>
      </c>
      <c r="Q57" s="10" t="s">
        <v>57</v>
      </c>
      <c r="R57" s="10" t="s">
        <v>20</v>
      </c>
      <c r="S57" s="10">
        <v>5</v>
      </c>
      <c r="T57" s="10" t="s">
        <v>21</v>
      </c>
      <c r="U57" s="10">
        <v>74.307560587425996</v>
      </c>
      <c r="V57" s="10">
        <v>0.54958083158932503</v>
      </c>
      <c r="W57" s="10">
        <v>73.230382157510903</v>
      </c>
      <c r="X57" s="10">
        <v>75.384739017341104</v>
      </c>
      <c r="Y57" s="10">
        <v>1.0771784299151079</v>
      </c>
      <c r="Z57" s="10">
        <v>1.0771784299150937</v>
      </c>
    </row>
    <row r="58" spans="1:26">
      <c r="A58" t="s">
        <v>112</v>
      </c>
      <c r="B58" s="2" t="s">
        <v>50</v>
      </c>
      <c r="C58" s="7" t="str">
        <f t="shared" si="10"/>
        <v>Swansea</v>
      </c>
      <c r="D58" s="7" t="s">
        <v>28</v>
      </c>
      <c r="E58" s="7">
        <f t="shared" si="11"/>
        <v>0</v>
      </c>
      <c r="F58" s="7" t="str">
        <f t="shared" si="12"/>
        <v>males</v>
      </c>
      <c r="G58" s="8">
        <f t="shared" si="13"/>
        <v>76.673367400879499</v>
      </c>
      <c r="H58" s="8">
        <f t="shared" si="14"/>
        <v>0.19235580396719101</v>
      </c>
      <c r="I58" s="8">
        <f t="shared" si="15"/>
        <v>76.296350025103806</v>
      </c>
      <c r="J58" s="8">
        <f t="shared" si="16"/>
        <v>77.050384776655207</v>
      </c>
      <c r="K58" s="8">
        <f t="shared" si="17"/>
        <v>0.37701737577570782</v>
      </c>
      <c r="L58" s="8">
        <f t="shared" si="18"/>
        <v>0.37701737577569361</v>
      </c>
      <c r="P58" s="9" t="str">
        <f t="shared" si="9"/>
        <v>2005 - 2009_ABM_0_LE_males</v>
      </c>
      <c r="Q58" s="10" t="s">
        <v>35</v>
      </c>
      <c r="R58" s="10" t="s">
        <v>28</v>
      </c>
      <c r="S58" s="10">
        <v>0</v>
      </c>
      <c r="T58" s="10" t="s">
        <v>21</v>
      </c>
      <c r="U58" s="10">
        <v>76.469447004817994</v>
      </c>
      <c r="V58" s="10">
        <v>0.12714549812901699</v>
      </c>
      <c r="W58" s="10">
        <v>76.220241828485101</v>
      </c>
      <c r="X58" s="10">
        <v>76.718652181150901</v>
      </c>
      <c r="Y58" s="10">
        <v>0.24920517633290729</v>
      </c>
      <c r="Z58" s="10">
        <v>0.24920517633289307</v>
      </c>
    </row>
    <row r="59" spans="1:26">
      <c r="A59" t="s">
        <v>113</v>
      </c>
      <c r="B59" s="2" t="s">
        <v>51</v>
      </c>
      <c r="C59" s="7" t="str">
        <f t="shared" si="10"/>
        <v>The Vale of Glamorgan</v>
      </c>
      <c r="D59" s="7" t="s">
        <v>28</v>
      </c>
      <c r="E59" s="7">
        <f t="shared" si="11"/>
        <v>0</v>
      </c>
      <c r="F59" s="7" t="str">
        <f t="shared" si="12"/>
        <v>males</v>
      </c>
      <c r="G59" s="8">
        <f t="shared" si="13"/>
        <v>78.118527267031695</v>
      </c>
      <c r="H59" s="8">
        <f t="shared" si="14"/>
        <v>0.25749424966798401</v>
      </c>
      <c r="I59" s="8">
        <f t="shared" si="15"/>
        <v>77.613838537682398</v>
      </c>
      <c r="J59" s="8">
        <f t="shared" si="16"/>
        <v>78.623215996380907</v>
      </c>
      <c r="K59" s="8">
        <f t="shared" si="17"/>
        <v>0.50468872934921194</v>
      </c>
      <c r="L59" s="8">
        <f t="shared" si="18"/>
        <v>0.5046887293492972</v>
      </c>
      <c r="P59" s="9" t="str">
        <f t="shared" si="9"/>
        <v>2005 - 2009_ABM_1_LE_males</v>
      </c>
      <c r="Q59" s="10" t="s">
        <v>35</v>
      </c>
      <c r="R59" s="10" t="s">
        <v>28</v>
      </c>
      <c r="S59" s="10">
        <v>1</v>
      </c>
      <c r="T59" s="10" t="s">
        <v>21</v>
      </c>
      <c r="U59" s="10">
        <v>80.664459165656694</v>
      </c>
      <c r="V59" s="10">
        <v>0.27106680287226498</v>
      </c>
      <c r="W59" s="10">
        <v>80.133168232027103</v>
      </c>
      <c r="X59" s="10">
        <v>81.1957500992864</v>
      </c>
      <c r="Y59" s="10">
        <v>0.53129093362970536</v>
      </c>
      <c r="Z59" s="10">
        <v>0.53129093362959168</v>
      </c>
    </row>
    <row r="60" spans="1:26">
      <c r="A60" t="s">
        <v>114</v>
      </c>
      <c r="B60" s="2" t="s">
        <v>52</v>
      </c>
      <c r="C60" s="7" t="str">
        <f t="shared" si="10"/>
        <v>Torfaen</v>
      </c>
      <c r="D60" s="7" t="s">
        <v>28</v>
      </c>
      <c r="E60" s="7">
        <f t="shared" si="11"/>
        <v>0</v>
      </c>
      <c r="F60" s="7" t="str">
        <f t="shared" si="12"/>
        <v>males</v>
      </c>
      <c r="G60" s="8">
        <f t="shared" si="13"/>
        <v>77.151930257496602</v>
      </c>
      <c r="H60" s="8">
        <f t="shared" si="14"/>
        <v>0.29086174429907102</v>
      </c>
      <c r="I60" s="8">
        <f t="shared" si="15"/>
        <v>76.581841238670407</v>
      </c>
      <c r="J60" s="8">
        <f t="shared" si="16"/>
        <v>77.722019276322698</v>
      </c>
      <c r="K60" s="8">
        <f t="shared" si="17"/>
        <v>0.57008901882609564</v>
      </c>
      <c r="L60" s="8">
        <f t="shared" si="18"/>
        <v>0.57008901882619512</v>
      </c>
      <c r="P60" s="9" t="str">
        <f t="shared" si="9"/>
        <v>2005 - 2009_ABM_2_LE_males</v>
      </c>
      <c r="Q60" s="10" t="s">
        <v>35</v>
      </c>
      <c r="R60" s="10" t="s">
        <v>28</v>
      </c>
      <c r="S60" s="10">
        <v>2</v>
      </c>
      <c r="T60" s="10" t="s">
        <v>21</v>
      </c>
      <c r="U60" s="10">
        <v>78.484048659132696</v>
      </c>
      <c r="V60" s="10">
        <v>0.26600525590867802</v>
      </c>
      <c r="W60" s="10">
        <v>77.962678357551596</v>
      </c>
      <c r="X60" s="10">
        <v>79.005418960713698</v>
      </c>
      <c r="Y60" s="10">
        <v>0.52137030158100117</v>
      </c>
      <c r="Z60" s="10">
        <v>0.52137030158110065</v>
      </c>
    </row>
    <row r="61" spans="1:26">
      <c r="A61" t="s">
        <v>115</v>
      </c>
      <c r="B61" s="2" t="s">
        <v>53</v>
      </c>
      <c r="C61" s="7" t="str">
        <f t="shared" si="10"/>
        <v>Wrexham</v>
      </c>
      <c r="D61" s="7" t="s">
        <v>28</v>
      </c>
      <c r="E61" s="7">
        <f t="shared" si="11"/>
        <v>0</v>
      </c>
      <c r="F61" s="7" t="str">
        <f t="shared" si="12"/>
        <v>males</v>
      </c>
      <c r="G61" s="8">
        <f t="shared" si="13"/>
        <v>77.312326138568395</v>
      </c>
      <c r="H61" s="8">
        <f t="shared" si="14"/>
        <v>0.23570629868534401</v>
      </c>
      <c r="I61" s="8">
        <f t="shared" si="15"/>
        <v>76.850341793145205</v>
      </c>
      <c r="J61" s="8">
        <f t="shared" si="16"/>
        <v>77.774310483991698</v>
      </c>
      <c r="K61" s="8">
        <f t="shared" si="17"/>
        <v>0.46198434542330347</v>
      </c>
      <c r="L61" s="8">
        <f t="shared" si="18"/>
        <v>0.46198434542318978</v>
      </c>
      <c r="P61" s="9" t="str">
        <f t="shared" si="9"/>
        <v>2005 - 2009_ABM_3_LE_males</v>
      </c>
      <c r="Q61" s="10" t="s">
        <v>35</v>
      </c>
      <c r="R61" s="10" t="s">
        <v>28</v>
      </c>
      <c r="S61" s="10">
        <v>3</v>
      </c>
      <c r="T61" s="10" t="s">
        <v>21</v>
      </c>
      <c r="U61" s="10">
        <v>76.272890536431603</v>
      </c>
      <c r="V61" s="10">
        <v>0.27517823190553398</v>
      </c>
      <c r="W61" s="10">
        <v>75.733541201896699</v>
      </c>
      <c r="X61" s="10">
        <v>76.812239870966394</v>
      </c>
      <c r="Y61" s="10">
        <v>0.53934933453479061</v>
      </c>
      <c r="Z61" s="10">
        <v>0.5393493345349043</v>
      </c>
    </row>
    <row r="62" spans="1:26">
      <c r="P62" s="9" t="str">
        <f t="shared" si="9"/>
        <v>2005 - 2009_ABM_4_LE_males</v>
      </c>
      <c r="Q62" s="10" t="s">
        <v>35</v>
      </c>
      <c r="R62" s="10" t="s">
        <v>28</v>
      </c>
      <c r="S62" s="10">
        <v>4</v>
      </c>
      <c r="T62" s="10" t="s">
        <v>21</v>
      </c>
      <c r="U62" s="10">
        <v>74.795635875694003</v>
      </c>
      <c r="V62" s="10">
        <v>0.28599114234087603</v>
      </c>
      <c r="W62" s="10">
        <v>74.235093236705794</v>
      </c>
      <c r="X62" s="10">
        <v>75.356178514682099</v>
      </c>
      <c r="Y62" s="10">
        <v>0.56054263898809609</v>
      </c>
      <c r="Z62" s="10">
        <v>0.56054263898820977</v>
      </c>
    </row>
    <row r="63" spans="1:26">
      <c r="J63" s="11"/>
      <c r="K63" s="11"/>
      <c r="P63" s="9" t="str">
        <f t="shared" si="9"/>
        <v>2005 - 2009_ABM_5_LE_males</v>
      </c>
      <c r="Q63" s="10" t="s">
        <v>35</v>
      </c>
      <c r="R63" s="10" t="s">
        <v>28</v>
      </c>
      <c r="S63" s="10">
        <v>5</v>
      </c>
      <c r="T63" s="10" t="s">
        <v>21</v>
      </c>
      <c r="U63" s="10">
        <v>72.144355040580706</v>
      </c>
      <c r="V63" s="10">
        <v>0.30744019326102801</v>
      </c>
      <c r="W63" s="10">
        <v>71.541772261789106</v>
      </c>
      <c r="X63" s="10">
        <v>72.746937819372405</v>
      </c>
      <c r="Y63" s="10">
        <v>0.60258277879169952</v>
      </c>
      <c r="Z63" s="10">
        <v>0.60258277879160005</v>
      </c>
    </row>
    <row r="64" spans="1:26">
      <c r="J64" s="11"/>
      <c r="K64" s="11"/>
      <c r="P64" s="9" t="str">
        <f t="shared" si="9"/>
        <v>2005 - 2009_Aneurin Bevan_0_LE_males</v>
      </c>
      <c r="Q64" s="10" t="s">
        <v>42</v>
      </c>
      <c r="R64" s="10" t="s">
        <v>28</v>
      </c>
      <c r="S64" s="10">
        <v>0</v>
      </c>
      <c r="T64" s="10" t="s">
        <v>21</v>
      </c>
      <c r="U64" s="10">
        <v>76.864817488613696</v>
      </c>
      <c r="V64" s="10">
        <v>0.11926661862705799</v>
      </c>
      <c r="W64" s="10">
        <v>76.631054916104702</v>
      </c>
      <c r="X64" s="10">
        <v>77.098580061122703</v>
      </c>
      <c r="Y64" s="10">
        <v>0.23376257250900778</v>
      </c>
      <c r="Z64" s="10">
        <v>0.23376257250899357</v>
      </c>
    </row>
    <row r="65" spans="10:26">
      <c r="J65" s="11"/>
      <c r="K65" s="11"/>
      <c r="P65" s="9" t="str">
        <f t="shared" si="9"/>
        <v>2005 - 2009_Aneurin Bevan_1_LE_males</v>
      </c>
      <c r="Q65" s="10" t="s">
        <v>42</v>
      </c>
      <c r="R65" s="10" t="s">
        <v>28</v>
      </c>
      <c r="S65" s="10">
        <v>1</v>
      </c>
      <c r="T65" s="10" t="s">
        <v>21</v>
      </c>
      <c r="U65" s="10">
        <v>80.505573842640203</v>
      </c>
      <c r="V65" s="10">
        <v>0.25634732880197703</v>
      </c>
      <c r="W65" s="10">
        <v>80.003133078188299</v>
      </c>
      <c r="X65" s="10">
        <v>81.008014607092093</v>
      </c>
      <c r="Y65" s="10">
        <v>0.50244076445189023</v>
      </c>
      <c r="Z65" s="10">
        <v>0.50244076445190444</v>
      </c>
    </row>
    <row r="66" spans="10:26">
      <c r="J66" s="11"/>
      <c r="K66" s="11"/>
      <c r="P66" s="9" t="str">
        <f t="shared" si="9"/>
        <v>2005 - 2009_Aneurin Bevan_2_LE_males</v>
      </c>
      <c r="Q66" s="10" t="s">
        <v>42</v>
      </c>
      <c r="R66" s="10" t="s">
        <v>28</v>
      </c>
      <c r="S66" s="10">
        <v>2</v>
      </c>
      <c r="T66" s="10" t="s">
        <v>21</v>
      </c>
      <c r="U66" s="10">
        <v>78.770868030045307</v>
      </c>
      <c r="V66" s="10">
        <v>0.25472789188777301</v>
      </c>
      <c r="W66" s="10">
        <v>78.271601361945301</v>
      </c>
      <c r="X66" s="10">
        <v>79.270134698145299</v>
      </c>
      <c r="Y66" s="10">
        <v>0.49926666809999176</v>
      </c>
      <c r="Z66" s="10">
        <v>0.49926666810000597</v>
      </c>
    </row>
    <row r="67" spans="10:26">
      <c r="J67" s="11"/>
      <c r="K67" s="11"/>
      <c r="P67" s="9" t="str">
        <f t="shared" si="9"/>
        <v>2005 - 2009_Aneurin Bevan_3_LE_males</v>
      </c>
      <c r="Q67" s="10" t="s">
        <v>42</v>
      </c>
      <c r="R67" s="10" t="s">
        <v>28</v>
      </c>
      <c r="S67" s="10">
        <v>3</v>
      </c>
      <c r="T67" s="10" t="s">
        <v>21</v>
      </c>
      <c r="U67" s="10">
        <v>76.4047700185141</v>
      </c>
      <c r="V67" s="10">
        <v>0.26157384498418601</v>
      </c>
      <c r="W67" s="10">
        <v>75.892085282344993</v>
      </c>
      <c r="X67" s="10">
        <v>76.917454754683106</v>
      </c>
      <c r="Y67" s="10">
        <v>0.51268473616900678</v>
      </c>
      <c r="Z67" s="10">
        <v>0.51268473616910626</v>
      </c>
    </row>
    <row r="68" spans="10:26">
      <c r="J68" s="11"/>
      <c r="K68" s="11"/>
      <c r="P68" s="9" t="str">
        <f t="shared" si="9"/>
        <v>2005 - 2009_Aneurin Bevan_4_LE_males</v>
      </c>
      <c r="Q68" s="10" t="s">
        <v>42</v>
      </c>
      <c r="R68" s="10" t="s">
        <v>28</v>
      </c>
      <c r="S68" s="10">
        <v>4</v>
      </c>
      <c r="T68" s="10" t="s">
        <v>21</v>
      </c>
      <c r="U68" s="10">
        <v>75.369907812382905</v>
      </c>
      <c r="V68" s="10">
        <v>0.26852640760894297</v>
      </c>
      <c r="W68" s="10">
        <v>74.843596053469398</v>
      </c>
      <c r="X68" s="10">
        <v>75.896219571296399</v>
      </c>
      <c r="Y68" s="10">
        <v>0.52631175891349358</v>
      </c>
      <c r="Z68" s="10">
        <v>0.52631175891350779</v>
      </c>
    </row>
    <row r="69" spans="10:26">
      <c r="J69" s="11"/>
      <c r="K69" s="11"/>
      <c r="P69" s="9" t="str">
        <f t="shared" ref="P69:P132" si="19">R69&amp;"_"&amp;Q69&amp;"_"&amp;S69&amp;"_"&amp;"LE"&amp;"_"&amp;T69</f>
        <v>2005 - 2009_Aneurin Bevan_5_LE_males</v>
      </c>
      <c r="Q69" s="10" t="s">
        <v>42</v>
      </c>
      <c r="R69" s="10" t="s">
        <v>28</v>
      </c>
      <c r="S69" s="10">
        <v>5</v>
      </c>
      <c r="T69" s="10" t="s">
        <v>21</v>
      </c>
      <c r="U69" s="10">
        <v>73.334572503167294</v>
      </c>
      <c r="V69" s="10">
        <v>0.28057465536522203</v>
      </c>
      <c r="W69" s="10">
        <v>72.7846461786514</v>
      </c>
      <c r="X69" s="10">
        <v>73.884498827683103</v>
      </c>
      <c r="Y69" s="10">
        <v>0.54992632451580903</v>
      </c>
      <c r="Z69" s="10">
        <v>0.54992632451589429</v>
      </c>
    </row>
    <row r="70" spans="10:26">
      <c r="J70" s="11"/>
      <c r="K70" s="11"/>
      <c r="P70" s="9" t="str">
        <f t="shared" si="19"/>
        <v>2005 - 2009_Betsi_0_LE_males</v>
      </c>
      <c r="Q70" s="1" t="s">
        <v>49</v>
      </c>
      <c r="R70" s="10" t="s">
        <v>28</v>
      </c>
      <c r="S70" s="10">
        <v>0</v>
      </c>
      <c r="T70" s="10" t="s">
        <v>21</v>
      </c>
      <c r="U70" s="10">
        <v>77.3419047130389</v>
      </c>
      <c r="V70" s="10">
        <v>0.110391595211112</v>
      </c>
      <c r="W70" s="10">
        <v>77.125537186425106</v>
      </c>
      <c r="X70" s="10">
        <v>77.558272239652595</v>
      </c>
      <c r="Y70" s="10">
        <v>0.21636752661369485</v>
      </c>
      <c r="Z70" s="10">
        <v>0.21636752661379433</v>
      </c>
    </row>
    <row r="71" spans="10:26">
      <c r="J71" s="11"/>
      <c r="K71" s="11"/>
      <c r="P71" s="9" t="str">
        <f t="shared" si="19"/>
        <v>2005 - 2009_Betsi_1_LE_males</v>
      </c>
      <c r="Q71" s="1" t="s">
        <v>49</v>
      </c>
      <c r="R71" s="10" t="s">
        <v>28</v>
      </c>
      <c r="S71" s="10">
        <v>1</v>
      </c>
      <c r="T71" s="10" t="s">
        <v>21</v>
      </c>
      <c r="U71" s="10">
        <v>79.896607816990894</v>
      </c>
      <c r="V71" s="10">
        <v>0.25414390220022698</v>
      </c>
      <c r="W71" s="10">
        <v>79.398485768678498</v>
      </c>
      <c r="X71" s="10">
        <v>80.394729865303404</v>
      </c>
      <c r="Y71" s="10">
        <v>0.49812204831250995</v>
      </c>
      <c r="Z71" s="10">
        <v>0.49812204831239626</v>
      </c>
    </row>
    <row r="72" spans="10:26">
      <c r="J72" s="11"/>
      <c r="K72" s="11"/>
      <c r="P72" s="9" t="str">
        <f t="shared" si="19"/>
        <v>2005 - 2009_Betsi_2_LE_males</v>
      </c>
      <c r="Q72" s="1" t="s">
        <v>49</v>
      </c>
      <c r="R72" s="10" t="s">
        <v>28</v>
      </c>
      <c r="S72" s="10">
        <v>2</v>
      </c>
      <c r="T72" s="10" t="s">
        <v>21</v>
      </c>
      <c r="U72" s="10">
        <v>78.704771839372896</v>
      </c>
      <c r="V72" s="10">
        <v>0.241558246208425</v>
      </c>
      <c r="W72" s="10">
        <v>78.231317676804295</v>
      </c>
      <c r="X72" s="10">
        <v>79.178226001941397</v>
      </c>
      <c r="Y72" s="10">
        <v>0.47345416256850115</v>
      </c>
      <c r="Z72" s="10">
        <v>0.47345416256860062</v>
      </c>
    </row>
    <row r="73" spans="10:26">
      <c r="J73" s="11"/>
      <c r="K73" s="11"/>
      <c r="P73" s="9" t="str">
        <f t="shared" si="19"/>
        <v>2005 - 2009_Betsi_3_LE_males</v>
      </c>
      <c r="Q73" s="1" t="s">
        <v>49</v>
      </c>
      <c r="R73" s="10" t="s">
        <v>28</v>
      </c>
      <c r="S73" s="10">
        <v>3</v>
      </c>
      <c r="T73" s="10" t="s">
        <v>21</v>
      </c>
      <c r="U73" s="10">
        <v>77.833000002435398</v>
      </c>
      <c r="V73" s="10">
        <v>0.24159726525827599</v>
      </c>
      <c r="W73" s="10">
        <v>77.359469362529197</v>
      </c>
      <c r="X73" s="10">
        <v>78.306530642341599</v>
      </c>
      <c r="Y73" s="10">
        <v>0.47353063990620115</v>
      </c>
      <c r="Z73" s="10">
        <v>0.47353063990620115</v>
      </c>
    </row>
    <row r="74" spans="10:26">
      <c r="J74" s="11"/>
      <c r="K74" s="11"/>
      <c r="P74" s="9" t="str">
        <f t="shared" si="19"/>
        <v>2005 - 2009_Betsi_4_LE_males</v>
      </c>
      <c r="Q74" s="1" t="s">
        <v>49</v>
      </c>
      <c r="R74" s="10" t="s">
        <v>28</v>
      </c>
      <c r="S74" s="10">
        <v>4</v>
      </c>
      <c r="T74" s="10" t="s">
        <v>21</v>
      </c>
      <c r="U74" s="10">
        <v>76.932162932298198</v>
      </c>
      <c r="V74" s="10">
        <v>0.24201271522668499</v>
      </c>
      <c r="W74" s="10">
        <v>76.457818010453906</v>
      </c>
      <c r="X74" s="10">
        <v>77.406507854142504</v>
      </c>
      <c r="Y74" s="10">
        <v>0.4743449218443061</v>
      </c>
      <c r="Z74" s="10">
        <v>0.47434492184429189</v>
      </c>
    </row>
    <row r="75" spans="10:26">
      <c r="J75" s="11"/>
      <c r="K75" s="11"/>
      <c r="P75" s="9" t="str">
        <f t="shared" si="19"/>
        <v>2005 - 2009_Betsi_5_LE_males</v>
      </c>
      <c r="Q75" s="1" t="s">
        <v>49</v>
      </c>
      <c r="R75" s="10" t="s">
        <v>28</v>
      </c>
      <c r="S75" s="10">
        <v>5</v>
      </c>
      <c r="T75" s="10" t="s">
        <v>21</v>
      </c>
      <c r="U75" s="10">
        <v>73.562141559043695</v>
      </c>
      <c r="V75" s="10">
        <v>0.25024061061894298</v>
      </c>
      <c r="W75" s="10">
        <v>73.071669962230601</v>
      </c>
      <c r="X75" s="10">
        <v>74.052613155856804</v>
      </c>
      <c r="Y75" s="10">
        <v>0.49047159681310859</v>
      </c>
      <c r="Z75" s="10">
        <v>0.49047159681309438</v>
      </c>
    </row>
    <row r="76" spans="10:26">
      <c r="J76" s="11"/>
      <c r="K76" s="11"/>
      <c r="P76" s="9" t="str">
        <f t="shared" si="19"/>
        <v>2005 - 2009_CardiffVale_0_LE_males</v>
      </c>
      <c r="Q76" s="1" t="s">
        <v>54</v>
      </c>
      <c r="R76" s="10" t="s">
        <v>28</v>
      </c>
      <c r="S76" s="10">
        <v>0</v>
      </c>
      <c r="T76" s="10" t="s">
        <v>21</v>
      </c>
      <c r="U76" s="10">
        <v>77.347905002561902</v>
      </c>
      <c r="V76" s="10">
        <v>0.13664964913147201</v>
      </c>
      <c r="W76" s="10">
        <v>77.080071690264205</v>
      </c>
      <c r="X76" s="10">
        <v>77.615738314859499</v>
      </c>
      <c r="Y76" s="10">
        <v>0.2678333122975971</v>
      </c>
      <c r="Z76" s="10">
        <v>0.26783331229769658</v>
      </c>
    </row>
    <row r="77" spans="10:26">
      <c r="J77" s="11"/>
      <c r="K77" s="11"/>
      <c r="P77" s="9" t="str">
        <f t="shared" si="19"/>
        <v>2005 - 2009_CardiffVale_1_LE_males</v>
      </c>
      <c r="Q77" s="1" t="s">
        <v>54</v>
      </c>
      <c r="R77" s="10" t="s">
        <v>28</v>
      </c>
      <c r="S77" s="10">
        <v>1</v>
      </c>
      <c r="T77" s="10" t="s">
        <v>21</v>
      </c>
      <c r="U77" s="10">
        <v>81.508660531055199</v>
      </c>
      <c r="V77" s="10">
        <v>0.31376924033996501</v>
      </c>
      <c r="W77" s="10">
        <v>80.893672819988794</v>
      </c>
      <c r="X77" s="10">
        <v>82.123648242121504</v>
      </c>
      <c r="Y77" s="10">
        <v>0.61498771106630556</v>
      </c>
      <c r="Z77" s="10">
        <v>0.61498771106640504</v>
      </c>
    </row>
    <row r="78" spans="10:26">
      <c r="J78" s="11"/>
      <c r="K78" s="11"/>
      <c r="P78" s="9" t="str">
        <f t="shared" si="19"/>
        <v>2005 - 2009_CardiffVale_2_LE_males</v>
      </c>
      <c r="Q78" s="1" t="s">
        <v>54</v>
      </c>
      <c r="R78" s="10" t="s">
        <v>28</v>
      </c>
      <c r="S78" s="10">
        <v>2</v>
      </c>
      <c r="T78" s="10" t="s">
        <v>21</v>
      </c>
      <c r="U78" s="10">
        <v>79.978843803914998</v>
      </c>
      <c r="V78" s="10">
        <v>0.29356715441843501</v>
      </c>
      <c r="W78" s="10">
        <v>79.403452181254906</v>
      </c>
      <c r="X78" s="10">
        <v>80.554235426575204</v>
      </c>
      <c r="Y78" s="10">
        <v>0.57539162266020583</v>
      </c>
      <c r="Z78" s="10">
        <v>0.57539162266009214</v>
      </c>
    </row>
    <row r="79" spans="10:26">
      <c r="J79" s="11"/>
      <c r="K79" s="11"/>
      <c r="P79" s="9" t="str">
        <f t="shared" si="19"/>
        <v>2005 - 2009_CardiffVale_3_LE_males</v>
      </c>
      <c r="Q79" s="1" t="s">
        <v>54</v>
      </c>
      <c r="R79" s="10" t="s">
        <v>28</v>
      </c>
      <c r="S79" s="10">
        <v>3</v>
      </c>
      <c r="T79" s="10" t="s">
        <v>21</v>
      </c>
      <c r="U79" s="10">
        <v>77.468385870269401</v>
      </c>
      <c r="V79" s="10">
        <v>0.29819736502085997</v>
      </c>
      <c r="W79" s="10">
        <v>76.883919034828494</v>
      </c>
      <c r="X79" s="10">
        <v>78.052852705710293</v>
      </c>
      <c r="Y79" s="10">
        <v>0.5844668354408924</v>
      </c>
      <c r="Z79" s="10">
        <v>0.58446683544090661</v>
      </c>
    </row>
    <row r="80" spans="10:26">
      <c r="J80" s="11"/>
      <c r="K80" s="11"/>
      <c r="P80" s="9" t="str">
        <f t="shared" si="19"/>
        <v>2005 - 2009_CardiffVale_4_LE_males</v>
      </c>
      <c r="Q80" s="1" t="s">
        <v>54</v>
      </c>
      <c r="R80" s="10" t="s">
        <v>28</v>
      </c>
      <c r="S80" s="10">
        <v>4</v>
      </c>
      <c r="T80" s="10" t="s">
        <v>21</v>
      </c>
      <c r="U80" s="10">
        <v>75.436907094642294</v>
      </c>
      <c r="V80" s="10">
        <v>0.30927140652540203</v>
      </c>
      <c r="W80" s="10">
        <v>74.8307351378525</v>
      </c>
      <c r="X80" s="10">
        <v>76.043079051432102</v>
      </c>
      <c r="Y80" s="10">
        <v>0.60617195678980806</v>
      </c>
      <c r="Z80" s="10">
        <v>0.60617195678979385</v>
      </c>
    </row>
    <row r="81" spans="10:26">
      <c r="J81" s="11"/>
      <c r="K81" s="11"/>
      <c r="P81" s="9" t="str">
        <f t="shared" si="19"/>
        <v>2005 - 2009_CardiffVale_5_LE_males</v>
      </c>
      <c r="Q81" s="1" t="s">
        <v>54</v>
      </c>
      <c r="R81" s="10" t="s">
        <v>28</v>
      </c>
      <c r="S81" s="10">
        <v>5</v>
      </c>
      <c r="T81" s="10" t="s">
        <v>21</v>
      </c>
      <c r="U81" s="10">
        <v>71.774337659815103</v>
      </c>
      <c r="V81" s="10">
        <v>0.31139429255425299</v>
      </c>
      <c r="W81" s="10">
        <v>71.164004846408801</v>
      </c>
      <c r="X81" s="10">
        <v>72.384670473221405</v>
      </c>
      <c r="Y81" s="10">
        <v>0.61033281340630197</v>
      </c>
      <c r="Z81" s="10">
        <v>0.61033281340630197</v>
      </c>
    </row>
    <row r="82" spans="10:26">
      <c r="J82" s="11"/>
      <c r="K82" s="11"/>
      <c r="P82" s="9" t="str">
        <f t="shared" si="19"/>
        <v>2005 - 2009_Cwm Taf_0_LE_males</v>
      </c>
      <c r="Q82" s="10" t="s">
        <v>55</v>
      </c>
      <c r="R82" s="10" t="s">
        <v>28</v>
      </c>
      <c r="S82" s="10">
        <v>0</v>
      </c>
      <c r="T82" s="10" t="s">
        <v>21</v>
      </c>
      <c r="U82" s="10">
        <v>75.381978617102106</v>
      </c>
      <c r="V82" s="10">
        <v>0.167444355872748</v>
      </c>
      <c r="W82" s="10">
        <v>75.053787679591494</v>
      </c>
      <c r="X82" s="10">
        <v>75.710169554612705</v>
      </c>
      <c r="Y82" s="10">
        <v>0.32819093751059825</v>
      </c>
      <c r="Z82" s="10">
        <v>0.32819093751061246</v>
      </c>
    </row>
    <row r="83" spans="10:26">
      <c r="J83" s="11"/>
      <c r="K83" s="11"/>
      <c r="P83" s="9" t="str">
        <f t="shared" si="19"/>
        <v>2005 - 2009_Cwm Taf_1_LE_males</v>
      </c>
      <c r="Q83" s="10" t="s">
        <v>55</v>
      </c>
      <c r="R83" s="10" t="s">
        <v>28</v>
      </c>
      <c r="S83" s="10">
        <v>1</v>
      </c>
      <c r="T83" s="10" t="s">
        <v>21</v>
      </c>
      <c r="U83" s="10">
        <v>78.581131611131696</v>
      </c>
      <c r="V83" s="10">
        <v>0.333064106355284</v>
      </c>
      <c r="W83" s="10">
        <v>77.928325962675302</v>
      </c>
      <c r="X83" s="10">
        <v>79.233937259588103</v>
      </c>
      <c r="Y83" s="10">
        <v>0.65280564845640754</v>
      </c>
      <c r="Z83" s="10">
        <v>0.65280564845639333</v>
      </c>
    </row>
    <row r="84" spans="10:26">
      <c r="J84" s="11"/>
      <c r="K84" s="11"/>
      <c r="P84" s="9" t="str">
        <f t="shared" si="19"/>
        <v>2005 - 2009_Cwm Taf_2_LE_males</v>
      </c>
      <c r="Q84" s="10" t="s">
        <v>55</v>
      </c>
      <c r="R84" s="10" t="s">
        <v>28</v>
      </c>
      <c r="S84" s="10">
        <v>2</v>
      </c>
      <c r="T84" s="10" t="s">
        <v>21</v>
      </c>
      <c r="U84" s="10">
        <v>76.818146730509895</v>
      </c>
      <c r="V84" s="10">
        <v>0.37500921930616798</v>
      </c>
      <c r="W84" s="10">
        <v>76.0831286606698</v>
      </c>
      <c r="X84" s="10">
        <v>77.553164800350004</v>
      </c>
      <c r="Y84" s="10">
        <v>0.73501806984010898</v>
      </c>
      <c r="Z84" s="10">
        <v>0.73501806984009477</v>
      </c>
    </row>
    <row r="85" spans="10:26">
      <c r="J85" s="11"/>
      <c r="K85" s="11"/>
      <c r="P85" s="9" t="str">
        <f t="shared" si="19"/>
        <v>2005 - 2009_Cwm Taf_3_LE_males</v>
      </c>
      <c r="Q85" s="10" t="s">
        <v>55</v>
      </c>
      <c r="R85" s="10" t="s">
        <v>28</v>
      </c>
      <c r="S85" s="10">
        <v>3</v>
      </c>
      <c r="T85" s="10" t="s">
        <v>21</v>
      </c>
      <c r="U85" s="10">
        <v>75.337877101672404</v>
      </c>
      <c r="V85" s="10">
        <v>0.35130596171827799</v>
      </c>
      <c r="W85" s="10">
        <v>74.649317416704605</v>
      </c>
      <c r="X85" s="10">
        <v>76.026436786640204</v>
      </c>
      <c r="Y85" s="10">
        <v>0.68855968496779951</v>
      </c>
      <c r="Z85" s="10">
        <v>0.68855968496779951</v>
      </c>
    </row>
    <row r="86" spans="10:26">
      <c r="J86" s="11"/>
      <c r="K86" s="11"/>
      <c r="P86" s="9" t="str">
        <f t="shared" si="19"/>
        <v>2005 - 2009_Cwm Taf_4_LE_males</v>
      </c>
      <c r="Q86" s="10" t="s">
        <v>55</v>
      </c>
      <c r="R86" s="10" t="s">
        <v>28</v>
      </c>
      <c r="S86" s="10">
        <v>4</v>
      </c>
      <c r="T86" s="10" t="s">
        <v>21</v>
      </c>
      <c r="U86" s="10">
        <v>73.984126544056807</v>
      </c>
      <c r="V86" s="10">
        <v>0.39347628110257998</v>
      </c>
      <c r="W86" s="10">
        <v>73.212913033095703</v>
      </c>
      <c r="X86" s="10">
        <v>74.755340055017797</v>
      </c>
      <c r="Y86" s="10">
        <v>0.77121351096099033</v>
      </c>
      <c r="Z86" s="10">
        <v>0.77121351096110402</v>
      </c>
    </row>
    <row r="87" spans="10:26">
      <c r="J87" s="11"/>
      <c r="K87" s="11"/>
      <c r="P87" s="9" t="str">
        <f t="shared" si="19"/>
        <v>2005 - 2009_Cwm Taf_5_LE_males</v>
      </c>
      <c r="Q87" s="10" t="s">
        <v>55</v>
      </c>
      <c r="R87" s="10" t="s">
        <v>28</v>
      </c>
      <c r="S87" s="10">
        <v>5</v>
      </c>
      <c r="T87" s="10" t="s">
        <v>21</v>
      </c>
      <c r="U87" s="10">
        <v>71.9753443022515</v>
      </c>
      <c r="V87" s="10">
        <v>0.423154499591263</v>
      </c>
      <c r="W87" s="10">
        <v>71.145961483052602</v>
      </c>
      <c r="X87" s="10">
        <v>72.804727121450398</v>
      </c>
      <c r="Y87" s="10">
        <v>0.82938281919889789</v>
      </c>
      <c r="Z87" s="10">
        <v>0.82938281919889789</v>
      </c>
    </row>
    <row r="88" spans="10:26">
      <c r="J88" s="11"/>
      <c r="K88" s="11"/>
      <c r="P88" s="9" t="str">
        <f t="shared" si="19"/>
        <v>2005 - 2009_Hywel Dda_0_LE_males</v>
      </c>
      <c r="Q88" s="10" t="s">
        <v>56</v>
      </c>
      <c r="R88" s="10" t="s">
        <v>28</v>
      </c>
      <c r="S88" s="10">
        <v>0</v>
      </c>
      <c r="T88" s="10" t="s">
        <v>21</v>
      </c>
      <c r="U88" s="10">
        <v>77.427586325508202</v>
      </c>
      <c r="V88" s="10">
        <v>0.14916908328424799</v>
      </c>
      <c r="W88" s="10">
        <v>77.135214922271103</v>
      </c>
      <c r="X88" s="10">
        <v>77.7199577287453</v>
      </c>
      <c r="Y88" s="10">
        <v>0.29237140323709809</v>
      </c>
      <c r="Z88" s="10">
        <v>0.29237140323709809</v>
      </c>
    </row>
    <row r="89" spans="10:26">
      <c r="J89" s="11"/>
      <c r="K89" s="11"/>
      <c r="P89" s="9" t="str">
        <f t="shared" si="19"/>
        <v>2005 - 2009_Hywel Dda_1_LE_males</v>
      </c>
      <c r="Q89" s="10" t="s">
        <v>56</v>
      </c>
      <c r="R89" s="10" t="s">
        <v>28</v>
      </c>
      <c r="S89" s="10">
        <v>1</v>
      </c>
      <c r="T89" s="10" t="s">
        <v>21</v>
      </c>
      <c r="U89" s="10">
        <v>79.539352709358397</v>
      </c>
      <c r="V89" s="10">
        <v>0.32297673328024501</v>
      </c>
      <c r="W89" s="10">
        <v>78.906318312129102</v>
      </c>
      <c r="X89" s="10">
        <v>80.172387106587706</v>
      </c>
      <c r="Y89" s="10">
        <v>0.63303439722930932</v>
      </c>
      <c r="Z89" s="10">
        <v>0.63303439722929511</v>
      </c>
    </row>
    <row r="90" spans="10:26">
      <c r="J90" s="11"/>
      <c r="K90" s="11"/>
      <c r="P90" s="9" t="str">
        <f t="shared" si="19"/>
        <v>2005 - 2009_Hywel Dda_2_LE_males</v>
      </c>
      <c r="Q90" s="10" t="s">
        <v>56</v>
      </c>
      <c r="R90" s="10" t="s">
        <v>28</v>
      </c>
      <c r="S90" s="10">
        <v>2</v>
      </c>
      <c r="T90" s="10" t="s">
        <v>21</v>
      </c>
      <c r="U90" s="10">
        <v>78.847353641304693</v>
      </c>
      <c r="V90" s="10">
        <v>0.32238436568296203</v>
      </c>
      <c r="W90" s="10">
        <v>78.215480284566098</v>
      </c>
      <c r="X90" s="10">
        <v>79.479226998043302</v>
      </c>
      <c r="Y90" s="10">
        <v>0.631873356738609</v>
      </c>
      <c r="Z90" s="10">
        <v>0.63187335673859479</v>
      </c>
    </row>
    <row r="91" spans="10:26">
      <c r="J91" s="11"/>
      <c r="K91" s="11"/>
      <c r="P91" s="9" t="str">
        <f t="shared" si="19"/>
        <v>2005 - 2009_Hywel Dda_3_LE_males</v>
      </c>
      <c r="Q91" s="10" t="s">
        <v>56</v>
      </c>
      <c r="R91" s="10" t="s">
        <v>28</v>
      </c>
      <c r="S91" s="10">
        <v>3</v>
      </c>
      <c r="T91" s="10" t="s">
        <v>21</v>
      </c>
      <c r="U91" s="10">
        <v>78.315272486520598</v>
      </c>
      <c r="V91" s="10">
        <v>0.32227053892489699</v>
      </c>
      <c r="W91" s="10">
        <v>77.683622230227797</v>
      </c>
      <c r="X91" s="10">
        <v>78.946922742813399</v>
      </c>
      <c r="Y91" s="10">
        <v>0.6316502562928008</v>
      </c>
      <c r="Z91" s="10">
        <v>0.6316502562928008</v>
      </c>
    </row>
    <row r="92" spans="10:26">
      <c r="J92" s="11"/>
      <c r="K92" s="11"/>
      <c r="P92" s="9" t="str">
        <f t="shared" si="19"/>
        <v>2005 - 2009_Hywel Dda_4_LE_males</v>
      </c>
      <c r="Q92" s="10" t="s">
        <v>56</v>
      </c>
      <c r="R92" s="10" t="s">
        <v>28</v>
      </c>
      <c r="S92" s="10">
        <v>4</v>
      </c>
      <c r="T92" s="10" t="s">
        <v>21</v>
      </c>
      <c r="U92" s="10">
        <v>76.733153966103302</v>
      </c>
      <c r="V92" s="10">
        <v>0.35024329469472998</v>
      </c>
      <c r="W92" s="10">
        <v>76.046677108501598</v>
      </c>
      <c r="X92" s="10">
        <v>77.419630823704907</v>
      </c>
      <c r="Y92" s="10">
        <v>0.68647685760160471</v>
      </c>
      <c r="Z92" s="10">
        <v>0.68647685760170418</v>
      </c>
    </row>
    <row r="93" spans="10:26">
      <c r="J93" s="11"/>
      <c r="K93" s="11"/>
      <c r="P93" s="9" t="str">
        <f t="shared" si="19"/>
        <v>2005 - 2009_Hywel Dda_5_LE_males</v>
      </c>
      <c r="Q93" s="10" t="s">
        <v>56</v>
      </c>
      <c r="R93" s="10" t="s">
        <v>28</v>
      </c>
      <c r="S93" s="10">
        <v>5</v>
      </c>
      <c r="T93" s="10" t="s">
        <v>21</v>
      </c>
      <c r="U93" s="10">
        <v>73.723260414420494</v>
      </c>
      <c r="V93" s="10">
        <v>0.34491543755084397</v>
      </c>
      <c r="W93" s="10">
        <v>73.047226156820798</v>
      </c>
      <c r="X93" s="10">
        <v>74.399294672020204</v>
      </c>
      <c r="Y93" s="10">
        <v>0.67603425759971003</v>
      </c>
      <c r="Z93" s="10">
        <v>0.67603425759969582</v>
      </c>
    </row>
    <row r="94" spans="10:26">
      <c r="J94" s="11"/>
      <c r="K94" s="11"/>
      <c r="P94" s="9" t="str">
        <f t="shared" si="19"/>
        <v>2005 - 2009_Powys_0_LE_males</v>
      </c>
      <c r="Q94" s="10" t="s">
        <v>57</v>
      </c>
      <c r="R94" s="10" t="s">
        <v>28</v>
      </c>
      <c r="S94" s="10">
        <v>0</v>
      </c>
      <c r="T94" s="10" t="s">
        <v>21</v>
      </c>
      <c r="U94" s="10">
        <v>79.090905239275898</v>
      </c>
      <c r="V94" s="10">
        <v>0.24657383154853699</v>
      </c>
      <c r="W94" s="10">
        <v>78.607620529440794</v>
      </c>
      <c r="X94" s="10">
        <v>79.574189949111101</v>
      </c>
      <c r="Y94" s="10">
        <v>0.48328470983520333</v>
      </c>
      <c r="Z94" s="10">
        <v>0.48328470983510385</v>
      </c>
    </row>
    <row r="95" spans="10:26">
      <c r="J95" s="11"/>
      <c r="K95" s="11"/>
      <c r="P95" s="9" t="str">
        <f t="shared" si="19"/>
        <v>2005 - 2009_Powys_1_LE_males</v>
      </c>
      <c r="Q95" s="10" t="s">
        <v>57</v>
      </c>
      <c r="R95" s="10" t="s">
        <v>28</v>
      </c>
      <c r="S95" s="10">
        <v>1</v>
      </c>
      <c r="T95" s="10" t="s">
        <v>21</v>
      </c>
      <c r="U95" s="10">
        <v>80.999860717671794</v>
      </c>
      <c r="V95" s="10">
        <v>0.53227814689972797</v>
      </c>
      <c r="W95" s="10">
        <v>79.9565955497483</v>
      </c>
      <c r="X95" s="10">
        <v>82.043125885595302</v>
      </c>
      <c r="Y95" s="10">
        <v>1.0432651679235079</v>
      </c>
      <c r="Z95" s="10">
        <v>1.0432651679234937</v>
      </c>
    </row>
    <row r="96" spans="10:26">
      <c r="J96" s="11"/>
      <c r="K96" s="11"/>
      <c r="P96" s="9" t="str">
        <f t="shared" si="19"/>
        <v>2005 - 2009_Powys_2_LE_males</v>
      </c>
      <c r="Q96" s="10" t="s">
        <v>57</v>
      </c>
      <c r="R96" s="10" t="s">
        <v>28</v>
      </c>
      <c r="S96" s="10">
        <v>2</v>
      </c>
      <c r="T96" s="10" t="s">
        <v>21</v>
      </c>
      <c r="U96" s="10">
        <v>79.634308074523403</v>
      </c>
      <c r="V96" s="10">
        <v>0.61506813956427797</v>
      </c>
      <c r="W96" s="10">
        <v>78.428774520977399</v>
      </c>
      <c r="X96" s="10">
        <v>80.839841628069394</v>
      </c>
      <c r="Y96" s="10">
        <v>1.2055335535459903</v>
      </c>
      <c r="Z96" s="10">
        <v>1.2055335535460046</v>
      </c>
    </row>
    <row r="97" spans="10:26">
      <c r="J97" s="11"/>
      <c r="K97" s="11"/>
      <c r="P97" s="9" t="str">
        <f t="shared" si="19"/>
        <v>2005 - 2009_Powys_3_LE_males</v>
      </c>
      <c r="Q97" s="10" t="s">
        <v>57</v>
      </c>
      <c r="R97" s="10" t="s">
        <v>28</v>
      </c>
      <c r="S97" s="10">
        <v>3</v>
      </c>
      <c r="T97" s="10" t="s">
        <v>21</v>
      </c>
      <c r="U97" s="10">
        <v>80.295974038662493</v>
      </c>
      <c r="V97" s="10">
        <v>0.55761845563789003</v>
      </c>
      <c r="W97" s="10">
        <v>79.203041865612306</v>
      </c>
      <c r="X97" s="10">
        <v>81.388906211712793</v>
      </c>
      <c r="Y97" s="10">
        <v>1.0929321730503005</v>
      </c>
      <c r="Z97" s="10">
        <v>1.0929321730501869</v>
      </c>
    </row>
    <row r="98" spans="10:26">
      <c r="J98" s="11"/>
      <c r="K98" s="11"/>
      <c r="P98" s="9" t="str">
        <f t="shared" si="19"/>
        <v>2005 - 2009_Powys_4_LE_males</v>
      </c>
      <c r="Q98" s="10" t="s">
        <v>57</v>
      </c>
      <c r="R98" s="10" t="s">
        <v>28</v>
      </c>
      <c r="S98" s="10">
        <v>4</v>
      </c>
      <c r="T98" s="10" t="s">
        <v>21</v>
      </c>
      <c r="U98" s="10">
        <v>79.132433963121599</v>
      </c>
      <c r="V98" s="10">
        <v>0.53737468297977797</v>
      </c>
      <c r="W98" s="10">
        <v>78.079179584481196</v>
      </c>
      <c r="X98" s="10">
        <v>80.185688341761903</v>
      </c>
      <c r="Y98" s="10">
        <v>1.0532543786403039</v>
      </c>
      <c r="Z98" s="10">
        <v>1.0532543786404034</v>
      </c>
    </row>
    <row r="99" spans="10:26">
      <c r="J99" s="11"/>
      <c r="K99" s="11"/>
      <c r="P99" s="9" t="str">
        <f t="shared" si="19"/>
        <v>2005 - 2009_Powys_5_LE_males</v>
      </c>
      <c r="Q99" s="10" t="s">
        <v>57</v>
      </c>
      <c r="R99" s="10" t="s">
        <v>28</v>
      </c>
      <c r="S99" s="10">
        <v>5</v>
      </c>
      <c r="T99" s="10" t="s">
        <v>21</v>
      </c>
      <c r="U99" s="10">
        <v>75.7436149998952</v>
      </c>
      <c r="V99" s="10">
        <v>0.53864356888739495</v>
      </c>
      <c r="W99" s="10">
        <v>74.687873604875904</v>
      </c>
      <c r="X99" s="10">
        <v>76.799356394914497</v>
      </c>
      <c r="Y99" s="10">
        <v>1.0557413950192966</v>
      </c>
      <c r="Z99" s="10">
        <v>1.0557413950192966</v>
      </c>
    </row>
    <row r="100" spans="10:26">
      <c r="J100" s="11"/>
      <c r="K100" s="11"/>
      <c r="P100" s="9" t="str">
        <f t="shared" si="19"/>
        <v>2001 - 2005_Blaenau Gwent_0_LE_males</v>
      </c>
      <c r="Q100" s="10" t="s">
        <v>30</v>
      </c>
      <c r="R100" s="10" t="s">
        <v>20</v>
      </c>
      <c r="S100" s="10">
        <v>0</v>
      </c>
      <c r="T100" s="10" t="s">
        <v>21</v>
      </c>
      <c r="U100" s="10">
        <v>73.928607748611896</v>
      </c>
      <c r="V100" s="10">
        <v>0.32605312976809597</v>
      </c>
      <c r="W100" s="10">
        <v>73.289543614266407</v>
      </c>
      <c r="X100" s="10">
        <v>74.567671882957399</v>
      </c>
      <c r="Y100" s="10">
        <v>0.63906413434550302</v>
      </c>
      <c r="Z100" s="10">
        <v>0.63906413434548881</v>
      </c>
    </row>
    <row r="101" spans="10:26">
      <c r="J101" s="11"/>
      <c r="K101" s="11"/>
      <c r="P101" s="9" t="str">
        <f t="shared" si="19"/>
        <v>2001 - 2005_Blaenau Gwent_1_LE_males</v>
      </c>
      <c r="Q101" s="10" t="s">
        <v>30</v>
      </c>
      <c r="R101" s="10" t="s">
        <v>20</v>
      </c>
      <c r="S101" s="10">
        <v>1</v>
      </c>
      <c r="T101" s="10" t="s">
        <v>21</v>
      </c>
      <c r="U101" s="10">
        <v>75.464658833799305</v>
      </c>
      <c r="V101" s="10">
        <v>0.68836789314154101</v>
      </c>
      <c r="W101" s="10">
        <v>74.115457763241906</v>
      </c>
      <c r="X101" s="10">
        <v>76.813859904356704</v>
      </c>
      <c r="Y101" s="10">
        <v>1.3492010705573989</v>
      </c>
      <c r="Z101" s="10">
        <v>1.3492010705573989</v>
      </c>
    </row>
    <row r="102" spans="10:26">
      <c r="J102" s="11"/>
      <c r="K102" s="11"/>
      <c r="P102" s="9" t="str">
        <f t="shared" si="19"/>
        <v>2001 - 2005_Blaenau Gwent_2_LE_males</v>
      </c>
      <c r="Q102" s="10" t="s">
        <v>30</v>
      </c>
      <c r="R102" s="10" t="s">
        <v>20</v>
      </c>
      <c r="S102" s="10">
        <v>2</v>
      </c>
      <c r="T102" s="10" t="s">
        <v>21</v>
      </c>
      <c r="U102" s="10">
        <v>73.588346957423795</v>
      </c>
      <c r="V102" s="10">
        <v>0.76229711646729803</v>
      </c>
      <c r="W102" s="10">
        <v>72.094244609147907</v>
      </c>
      <c r="X102" s="10">
        <v>75.082449305699697</v>
      </c>
      <c r="Y102" s="10">
        <v>1.4941023482759022</v>
      </c>
      <c r="Z102" s="10">
        <v>1.4941023482758879</v>
      </c>
    </row>
    <row r="103" spans="10:26">
      <c r="J103" s="11"/>
      <c r="K103" s="11"/>
      <c r="P103" s="9" t="str">
        <f t="shared" si="19"/>
        <v>2001 - 2005_Blaenau Gwent_3_LE_males</v>
      </c>
      <c r="Q103" s="10" t="s">
        <v>30</v>
      </c>
      <c r="R103" s="10" t="s">
        <v>20</v>
      </c>
      <c r="S103" s="10">
        <v>3</v>
      </c>
      <c r="T103" s="10" t="s">
        <v>21</v>
      </c>
      <c r="U103" s="10">
        <v>73.681285406454194</v>
      </c>
      <c r="V103" s="10">
        <v>0.75628650607660097</v>
      </c>
      <c r="W103" s="10">
        <v>72.198963854544104</v>
      </c>
      <c r="X103" s="10">
        <v>75.163606958364298</v>
      </c>
      <c r="Y103" s="10">
        <v>1.4823215519101041</v>
      </c>
      <c r="Z103" s="10">
        <v>1.4823215519100899</v>
      </c>
    </row>
    <row r="104" spans="10:26">
      <c r="J104" s="11"/>
      <c r="K104" s="11"/>
      <c r="P104" s="9" t="str">
        <f t="shared" si="19"/>
        <v>2001 - 2005_Blaenau Gwent_4_LE_males</v>
      </c>
      <c r="Q104" s="10" t="s">
        <v>30</v>
      </c>
      <c r="R104" s="10" t="s">
        <v>20</v>
      </c>
      <c r="S104" s="10">
        <v>4</v>
      </c>
      <c r="T104" s="10" t="s">
        <v>21</v>
      </c>
      <c r="U104" s="10">
        <v>74.4248489560092</v>
      </c>
      <c r="V104" s="10">
        <v>0.74193627767404702</v>
      </c>
      <c r="W104" s="10">
        <v>72.970653851768006</v>
      </c>
      <c r="X104" s="10">
        <v>75.879044060250294</v>
      </c>
      <c r="Y104" s="10">
        <v>1.4541951042410943</v>
      </c>
      <c r="Z104" s="10">
        <v>1.4541951042411938</v>
      </c>
    </row>
    <row r="105" spans="10:26">
      <c r="J105" s="11"/>
      <c r="K105" s="11"/>
      <c r="P105" s="9" t="str">
        <f t="shared" si="19"/>
        <v>2001 - 2005_Blaenau Gwent_5_LE_males</v>
      </c>
      <c r="Q105" s="10" t="s">
        <v>30</v>
      </c>
      <c r="R105" s="10" t="s">
        <v>20</v>
      </c>
      <c r="S105" s="10">
        <v>5</v>
      </c>
      <c r="T105" s="10" t="s">
        <v>21</v>
      </c>
      <c r="U105" s="10">
        <v>72.145089053513999</v>
      </c>
      <c r="V105" s="10">
        <v>0.74482907574305801</v>
      </c>
      <c r="W105" s="10">
        <v>70.685224065057596</v>
      </c>
      <c r="X105" s="10">
        <v>73.604954041970402</v>
      </c>
      <c r="Y105" s="10">
        <v>1.4598649884564026</v>
      </c>
      <c r="Z105" s="10">
        <v>1.4598649884564026</v>
      </c>
    </row>
    <row r="106" spans="10:26">
      <c r="J106" s="11"/>
      <c r="K106" s="11"/>
      <c r="P106" s="9" t="str">
        <f t="shared" si="19"/>
        <v>2001 - 2005_Bridgend_0_LE_males</v>
      </c>
      <c r="Q106" s="10" t="s">
        <v>31</v>
      </c>
      <c r="R106" s="10" t="s">
        <v>20</v>
      </c>
      <c r="S106" s="10">
        <v>0</v>
      </c>
      <c r="T106" s="10" t="s">
        <v>21</v>
      </c>
      <c r="U106" s="10">
        <v>75.702669060544295</v>
      </c>
      <c r="V106" s="10">
        <v>0.23632615033040599</v>
      </c>
      <c r="W106" s="10">
        <v>75.239469805896704</v>
      </c>
      <c r="X106" s="10">
        <v>76.165868315191901</v>
      </c>
      <c r="Y106" s="10">
        <v>0.46319925464760558</v>
      </c>
      <c r="Z106" s="10">
        <v>0.46319925464759137</v>
      </c>
    </row>
    <row r="107" spans="10:26">
      <c r="J107" s="11"/>
      <c r="K107" s="11"/>
      <c r="P107" s="9" t="str">
        <f t="shared" si="19"/>
        <v>2001 - 2005_Bridgend_1_LE_males</v>
      </c>
      <c r="Q107" s="10" t="s">
        <v>31</v>
      </c>
      <c r="R107" s="10" t="s">
        <v>20</v>
      </c>
      <c r="S107" s="10">
        <v>1</v>
      </c>
      <c r="T107" s="10" t="s">
        <v>21</v>
      </c>
      <c r="U107" s="10">
        <v>78.629058188760496</v>
      </c>
      <c r="V107" s="10">
        <v>0.46607489827557502</v>
      </c>
      <c r="W107" s="10">
        <v>77.715551388140398</v>
      </c>
      <c r="X107" s="10">
        <v>79.542564989380693</v>
      </c>
      <c r="Y107" s="10">
        <v>0.91350680062019762</v>
      </c>
      <c r="Z107" s="10">
        <v>0.91350680062009815</v>
      </c>
    </row>
    <row r="108" spans="10:26">
      <c r="J108" s="11"/>
      <c r="K108" s="11"/>
      <c r="P108" s="9" t="str">
        <f t="shared" si="19"/>
        <v>2001 - 2005_Bridgend_2_LE_males</v>
      </c>
      <c r="Q108" s="10" t="s">
        <v>31</v>
      </c>
      <c r="R108" s="10" t="s">
        <v>20</v>
      </c>
      <c r="S108" s="10">
        <v>2</v>
      </c>
      <c r="T108" s="10" t="s">
        <v>21</v>
      </c>
      <c r="U108" s="10">
        <v>77.334246993985204</v>
      </c>
      <c r="V108" s="10">
        <v>0.54167452520190496</v>
      </c>
      <c r="W108" s="10">
        <v>76.272564924589503</v>
      </c>
      <c r="X108" s="10">
        <v>78.395929063381004</v>
      </c>
      <c r="Y108" s="10">
        <v>1.0616820693958005</v>
      </c>
      <c r="Z108" s="10">
        <v>1.061682069395701</v>
      </c>
    </row>
    <row r="109" spans="10:26">
      <c r="J109" s="11"/>
      <c r="K109" s="11"/>
      <c r="P109" s="9" t="str">
        <f t="shared" si="19"/>
        <v>2001 - 2005_Bridgend_3_LE_males</v>
      </c>
      <c r="Q109" s="10" t="s">
        <v>31</v>
      </c>
      <c r="R109" s="10" t="s">
        <v>20</v>
      </c>
      <c r="S109" s="10">
        <v>3</v>
      </c>
      <c r="T109" s="10" t="s">
        <v>21</v>
      </c>
      <c r="U109" s="10">
        <v>74.987239654222805</v>
      </c>
      <c r="V109" s="10">
        <v>0.50664456934769597</v>
      </c>
      <c r="W109" s="10">
        <v>73.994216298301296</v>
      </c>
      <c r="X109" s="10">
        <v>75.980263010144299</v>
      </c>
      <c r="Y109" s="10">
        <v>0.99302335592149404</v>
      </c>
      <c r="Z109" s="10">
        <v>0.99302335592150826</v>
      </c>
    </row>
    <row r="110" spans="10:26">
      <c r="J110" s="11"/>
      <c r="K110" s="11"/>
      <c r="P110" s="9" t="str">
        <f t="shared" si="19"/>
        <v>2001 - 2005_Bridgend_4_LE_males</v>
      </c>
      <c r="Q110" s="10" t="s">
        <v>31</v>
      </c>
      <c r="R110" s="10" t="s">
        <v>20</v>
      </c>
      <c r="S110" s="10">
        <v>4</v>
      </c>
      <c r="T110" s="10" t="s">
        <v>21</v>
      </c>
      <c r="U110" s="10">
        <v>73.123000783004898</v>
      </c>
      <c r="V110" s="10">
        <v>0.59240500861116996</v>
      </c>
      <c r="W110" s="10">
        <v>71.961886966126997</v>
      </c>
      <c r="X110" s="10">
        <v>74.284114599882798</v>
      </c>
      <c r="Y110" s="10">
        <v>1.1611138168779007</v>
      </c>
      <c r="Z110" s="10">
        <v>1.1611138168779007</v>
      </c>
    </row>
    <row r="111" spans="10:26">
      <c r="J111" s="11"/>
      <c r="K111" s="11"/>
      <c r="P111" s="9" t="str">
        <f t="shared" si="19"/>
        <v>2001 - 2005_Bridgend_5_LE_males</v>
      </c>
      <c r="Q111" s="10" t="s">
        <v>31</v>
      </c>
      <c r="R111" s="10" t="s">
        <v>20</v>
      </c>
      <c r="S111" s="10">
        <v>5</v>
      </c>
      <c r="T111" s="10" t="s">
        <v>21</v>
      </c>
      <c r="U111" s="10">
        <v>74.082801461536704</v>
      </c>
      <c r="V111" s="10">
        <v>0.55080259346643501</v>
      </c>
      <c r="W111" s="10">
        <v>73.003228378342499</v>
      </c>
      <c r="X111" s="10">
        <v>75.162374544730895</v>
      </c>
      <c r="Y111" s="10">
        <v>1.079573083194191</v>
      </c>
      <c r="Z111" s="10">
        <v>1.0795730831942052</v>
      </c>
    </row>
    <row r="112" spans="10:26">
      <c r="J112" s="11"/>
      <c r="K112" s="11"/>
      <c r="P112" s="9" t="str">
        <f t="shared" si="19"/>
        <v>2001 - 2005_Caerphilly_0_LE_males</v>
      </c>
      <c r="Q112" s="10" t="s">
        <v>32</v>
      </c>
      <c r="R112" s="10" t="s">
        <v>20</v>
      </c>
      <c r="S112" s="10">
        <v>0</v>
      </c>
      <c r="T112" s="10" t="s">
        <v>21</v>
      </c>
      <c r="U112" s="10">
        <v>74.938440525996597</v>
      </c>
      <c r="V112" s="10">
        <v>0.20551409339361801</v>
      </c>
      <c r="W112" s="10">
        <v>74.535632902945096</v>
      </c>
      <c r="X112" s="10">
        <v>75.341248149048099</v>
      </c>
      <c r="Y112" s="10">
        <v>0.4028076230515012</v>
      </c>
      <c r="Z112" s="10">
        <v>0.4028076230515012</v>
      </c>
    </row>
    <row r="113" spans="10:26">
      <c r="J113" s="11"/>
      <c r="K113" s="11"/>
      <c r="P113" s="9" t="str">
        <f t="shared" si="19"/>
        <v>2001 - 2005_Caerphilly_1_LE_males</v>
      </c>
      <c r="Q113" s="10" t="s">
        <v>32</v>
      </c>
      <c r="R113" s="10" t="s">
        <v>20</v>
      </c>
      <c r="S113" s="10">
        <v>1</v>
      </c>
      <c r="T113" s="10" t="s">
        <v>21</v>
      </c>
      <c r="U113" s="10">
        <v>78.714312801231301</v>
      </c>
      <c r="V113" s="10">
        <v>0.56058187634721302</v>
      </c>
      <c r="W113" s="10">
        <v>77.615572323590797</v>
      </c>
      <c r="X113" s="10">
        <v>79.813053278871806</v>
      </c>
      <c r="Y113" s="10">
        <v>1.0987404776405043</v>
      </c>
      <c r="Z113" s="10">
        <v>1.0987404776405043</v>
      </c>
    </row>
    <row r="114" spans="10:26">
      <c r="J114" s="11"/>
      <c r="K114" s="11"/>
      <c r="P114" s="9" t="str">
        <f t="shared" si="19"/>
        <v>2001 - 2005_Caerphilly_2_LE_males</v>
      </c>
      <c r="Q114" s="10" t="s">
        <v>32</v>
      </c>
      <c r="R114" s="10" t="s">
        <v>20</v>
      </c>
      <c r="S114" s="10">
        <v>2</v>
      </c>
      <c r="T114" s="10" t="s">
        <v>21</v>
      </c>
      <c r="U114" s="10">
        <v>76.505553702245706</v>
      </c>
      <c r="V114" s="10">
        <v>0.43855841573239601</v>
      </c>
      <c r="W114" s="10">
        <v>75.645979207410207</v>
      </c>
      <c r="X114" s="10">
        <v>77.365128197081205</v>
      </c>
      <c r="Y114" s="10">
        <v>0.85957449483549908</v>
      </c>
      <c r="Z114" s="10">
        <v>0.85957449483549908</v>
      </c>
    </row>
    <row r="115" spans="10:26">
      <c r="J115" s="11"/>
      <c r="K115" s="11"/>
      <c r="P115" s="9" t="str">
        <f t="shared" si="19"/>
        <v>2001 - 2005_Caerphilly_3_LE_males</v>
      </c>
      <c r="Q115" s="10" t="s">
        <v>32</v>
      </c>
      <c r="R115" s="10" t="s">
        <v>20</v>
      </c>
      <c r="S115" s="10">
        <v>3</v>
      </c>
      <c r="T115" s="10" t="s">
        <v>21</v>
      </c>
      <c r="U115" s="10">
        <v>74.883505252427597</v>
      </c>
      <c r="V115" s="10">
        <v>0.45806409377238599</v>
      </c>
      <c r="W115" s="10">
        <v>73.985699628633697</v>
      </c>
      <c r="X115" s="10">
        <v>75.781310876221397</v>
      </c>
      <c r="Y115" s="10">
        <v>0.89780562379380058</v>
      </c>
      <c r="Z115" s="10">
        <v>0.89780562379390005</v>
      </c>
    </row>
    <row r="116" spans="10:26">
      <c r="J116" s="11"/>
      <c r="K116" s="11"/>
      <c r="P116" s="9" t="str">
        <f t="shared" si="19"/>
        <v>2001 - 2005_Caerphilly_4_LE_males</v>
      </c>
      <c r="Q116" s="10" t="s">
        <v>32</v>
      </c>
      <c r="R116" s="10" t="s">
        <v>20</v>
      </c>
      <c r="S116" s="10">
        <v>4</v>
      </c>
      <c r="T116" s="10" t="s">
        <v>21</v>
      </c>
      <c r="U116" s="10">
        <v>74.161214494638699</v>
      </c>
      <c r="V116" s="10">
        <v>0.43432606625341502</v>
      </c>
      <c r="W116" s="10">
        <v>73.309935404781996</v>
      </c>
      <c r="X116" s="10">
        <v>75.012493584495402</v>
      </c>
      <c r="Y116" s="10">
        <v>0.85127908985670331</v>
      </c>
      <c r="Z116" s="10">
        <v>0.85127908985670331</v>
      </c>
    </row>
    <row r="117" spans="10:26">
      <c r="J117" s="11"/>
      <c r="K117" s="11"/>
      <c r="P117" s="9" t="str">
        <f t="shared" si="19"/>
        <v>2001 - 2005_Caerphilly_5_LE_males</v>
      </c>
      <c r="Q117" s="10" t="s">
        <v>32</v>
      </c>
      <c r="R117" s="10" t="s">
        <v>20</v>
      </c>
      <c r="S117" s="10">
        <v>5</v>
      </c>
      <c r="T117" s="10" t="s">
        <v>21</v>
      </c>
      <c r="U117" s="10">
        <v>71.689732768547699</v>
      </c>
      <c r="V117" s="10">
        <v>0.471562347323916</v>
      </c>
      <c r="W117" s="10">
        <v>70.765470567792903</v>
      </c>
      <c r="X117" s="10">
        <v>72.613994969302595</v>
      </c>
      <c r="Y117" s="10">
        <v>0.92426220075489596</v>
      </c>
      <c r="Z117" s="10">
        <v>0.92426220075479648</v>
      </c>
    </row>
    <row r="118" spans="10:26">
      <c r="J118" s="11"/>
      <c r="K118" s="11"/>
      <c r="P118" s="9" t="str">
        <f t="shared" si="19"/>
        <v>2001 - 2005_Cardiff_0_LE_males</v>
      </c>
      <c r="Q118" s="10" t="s">
        <v>33</v>
      </c>
      <c r="R118" s="10" t="s">
        <v>20</v>
      </c>
      <c r="S118" s="10">
        <v>0</v>
      </c>
      <c r="T118" s="10" t="s">
        <v>21</v>
      </c>
      <c r="U118" s="10">
        <v>75.854039105653797</v>
      </c>
      <c r="V118" s="10">
        <v>0.16723595899021501</v>
      </c>
      <c r="W118" s="10">
        <v>75.526256626033003</v>
      </c>
      <c r="X118" s="10">
        <v>76.181821585274704</v>
      </c>
      <c r="Y118" s="10">
        <v>0.32778247962090745</v>
      </c>
      <c r="Z118" s="10">
        <v>0.32778247962079377</v>
      </c>
    </row>
    <row r="119" spans="10:26">
      <c r="J119" s="11"/>
      <c r="K119" s="11"/>
      <c r="P119" s="9" t="str">
        <f t="shared" si="19"/>
        <v>2001 - 2005_Cardiff_1_LE_males</v>
      </c>
      <c r="Q119" s="10" t="s">
        <v>33</v>
      </c>
      <c r="R119" s="10" t="s">
        <v>20</v>
      </c>
      <c r="S119" s="10">
        <v>1</v>
      </c>
      <c r="T119" s="10" t="s">
        <v>21</v>
      </c>
      <c r="U119" s="10">
        <v>80.783312320964896</v>
      </c>
      <c r="V119" s="10">
        <v>0.38066509001712001</v>
      </c>
      <c r="W119" s="10">
        <v>80.037208744531299</v>
      </c>
      <c r="X119" s="10">
        <v>81.529415897398493</v>
      </c>
      <c r="Y119" s="10">
        <v>0.74610357643359748</v>
      </c>
      <c r="Z119" s="10">
        <v>0.74610357643359748</v>
      </c>
    </row>
    <row r="120" spans="10:26">
      <c r="J120" s="11"/>
      <c r="K120" s="11"/>
      <c r="P120" s="9" t="str">
        <f t="shared" si="19"/>
        <v>2001 - 2005_Cardiff_2_LE_males</v>
      </c>
      <c r="Q120" s="10" t="s">
        <v>33</v>
      </c>
      <c r="R120" s="10" t="s">
        <v>20</v>
      </c>
      <c r="S120" s="10">
        <v>2</v>
      </c>
      <c r="T120" s="10" t="s">
        <v>21</v>
      </c>
      <c r="U120" s="10">
        <v>78.966873925476193</v>
      </c>
      <c r="V120" s="10">
        <v>0.36654498908484701</v>
      </c>
      <c r="W120" s="10">
        <v>78.248445746869905</v>
      </c>
      <c r="X120" s="10">
        <v>79.685302104082496</v>
      </c>
      <c r="Y120" s="10">
        <v>0.71842817860630248</v>
      </c>
      <c r="Z120" s="10">
        <v>0.71842817860628827</v>
      </c>
    </row>
    <row r="121" spans="10:26">
      <c r="J121" s="11"/>
      <c r="K121" s="11"/>
      <c r="P121" s="9" t="str">
        <f t="shared" si="19"/>
        <v>2001 - 2005_Cardiff_3_LE_males</v>
      </c>
      <c r="Q121" s="10" t="s">
        <v>33</v>
      </c>
      <c r="R121" s="10" t="s">
        <v>20</v>
      </c>
      <c r="S121" s="10">
        <v>3</v>
      </c>
      <c r="T121" s="10" t="s">
        <v>21</v>
      </c>
      <c r="U121" s="10">
        <v>76.023763695548894</v>
      </c>
      <c r="V121" s="10">
        <v>0.36458303691692401</v>
      </c>
      <c r="W121" s="10">
        <v>75.309180943191706</v>
      </c>
      <c r="X121" s="10">
        <v>76.738346447906096</v>
      </c>
      <c r="Y121" s="10">
        <v>0.71458275235720237</v>
      </c>
      <c r="Z121" s="10">
        <v>0.71458275235718816</v>
      </c>
    </row>
    <row r="122" spans="10:26">
      <c r="J122" s="11"/>
      <c r="K122" s="11"/>
      <c r="P122" s="9" t="str">
        <f t="shared" si="19"/>
        <v>2001 - 2005_Cardiff_4_LE_males</v>
      </c>
      <c r="Q122" s="10" t="s">
        <v>33</v>
      </c>
      <c r="R122" s="10" t="s">
        <v>20</v>
      </c>
      <c r="S122" s="10">
        <v>4</v>
      </c>
      <c r="T122" s="10" t="s">
        <v>21</v>
      </c>
      <c r="U122" s="10">
        <v>73.2118271263151</v>
      </c>
      <c r="V122" s="10">
        <v>0.38259012137557102</v>
      </c>
      <c r="W122" s="10">
        <v>72.461950488419006</v>
      </c>
      <c r="X122" s="10">
        <v>73.961703764211194</v>
      </c>
      <c r="Y122" s="10">
        <v>0.74987663789609371</v>
      </c>
      <c r="Z122" s="10">
        <v>0.74987663789609371</v>
      </c>
    </row>
    <row r="123" spans="10:26">
      <c r="J123" s="11"/>
      <c r="K123" s="11"/>
      <c r="P123" s="9" t="str">
        <f t="shared" si="19"/>
        <v>2001 - 2005_Cardiff_5_LE_males</v>
      </c>
      <c r="Q123" s="10" t="s">
        <v>33</v>
      </c>
      <c r="R123" s="10" t="s">
        <v>20</v>
      </c>
      <c r="S123" s="10">
        <v>5</v>
      </c>
      <c r="T123" s="10" t="s">
        <v>21</v>
      </c>
      <c r="U123" s="10">
        <v>70.741873622068695</v>
      </c>
      <c r="V123" s="10">
        <v>0.37345306652539401</v>
      </c>
      <c r="W123" s="10">
        <v>70.009905611679002</v>
      </c>
      <c r="X123" s="10">
        <v>71.473841632458502</v>
      </c>
      <c r="Y123" s="10">
        <v>0.73196801038980652</v>
      </c>
      <c r="Z123" s="10">
        <v>0.73196801038969284</v>
      </c>
    </row>
    <row r="124" spans="10:26">
      <c r="J124" s="11"/>
      <c r="K124" s="11"/>
      <c r="P124" s="9" t="str">
        <f t="shared" si="19"/>
        <v>2001 - 2005_Carmarthenshire_0_LE_males</v>
      </c>
      <c r="Q124" s="10" t="s">
        <v>34</v>
      </c>
      <c r="R124" s="10" t="s">
        <v>20</v>
      </c>
      <c r="S124" s="10">
        <v>0</v>
      </c>
      <c r="T124" s="10" t="s">
        <v>21</v>
      </c>
      <c r="U124" s="10">
        <v>75.265802193178203</v>
      </c>
      <c r="V124" s="10">
        <v>0.208390147278258</v>
      </c>
      <c r="W124" s="10">
        <v>74.857357504512805</v>
      </c>
      <c r="X124" s="10">
        <v>75.674246881843601</v>
      </c>
      <c r="Y124" s="10">
        <v>0.40844468866539785</v>
      </c>
      <c r="Z124" s="10">
        <v>0.40844468866539785</v>
      </c>
    </row>
    <row r="125" spans="10:26">
      <c r="J125" s="11"/>
      <c r="K125" s="11"/>
      <c r="P125" s="9" t="str">
        <f t="shared" si="19"/>
        <v>2001 - 2005_Carmarthenshire_1_LE_males</v>
      </c>
      <c r="Q125" s="10" t="s">
        <v>34</v>
      </c>
      <c r="R125" s="10" t="s">
        <v>20</v>
      </c>
      <c r="S125" s="10">
        <v>1</v>
      </c>
      <c r="T125" s="10" t="s">
        <v>21</v>
      </c>
      <c r="U125" s="10">
        <v>77.289037821425396</v>
      </c>
      <c r="V125" s="10">
        <v>0.43830771569838101</v>
      </c>
      <c r="W125" s="10">
        <v>76.429954698656601</v>
      </c>
      <c r="X125" s="10">
        <v>78.148120944194204</v>
      </c>
      <c r="Y125" s="10">
        <v>0.85908312276880849</v>
      </c>
      <c r="Z125" s="10">
        <v>0.85908312276879428</v>
      </c>
    </row>
    <row r="126" spans="10:26">
      <c r="J126" s="11"/>
      <c r="K126" s="11"/>
      <c r="P126" s="9" t="str">
        <f t="shared" si="19"/>
        <v>2001 - 2005_Carmarthenshire_2_LE_males</v>
      </c>
      <c r="Q126" s="10" t="s">
        <v>34</v>
      </c>
      <c r="R126" s="10" t="s">
        <v>20</v>
      </c>
      <c r="S126" s="10">
        <v>2</v>
      </c>
      <c r="T126" s="10" t="s">
        <v>21</v>
      </c>
      <c r="U126" s="10">
        <v>76.334597455784902</v>
      </c>
      <c r="V126" s="10">
        <v>0.42365831616649002</v>
      </c>
      <c r="W126" s="10">
        <v>75.504227156098494</v>
      </c>
      <c r="X126" s="10">
        <v>77.164967755471196</v>
      </c>
      <c r="Y126" s="10">
        <v>0.83037029968629383</v>
      </c>
      <c r="Z126" s="10">
        <v>0.83037029968640752</v>
      </c>
    </row>
    <row r="127" spans="10:26">
      <c r="J127" s="11"/>
      <c r="K127" s="11"/>
      <c r="P127" s="9" t="str">
        <f t="shared" si="19"/>
        <v>2001 - 2005_Carmarthenshire_3_LE_males</v>
      </c>
      <c r="Q127" s="10" t="s">
        <v>34</v>
      </c>
      <c r="R127" s="10" t="s">
        <v>20</v>
      </c>
      <c r="S127" s="10">
        <v>3</v>
      </c>
      <c r="T127" s="10" t="s">
        <v>21</v>
      </c>
      <c r="U127" s="10">
        <v>75.945332593543398</v>
      </c>
      <c r="V127" s="10">
        <v>0.48805924839223702</v>
      </c>
      <c r="W127" s="10">
        <v>74.988736466694704</v>
      </c>
      <c r="X127" s="10">
        <v>76.901928720392206</v>
      </c>
      <c r="Y127" s="10">
        <v>0.95659612684880813</v>
      </c>
      <c r="Z127" s="10">
        <v>0.95659612684869444</v>
      </c>
    </row>
    <row r="128" spans="10:26">
      <c r="J128" s="11"/>
      <c r="K128" s="11"/>
      <c r="P128" s="9" t="str">
        <f t="shared" si="19"/>
        <v>2001 - 2005_Carmarthenshire_4_LE_males</v>
      </c>
      <c r="Q128" s="10" t="s">
        <v>34</v>
      </c>
      <c r="R128" s="10" t="s">
        <v>20</v>
      </c>
      <c r="S128" s="10">
        <v>4</v>
      </c>
      <c r="T128" s="10" t="s">
        <v>21</v>
      </c>
      <c r="U128" s="10">
        <v>74.064662880447997</v>
      </c>
      <c r="V128" s="10">
        <v>0.47227578989061902</v>
      </c>
      <c r="W128" s="10">
        <v>73.139002332262393</v>
      </c>
      <c r="X128" s="10">
        <v>74.990323428633602</v>
      </c>
      <c r="Y128" s="10">
        <v>0.92566054818560417</v>
      </c>
      <c r="Z128" s="10">
        <v>0.92566054818560417</v>
      </c>
    </row>
    <row r="129" spans="10:26">
      <c r="J129" s="11"/>
      <c r="K129" s="11"/>
      <c r="P129" s="9" t="str">
        <f t="shared" si="19"/>
        <v>2001 - 2005_Carmarthenshire_5_LE_males</v>
      </c>
      <c r="Q129" s="10" t="s">
        <v>34</v>
      </c>
      <c r="R129" s="10" t="s">
        <v>20</v>
      </c>
      <c r="S129" s="10">
        <v>5</v>
      </c>
      <c r="T129" s="10" t="s">
        <v>21</v>
      </c>
      <c r="U129" s="10">
        <v>72.636189192545899</v>
      </c>
      <c r="V129" s="10">
        <v>0.48973427105761602</v>
      </c>
      <c r="W129" s="10">
        <v>71.676310021272997</v>
      </c>
      <c r="X129" s="10">
        <v>73.596068363818901</v>
      </c>
      <c r="Y129" s="10">
        <v>0.95987917127300193</v>
      </c>
      <c r="Z129" s="10">
        <v>0.95987917127290245</v>
      </c>
    </row>
    <row r="130" spans="10:26">
      <c r="J130" s="11"/>
      <c r="K130" s="11"/>
      <c r="P130" s="9" t="str">
        <f t="shared" si="19"/>
        <v>2001 - 2005_Ceredigion_0_LE_males</v>
      </c>
      <c r="Q130" s="10" t="s">
        <v>36</v>
      </c>
      <c r="R130" s="10" t="s">
        <v>20</v>
      </c>
      <c r="S130" s="10">
        <v>0</v>
      </c>
      <c r="T130" s="10" t="s">
        <v>21</v>
      </c>
      <c r="U130" s="10">
        <v>78.031323175123305</v>
      </c>
      <c r="V130" s="10">
        <v>0.34358220146239699</v>
      </c>
      <c r="W130" s="10">
        <v>77.357902060257004</v>
      </c>
      <c r="X130" s="10">
        <v>78.704744289989605</v>
      </c>
      <c r="Y130" s="10">
        <v>0.67342111486630074</v>
      </c>
      <c r="Z130" s="10">
        <v>0.67342111486630074</v>
      </c>
    </row>
    <row r="131" spans="10:26">
      <c r="J131" s="11"/>
      <c r="K131" s="11"/>
      <c r="P131" s="9" t="str">
        <f t="shared" si="19"/>
        <v>2001 - 2005_Ceredigion_1_LE_males</v>
      </c>
      <c r="Q131" s="10" t="s">
        <v>36</v>
      </c>
      <c r="R131" s="10" t="s">
        <v>20</v>
      </c>
      <c r="S131" s="10">
        <v>1</v>
      </c>
      <c r="T131" s="10" t="s">
        <v>21</v>
      </c>
      <c r="U131" s="10">
        <v>80.594080031869794</v>
      </c>
      <c r="V131" s="10">
        <v>0.757420943620422</v>
      </c>
      <c r="W131" s="10">
        <v>79.109534982373702</v>
      </c>
      <c r="X131" s="10">
        <v>82.0786250813658</v>
      </c>
      <c r="Y131" s="10">
        <v>1.4845450494960062</v>
      </c>
      <c r="Z131" s="10">
        <v>1.4845450494960915</v>
      </c>
    </row>
    <row r="132" spans="10:26">
      <c r="J132" s="11"/>
      <c r="K132" s="11"/>
      <c r="P132" s="9" t="str">
        <f t="shared" si="19"/>
        <v>2001 - 2005_Ceredigion_2_LE_males</v>
      </c>
      <c r="Q132" s="10" t="s">
        <v>36</v>
      </c>
      <c r="R132" s="10" t="s">
        <v>20</v>
      </c>
      <c r="S132" s="10">
        <v>2</v>
      </c>
      <c r="T132" s="10" t="s">
        <v>21</v>
      </c>
      <c r="U132" s="10">
        <v>78.922210077770899</v>
      </c>
      <c r="V132" s="10">
        <v>0.66380573982524205</v>
      </c>
      <c r="W132" s="10">
        <v>77.621150827713393</v>
      </c>
      <c r="X132" s="10">
        <v>80.223269327828405</v>
      </c>
      <c r="Y132" s="10">
        <v>1.3010592500575058</v>
      </c>
      <c r="Z132" s="10">
        <v>1.3010592500575058</v>
      </c>
    </row>
    <row r="133" spans="10:26">
      <c r="J133" s="11"/>
      <c r="K133" s="11"/>
      <c r="P133" s="9" t="str">
        <f t="shared" ref="P133:P196" si="20">R133&amp;"_"&amp;Q133&amp;"_"&amp;S133&amp;"_"&amp;"LE"&amp;"_"&amp;T133</f>
        <v>2001 - 2005_Ceredigion_3_LE_males</v>
      </c>
      <c r="Q133" s="10" t="s">
        <v>36</v>
      </c>
      <c r="R133" s="10" t="s">
        <v>20</v>
      </c>
      <c r="S133" s="10">
        <v>3</v>
      </c>
      <c r="T133" s="10" t="s">
        <v>21</v>
      </c>
      <c r="U133" s="10">
        <v>77.1812142814221</v>
      </c>
      <c r="V133" s="10">
        <v>0.87458328889299297</v>
      </c>
      <c r="W133" s="10">
        <v>75.467031035191894</v>
      </c>
      <c r="X133" s="10">
        <v>78.895397527652406</v>
      </c>
      <c r="Y133" s="10">
        <v>1.7141832462303057</v>
      </c>
      <c r="Z133" s="10">
        <v>1.7141832462302062</v>
      </c>
    </row>
    <row r="134" spans="10:26">
      <c r="J134" s="11"/>
      <c r="K134" s="11"/>
      <c r="P134" s="9" t="str">
        <f t="shared" si="20"/>
        <v>2001 - 2005_Ceredigion_4_LE_males</v>
      </c>
      <c r="Q134" s="10" t="s">
        <v>36</v>
      </c>
      <c r="R134" s="10" t="s">
        <v>20</v>
      </c>
      <c r="S134" s="10">
        <v>4</v>
      </c>
      <c r="T134" s="10" t="s">
        <v>21</v>
      </c>
      <c r="U134" s="10">
        <v>76.365298470998695</v>
      </c>
      <c r="V134" s="10">
        <v>0.82522705616193204</v>
      </c>
      <c r="W134" s="10">
        <v>74.747853440921304</v>
      </c>
      <c r="X134" s="10">
        <v>77.982743501076101</v>
      </c>
      <c r="Y134" s="10">
        <v>1.6174450300774055</v>
      </c>
      <c r="Z134" s="10">
        <v>1.6174450300773913</v>
      </c>
    </row>
    <row r="135" spans="10:26">
      <c r="J135" s="11"/>
      <c r="K135" s="11"/>
      <c r="P135" s="9" t="str">
        <f t="shared" si="20"/>
        <v>2001 - 2005_Ceredigion_5_LE_males</v>
      </c>
      <c r="Q135" s="10" t="s">
        <v>36</v>
      </c>
      <c r="R135" s="10" t="s">
        <v>20</v>
      </c>
      <c r="S135" s="10">
        <v>5</v>
      </c>
      <c r="T135" s="10" t="s">
        <v>21</v>
      </c>
      <c r="U135" s="10">
        <v>77.012744702042099</v>
      </c>
      <c r="V135" s="10">
        <v>0.81440798210814003</v>
      </c>
      <c r="W135" s="10">
        <v>75.4165050571102</v>
      </c>
      <c r="X135" s="10">
        <v>78.608984346974097</v>
      </c>
      <c r="Y135" s="10">
        <v>1.5962396449319982</v>
      </c>
      <c r="Z135" s="10">
        <v>1.5962396449318987</v>
      </c>
    </row>
    <row r="136" spans="10:26">
      <c r="J136" s="11"/>
      <c r="K136" s="11"/>
      <c r="P136" s="9" t="str">
        <f t="shared" si="20"/>
        <v>2001 - 2005_Conwy_0_LE_males</v>
      </c>
      <c r="Q136" s="10" t="s">
        <v>37</v>
      </c>
      <c r="R136" s="10" t="s">
        <v>20</v>
      </c>
      <c r="S136" s="10">
        <v>0</v>
      </c>
      <c r="T136" s="10" t="s">
        <v>21</v>
      </c>
      <c r="U136" s="10">
        <v>75.941765254643798</v>
      </c>
      <c r="V136" s="10">
        <v>0.27792092836564503</v>
      </c>
      <c r="W136" s="10">
        <v>75.397040235047101</v>
      </c>
      <c r="X136" s="10">
        <v>76.486490274240495</v>
      </c>
      <c r="Y136" s="10">
        <v>0.54472501959669728</v>
      </c>
      <c r="Z136" s="10">
        <v>0.54472501959669728</v>
      </c>
    </row>
    <row r="137" spans="10:26">
      <c r="J137" s="11"/>
      <c r="K137" s="11"/>
      <c r="P137" s="9" t="str">
        <f t="shared" si="20"/>
        <v>2001 - 2005_Conwy_1_LE_males</v>
      </c>
      <c r="Q137" s="10" t="s">
        <v>37</v>
      </c>
      <c r="R137" s="10" t="s">
        <v>20</v>
      </c>
      <c r="S137" s="10">
        <v>1</v>
      </c>
      <c r="T137" s="10" t="s">
        <v>21</v>
      </c>
      <c r="U137" s="10">
        <v>78.533627677296295</v>
      </c>
      <c r="V137" s="10">
        <v>0.58079832368814799</v>
      </c>
      <c r="W137" s="10">
        <v>77.395262962867605</v>
      </c>
      <c r="X137" s="10">
        <v>79.671992391725098</v>
      </c>
      <c r="Y137" s="10">
        <v>1.1383647144288034</v>
      </c>
      <c r="Z137" s="10">
        <v>1.1383647144286897</v>
      </c>
    </row>
    <row r="138" spans="10:26">
      <c r="J138" s="11"/>
      <c r="K138" s="11"/>
      <c r="P138" s="9" t="str">
        <f t="shared" si="20"/>
        <v>2001 - 2005_Conwy_2_LE_males</v>
      </c>
      <c r="Q138" s="10" t="s">
        <v>37</v>
      </c>
      <c r="R138" s="10" t="s">
        <v>20</v>
      </c>
      <c r="S138" s="10">
        <v>2</v>
      </c>
      <c r="T138" s="10" t="s">
        <v>21</v>
      </c>
      <c r="U138" s="10">
        <v>77.754912824033198</v>
      </c>
      <c r="V138" s="10">
        <v>0.63378568713577299</v>
      </c>
      <c r="W138" s="10">
        <v>76.512692877247105</v>
      </c>
      <c r="X138" s="10">
        <v>78.997132770819405</v>
      </c>
      <c r="Y138" s="10">
        <v>1.2422199467862072</v>
      </c>
      <c r="Z138" s="10">
        <v>1.2422199467860935</v>
      </c>
    </row>
    <row r="139" spans="10:26">
      <c r="J139" s="11"/>
      <c r="K139" s="11"/>
      <c r="P139" s="9" t="str">
        <f t="shared" si="20"/>
        <v>2001 - 2005_Conwy_3_LE_males</v>
      </c>
      <c r="Q139" s="10" t="s">
        <v>37</v>
      </c>
      <c r="R139" s="10" t="s">
        <v>20</v>
      </c>
      <c r="S139" s="10">
        <v>3</v>
      </c>
      <c r="T139" s="10" t="s">
        <v>21</v>
      </c>
      <c r="U139" s="10">
        <v>77.024403762481001</v>
      </c>
      <c r="V139" s="10">
        <v>0.57090074325330498</v>
      </c>
      <c r="W139" s="10">
        <v>75.905438305704493</v>
      </c>
      <c r="X139" s="10">
        <v>78.143369219257394</v>
      </c>
      <c r="Y139" s="10">
        <v>1.1189654567763938</v>
      </c>
      <c r="Z139" s="10">
        <v>1.1189654567765075</v>
      </c>
    </row>
    <row r="140" spans="10:26">
      <c r="J140" s="11"/>
      <c r="K140" s="11"/>
      <c r="P140" s="9" t="str">
        <f t="shared" si="20"/>
        <v>2001 - 2005_Conwy_4_LE_males</v>
      </c>
      <c r="Q140" s="10" t="s">
        <v>37</v>
      </c>
      <c r="R140" s="10" t="s">
        <v>20</v>
      </c>
      <c r="S140" s="10">
        <v>4</v>
      </c>
      <c r="T140" s="10" t="s">
        <v>21</v>
      </c>
      <c r="U140" s="10">
        <v>74.257040504438606</v>
      </c>
      <c r="V140" s="10">
        <v>0.62888548405731304</v>
      </c>
      <c r="W140" s="10">
        <v>73.0244249556863</v>
      </c>
      <c r="X140" s="10">
        <v>75.489656053190998</v>
      </c>
      <c r="Y140" s="10">
        <v>1.232615548752392</v>
      </c>
      <c r="Z140" s="10">
        <v>1.2326155487523067</v>
      </c>
    </row>
    <row r="141" spans="10:26">
      <c r="J141" s="11"/>
      <c r="K141" s="11"/>
      <c r="P141" s="9" t="str">
        <f t="shared" si="20"/>
        <v>2001 - 2005_Conwy_5_LE_males</v>
      </c>
      <c r="Q141" s="10" t="s">
        <v>37</v>
      </c>
      <c r="R141" s="10" t="s">
        <v>20</v>
      </c>
      <c r="S141" s="10">
        <v>5</v>
      </c>
      <c r="T141" s="10" t="s">
        <v>21</v>
      </c>
      <c r="U141" s="10">
        <v>72.114068317742493</v>
      </c>
      <c r="V141" s="10">
        <v>0.65957630011804302</v>
      </c>
      <c r="W141" s="10">
        <v>70.821298769511102</v>
      </c>
      <c r="X141" s="10">
        <v>73.406837865973799</v>
      </c>
      <c r="Y141" s="10">
        <v>1.2927695482313055</v>
      </c>
      <c r="Z141" s="10">
        <v>1.2927695482313908</v>
      </c>
    </row>
    <row r="142" spans="10:26">
      <c r="J142" s="11"/>
      <c r="K142" s="11"/>
      <c r="P142" s="9" t="str">
        <f t="shared" si="20"/>
        <v>2001 - 2005_Denbighshire_0_LE_males</v>
      </c>
      <c r="Q142" s="10" t="s">
        <v>38</v>
      </c>
      <c r="R142" s="10" t="s">
        <v>20</v>
      </c>
      <c r="S142" s="10">
        <v>0</v>
      </c>
      <c r="T142" s="10" t="s">
        <v>21</v>
      </c>
      <c r="U142" s="10">
        <v>76.368395399792902</v>
      </c>
      <c r="V142" s="10">
        <v>0.29283003151103298</v>
      </c>
      <c r="W142" s="10">
        <v>75.794448538031205</v>
      </c>
      <c r="X142" s="10">
        <v>76.942342261554501</v>
      </c>
      <c r="Y142" s="10">
        <v>0.57394686176159837</v>
      </c>
      <c r="Z142" s="10">
        <v>0.57394686176169785</v>
      </c>
    </row>
    <row r="143" spans="10:26">
      <c r="J143" s="11"/>
      <c r="K143" s="11"/>
      <c r="P143" s="9" t="str">
        <f t="shared" si="20"/>
        <v>2001 - 2005_Denbighshire_1_LE_males</v>
      </c>
      <c r="Q143" s="10" t="s">
        <v>38</v>
      </c>
      <c r="R143" s="10" t="s">
        <v>20</v>
      </c>
      <c r="S143" s="10">
        <v>1</v>
      </c>
      <c r="T143" s="10" t="s">
        <v>21</v>
      </c>
      <c r="U143" s="10">
        <v>78.639717451092906</v>
      </c>
      <c r="V143" s="10">
        <v>0.59842218523233104</v>
      </c>
      <c r="W143" s="10">
        <v>77.466809968037495</v>
      </c>
      <c r="X143" s="10">
        <v>79.812624934148204</v>
      </c>
      <c r="Y143" s="10">
        <v>1.1729074830552975</v>
      </c>
      <c r="Z143" s="10">
        <v>1.1729074830554111</v>
      </c>
    </row>
    <row r="144" spans="10:26">
      <c r="J144" s="11"/>
      <c r="K144" s="11"/>
      <c r="P144" s="9" t="str">
        <f t="shared" si="20"/>
        <v>2001 - 2005_Denbighshire_2_LE_males</v>
      </c>
      <c r="Q144" s="10" t="s">
        <v>38</v>
      </c>
      <c r="R144" s="10" t="s">
        <v>20</v>
      </c>
      <c r="S144" s="10">
        <v>2</v>
      </c>
      <c r="T144" s="10" t="s">
        <v>21</v>
      </c>
      <c r="U144" s="10">
        <v>78.893892059455595</v>
      </c>
      <c r="V144" s="10">
        <v>0.57449032164327596</v>
      </c>
      <c r="W144" s="10">
        <v>77.7678910290348</v>
      </c>
      <c r="X144" s="10">
        <v>80.019893089876405</v>
      </c>
      <c r="Y144" s="10">
        <v>1.1260010304208095</v>
      </c>
      <c r="Z144" s="10">
        <v>1.1260010304207952</v>
      </c>
    </row>
    <row r="145" spans="10:26">
      <c r="J145" s="11"/>
      <c r="K145" s="11"/>
      <c r="P145" s="9" t="str">
        <f t="shared" si="20"/>
        <v>2001 - 2005_Denbighshire_3_LE_males</v>
      </c>
      <c r="Q145" s="10" t="s">
        <v>38</v>
      </c>
      <c r="R145" s="10" t="s">
        <v>20</v>
      </c>
      <c r="S145" s="10">
        <v>3</v>
      </c>
      <c r="T145" s="10" t="s">
        <v>21</v>
      </c>
      <c r="U145" s="10">
        <v>76.981187095880301</v>
      </c>
      <c r="V145" s="10">
        <v>0.62965813619514399</v>
      </c>
      <c r="W145" s="10">
        <v>75.747057148937799</v>
      </c>
      <c r="X145" s="10">
        <v>78.215317042822804</v>
      </c>
      <c r="Y145" s="10">
        <v>1.2341299469425024</v>
      </c>
      <c r="Z145" s="10">
        <v>1.2341299469425024</v>
      </c>
    </row>
    <row r="146" spans="10:26">
      <c r="J146" s="11"/>
      <c r="K146" s="11"/>
      <c r="P146" s="9" t="str">
        <f t="shared" si="20"/>
        <v>2001 - 2005_Denbighshire_4_LE_males</v>
      </c>
      <c r="Q146" s="10" t="s">
        <v>38</v>
      </c>
      <c r="R146" s="10" t="s">
        <v>20</v>
      </c>
      <c r="S146" s="10">
        <v>4</v>
      </c>
      <c r="T146" s="10" t="s">
        <v>21</v>
      </c>
      <c r="U146" s="10">
        <v>76.427294398969707</v>
      </c>
      <c r="V146" s="10">
        <v>0.72805752501555798</v>
      </c>
      <c r="W146" s="10">
        <v>75.000301649939203</v>
      </c>
      <c r="X146" s="10">
        <v>77.854287148000196</v>
      </c>
      <c r="Y146" s="10">
        <v>1.4269927490304894</v>
      </c>
      <c r="Z146" s="10">
        <v>1.4269927490305037</v>
      </c>
    </row>
    <row r="147" spans="10:26">
      <c r="J147" s="11"/>
      <c r="K147" s="11"/>
      <c r="P147" s="9" t="str">
        <f t="shared" si="20"/>
        <v>2001 - 2005_Denbighshire_5_LE_males</v>
      </c>
      <c r="Q147" s="10" t="s">
        <v>38</v>
      </c>
      <c r="R147" s="10" t="s">
        <v>20</v>
      </c>
      <c r="S147" s="10">
        <v>5</v>
      </c>
      <c r="T147" s="10" t="s">
        <v>21</v>
      </c>
      <c r="U147" s="10">
        <v>71.2926392384785</v>
      </c>
      <c r="V147" s="10">
        <v>0.71849198646589296</v>
      </c>
      <c r="W147" s="10">
        <v>69.884394945005397</v>
      </c>
      <c r="X147" s="10">
        <v>72.700883531951703</v>
      </c>
      <c r="Y147" s="10">
        <v>1.4082442934732029</v>
      </c>
      <c r="Z147" s="10">
        <v>1.4082442934731034</v>
      </c>
    </row>
    <row r="148" spans="10:26">
      <c r="J148" s="11"/>
      <c r="K148" s="11"/>
      <c r="P148" s="9" t="str">
        <f t="shared" si="20"/>
        <v>2001 - 2005_Flintshire_0_LE_males</v>
      </c>
      <c r="Q148" s="10" t="s">
        <v>39</v>
      </c>
      <c r="R148" s="10" t="s">
        <v>20</v>
      </c>
      <c r="S148" s="10">
        <v>0</v>
      </c>
      <c r="T148" s="10" t="s">
        <v>21</v>
      </c>
      <c r="U148" s="10">
        <v>76.408834360208303</v>
      </c>
      <c r="V148" s="10">
        <v>0.227137212088875</v>
      </c>
      <c r="W148" s="10">
        <v>75.963645424514098</v>
      </c>
      <c r="X148" s="10">
        <v>76.854023295902493</v>
      </c>
      <c r="Y148" s="10">
        <v>0.44518893569419049</v>
      </c>
      <c r="Z148" s="10">
        <v>0.4451889356942047</v>
      </c>
    </row>
    <row r="149" spans="10:26">
      <c r="J149" s="11"/>
      <c r="K149" s="11"/>
      <c r="P149" s="9" t="str">
        <f t="shared" si="20"/>
        <v>2001 - 2005_Flintshire_1_LE_males</v>
      </c>
      <c r="Q149" s="10" t="s">
        <v>39</v>
      </c>
      <c r="R149" s="10" t="s">
        <v>20</v>
      </c>
      <c r="S149" s="10">
        <v>1</v>
      </c>
      <c r="T149" s="10" t="s">
        <v>21</v>
      </c>
      <c r="U149" s="10">
        <v>79.896568873274205</v>
      </c>
      <c r="V149" s="10">
        <v>0.49950893964881998</v>
      </c>
      <c r="W149" s="10">
        <v>78.917531351562502</v>
      </c>
      <c r="X149" s="10">
        <v>80.875606394985894</v>
      </c>
      <c r="Y149" s="10">
        <v>0.9790375217116889</v>
      </c>
      <c r="Z149" s="10">
        <v>0.97903752171170311</v>
      </c>
    </row>
    <row r="150" spans="10:26">
      <c r="J150" s="11"/>
      <c r="K150" s="11"/>
      <c r="P150" s="9" t="str">
        <f t="shared" si="20"/>
        <v>2001 - 2005_Flintshire_2_LE_males</v>
      </c>
      <c r="Q150" s="10" t="s">
        <v>39</v>
      </c>
      <c r="R150" s="10" t="s">
        <v>20</v>
      </c>
      <c r="S150" s="10">
        <v>2</v>
      </c>
      <c r="T150" s="10" t="s">
        <v>21</v>
      </c>
      <c r="U150" s="10">
        <v>77.2832646202815</v>
      </c>
      <c r="V150" s="10">
        <v>0.51532587381524497</v>
      </c>
      <c r="W150" s="10">
        <v>76.273225907603603</v>
      </c>
      <c r="X150" s="10">
        <v>78.293303332959397</v>
      </c>
      <c r="Y150" s="10">
        <v>1.0100387126778969</v>
      </c>
      <c r="Z150" s="10">
        <v>1.0100387126778969</v>
      </c>
    </row>
    <row r="151" spans="10:26">
      <c r="J151" s="11"/>
      <c r="K151" s="11"/>
      <c r="P151" s="9" t="str">
        <f t="shared" si="20"/>
        <v>2001 - 2005_Flintshire_3_LE_males</v>
      </c>
      <c r="Q151" s="10" t="s">
        <v>39</v>
      </c>
      <c r="R151" s="10" t="s">
        <v>20</v>
      </c>
      <c r="S151" s="10">
        <v>3</v>
      </c>
      <c r="T151" s="10" t="s">
        <v>21</v>
      </c>
      <c r="U151" s="10">
        <v>77.585041209008196</v>
      </c>
      <c r="V151" s="10">
        <v>0.48543792797412</v>
      </c>
      <c r="W151" s="10">
        <v>76.633582870178998</v>
      </c>
      <c r="X151" s="10">
        <v>78.536499547837494</v>
      </c>
      <c r="Y151" s="10">
        <v>0.95145833882929765</v>
      </c>
      <c r="Z151" s="10">
        <v>0.95145833882919817</v>
      </c>
    </row>
    <row r="152" spans="10:26">
      <c r="J152" s="11"/>
      <c r="K152" s="11"/>
      <c r="P152" s="9" t="str">
        <f t="shared" si="20"/>
        <v>2001 - 2005_Flintshire_4_LE_males</v>
      </c>
      <c r="Q152" s="10" t="s">
        <v>39</v>
      </c>
      <c r="R152" s="10" t="s">
        <v>20</v>
      </c>
      <c r="S152" s="10">
        <v>4</v>
      </c>
      <c r="T152" s="10" t="s">
        <v>21</v>
      </c>
      <c r="U152" s="10">
        <v>75.348073350230095</v>
      </c>
      <c r="V152" s="10">
        <v>0.53149229977799906</v>
      </c>
      <c r="W152" s="10">
        <v>74.306348442665197</v>
      </c>
      <c r="X152" s="10">
        <v>76.389798257794993</v>
      </c>
      <c r="Y152" s="10">
        <v>1.0417249075648982</v>
      </c>
      <c r="Z152" s="10">
        <v>1.0417249075648982</v>
      </c>
    </row>
    <row r="153" spans="10:26">
      <c r="J153" s="11"/>
      <c r="K153" s="11"/>
      <c r="P153" s="9" t="str">
        <f t="shared" si="20"/>
        <v>2001 - 2005_Flintshire_5_LE_males</v>
      </c>
      <c r="Q153" s="10" t="s">
        <v>39</v>
      </c>
      <c r="R153" s="10" t="s">
        <v>20</v>
      </c>
      <c r="S153" s="10">
        <v>5</v>
      </c>
      <c r="T153" s="10" t="s">
        <v>21</v>
      </c>
      <c r="U153" s="10">
        <v>72.490857232172601</v>
      </c>
      <c r="V153" s="10">
        <v>0.51943816894283401</v>
      </c>
      <c r="W153" s="10">
        <v>71.472758421044702</v>
      </c>
      <c r="X153" s="10">
        <v>73.5089560433006</v>
      </c>
      <c r="Y153" s="10">
        <v>1.0180988111279987</v>
      </c>
      <c r="Z153" s="10">
        <v>1.0180988111278992</v>
      </c>
    </row>
    <row r="154" spans="10:26">
      <c r="J154" s="11"/>
      <c r="K154" s="11"/>
      <c r="P154" s="9" t="str">
        <f t="shared" si="20"/>
        <v>2001 - 2005_Gwynedd_0_LE_males</v>
      </c>
      <c r="Q154" s="10" t="s">
        <v>40</v>
      </c>
      <c r="R154" s="10" t="s">
        <v>20</v>
      </c>
      <c r="S154" s="10">
        <v>0</v>
      </c>
      <c r="T154" s="10" t="s">
        <v>21</v>
      </c>
      <c r="U154" s="10">
        <v>76.733646553323794</v>
      </c>
      <c r="V154" s="10">
        <v>0.251866135534691</v>
      </c>
      <c r="W154" s="10">
        <v>76.239988927675796</v>
      </c>
      <c r="X154" s="10">
        <v>77.227304178971806</v>
      </c>
      <c r="Y154" s="10">
        <v>0.4936576256480123</v>
      </c>
      <c r="Z154" s="10">
        <v>0.49365762564799809</v>
      </c>
    </row>
    <row r="155" spans="10:26">
      <c r="J155" s="11"/>
      <c r="K155" s="11"/>
      <c r="P155" s="9" t="str">
        <f t="shared" si="20"/>
        <v>2001 - 2005_Gwynedd_1_LE_males</v>
      </c>
      <c r="Q155" s="10" t="s">
        <v>40</v>
      </c>
      <c r="R155" s="10" t="s">
        <v>20</v>
      </c>
      <c r="S155" s="10">
        <v>1</v>
      </c>
      <c r="T155" s="10" t="s">
        <v>21</v>
      </c>
      <c r="U155" s="10">
        <v>78.837769640763995</v>
      </c>
      <c r="V155" s="10">
        <v>0.514423653590112</v>
      </c>
      <c r="W155" s="10">
        <v>77.829499279727401</v>
      </c>
      <c r="X155" s="10">
        <v>79.846040001800603</v>
      </c>
      <c r="Y155" s="10">
        <v>1.0082703610366082</v>
      </c>
      <c r="Z155" s="10">
        <v>1.008270361036594</v>
      </c>
    </row>
    <row r="156" spans="10:26">
      <c r="J156" s="11"/>
      <c r="K156" s="11"/>
      <c r="P156" s="9" t="str">
        <f t="shared" si="20"/>
        <v>2001 - 2005_Gwynedd_2_LE_males</v>
      </c>
      <c r="Q156" s="10" t="s">
        <v>40</v>
      </c>
      <c r="R156" s="10" t="s">
        <v>20</v>
      </c>
      <c r="S156" s="10">
        <v>2</v>
      </c>
      <c r="T156" s="10" t="s">
        <v>21</v>
      </c>
      <c r="U156" s="10">
        <v>77.588389490300699</v>
      </c>
      <c r="V156" s="10">
        <v>0.55087587844953401</v>
      </c>
      <c r="W156" s="10">
        <v>76.508672768539597</v>
      </c>
      <c r="X156" s="10">
        <v>78.668106212061801</v>
      </c>
      <c r="Y156" s="10">
        <v>1.0797167217611019</v>
      </c>
      <c r="Z156" s="10">
        <v>1.0797167217611019</v>
      </c>
    </row>
    <row r="157" spans="10:26">
      <c r="J157" s="11"/>
      <c r="K157" s="11"/>
      <c r="P157" s="9" t="str">
        <f t="shared" si="20"/>
        <v>2001 - 2005_Gwynedd_3_LE_males</v>
      </c>
      <c r="Q157" s="10" t="s">
        <v>40</v>
      </c>
      <c r="R157" s="10" t="s">
        <v>20</v>
      </c>
      <c r="S157" s="10">
        <v>3</v>
      </c>
      <c r="T157" s="10" t="s">
        <v>21</v>
      </c>
      <c r="U157" s="10">
        <v>76.685921797175595</v>
      </c>
      <c r="V157" s="10">
        <v>0.62972208847658195</v>
      </c>
      <c r="W157" s="10">
        <v>75.451666503761501</v>
      </c>
      <c r="X157" s="10">
        <v>77.920177090589704</v>
      </c>
      <c r="Y157" s="10">
        <v>1.2342552934141082</v>
      </c>
      <c r="Z157" s="10">
        <v>1.234255293414094</v>
      </c>
    </row>
    <row r="158" spans="10:26">
      <c r="J158" s="11"/>
      <c r="K158" s="11"/>
      <c r="P158" s="9" t="str">
        <f t="shared" si="20"/>
        <v>2001 - 2005_Gwynedd_4_LE_males</v>
      </c>
      <c r="Q158" s="10" t="s">
        <v>40</v>
      </c>
      <c r="R158" s="10" t="s">
        <v>20</v>
      </c>
      <c r="S158" s="10">
        <v>4</v>
      </c>
      <c r="T158" s="10" t="s">
        <v>21</v>
      </c>
      <c r="U158" s="10">
        <v>75.604763428705397</v>
      </c>
      <c r="V158" s="10">
        <v>0.597270858616887</v>
      </c>
      <c r="W158" s="10">
        <v>74.434112545816305</v>
      </c>
      <c r="X158" s="10">
        <v>76.775414311594503</v>
      </c>
      <c r="Y158" s="10">
        <v>1.170650882889106</v>
      </c>
      <c r="Z158" s="10">
        <v>1.1706508828890918</v>
      </c>
    </row>
    <row r="159" spans="10:26">
      <c r="J159" s="11"/>
      <c r="K159" s="11"/>
      <c r="P159" s="9" t="str">
        <f t="shared" si="20"/>
        <v>2001 - 2005_Gwynedd_5_LE_males</v>
      </c>
      <c r="Q159" s="10" t="s">
        <v>40</v>
      </c>
      <c r="R159" s="10" t="s">
        <v>20</v>
      </c>
      <c r="S159" s="10">
        <v>5</v>
      </c>
      <c r="T159" s="10" t="s">
        <v>21</v>
      </c>
      <c r="U159" s="10">
        <v>74.855254610718006</v>
      </c>
      <c r="V159" s="10">
        <v>0.55716365737760398</v>
      </c>
      <c r="W159" s="10">
        <v>73.763213842257898</v>
      </c>
      <c r="X159" s="10">
        <v>75.947295379178101</v>
      </c>
      <c r="Y159" s="10">
        <v>1.0920407684600946</v>
      </c>
      <c r="Z159" s="10">
        <v>1.0920407684601088</v>
      </c>
    </row>
    <row r="160" spans="10:26">
      <c r="J160" s="11"/>
      <c r="K160" s="11"/>
      <c r="P160" s="9" t="str">
        <f t="shared" si="20"/>
        <v>2001 - 2005_Isle of Anglesey_0_LE_males</v>
      </c>
      <c r="Q160" s="10" t="s">
        <v>41</v>
      </c>
      <c r="R160" s="10" t="s">
        <v>20</v>
      </c>
      <c r="S160" s="10">
        <v>0</v>
      </c>
      <c r="T160" s="10" t="s">
        <v>21</v>
      </c>
      <c r="U160" s="10">
        <v>76.672864988925497</v>
      </c>
      <c r="V160" s="10">
        <v>0.34898712962746198</v>
      </c>
      <c r="W160" s="10">
        <v>75.988850214855702</v>
      </c>
      <c r="X160" s="10">
        <v>77.356879762995305</v>
      </c>
      <c r="Y160" s="10">
        <v>0.6840147740698086</v>
      </c>
      <c r="Z160" s="10">
        <v>0.68401477406979438</v>
      </c>
    </row>
    <row r="161" spans="10:26">
      <c r="J161" s="11"/>
      <c r="K161" s="11"/>
      <c r="P161" s="9" t="str">
        <f t="shared" si="20"/>
        <v>2001 - 2005_Isle of Anglesey_1_LE_males</v>
      </c>
      <c r="Q161" s="10" t="s">
        <v>41</v>
      </c>
      <c r="R161" s="10" t="s">
        <v>20</v>
      </c>
      <c r="S161" s="10">
        <v>1</v>
      </c>
      <c r="T161" s="10" t="s">
        <v>21</v>
      </c>
      <c r="U161" s="10">
        <v>78.866275244066699</v>
      </c>
      <c r="V161" s="10">
        <v>0.77537238561880995</v>
      </c>
      <c r="W161" s="10">
        <v>77.346545368253899</v>
      </c>
      <c r="X161" s="10">
        <v>80.386005119879599</v>
      </c>
      <c r="Y161" s="10">
        <v>1.5197298758128994</v>
      </c>
      <c r="Z161" s="10">
        <v>1.5197298758127999</v>
      </c>
    </row>
    <row r="162" spans="10:26">
      <c r="J162" s="11"/>
      <c r="K162" s="11"/>
      <c r="P162" s="9" t="str">
        <f t="shared" si="20"/>
        <v>2001 - 2005_Isle of Anglesey_2_LE_males</v>
      </c>
      <c r="Q162" s="10" t="s">
        <v>41</v>
      </c>
      <c r="R162" s="10" t="s">
        <v>20</v>
      </c>
      <c r="S162" s="10">
        <v>2</v>
      </c>
      <c r="T162" s="10" t="s">
        <v>21</v>
      </c>
      <c r="U162" s="10">
        <v>78.538912886045097</v>
      </c>
      <c r="V162" s="10">
        <v>0.673793862946513</v>
      </c>
      <c r="W162" s="10">
        <v>77.2182769146699</v>
      </c>
      <c r="X162" s="10">
        <v>79.859548857420293</v>
      </c>
      <c r="Y162" s="10">
        <v>1.3206359713751965</v>
      </c>
      <c r="Z162" s="10">
        <v>1.3206359713751965</v>
      </c>
    </row>
    <row r="163" spans="10:26">
      <c r="J163" s="11"/>
      <c r="K163" s="11"/>
      <c r="P163" s="9" t="str">
        <f t="shared" si="20"/>
        <v>2001 - 2005_Isle of Anglesey_3_LE_males</v>
      </c>
      <c r="Q163" s="10" t="s">
        <v>41</v>
      </c>
      <c r="R163" s="10" t="s">
        <v>20</v>
      </c>
      <c r="S163" s="10">
        <v>3</v>
      </c>
      <c r="T163" s="10" t="s">
        <v>21</v>
      </c>
      <c r="U163" s="10">
        <v>76.300854903737005</v>
      </c>
      <c r="V163" s="10">
        <v>0.78793451866369901</v>
      </c>
      <c r="W163" s="10">
        <v>74.756503247156104</v>
      </c>
      <c r="X163" s="10">
        <v>77.845206560317806</v>
      </c>
      <c r="Y163" s="10">
        <v>1.5443516565808011</v>
      </c>
      <c r="Z163" s="10">
        <v>1.5443516565809006</v>
      </c>
    </row>
    <row r="164" spans="10:26">
      <c r="J164" s="11"/>
      <c r="K164" s="11"/>
      <c r="P164" s="9" t="str">
        <f t="shared" si="20"/>
        <v>2001 - 2005_Isle of Anglesey_4_LE_males</v>
      </c>
      <c r="Q164" s="10" t="s">
        <v>41</v>
      </c>
      <c r="R164" s="10" t="s">
        <v>20</v>
      </c>
      <c r="S164" s="10">
        <v>4</v>
      </c>
      <c r="T164" s="10" t="s">
        <v>21</v>
      </c>
      <c r="U164" s="10">
        <v>77.380102057484805</v>
      </c>
      <c r="V164" s="10">
        <v>0.75199382054138597</v>
      </c>
      <c r="W164" s="10">
        <v>75.906194169223696</v>
      </c>
      <c r="X164" s="10">
        <v>78.854009945746</v>
      </c>
      <c r="Y164" s="10">
        <v>1.4739078882611949</v>
      </c>
      <c r="Z164" s="10">
        <v>1.4739078882611096</v>
      </c>
    </row>
    <row r="165" spans="10:26">
      <c r="J165" s="11"/>
      <c r="K165" s="11"/>
      <c r="P165" s="9" t="str">
        <f t="shared" si="20"/>
        <v>2001 - 2005_Isle of Anglesey_5_LE_males</v>
      </c>
      <c r="Q165" s="10" t="s">
        <v>41</v>
      </c>
      <c r="R165" s="10" t="s">
        <v>20</v>
      </c>
      <c r="S165" s="10">
        <v>5</v>
      </c>
      <c r="T165" s="10" t="s">
        <v>21</v>
      </c>
      <c r="U165" s="10">
        <v>72.479241513698398</v>
      </c>
      <c r="V165" s="10">
        <v>0.82947232215164401</v>
      </c>
      <c r="W165" s="10">
        <v>70.853475762281093</v>
      </c>
      <c r="X165" s="10">
        <v>74.105007265115603</v>
      </c>
      <c r="Y165" s="10">
        <v>1.6257657514172053</v>
      </c>
      <c r="Z165" s="10">
        <v>1.6257657514173047</v>
      </c>
    </row>
    <row r="166" spans="10:26">
      <c r="J166" s="11"/>
      <c r="K166" s="11"/>
      <c r="P166" s="9" t="str">
        <f t="shared" si="20"/>
        <v>2001 - 2005_Merthyr Tydfil_0_LE_males</v>
      </c>
      <c r="Q166" s="10" t="s">
        <v>43</v>
      </c>
      <c r="R166" s="10" t="s">
        <v>20</v>
      </c>
      <c r="S166" s="10">
        <v>0</v>
      </c>
      <c r="T166" s="10" t="s">
        <v>21</v>
      </c>
      <c r="U166" s="10">
        <v>74.289111646572593</v>
      </c>
      <c r="V166" s="10">
        <v>0.35826270716223302</v>
      </c>
      <c r="W166" s="10">
        <v>73.586916740534605</v>
      </c>
      <c r="X166" s="10">
        <v>74.991306552610496</v>
      </c>
      <c r="Y166" s="10">
        <v>0.70219490603790291</v>
      </c>
      <c r="Z166" s="10">
        <v>0.70219490603798818</v>
      </c>
    </row>
    <row r="167" spans="10:26">
      <c r="J167" s="11"/>
      <c r="K167" s="11"/>
      <c r="P167" s="9" t="str">
        <f t="shared" si="20"/>
        <v>2001 - 2005_Merthyr Tydfil_1_LE_males</v>
      </c>
      <c r="Q167" s="10" t="s">
        <v>43</v>
      </c>
      <c r="R167" s="10" t="s">
        <v>20</v>
      </c>
      <c r="S167" s="10">
        <v>1</v>
      </c>
      <c r="T167" s="10" t="s">
        <v>21</v>
      </c>
      <c r="U167" s="10">
        <v>77.593619191188793</v>
      </c>
      <c r="V167" s="10">
        <v>0.67384919923348197</v>
      </c>
      <c r="W167" s="10">
        <v>76.272874760691195</v>
      </c>
      <c r="X167" s="10">
        <v>78.914363621686405</v>
      </c>
      <c r="Y167" s="10">
        <v>1.3207444304976121</v>
      </c>
      <c r="Z167" s="10">
        <v>1.3207444304975979</v>
      </c>
    </row>
    <row r="168" spans="10:26">
      <c r="J168" s="11"/>
      <c r="K168" s="11"/>
      <c r="P168" s="9" t="str">
        <f t="shared" si="20"/>
        <v>2001 - 2005_Merthyr Tydfil_2_LE_males</v>
      </c>
      <c r="Q168" s="10" t="s">
        <v>43</v>
      </c>
      <c r="R168" s="10" t="s">
        <v>20</v>
      </c>
      <c r="S168" s="10">
        <v>2</v>
      </c>
      <c r="T168" s="10" t="s">
        <v>21</v>
      </c>
      <c r="U168" s="10">
        <v>75.531857206037401</v>
      </c>
      <c r="V168" s="10">
        <v>0.781771958096947</v>
      </c>
      <c r="W168" s="10">
        <v>73.999584168167402</v>
      </c>
      <c r="X168" s="10">
        <v>77.0641302439074</v>
      </c>
      <c r="Y168" s="10">
        <v>1.5322730378699987</v>
      </c>
      <c r="Z168" s="10">
        <v>1.5322730378699987</v>
      </c>
    </row>
    <row r="169" spans="10:26">
      <c r="J169" s="11"/>
      <c r="K169" s="11"/>
      <c r="P169" s="9" t="str">
        <f t="shared" si="20"/>
        <v>2001 - 2005_Merthyr Tydfil_3_LE_males</v>
      </c>
      <c r="Q169" s="10" t="s">
        <v>43</v>
      </c>
      <c r="R169" s="10" t="s">
        <v>20</v>
      </c>
      <c r="S169" s="10">
        <v>3</v>
      </c>
      <c r="T169" s="10" t="s">
        <v>21</v>
      </c>
      <c r="U169" s="10">
        <v>73.967245672493206</v>
      </c>
      <c r="V169" s="10">
        <v>0.82767232539065405</v>
      </c>
      <c r="W169" s="10">
        <v>72.345007914727603</v>
      </c>
      <c r="X169" s="10">
        <v>75.589483430258895</v>
      </c>
      <c r="Y169" s="10">
        <v>1.6222377577656886</v>
      </c>
      <c r="Z169" s="10">
        <v>1.6222377577656033</v>
      </c>
    </row>
    <row r="170" spans="10:26">
      <c r="J170" s="11"/>
      <c r="K170" s="11"/>
      <c r="P170" s="9" t="str">
        <f t="shared" si="20"/>
        <v>2001 - 2005_Merthyr Tydfil_4_LE_males</v>
      </c>
      <c r="Q170" s="10" t="s">
        <v>43</v>
      </c>
      <c r="R170" s="10" t="s">
        <v>20</v>
      </c>
      <c r="S170" s="10">
        <v>4</v>
      </c>
      <c r="T170" s="10" t="s">
        <v>21</v>
      </c>
      <c r="U170" s="10">
        <v>72.943458101275496</v>
      </c>
      <c r="V170" s="10">
        <v>0.854325605764097</v>
      </c>
      <c r="W170" s="10">
        <v>71.268979913977901</v>
      </c>
      <c r="X170" s="10">
        <v>74.617936288573205</v>
      </c>
      <c r="Y170" s="10">
        <v>1.6744781872977086</v>
      </c>
      <c r="Z170" s="10">
        <v>1.6744781872975949</v>
      </c>
    </row>
    <row r="171" spans="10:26">
      <c r="J171" s="11"/>
      <c r="K171" s="11"/>
      <c r="P171" s="9" t="str">
        <f t="shared" si="20"/>
        <v>2001 - 2005_Merthyr Tydfil_5_LE_males</v>
      </c>
      <c r="Q171" s="10" t="s">
        <v>43</v>
      </c>
      <c r="R171" s="10" t="s">
        <v>20</v>
      </c>
      <c r="S171" s="10">
        <v>5</v>
      </c>
      <c r="T171" s="10" t="s">
        <v>21</v>
      </c>
      <c r="U171" s="10">
        <v>70.794049104233594</v>
      </c>
      <c r="V171" s="10">
        <v>0.88326679521825902</v>
      </c>
      <c r="W171" s="10">
        <v>69.062846185605807</v>
      </c>
      <c r="X171" s="10">
        <v>72.525252022861395</v>
      </c>
      <c r="Y171" s="10">
        <v>1.7312029186278011</v>
      </c>
      <c r="Z171" s="10">
        <v>1.7312029186277869</v>
      </c>
    </row>
    <row r="172" spans="10:26">
      <c r="J172" s="11"/>
      <c r="K172" s="11"/>
      <c r="P172" s="9" t="str">
        <f t="shared" si="20"/>
        <v>2001 - 2005_Monmouthshire_0_LE_males</v>
      </c>
      <c r="Q172" s="10" t="s">
        <v>44</v>
      </c>
      <c r="R172" s="10" t="s">
        <v>20</v>
      </c>
      <c r="S172" s="10">
        <v>0</v>
      </c>
      <c r="T172" s="10" t="s">
        <v>21</v>
      </c>
      <c r="U172" s="10">
        <v>77.825132788954306</v>
      </c>
      <c r="V172" s="10">
        <v>0.293590057026555</v>
      </c>
      <c r="W172" s="10">
        <v>77.249696277182295</v>
      </c>
      <c r="X172" s="10">
        <v>78.400569300726403</v>
      </c>
      <c r="Y172" s="10">
        <v>0.57543651177209654</v>
      </c>
      <c r="Z172" s="10">
        <v>0.57543651177201127</v>
      </c>
    </row>
    <row r="173" spans="10:26">
      <c r="J173" s="11"/>
      <c r="K173" s="11"/>
      <c r="P173" s="9" t="str">
        <f t="shared" si="20"/>
        <v>2001 - 2005_Monmouthshire_1_LE_males</v>
      </c>
      <c r="Q173" s="10" t="s">
        <v>44</v>
      </c>
      <c r="R173" s="10" t="s">
        <v>20</v>
      </c>
      <c r="S173" s="10">
        <v>1</v>
      </c>
      <c r="T173" s="10" t="s">
        <v>21</v>
      </c>
      <c r="U173" s="10">
        <v>79.582521073374494</v>
      </c>
      <c r="V173" s="10">
        <v>0.54380891456904501</v>
      </c>
      <c r="W173" s="10">
        <v>78.516655600819206</v>
      </c>
      <c r="X173" s="10">
        <v>80.648386545929796</v>
      </c>
      <c r="Y173" s="10">
        <v>1.0658654725553021</v>
      </c>
      <c r="Z173" s="10">
        <v>1.0658654725552879</v>
      </c>
    </row>
    <row r="174" spans="10:26">
      <c r="J174" s="11"/>
      <c r="K174" s="11"/>
      <c r="P174" s="9" t="str">
        <f t="shared" si="20"/>
        <v>2001 - 2005_Monmouthshire_2_LE_males</v>
      </c>
      <c r="Q174" s="10" t="s">
        <v>44</v>
      </c>
      <c r="R174" s="10" t="s">
        <v>20</v>
      </c>
      <c r="S174" s="10">
        <v>2</v>
      </c>
      <c r="T174" s="10" t="s">
        <v>21</v>
      </c>
      <c r="U174" s="10">
        <v>78.831269218663195</v>
      </c>
      <c r="V174" s="10">
        <v>0.66138324649712199</v>
      </c>
      <c r="W174" s="10">
        <v>77.534958055528804</v>
      </c>
      <c r="X174" s="10">
        <v>80.1275803817975</v>
      </c>
      <c r="Y174" s="10">
        <v>1.2963111631343054</v>
      </c>
      <c r="Z174" s="10">
        <v>1.2963111631343907</v>
      </c>
    </row>
    <row r="175" spans="10:26">
      <c r="J175" s="11"/>
      <c r="K175" s="11"/>
      <c r="P175" s="9" t="str">
        <f t="shared" si="20"/>
        <v>2001 - 2005_Monmouthshire_3_LE_males</v>
      </c>
      <c r="Q175" s="10" t="s">
        <v>44</v>
      </c>
      <c r="R175" s="10" t="s">
        <v>20</v>
      </c>
      <c r="S175" s="10">
        <v>3</v>
      </c>
      <c r="T175" s="10" t="s">
        <v>21</v>
      </c>
      <c r="U175" s="10">
        <v>79.067329399994506</v>
      </c>
      <c r="V175" s="10">
        <v>0.625815515176253</v>
      </c>
      <c r="W175" s="10">
        <v>77.840730990249099</v>
      </c>
      <c r="X175" s="10">
        <v>80.293927809739998</v>
      </c>
      <c r="Y175" s="10">
        <v>1.2265984097454918</v>
      </c>
      <c r="Z175" s="10">
        <v>1.2265984097454066</v>
      </c>
    </row>
    <row r="176" spans="10:26">
      <c r="J176" s="11"/>
      <c r="K176" s="11"/>
      <c r="P176" s="9" t="str">
        <f t="shared" si="20"/>
        <v>2001 - 2005_Monmouthshire_4_LE_males</v>
      </c>
      <c r="Q176" s="10" t="s">
        <v>44</v>
      </c>
      <c r="R176" s="10" t="s">
        <v>20</v>
      </c>
      <c r="S176" s="10">
        <v>4</v>
      </c>
      <c r="T176" s="10" t="s">
        <v>21</v>
      </c>
      <c r="U176" s="10">
        <v>76.045323269817203</v>
      </c>
      <c r="V176" s="10">
        <v>0.71061260454001896</v>
      </c>
      <c r="W176" s="10">
        <v>74.652522564918797</v>
      </c>
      <c r="X176" s="10">
        <v>77.438123974715694</v>
      </c>
      <c r="Y176" s="10">
        <v>1.3928007048984909</v>
      </c>
      <c r="Z176" s="10">
        <v>1.3928007048984057</v>
      </c>
    </row>
    <row r="177" spans="10:26">
      <c r="J177" s="11"/>
      <c r="K177" s="11"/>
      <c r="P177" s="9" t="str">
        <f t="shared" si="20"/>
        <v>2001 - 2005_Monmouthshire_5_LE_males</v>
      </c>
      <c r="Q177" s="10" t="s">
        <v>44</v>
      </c>
      <c r="R177" s="10" t="s">
        <v>20</v>
      </c>
      <c r="S177" s="10">
        <v>5</v>
      </c>
      <c r="T177" s="10" t="s">
        <v>21</v>
      </c>
      <c r="U177" s="10">
        <v>75.365295136098695</v>
      </c>
      <c r="V177" s="10">
        <v>0.71152417951378899</v>
      </c>
      <c r="W177" s="10">
        <v>73.970707744251698</v>
      </c>
      <c r="X177" s="10">
        <v>76.759882527945706</v>
      </c>
      <c r="Y177" s="10">
        <v>1.3945873918470113</v>
      </c>
      <c r="Z177" s="10">
        <v>1.3945873918469971</v>
      </c>
    </row>
    <row r="178" spans="10:26">
      <c r="J178" s="11"/>
      <c r="K178" s="11"/>
      <c r="P178" s="9" t="str">
        <f t="shared" si="20"/>
        <v>2001 - 2005_Neath Port Talbot_0_LE_males</v>
      </c>
      <c r="Q178" s="10" t="s">
        <v>45</v>
      </c>
      <c r="R178" s="10" t="s">
        <v>20</v>
      </c>
      <c r="S178" s="10">
        <v>0</v>
      </c>
      <c r="T178" s="10" t="s">
        <v>21</v>
      </c>
      <c r="U178" s="10">
        <v>74.750578667141099</v>
      </c>
      <c r="V178" s="10">
        <v>0.25221320918144302</v>
      </c>
      <c r="W178" s="10">
        <v>74.256240777145393</v>
      </c>
      <c r="X178" s="10">
        <v>75.244916557136705</v>
      </c>
      <c r="Y178" s="10">
        <v>0.49433788999560591</v>
      </c>
      <c r="Z178" s="10">
        <v>0.49433788999570538</v>
      </c>
    </row>
    <row r="179" spans="10:26">
      <c r="J179" s="11"/>
      <c r="K179" s="11"/>
      <c r="P179" s="9" t="str">
        <f t="shared" si="20"/>
        <v>2001 - 2005_Neath Port Talbot_1_LE_males</v>
      </c>
      <c r="Q179" s="10" t="s">
        <v>45</v>
      </c>
      <c r="R179" s="10" t="s">
        <v>20</v>
      </c>
      <c r="S179" s="10">
        <v>1</v>
      </c>
      <c r="T179" s="10" t="s">
        <v>21</v>
      </c>
      <c r="U179" s="10">
        <v>79.067867816085396</v>
      </c>
      <c r="V179" s="10">
        <v>0.55310643562844897</v>
      </c>
      <c r="W179" s="10">
        <v>77.9837792022537</v>
      </c>
      <c r="X179" s="10">
        <v>80.151956429917206</v>
      </c>
      <c r="Y179" s="10">
        <v>1.0840886138318098</v>
      </c>
      <c r="Z179" s="10">
        <v>1.0840886138316961</v>
      </c>
    </row>
    <row r="180" spans="10:26">
      <c r="J180" s="11"/>
      <c r="K180" s="11"/>
      <c r="P180" s="9" t="str">
        <f t="shared" si="20"/>
        <v>2001 - 2005_Neath Port Talbot_2_LE_males</v>
      </c>
      <c r="Q180" s="10" t="s">
        <v>45</v>
      </c>
      <c r="R180" s="10" t="s">
        <v>20</v>
      </c>
      <c r="S180" s="10">
        <v>2</v>
      </c>
      <c r="T180" s="10" t="s">
        <v>21</v>
      </c>
      <c r="U180" s="10">
        <v>76.034727281040304</v>
      </c>
      <c r="V180" s="10">
        <v>0.54178436508969396</v>
      </c>
      <c r="W180" s="10">
        <v>74.972829925464495</v>
      </c>
      <c r="X180" s="10">
        <v>77.096624636616099</v>
      </c>
      <c r="Y180" s="10">
        <v>1.0618973555757947</v>
      </c>
      <c r="Z180" s="10">
        <v>1.0618973555758089</v>
      </c>
    </row>
    <row r="181" spans="10:26">
      <c r="J181" s="11"/>
      <c r="K181" s="11"/>
      <c r="P181" s="9" t="str">
        <f t="shared" si="20"/>
        <v>2001 - 2005_Neath Port Talbot_3_LE_males</v>
      </c>
      <c r="Q181" s="10" t="s">
        <v>45</v>
      </c>
      <c r="R181" s="10" t="s">
        <v>20</v>
      </c>
      <c r="S181" s="10">
        <v>3</v>
      </c>
      <c r="T181" s="10" t="s">
        <v>21</v>
      </c>
      <c r="U181" s="10">
        <v>74.452188464401303</v>
      </c>
      <c r="V181" s="10">
        <v>0.54952271794308405</v>
      </c>
      <c r="W181" s="10">
        <v>73.3751239372328</v>
      </c>
      <c r="X181" s="10">
        <v>75.529252991569706</v>
      </c>
      <c r="Y181" s="10">
        <v>1.0770645271684032</v>
      </c>
      <c r="Z181" s="10">
        <v>1.0770645271685027</v>
      </c>
    </row>
    <row r="182" spans="10:26">
      <c r="J182" s="11"/>
      <c r="K182" s="11"/>
      <c r="P182" s="9" t="str">
        <f t="shared" si="20"/>
        <v>2001 - 2005_Neath Port Talbot_4_LE_males</v>
      </c>
      <c r="Q182" s="10" t="s">
        <v>45</v>
      </c>
      <c r="R182" s="10" t="s">
        <v>20</v>
      </c>
      <c r="S182" s="10">
        <v>4</v>
      </c>
      <c r="T182" s="10" t="s">
        <v>21</v>
      </c>
      <c r="U182" s="10">
        <v>73.342469922727702</v>
      </c>
      <c r="V182" s="10">
        <v>0.57986903732978801</v>
      </c>
      <c r="W182" s="10">
        <v>72.205926609561303</v>
      </c>
      <c r="X182" s="10">
        <v>74.479013235894101</v>
      </c>
      <c r="Y182" s="10">
        <v>1.1365433131663991</v>
      </c>
      <c r="Z182" s="10">
        <v>1.1365433131663991</v>
      </c>
    </row>
    <row r="183" spans="10:26">
      <c r="J183" s="11"/>
      <c r="K183" s="11"/>
      <c r="P183" s="9" t="str">
        <f t="shared" si="20"/>
        <v>2001 - 2005_Neath Port Talbot_5_LE_males</v>
      </c>
      <c r="Q183" s="10" t="s">
        <v>45</v>
      </c>
      <c r="R183" s="10" t="s">
        <v>20</v>
      </c>
      <c r="S183" s="10">
        <v>5</v>
      </c>
      <c r="T183" s="10" t="s">
        <v>21</v>
      </c>
      <c r="U183" s="10">
        <v>71.288921174861201</v>
      </c>
      <c r="V183" s="10">
        <v>0.62158931165119302</v>
      </c>
      <c r="W183" s="10">
        <v>70.070606124024906</v>
      </c>
      <c r="X183" s="10">
        <v>72.507236225697497</v>
      </c>
      <c r="Y183" s="10">
        <v>1.2183150508362957</v>
      </c>
      <c r="Z183" s="10">
        <v>1.2183150508362957</v>
      </c>
    </row>
    <row r="184" spans="10:26">
      <c r="J184" s="11"/>
      <c r="K184" s="11"/>
      <c r="P184" s="9" t="str">
        <f t="shared" si="20"/>
        <v>2001 - 2005_Newport_0_LE_males</v>
      </c>
      <c r="Q184" s="10" t="s">
        <v>46</v>
      </c>
      <c r="R184" s="10" t="s">
        <v>20</v>
      </c>
      <c r="S184" s="10">
        <v>0</v>
      </c>
      <c r="T184" s="10" t="s">
        <v>21</v>
      </c>
      <c r="U184" s="10">
        <v>75.2604322295998</v>
      </c>
      <c r="V184" s="10">
        <v>0.24598074195874001</v>
      </c>
      <c r="W184" s="10">
        <v>74.7783099753606</v>
      </c>
      <c r="X184" s="10">
        <v>75.742554483838902</v>
      </c>
      <c r="Y184" s="10">
        <v>0.48212225423910127</v>
      </c>
      <c r="Z184" s="10">
        <v>0.48212225423920074</v>
      </c>
    </row>
    <row r="185" spans="10:26">
      <c r="J185" s="11"/>
      <c r="K185" s="11"/>
      <c r="P185" s="9" t="str">
        <f t="shared" si="20"/>
        <v>2001 - 2005_Newport_1_LE_males</v>
      </c>
      <c r="Q185" s="10" t="s">
        <v>46</v>
      </c>
      <c r="R185" s="10" t="s">
        <v>20</v>
      </c>
      <c r="S185" s="10">
        <v>1</v>
      </c>
      <c r="T185" s="10" t="s">
        <v>21</v>
      </c>
      <c r="U185" s="10">
        <v>79.169602727163806</v>
      </c>
      <c r="V185" s="10">
        <v>0.52847099761451199</v>
      </c>
      <c r="W185" s="10">
        <v>78.133799571839305</v>
      </c>
      <c r="X185" s="10">
        <v>80.205405882488193</v>
      </c>
      <c r="Y185" s="10">
        <v>1.0358031553243876</v>
      </c>
      <c r="Z185" s="10">
        <v>1.0358031553245013</v>
      </c>
    </row>
    <row r="186" spans="10:26">
      <c r="J186" s="11"/>
      <c r="K186" s="11"/>
      <c r="P186" s="9" t="str">
        <f t="shared" si="20"/>
        <v>2001 - 2005_Newport_2_LE_males</v>
      </c>
      <c r="Q186" s="10" t="s">
        <v>46</v>
      </c>
      <c r="R186" s="10" t="s">
        <v>20</v>
      </c>
      <c r="S186" s="10">
        <v>2</v>
      </c>
      <c r="T186" s="10" t="s">
        <v>21</v>
      </c>
      <c r="U186" s="10">
        <v>77.375481926861596</v>
      </c>
      <c r="V186" s="10">
        <v>0.49202392215155</v>
      </c>
      <c r="W186" s="10">
        <v>76.411115039444596</v>
      </c>
      <c r="X186" s="10">
        <v>78.339848814278696</v>
      </c>
      <c r="Y186" s="10">
        <v>0.96436688741709986</v>
      </c>
      <c r="Z186" s="10">
        <v>0.96436688741700038</v>
      </c>
    </row>
    <row r="187" spans="10:26">
      <c r="J187" s="11"/>
      <c r="K187" s="11"/>
      <c r="P187" s="9" t="str">
        <f t="shared" si="20"/>
        <v>2001 - 2005_Newport_3_LE_males</v>
      </c>
      <c r="Q187" s="10" t="s">
        <v>46</v>
      </c>
      <c r="R187" s="10" t="s">
        <v>20</v>
      </c>
      <c r="S187" s="10">
        <v>3</v>
      </c>
      <c r="T187" s="10" t="s">
        <v>21</v>
      </c>
      <c r="U187" s="10">
        <v>74.911919634458101</v>
      </c>
      <c r="V187" s="10">
        <v>0.55842551336012203</v>
      </c>
      <c r="W187" s="10">
        <v>73.817405628272198</v>
      </c>
      <c r="X187" s="10">
        <v>76.006433640643905</v>
      </c>
      <c r="Y187" s="10">
        <v>1.0945140061858041</v>
      </c>
      <c r="Z187" s="10">
        <v>1.0945140061859036</v>
      </c>
    </row>
    <row r="188" spans="10:26">
      <c r="J188" s="11"/>
      <c r="K188" s="11"/>
      <c r="P188" s="9" t="str">
        <f t="shared" si="20"/>
        <v>2001 - 2005_Newport_4_LE_males</v>
      </c>
      <c r="Q188" s="10" t="s">
        <v>46</v>
      </c>
      <c r="R188" s="10" t="s">
        <v>20</v>
      </c>
      <c r="S188" s="10">
        <v>4</v>
      </c>
      <c r="T188" s="10" t="s">
        <v>21</v>
      </c>
      <c r="U188" s="10">
        <v>72.820482045998503</v>
      </c>
      <c r="V188" s="10">
        <v>0.57297978957546203</v>
      </c>
      <c r="W188" s="10">
        <v>71.697441658430506</v>
      </c>
      <c r="X188" s="10">
        <v>73.9435224335664</v>
      </c>
      <c r="Y188" s="10">
        <v>1.1230403875678974</v>
      </c>
      <c r="Z188" s="10">
        <v>1.1230403875679968</v>
      </c>
    </row>
    <row r="189" spans="10:26">
      <c r="J189" s="11"/>
      <c r="K189" s="11"/>
      <c r="P189" s="9" t="str">
        <f t="shared" si="20"/>
        <v>2001 - 2005_Newport_5_LE_males</v>
      </c>
      <c r="Q189" s="10" t="s">
        <v>46</v>
      </c>
      <c r="R189" s="10" t="s">
        <v>20</v>
      </c>
      <c r="S189" s="10">
        <v>5</v>
      </c>
      <c r="T189" s="10" t="s">
        <v>21</v>
      </c>
      <c r="U189" s="10">
        <v>71.972005894324298</v>
      </c>
      <c r="V189" s="10">
        <v>0.56777568977551995</v>
      </c>
      <c r="W189" s="10">
        <v>70.859165542364295</v>
      </c>
      <c r="X189" s="10">
        <v>73.0848462462843</v>
      </c>
      <c r="Y189" s="10">
        <v>1.1128403519600027</v>
      </c>
      <c r="Z189" s="10">
        <v>1.1128403519600027</v>
      </c>
    </row>
    <row r="190" spans="10:26">
      <c r="J190" s="11"/>
      <c r="K190" s="11"/>
      <c r="P190" s="9" t="str">
        <f t="shared" si="20"/>
        <v>2001 - 2005_Pembrokeshire_0_LE_males</v>
      </c>
      <c r="Q190" s="10" t="s">
        <v>47</v>
      </c>
      <c r="R190" s="10" t="s">
        <v>20</v>
      </c>
      <c r="S190" s="10">
        <v>0</v>
      </c>
      <c r="T190" s="10" t="s">
        <v>21</v>
      </c>
      <c r="U190" s="10">
        <v>75.592640996145903</v>
      </c>
      <c r="V190" s="10">
        <v>0.26727216900686102</v>
      </c>
      <c r="W190" s="10">
        <v>75.068787544892402</v>
      </c>
      <c r="X190" s="10">
        <v>76.116494447399305</v>
      </c>
      <c r="Y190" s="10">
        <v>0.52385345125340166</v>
      </c>
      <c r="Z190" s="10">
        <v>0.52385345125350113</v>
      </c>
    </row>
    <row r="191" spans="10:26">
      <c r="J191" s="11"/>
      <c r="K191" s="11"/>
      <c r="P191" s="9" t="str">
        <f t="shared" si="20"/>
        <v>2001 - 2005_Pembrokeshire_1_LE_males</v>
      </c>
      <c r="Q191" s="10" t="s">
        <v>47</v>
      </c>
      <c r="R191" s="10" t="s">
        <v>20</v>
      </c>
      <c r="S191" s="10">
        <v>1</v>
      </c>
      <c r="T191" s="10" t="s">
        <v>21</v>
      </c>
      <c r="U191" s="10">
        <v>77.514878245072197</v>
      </c>
      <c r="V191" s="10">
        <v>0.53741462493714698</v>
      </c>
      <c r="W191" s="10">
        <v>76.461545580195406</v>
      </c>
      <c r="X191" s="10">
        <v>78.568210909949002</v>
      </c>
      <c r="Y191" s="10">
        <v>1.0533326648768053</v>
      </c>
      <c r="Z191" s="10">
        <v>1.0533326648767911</v>
      </c>
    </row>
    <row r="192" spans="10:26">
      <c r="J192" s="11"/>
      <c r="K192" s="11"/>
      <c r="P192" s="9" t="str">
        <f t="shared" si="20"/>
        <v>2001 - 2005_Pembrokeshire_2_LE_males</v>
      </c>
      <c r="Q192" s="10" t="s">
        <v>47</v>
      </c>
      <c r="R192" s="10" t="s">
        <v>20</v>
      </c>
      <c r="S192" s="10">
        <v>2</v>
      </c>
      <c r="T192" s="10" t="s">
        <v>21</v>
      </c>
      <c r="U192" s="10">
        <v>76.812701023409502</v>
      </c>
      <c r="V192" s="10">
        <v>0.61582380228491596</v>
      </c>
      <c r="W192" s="10">
        <v>75.605686370931096</v>
      </c>
      <c r="X192" s="10">
        <v>78.019715675887895</v>
      </c>
      <c r="Y192" s="10">
        <v>1.2070146524783922</v>
      </c>
      <c r="Z192" s="10">
        <v>1.2070146524784064</v>
      </c>
    </row>
    <row r="193" spans="10:26">
      <c r="J193" s="11"/>
      <c r="K193" s="11"/>
      <c r="P193" s="9" t="str">
        <f t="shared" si="20"/>
        <v>2001 - 2005_Pembrokeshire_3_LE_males</v>
      </c>
      <c r="Q193" s="10" t="s">
        <v>47</v>
      </c>
      <c r="R193" s="10" t="s">
        <v>20</v>
      </c>
      <c r="S193" s="10">
        <v>3</v>
      </c>
      <c r="T193" s="10" t="s">
        <v>21</v>
      </c>
      <c r="U193" s="10">
        <v>76.652565514346804</v>
      </c>
      <c r="V193" s="10">
        <v>0.54808634983274396</v>
      </c>
      <c r="W193" s="10">
        <v>75.578316268674598</v>
      </c>
      <c r="X193" s="10">
        <v>77.726814760018996</v>
      </c>
      <c r="Y193" s="10">
        <v>1.0742492456721919</v>
      </c>
      <c r="Z193" s="10">
        <v>1.0742492456722061</v>
      </c>
    </row>
    <row r="194" spans="10:26">
      <c r="J194" s="11"/>
      <c r="K194" s="11"/>
      <c r="P194" s="9" t="str">
        <f t="shared" si="20"/>
        <v>2001 - 2005_Pembrokeshire_4_LE_males</v>
      </c>
      <c r="Q194" s="10" t="s">
        <v>47</v>
      </c>
      <c r="R194" s="10" t="s">
        <v>20</v>
      </c>
      <c r="S194" s="10">
        <v>4</v>
      </c>
      <c r="T194" s="10" t="s">
        <v>21</v>
      </c>
      <c r="U194" s="10">
        <v>74.804467700089802</v>
      </c>
      <c r="V194" s="10">
        <v>0.62063128174814197</v>
      </c>
      <c r="W194" s="10">
        <v>73.588030387863498</v>
      </c>
      <c r="X194" s="10">
        <v>76.020905012316206</v>
      </c>
      <c r="Y194" s="10">
        <v>1.2164373122264038</v>
      </c>
      <c r="Z194" s="10">
        <v>1.2164373122263044</v>
      </c>
    </row>
    <row r="195" spans="10:26">
      <c r="J195" s="11"/>
      <c r="K195" s="11"/>
      <c r="P195" s="9" t="str">
        <f t="shared" si="20"/>
        <v>2001 - 2005_Pembrokeshire_5_LE_males</v>
      </c>
      <c r="Q195" s="10" t="s">
        <v>47</v>
      </c>
      <c r="R195" s="10" t="s">
        <v>20</v>
      </c>
      <c r="S195" s="10">
        <v>5</v>
      </c>
      <c r="T195" s="10" t="s">
        <v>21</v>
      </c>
      <c r="U195" s="10">
        <v>72.388740461672</v>
      </c>
      <c r="V195" s="10">
        <v>0.61468785274817594</v>
      </c>
      <c r="W195" s="10">
        <v>71.183952270285602</v>
      </c>
      <c r="X195" s="10">
        <v>73.593528653058399</v>
      </c>
      <c r="Y195" s="10">
        <v>1.2047881913863989</v>
      </c>
      <c r="Z195" s="10">
        <v>1.2047881913863989</v>
      </c>
    </row>
    <row r="196" spans="10:26">
      <c r="J196" s="11"/>
      <c r="K196" s="11"/>
      <c r="P196" s="9" t="str">
        <f t="shared" si="20"/>
        <v>2001 - 2005_Powys_0_LE_males</v>
      </c>
      <c r="Q196" s="10" t="s">
        <v>57</v>
      </c>
      <c r="R196" s="10" t="s">
        <v>20</v>
      </c>
      <c r="S196" s="10">
        <v>0</v>
      </c>
      <c r="T196" s="10" t="s">
        <v>21</v>
      </c>
      <c r="U196" s="10">
        <v>77.468572158060297</v>
      </c>
      <c r="V196" s="10">
        <v>0.24765299879820599</v>
      </c>
      <c r="W196" s="10">
        <v>76.9831722804159</v>
      </c>
      <c r="X196" s="10">
        <v>77.953972035704794</v>
      </c>
      <c r="Y196" s="10">
        <v>0.48539987764449677</v>
      </c>
      <c r="Z196" s="10">
        <v>0.48539987764439729</v>
      </c>
    </row>
    <row r="197" spans="10:26">
      <c r="J197" s="11"/>
      <c r="K197" s="11"/>
      <c r="P197" s="9" t="str">
        <f t="shared" ref="P197:P260" si="21">R197&amp;"_"&amp;Q197&amp;"_"&amp;S197&amp;"_"&amp;"LE"&amp;"_"&amp;T197</f>
        <v>2001 - 2005_Powys_1_LE_males</v>
      </c>
      <c r="Q197" s="10" t="s">
        <v>57</v>
      </c>
      <c r="R197" s="10" t="s">
        <v>20</v>
      </c>
      <c r="S197" s="10">
        <v>1</v>
      </c>
      <c r="T197" s="10" t="s">
        <v>21</v>
      </c>
      <c r="U197" s="10">
        <v>79.1726209035061</v>
      </c>
      <c r="V197" s="10">
        <v>0.50579158529266299</v>
      </c>
      <c r="W197" s="10">
        <v>78.181269396332397</v>
      </c>
      <c r="X197" s="10">
        <v>80.163972410679705</v>
      </c>
      <c r="Y197" s="10">
        <v>0.99135150717360432</v>
      </c>
      <c r="Z197" s="10">
        <v>0.99135150717370379</v>
      </c>
    </row>
    <row r="198" spans="10:26">
      <c r="J198" s="11"/>
      <c r="K198" s="11"/>
      <c r="P198" s="9" t="str">
        <f t="shared" si="21"/>
        <v>2001 - 2005_Powys_2_LE_males</v>
      </c>
      <c r="Q198" s="10" t="s">
        <v>57</v>
      </c>
      <c r="R198" s="10" t="s">
        <v>20</v>
      </c>
      <c r="S198" s="10">
        <v>2</v>
      </c>
      <c r="T198" s="10" t="s">
        <v>21</v>
      </c>
      <c r="U198" s="10">
        <v>79.036556834301194</v>
      </c>
      <c r="V198" s="10">
        <v>0.53586582532577998</v>
      </c>
      <c r="W198" s="10">
        <v>77.986259816662695</v>
      </c>
      <c r="X198" s="10">
        <v>80.086853851939694</v>
      </c>
      <c r="Y198" s="10">
        <v>1.0502970176384991</v>
      </c>
      <c r="Z198" s="10">
        <v>1.0502970176384991</v>
      </c>
    </row>
    <row r="199" spans="10:26">
      <c r="J199" s="11"/>
      <c r="K199" s="11"/>
      <c r="P199" s="9" t="str">
        <f t="shared" si="21"/>
        <v>2001 - 2005_Powys_3_LE_males</v>
      </c>
      <c r="Q199" s="10" t="s">
        <v>57</v>
      </c>
      <c r="R199" s="10" t="s">
        <v>20</v>
      </c>
      <c r="S199" s="10">
        <v>3</v>
      </c>
      <c r="T199" s="10" t="s">
        <v>21</v>
      </c>
      <c r="U199" s="10">
        <v>78.345635586463203</v>
      </c>
      <c r="V199" s="10">
        <v>0.63653361602981695</v>
      </c>
      <c r="W199" s="10">
        <v>77.098029699044801</v>
      </c>
      <c r="X199" s="10">
        <v>79.593241473881704</v>
      </c>
      <c r="Y199" s="10">
        <v>1.2476058874185014</v>
      </c>
      <c r="Z199" s="10">
        <v>1.2476058874184019</v>
      </c>
    </row>
    <row r="200" spans="10:26">
      <c r="J200" s="11"/>
      <c r="K200" s="11"/>
      <c r="P200" s="9" t="str">
        <f t="shared" si="21"/>
        <v>2001 - 2005_Powys_4_LE_males</v>
      </c>
      <c r="Q200" s="10" t="s">
        <v>57</v>
      </c>
      <c r="R200" s="10" t="s">
        <v>20</v>
      </c>
      <c r="S200" s="10">
        <v>4</v>
      </c>
      <c r="T200" s="10" t="s">
        <v>21</v>
      </c>
      <c r="U200" s="10">
        <v>76.722047195414007</v>
      </c>
      <c r="V200" s="10">
        <v>0.54175233917794396</v>
      </c>
      <c r="W200" s="10">
        <v>75.660212610625194</v>
      </c>
      <c r="X200" s="10">
        <v>77.783881780202805</v>
      </c>
      <c r="Y200" s="10">
        <v>1.061834584788798</v>
      </c>
      <c r="Z200" s="10">
        <v>1.0618345847888122</v>
      </c>
    </row>
    <row r="201" spans="10:26">
      <c r="J201" s="11"/>
      <c r="K201" s="11"/>
      <c r="P201" s="9" t="str">
        <f t="shared" si="21"/>
        <v>2001 - 2005_Powys_5_LE_males</v>
      </c>
      <c r="Q201" s="10" t="s">
        <v>57</v>
      </c>
      <c r="R201" s="10" t="s">
        <v>20</v>
      </c>
      <c r="S201" s="10">
        <v>5</v>
      </c>
      <c r="T201" s="10" t="s">
        <v>21</v>
      </c>
      <c r="U201" s="10">
        <v>74.307560587425996</v>
      </c>
      <c r="V201" s="10">
        <v>0.54958083158932503</v>
      </c>
      <c r="W201" s="10">
        <v>73.230382157510903</v>
      </c>
      <c r="X201" s="10">
        <v>75.384739017341104</v>
      </c>
      <c r="Y201" s="10">
        <v>1.0771784299151079</v>
      </c>
      <c r="Z201" s="10">
        <v>1.0771784299150937</v>
      </c>
    </row>
    <row r="202" spans="10:26">
      <c r="J202" s="11"/>
      <c r="K202" s="11"/>
      <c r="P202" s="9" t="str">
        <f t="shared" si="21"/>
        <v>2001 - 2005_Rhondda Cynon Taf_0_LE_males</v>
      </c>
      <c r="Q202" s="10" t="s">
        <v>48</v>
      </c>
      <c r="R202" s="10" t="s">
        <v>20</v>
      </c>
      <c r="S202" s="10">
        <v>0</v>
      </c>
      <c r="T202" s="10" t="s">
        <v>21</v>
      </c>
      <c r="U202" s="10">
        <v>74.763444909780702</v>
      </c>
      <c r="V202" s="10">
        <v>0.177064069010649</v>
      </c>
      <c r="W202" s="10">
        <v>74.416399334519795</v>
      </c>
      <c r="X202" s="10">
        <v>75.110490485041595</v>
      </c>
      <c r="Y202" s="10">
        <v>0.34704557526089275</v>
      </c>
      <c r="Z202" s="10">
        <v>0.34704557526090696</v>
      </c>
    </row>
    <row r="203" spans="10:26">
      <c r="J203" s="11"/>
      <c r="K203" s="11"/>
      <c r="P203" s="9" t="str">
        <f t="shared" si="21"/>
        <v>2001 - 2005_Rhondda Cynon Taf_1_LE_males</v>
      </c>
      <c r="Q203" s="10" t="s">
        <v>48</v>
      </c>
      <c r="R203" s="10" t="s">
        <v>20</v>
      </c>
      <c r="S203" s="10">
        <v>1</v>
      </c>
      <c r="T203" s="10" t="s">
        <v>21</v>
      </c>
      <c r="U203" s="10">
        <v>78.137337424500203</v>
      </c>
      <c r="V203" s="10">
        <v>0.39945126363903899</v>
      </c>
      <c r="W203" s="10">
        <v>77.354412947767699</v>
      </c>
      <c r="X203" s="10">
        <v>78.920261901232706</v>
      </c>
      <c r="Y203" s="10">
        <v>0.78292447673250365</v>
      </c>
      <c r="Z203" s="10">
        <v>0.78292447673250365</v>
      </c>
    </row>
    <row r="204" spans="10:26">
      <c r="J204" s="11"/>
      <c r="K204" s="11"/>
      <c r="P204" s="9" t="str">
        <f t="shared" si="21"/>
        <v>2001 - 2005_Rhondda Cynon Taf_2_LE_males</v>
      </c>
      <c r="Q204" s="10" t="s">
        <v>48</v>
      </c>
      <c r="R204" s="10" t="s">
        <v>20</v>
      </c>
      <c r="S204" s="10">
        <v>2</v>
      </c>
      <c r="T204" s="10" t="s">
        <v>21</v>
      </c>
      <c r="U204" s="10">
        <v>75.985276178042795</v>
      </c>
      <c r="V204" s="10">
        <v>0.390677135031131</v>
      </c>
      <c r="W204" s="10">
        <v>75.219548993381807</v>
      </c>
      <c r="X204" s="10">
        <v>76.751003362703798</v>
      </c>
      <c r="Y204" s="10">
        <v>0.76572718466100298</v>
      </c>
      <c r="Z204" s="10">
        <v>0.76572718466098877</v>
      </c>
    </row>
    <row r="205" spans="10:26">
      <c r="J205" s="11"/>
      <c r="K205" s="11"/>
      <c r="P205" s="9" t="str">
        <f t="shared" si="21"/>
        <v>2001 - 2005_Rhondda Cynon Taf_3_LE_males</v>
      </c>
      <c r="Q205" s="10" t="s">
        <v>48</v>
      </c>
      <c r="R205" s="10" t="s">
        <v>20</v>
      </c>
      <c r="S205" s="10">
        <v>3</v>
      </c>
      <c r="T205" s="10" t="s">
        <v>21</v>
      </c>
      <c r="U205" s="10">
        <v>74.286217828185997</v>
      </c>
      <c r="V205" s="10">
        <v>0.384028018171994</v>
      </c>
      <c r="W205" s="10">
        <v>73.533522912568799</v>
      </c>
      <c r="X205" s="10">
        <v>75.038912743803095</v>
      </c>
      <c r="Y205" s="10">
        <v>0.75269491561709856</v>
      </c>
      <c r="Z205" s="10">
        <v>0.75269491561719803</v>
      </c>
    </row>
    <row r="206" spans="10:26">
      <c r="J206" s="11"/>
      <c r="K206" s="11"/>
      <c r="P206" s="9" t="str">
        <f t="shared" si="21"/>
        <v>2001 - 2005_Rhondda Cynon Taf_4_LE_males</v>
      </c>
      <c r="Q206" s="10" t="s">
        <v>48</v>
      </c>
      <c r="R206" s="10" t="s">
        <v>20</v>
      </c>
      <c r="S206" s="10">
        <v>4</v>
      </c>
      <c r="T206" s="10" t="s">
        <v>21</v>
      </c>
      <c r="U206" s="10">
        <v>74.048233865118704</v>
      </c>
      <c r="V206" s="10">
        <v>0.39733313508962398</v>
      </c>
      <c r="W206" s="10">
        <v>73.269460920343107</v>
      </c>
      <c r="X206" s="10">
        <v>74.827006809894399</v>
      </c>
      <c r="Y206" s="10">
        <v>0.77877294477569592</v>
      </c>
      <c r="Z206" s="10">
        <v>0.77877294477559644</v>
      </c>
    </row>
    <row r="207" spans="10:26">
      <c r="J207" s="11"/>
      <c r="K207" s="11"/>
      <c r="P207" s="9" t="str">
        <f t="shared" si="21"/>
        <v>2001 - 2005_Rhondda Cynon Taf_5_LE_males</v>
      </c>
      <c r="Q207" s="10" t="s">
        <v>48</v>
      </c>
      <c r="R207" s="10" t="s">
        <v>20</v>
      </c>
      <c r="S207" s="10">
        <v>5</v>
      </c>
      <c r="T207" s="10" t="s">
        <v>21</v>
      </c>
      <c r="U207" s="10">
        <v>71.702399226629595</v>
      </c>
      <c r="V207" s="10">
        <v>0.43749333743582902</v>
      </c>
      <c r="W207" s="10">
        <v>70.844912285255404</v>
      </c>
      <c r="X207" s="10">
        <v>72.5598861680038</v>
      </c>
      <c r="Y207" s="10">
        <v>0.857486941374205</v>
      </c>
      <c r="Z207" s="10">
        <v>0.85748694137419079</v>
      </c>
    </row>
    <row r="208" spans="10:26">
      <c r="J208" s="11"/>
      <c r="K208" s="11"/>
      <c r="P208" s="9" t="str">
        <f t="shared" si="21"/>
        <v>2001 - 2005_Swansea_0_LE_males</v>
      </c>
      <c r="Q208" s="10" t="s">
        <v>50</v>
      </c>
      <c r="R208" s="10" t="s">
        <v>20</v>
      </c>
      <c r="S208" s="10">
        <v>0</v>
      </c>
      <c r="T208" s="10" t="s">
        <v>21</v>
      </c>
      <c r="U208" s="10">
        <v>75.798434461366796</v>
      </c>
      <c r="V208" s="10">
        <v>0.18788740697946099</v>
      </c>
      <c r="W208" s="10">
        <v>75.430175143687094</v>
      </c>
      <c r="X208" s="10">
        <v>76.166693779046597</v>
      </c>
      <c r="Y208" s="10">
        <v>0.3682593176798008</v>
      </c>
      <c r="Z208" s="10">
        <v>0.36825931767970133</v>
      </c>
    </row>
    <row r="209" spans="10:26">
      <c r="J209" s="11"/>
      <c r="K209" s="11"/>
      <c r="P209" s="9" t="str">
        <f t="shared" si="21"/>
        <v>2001 - 2005_Swansea_1_LE_males</v>
      </c>
      <c r="Q209" s="10" t="s">
        <v>50</v>
      </c>
      <c r="R209" s="10" t="s">
        <v>20</v>
      </c>
      <c r="S209" s="10">
        <v>1</v>
      </c>
      <c r="T209" s="10" t="s">
        <v>21</v>
      </c>
      <c r="U209" s="10">
        <v>80.216939171647198</v>
      </c>
      <c r="V209" s="10">
        <v>0.36622444873830801</v>
      </c>
      <c r="W209" s="10">
        <v>79.499139252120102</v>
      </c>
      <c r="X209" s="10">
        <v>80.934739091174293</v>
      </c>
      <c r="Y209" s="10">
        <v>0.71779991952709565</v>
      </c>
      <c r="Z209" s="10">
        <v>0.71779991952709565</v>
      </c>
    </row>
    <row r="210" spans="10:26">
      <c r="J210" s="11"/>
      <c r="K210" s="11"/>
      <c r="P210" s="9" t="str">
        <f t="shared" si="21"/>
        <v>2001 - 2005_Swansea_2_LE_males</v>
      </c>
      <c r="Q210" s="10" t="s">
        <v>50</v>
      </c>
      <c r="R210" s="10" t="s">
        <v>20</v>
      </c>
      <c r="S210" s="10">
        <v>2</v>
      </c>
      <c r="T210" s="10" t="s">
        <v>21</v>
      </c>
      <c r="U210" s="10">
        <v>77.984587366431796</v>
      </c>
      <c r="V210" s="10">
        <v>0.37361916334599798</v>
      </c>
      <c r="W210" s="10">
        <v>77.252293806273599</v>
      </c>
      <c r="X210" s="10">
        <v>78.716880926589894</v>
      </c>
      <c r="Y210" s="10">
        <v>0.73229356015809799</v>
      </c>
      <c r="Z210" s="10">
        <v>0.73229356015819747</v>
      </c>
    </row>
    <row r="211" spans="10:26">
      <c r="J211" s="11"/>
      <c r="K211" s="11"/>
      <c r="P211" s="9" t="str">
        <f t="shared" si="21"/>
        <v>2001 - 2005_Swansea_3_LE_males</v>
      </c>
      <c r="Q211" s="10" t="s">
        <v>50</v>
      </c>
      <c r="R211" s="10" t="s">
        <v>20</v>
      </c>
      <c r="S211" s="10">
        <v>3</v>
      </c>
      <c r="T211" s="10" t="s">
        <v>21</v>
      </c>
      <c r="U211" s="10">
        <v>75.720458343442701</v>
      </c>
      <c r="V211" s="10">
        <v>0.42418446222950601</v>
      </c>
      <c r="W211" s="10">
        <v>74.889056797472804</v>
      </c>
      <c r="X211" s="10">
        <v>76.551859889412498</v>
      </c>
      <c r="Y211" s="10">
        <v>0.83140154596979698</v>
      </c>
      <c r="Z211" s="10">
        <v>0.83140154596989646</v>
      </c>
    </row>
    <row r="212" spans="10:26">
      <c r="J212" s="11"/>
      <c r="K212" s="11"/>
      <c r="P212" s="9" t="str">
        <f t="shared" si="21"/>
        <v>2001 - 2005_Swansea_4_LE_males</v>
      </c>
      <c r="Q212" s="10" t="s">
        <v>50</v>
      </c>
      <c r="R212" s="10" t="s">
        <v>20</v>
      </c>
      <c r="S212" s="10">
        <v>4</v>
      </c>
      <c r="T212" s="10" t="s">
        <v>21</v>
      </c>
      <c r="U212" s="10">
        <v>73.802594480227398</v>
      </c>
      <c r="V212" s="10">
        <v>0.43087967184658799</v>
      </c>
      <c r="W212" s="10">
        <v>72.958070323407995</v>
      </c>
      <c r="X212" s="10">
        <v>74.647118637046702</v>
      </c>
      <c r="Y212" s="10">
        <v>0.84452415681930404</v>
      </c>
      <c r="Z212" s="10">
        <v>0.84452415681940352</v>
      </c>
    </row>
    <row r="213" spans="10:26">
      <c r="J213" s="11"/>
      <c r="K213" s="11"/>
      <c r="P213" s="9" t="str">
        <f t="shared" si="21"/>
        <v>2001 - 2005_Swansea_5_LE_males</v>
      </c>
      <c r="Q213" s="10" t="s">
        <v>50</v>
      </c>
      <c r="R213" s="10" t="s">
        <v>20</v>
      </c>
      <c r="S213" s="10">
        <v>5</v>
      </c>
      <c r="T213" s="10" t="s">
        <v>21</v>
      </c>
      <c r="U213" s="10">
        <v>71.439308808284494</v>
      </c>
      <c r="V213" s="10">
        <v>0.45602866694132099</v>
      </c>
      <c r="W213" s="10">
        <v>70.545492621079603</v>
      </c>
      <c r="X213" s="10">
        <v>72.333124995489499</v>
      </c>
      <c r="Y213" s="10">
        <v>0.89381618720500455</v>
      </c>
      <c r="Z213" s="10">
        <v>0.89381618720489087</v>
      </c>
    </row>
    <row r="214" spans="10:26">
      <c r="J214" s="11"/>
      <c r="K214" s="11"/>
      <c r="P214" s="9" t="str">
        <f t="shared" si="21"/>
        <v>2001 - 2005_The Vale of Glamorgan_0_LE_males</v>
      </c>
      <c r="Q214" s="10" t="s">
        <v>51</v>
      </c>
      <c r="R214" s="10" t="s">
        <v>20</v>
      </c>
      <c r="S214" s="10">
        <v>0</v>
      </c>
      <c r="T214" s="10" t="s">
        <v>21</v>
      </c>
      <c r="U214" s="10">
        <v>76.619051362931501</v>
      </c>
      <c r="V214" s="10">
        <v>0.26334345388714803</v>
      </c>
      <c r="W214" s="10">
        <v>76.102898193312598</v>
      </c>
      <c r="X214" s="10">
        <v>77.135204532550304</v>
      </c>
      <c r="Y214" s="10">
        <v>0.51615316961880353</v>
      </c>
      <c r="Z214" s="10">
        <v>0.51615316961890301</v>
      </c>
    </row>
    <row r="215" spans="10:26">
      <c r="J215" s="11"/>
      <c r="K215" s="11"/>
      <c r="P215" s="9" t="str">
        <f t="shared" si="21"/>
        <v>2001 - 2005_The Vale of Glamorgan_1_LE_males</v>
      </c>
      <c r="Q215" s="10" t="s">
        <v>51</v>
      </c>
      <c r="R215" s="10" t="s">
        <v>20</v>
      </c>
      <c r="S215" s="10">
        <v>1</v>
      </c>
      <c r="T215" s="10" t="s">
        <v>21</v>
      </c>
      <c r="U215" s="10">
        <v>79.21636058771</v>
      </c>
      <c r="V215" s="10">
        <v>0.60268886552943501</v>
      </c>
      <c r="W215" s="10">
        <v>78.035090411272293</v>
      </c>
      <c r="X215" s="10">
        <v>80.397630764147607</v>
      </c>
      <c r="Y215" s="10">
        <v>1.1812701764376072</v>
      </c>
      <c r="Z215" s="10">
        <v>1.1812701764377067</v>
      </c>
    </row>
    <row r="216" spans="10:26">
      <c r="J216" s="11"/>
      <c r="K216" s="11"/>
      <c r="P216" s="9" t="str">
        <f t="shared" si="21"/>
        <v>2001 - 2005_The Vale of Glamorgan_2_LE_males</v>
      </c>
      <c r="Q216" s="10" t="s">
        <v>51</v>
      </c>
      <c r="R216" s="10" t="s">
        <v>20</v>
      </c>
      <c r="S216" s="10">
        <v>2</v>
      </c>
      <c r="T216" s="10" t="s">
        <v>21</v>
      </c>
      <c r="U216" s="10">
        <v>78.054782091031797</v>
      </c>
      <c r="V216" s="10">
        <v>0.599745422457859</v>
      </c>
      <c r="W216" s="10">
        <v>76.879281063014403</v>
      </c>
      <c r="X216" s="10">
        <v>79.230283119049204</v>
      </c>
      <c r="Y216" s="10">
        <v>1.1755010280174076</v>
      </c>
      <c r="Z216" s="10">
        <v>1.1755010280173934</v>
      </c>
    </row>
    <row r="217" spans="10:26">
      <c r="J217" s="11"/>
      <c r="K217" s="11"/>
      <c r="P217" s="9" t="str">
        <f t="shared" si="21"/>
        <v>2001 - 2005_The Vale of Glamorgan_3_LE_males</v>
      </c>
      <c r="Q217" s="10" t="s">
        <v>51</v>
      </c>
      <c r="R217" s="10" t="s">
        <v>20</v>
      </c>
      <c r="S217" s="10">
        <v>3</v>
      </c>
      <c r="T217" s="10" t="s">
        <v>21</v>
      </c>
      <c r="U217" s="10">
        <v>76.469768634476495</v>
      </c>
      <c r="V217" s="10">
        <v>0.58029062691265598</v>
      </c>
      <c r="W217" s="10">
        <v>75.332399005727694</v>
      </c>
      <c r="X217" s="10">
        <v>77.607138263225295</v>
      </c>
      <c r="Y217" s="10">
        <v>1.1373696287488002</v>
      </c>
      <c r="Z217" s="10">
        <v>1.1373696287488002</v>
      </c>
    </row>
    <row r="218" spans="10:26">
      <c r="J218" s="11"/>
      <c r="K218" s="11"/>
      <c r="P218" s="9" t="str">
        <f t="shared" si="21"/>
        <v>2001 - 2005_The Vale of Glamorgan_4_LE_males</v>
      </c>
      <c r="Q218" s="10" t="s">
        <v>51</v>
      </c>
      <c r="R218" s="10" t="s">
        <v>20</v>
      </c>
      <c r="S218" s="10">
        <v>4</v>
      </c>
      <c r="T218" s="10" t="s">
        <v>21</v>
      </c>
      <c r="U218" s="10">
        <v>75.019744327821201</v>
      </c>
      <c r="V218" s="10">
        <v>0.59868503875756796</v>
      </c>
      <c r="W218" s="10">
        <v>73.8463216518564</v>
      </c>
      <c r="X218" s="10">
        <v>76.193167003786101</v>
      </c>
      <c r="Y218" s="10">
        <v>1.1734226759649005</v>
      </c>
      <c r="Z218" s="10">
        <v>1.173422675964801</v>
      </c>
    </row>
    <row r="219" spans="10:26">
      <c r="J219" s="11"/>
      <c r="K219" s="11"/>
      <c r="P219" s="9" t="str">
        <f t="shared" si="21"/>
        <v>2001 - 2005_The Vale of Glamorgan_5_LE_males</v>
      </c>
      <c r="Q219" s="10" t="s">
        <v>51</v>
      </c>
      <c r="R219" s="10" t="s">
        <v>20</v>
      </c>
      <c r="S219" s="10">
        <v>5</v>
      </c>
      <c r="T219" s="10" t="s">
        <v>21</v>
      </c>
      <c r="U219" s="10">
        <v>73.825745635048705</v>
      </c>
      <c r="V219" s="10">
        <v>0.58237127189869897</v>
      </c>
      <c r="W219" s="10">
        <v>72.684297942127202</v>
      </c>
      <c r="X219" s="10">
        <v>74.967193327970094</v>
      </c>
      <c r="Y219" s="10">
        <v>1.141447692921389</v>
      </c>
      <c r="Z219" s="10">
        <v>1.1414476929215027</v>
      </c>
    </row>
    <row r="220" spans="10:26">
      <c r="J220" s="11"/>
      <c r="K220" s="11"/>
      <c r="P220" s="9" t="str">
        <f t="shared" si="21"/>
        <v>2001 - 2005_Torfaen_0_LE_males</v>
      </c>
      <c r="Q220" s="10" t="s">
        <v>52</v>
      </c>
      <c r="R220" s="10" t="s">
        <v>20</v>
      </c>
      <c r="S220" s="10">
        <v>0</v>
      </c>
      <c r="T220" s="10" t="s">
        <v>21</v>
      </c>
      <c r="U220" s="10">
        <v>76.089298472738705</v>
      </c>
      <c r="V220" s="10">
        <v>0.29538783597113599</v>
      </c>
      <c r="W220" s="10">
        <v>75.510338314235199</v>
      </c>
      <c r="X220" s="10">
        <v>76.668258631242097</v>
      </c>
      <c r="Y220" s="10">
        <v>0.57896015850339211</v>
      </c>
      <c r="Z220" s="10">
        <v>0.5789601585035058</v>
      </c>
    </row>
    <row r="221" spans="10:26">
      <c r="J221" s="11"/>
      <c r="K221" s="11"/>
      <c r="P221" s="9" t="str">
        <f t="shared" si="21"/>
        <v>2001 - 2005_Torfaen_1_LE_males</v>
      </c>
      <c r="Q221" s="10" t="s">
        <v>52</v>
      </c>
      <c r="R221" s="10" t="s">
        <v>20</v>
      </c>
      <c r="S221" s="10">
        <v>1</v>
      </c>
      <c r="T221" s="10" t="s">
        <v>21</v>
      </c>
      <c r="U221" s="10">
        <v>78.193783827922701</v>
      </c>
      <c r="V221" s="10">
        <v>0.60283496811660897</v>
      </c>
      <c r="W221" s="10">
        <v>77.012227290414103</v>
      </c>
      <c r="X221" s="10">
        <v>79.3753403654312</v>
      </c>
      <c r="Y221" s="10">
        <v>1.1815565375084986</v>
      </c>
      <c r="Z221" s="10">
        <v>1.1815565375085981</v>
      </c>
    </row>
    <row r="222" spans="10:26">
      <c r="J222" s="11"/>
      <c r="K222" s="11"/>
      <c r="P222" s="9" t="str">
        <f t="shared" si="21"/>
        <v>2001 - 2005_Torfaen_2_LE_males</v>
      </c>
      <c r="Q222" s="10" t="s">
        <v>52</v>
      </c>
      <c r="R222" s="10" t="s">
        <v>20</v>
      </c>
      <c r="S222" s="10">
        <v>2</v>
      </c>
      <c r="T222" s="10" t="s">
        <v>21</v>
      </c>
      <c r="U222" s="10">
        <v>77.521357919504496</v>
      </c>
      <c r="V222" s="10">
        <v>0.71521875379712996</v>
      </c>
      <c r="W222" s="10">
        <v>76.119529162062094</v>
      </c>
      <c r="X222" s="10">
        <v>78.923186676946798</v>
      </c>
      <c r="Y222" s="10">
        <v>1.4018287574423027</v>
      </c>
      <c r="Z222" s="10">
        <v>1.4018287574424022</v>
      </c>
    </row>
    <row r="223" spans="10:26">
      <c r="J223" s="11"/>
      <c r="K223" s="11"/>
      <c r="P223" s="9" t="str">
        <f t="shared" si="21"/>
        <v>2001 - 2005_Torfaen_3_LE_males</v>
      </c>
      <c r="Q223" s="10" t="s">
        <v>52</v>
      </c>
      <c r="R223" s="10" t="s">
        <v>20</v>
      </c>
      <c r="S223" s="10">
        <v>3</v>
      </c>
      <c r="T223" s="10" t="s">
        <v>21</v>
      </c>
      <c r="U223" s="10">
        <v>75.981889260140406</v>
      </c>
      <c r="V223" s="10">
        <v>0.59639743989150196</v>
      </c>
      <c r="W223" s="10">
        <v>74.812950277953107</v>
      </c>
      <c r="X223" s="10">
        <v>77.150828242327805</v>
      </c>
      <c r="Y223" s="10">
        <v>1.1689389821873988</v>
      </c>
      <c r="Z223" s="10">
        <v>1.1689389821872993</v>
      </c>
    </row>
    <row r="224" spans="10:26">
      <c r="J224" s="11"/>
      <c r="K224" s="11"/>
      <c r="P224" s="9" t="str">
        <f t="shared" si="21"/>
        <v>2001 - 2005_Torfaen_4_LE_males</v>
      </c>
      <c r="Q224" s="10" t="s">
        <v>52</v>
      </c>
      <c r="R224" s="10" t="s">
        <v>20</v>
      </c>
      <c r="S224" s="10">
        <v>4</v>
      </c>
      <c r="T224" s="10" t="s">
        <v>21</v>
      </c>
      <c r="U224" s="10">
        <v>74.933483091307295</v>
      </c>
      <c r="V224" s="10">
        <v>0.64229084269761905</v>
      </c>
      <c r="W224" s="10">
        <v>73.674593039619893</v>
      </c>
      <c r="X224" s="10">
        <v>76.192373142994597</v>
      </c>
      <c r="Y224" s="10">
        <v>1.2588900516873025</v>
      </c>
      <c r="Z224" s="10">
        <v>1.258890051687402</v>
      </c>
    </row>
    <row r="225" spans="10:26">
      <c r="J225" s="11"/>
      <c r="K225" s="11"/>
      <c r="P225" s="9" t="str">
        <f t="shared" si="21"/>
        <v>2001 - 2005_Torfaen_5_LE_males</v>
      </c>
      <c r="Q225" s="10" t="s">
        <v>52</v>
      </c>
      <c r="R225" s="10" t="s">
        <v>20</v>
      </c>
      <c r="S225" s="10">
        <v>5</v>
      </c>
      <c r="T225" s="10" t="s">
        <v>21</v>
      </c>
      <c r="U225" s="10">
        <v>73.679968549798303</v>
      </c>
      <c r="V225" s="10">
        <v>0.75776156830284902</v>
      </c>
      <c r="W225" s="10">
        <v>72.194755875924699</v>
      </c>
      <c r="X225" s="10">
        <v>75.165181223671894</v>
      </c>
      <c r="Y225" s="10">
        <v>1.4852126738735905</v>
      </c>
      <c r="Z225" s="10">
        <v>1.4852126738736047</v>
      </c>
    </row>
    <row r="226" spans="10:26">
      <c r="J226" s="11"/>
      <c r="K226" s="11"/>
      <c r="P226" s="9" t="str">
        <f t="shared" si="21"/>
        <v>2001 - 2005_Wrexham_0_LE_males</v>
      </c>
      <c r="Q226" s="10" t="s">
        <v>53</v>
      </c>
      <c r="R226" s="10" t="s">
        <v>20</v>
      </c>
      <c r="S226" s="10">
        <v>0</v>
      </c>
      <c r="T226" s="10" t="s">
        <v>21</v>
      </c>
      <c r="U226" s="10">
        <v>75.949637422107003</v>
      </c>
      <c r="V226" s="10">
        <v>0.23108612139818899</v>
      </c>
      <c r="W226" s="10">
        <v>75.496708624166601</v>
      </c>
      <c r="X226" s="10">
        <v>76.402566220047504</v>
      </c>
      <c r="Y226" s="10">
        <v>0.45292879794050123</v>
      </c>
      <c r="Z226" s="10">
        <v>0.45292879794040175</v>
      </c>
    </row>
    <row r="227" spans="10:26">
      <c r="J227" s="11"/>
      <c r="K227" s="11"/>
      <c r="P227" s="9" t="str">
        <f t="shared" si="21"/>
        <v>2001 - 2005_Wrexham_1_LE_males</v>
      </c>
      <c r="Q227" s="10" t="s">
        <v>53</v>
      </c>
      <c r="R227" s="10" t="s">
        <v>20</v>
      </c>
      <c r="S227" s="10">
        <v>1</v>
      </c>
      <c r="T227" s="10" t="s">
        <v>21</v>
      </c>
      <c r="U227" s="10">
        <v>80.2502284016754</v>
      </c>
      <c r="V227" s="10">
        <v>0.56004980990047604</v>
      </c>
      <c r="W227" s="10">
        <v>79.152530774270502</v>
      </c>
      <c r="X227" s="10">
        <v>81.347926029080298</v>
      </c>
      <c r="Y227" s="10">
        <v>1.097697627404898</v>
      </c>
      <c r="Z227" s="10">
        <v>1.097697627404898</v>
      </c>
    </row>
    <row r="228" spans="10:26">
      <c r="J228" s="11"/>
      <c r="K228" s="11"/>
      <c r="P228" s="9" t="str">
        <f t="shared" si="21"/>
        <v>2001 - 2005_Wrexham_2_LE_males</v>
      </c>
      <c r="Q228" s="10" t="s">
        <v>53</v>
      </c>
      <c r="R228" s="10" t="s">
        <v>20</v>
      </c>
      <c r="S228" s="10">
        <v>2</v>
      </c>
      <c r="T228" s="10" t="s">
        <v>21</v>
      </c>
      <c r="U228" s="10">
        <v>76.949498548344394</v>
      </c>
      <c r="V228" s="10">
        <v>0.46352393707685702</v>
      </c>
      <c r="W228" s="10">
        <v>76.040991631673805</v>
      </c>
      <c r="X228" s="10">
        <v>77.858005465015097</v>
      </c>
      <c r="Y228" s="10">
        <v>0.90850691667070294</v>
      </c>
      <c r="Z228" s="10">
        <v>0.90850691667058925</v>
      </c>
    </row>
    <row r="229" spans="10:26">
      <c r="J229" s="11"/>
      <c r="K229" s="11"/>
      <c r="P229" s="9" t="str">
        <f t="shared" si="21"/>
        <v>2001 - 2005_Wrexham_3_LE_males</v>
      </c>
      <c r="Q229" s="10" t="s">
        <v>53</v>
      </c>
      <c r="R229" s="10" t="s">
        <v>20</v>
      </c>
      <c r="S229" s="10">
        <v>3</v>
      </c>
      <c r="T229" s="10" t="s">
        <v>21</v>
      </c>
      <c r="U229" s="10">
        <v>76.049170568829297</v>
      </c>
      <c r="V229" s="10">
        <v>0.53671163393340704</v>
      </c>
      <c r="W229" s="10">
        <v>74.997215766319798</v>
      </c>
      <c r="X229" s="10">
        <v>77.101125371338796</v>
      </c>
      <c r="Y229" s="10">
        <v>1.0519548025094991</v>
      </c>
      <c r="Z229" s="10">
        <v>1.0519548025094991</v>
      </c>
    </row>
    <row r="230" spans="10:26">
      <c r="J230" s="11"/>
      <c r="K230" s="11"/>
      <c r="P230" s="9" t="str">
        <f t="shared" si="21"/>
        <v>2001 - 2005_Wrexham_4_LE_males</v>
      </c>
      <c r="Q230" s="10" t="s">
        <v>53</v>
      </c>
      <c r="R230" s="10" t="s">
        <v>20</v>
      </c>
      <c r="S230" s="10">
        <v>4</v>
      </c>
      <c r="T230" s="10" t="s">
        <v>21</v>
      </c>
      <c r="U230" s="10">
        <v>73.968822496638197</v>
      </c>
      <c r="V230" s="10">
        <v>0.52692524824419595</v>
      </c>
      <c r="W230" s="10">
        <v>72.9360490100796</v>
      </c>
      <c r="X230" s="10">
        <v>75.001595983196793</v>
      </c>
      <c r="Y230" s="10">
        <v>1.0327734865585967</v>
      </c>
      <c r="Z230" s="10">
        <v>1.0327734865585967</v>
      </c>
    </row>
    <row r="231" spans="10:26">
      <c r="J231" s="11"/>
      <c r="K231" s="11"/>
      <c r="P231" s="9" t="str">
        <f t="shared" si="21"/>
        <v>2001 - 2005_Wrexham_5_LE_males</v>
      </c>
      <c r="Q231" s="10" t="s">
        <v>53</v>
      </c>
      <c r="R231" s="10" t="s">
        <v>20</v>
      </c>
      <c r="S231" s="10">
        <v>5</v>
      </c>
      <c r="T231" s="10" t="s">
        <v>21</v>
      </c>
      <c r="U231" s="10">
        <v>73.089461039375905</v>
      </c>
      <c r="V231" s="10">
        <v>0.53272105769115696</v>
      </c>
      <c r="W231" s="10">
        <v>72.045327766301298</v>
      </c>
      <c r="X231" s="10">
        <v>74.133594312450597</v>
      </c>
      <c r="Y231" s="10">
        <v>1.0441332730746922</v>
      </c>
      <c r="Z231" s="10">
        <v>1.0441332730746069</v>
      </c>
    </row>
    <row r="232" spans="10:26">
      <c r="J232" s="11"/>
      <c r="K232" s="11"/>
      <c r="P232" s="9" t="str">
        <f t="shared" si="21"/>
        <v>2005 - 2009_Blaenau Gwent_0_LE_males</v>
      </c>
      <c r="Q232" s="10" t="s">
        <v>30</v>
      </c>
      <c r="R232" s="10" t="s">
        <v>28</v>
      </c>
      <c r="S232" s="10">
        <v>0</v>
      </c>
      <c r="T232" s="10" t="s">
        <v>21</v>
      </c>
      <c r="U232" s="10">
        <v>75.395658746224399</v>
      </c>
      <c r="V232" s="10">
        <v>0.335743137150948</v>
      </c>
      <c r="W232" s="10">
        <v>74.737602197408606</v>
      </c>
      <c r="X232" s="10">
        <v>76.053715295040305</v>
      </c>
      <c r="Y232" s="10">
        <v>0.65805654881590669</v>
      </c>
      <c r="Z232" s="10">
        <v>0.65805654881579301</v>
      </c>
    </row>
    <row r="233" spans="10:26">
      <c r="J233" s="11"/>
      <c r="K233" s="11"/>
      <c r="P233" s="9" t="str">
        <f t="shared" si="21"/>
        <v>2005 - 2009_Blaenau Gwent_1_LE_males</v>
      </c>
      <c r="Q233" s="10" t="s">
        <v>30</v>
      </c>
      <c r="R233" s="10" t="s">
        <v>28</v>
      </c>
      <c r="S233" s="10">
        <v>1</v>
      </c>
      <c r="T233" s="10" t="s">
        <v>21</v>
      </c>
      <c r="U233" s="10">
        <v>76.142638601452902</v>
      </c>
      <c r="V233" s="10">
        <v>0.69434362623805901</v>
      </c>
      <c r="W233" s="10">
        <v>74.781725094026299</v>
      </c>
      <c r="X233" s="10">
        <v>77.503552108879504</v>
      </c>
      <c r="Y233" s="10">
        <v>1.3609135074266021</v>
      </c>
      <c r="Z233" s="10">
        <v>1.3609135074266021</v>
      </c>
    </row>
    <row r="234" spans="10:26">
      <c r="J234" s="11"/>
      <c r="K234" s="11"/>
      <c r="P234" s="9" t="str">
        <f t="shared" si="21"/>
        <v>2005 - 2009_Blaenau Gwent_2_LE_males</v>
      </c>
      <c r="Q234" s="10" t="s">
        <v>30</v>
      </c>
      <c r="R234" s="10" t="s">
        <v>28</v>
      </c>
      <c r="S234" s="10">
        <v>2</v>
      </c>
      <c r="T234" s="10" t="s">
        <v>21</v>
      </c>
      <c r="U234" s="10">
        <v>76.259574146351198</v>
      </c>
      <c r="V234" s="10">
        <v>0.81976210857877996</v>
      </c>
      <c r="W234" s="10">
        <v>74.652840413536794</v>
      </c>
      <c r="X234" s="10">
        <v>77.866307879165603</v>
      </c>
      <c r="Y234" s="10">
        <v>1.6067337328144049</v>
      </c>
      <c r="Z234" s="10">
        <v>1.6067337328144049</v>
      </c>
    </row>
    <row r="235" spans="10:26">
      <c r="J235" s="11"/>
      <c r="K235" s="11"/>
      <c r="P235" s="9" t="str">
        <f t="shared" si="21"/>
        <v>2005 - 2009_Blaenau Gwent_3_LE_males</v>
      </c>
      <c r="Q235" s="10" t="s">
        <v>30</v>
      </c>
      <c r="R235" s="10" t="s">
        <v>28</v>
      </c>
      <c r="S235" s="10">
        <v>3</v>
      </c>
      <c r="T235" s="10" t="s">
        <v>21</v>
      </c>
      <c r="U235" s="10">
        <v>74.8945436541932</v>
      </c>
      <c r="V235" s="10">
        <v>0.77028824081346703</v>
      </c>
      <c r="W235" s="10">
        <v>73.384778702198801</v>
      </c>
      <c r="X235" s="10">
        <v>76.404308606187598</v>
      </c>
      <c r="Y235" s="10">
        <v>1.5097649519943985</v>
      </c>
      <c r="Z235" s="10">
        <v>1.5097649519943985</v>
      </c>
    </row>
    <row r="236" spans="10:26">
      <c r="J236" s="11"/>
      <c r="K236" s="11"/>
      <c r="P236" s="9" t="str">
        <f t="shared" si="21"/>
        <v>2005 - 2009_Blaenau Gwent_4_LE_males</v>
      </c>
      <c r="Q236" s="10" t="s">
        <v>30</v>
      </c>
      <c r="R236" s="10" t="s">
        <v>28</v>
      </c>
      <c r="S236" s="10">
        <v>4</v>
      </c>
      <c r="T236" s="10" t="s">
        <v>21</v>
      </c>
      <c r="U236" s="10">
        <v>76.483514583768098</v>
      </c>
      <c r="V236" s="10">
        <v>0.78500964842266896</v>
      </c>
      <c r="W236" s="10">
        <v>74.944895672859701</v>
      </c>
      <c r="X236" s="10">
        <v>78.022133494676496</v>
      </c>
      <c r="Y236" s="10">
        <v>1.5386189109083972</v>
      </c>
      <c r="Z236" s="10">
        <v>1.5386189109083972</v>
      </c>
    </row>
    <row r="237" spans="10:26">
      <c r="J237" s="11"/>
      <c r="K237" s="11"/>
      <c r="P237" s="9" t="str">
        <f t="shared" si="21"/>
        <v>2005 - 2009_Blaenau Gwent_5_LE_males</v>
      </c>
      <c r="Q237" s="10" t="s">
        <v>30</v>
      </c>
      <c r="R237" s="10" t="s">
        <v>28</v>
      </c>
      <c r="S237" s="10">
        <v>5</v>
      </c>
      <c r="T237" s="10" t="s">
        <v>21</v>
      </c>
      <c r="U237" s="10">
        <v>73.428791939359897</v>
      </c>
      <c r="V237" s="10">
        <v>0.71805956727334497</v>
      </c>
      <c r="W237" s="10">
        <v>72.021395187504197</v>
      </c>
      <c r="X237" s="10">
        <v>74.836188691215696</v>
      </c>
      <c r="Y237" s="10">
        <v>1.4073967518557993</v>
      </c>
      <c r="Z237" s="10">
        <v>1.4073967518556998</v>
      </c>
    </row>
    <row r="238" spans="10:26">
      <c r="J238" s="11"/>
      <c r="K238" s="11"/>
      <c r="P238" s="9" t="str">
        <f t="shared" si="21"/>
        <v>2005 - 2009_Bridgend_0_LE_males</v>
      </c>
      <c r="Q238" s="10" t="s">
        <v>31</v>
      </c>
      <c r="R238" s="10" t="s">
        <v>28</v>
      </c>
      <c r="S238" s="10">
        <v>0</v>
      </c>
      <c r="T238" s="10" t="s">
        <v>21</v>
      </c>
      <c r="U238" s="10">
        <v>76.187959973619101</v>
      </c>
      <c r="V238" s="10">
        <v>0.241309654924838</v>
      </c>
      <c r="W238" s="10">
        <v>75.714993049966395</v>
      </c>
      <c r="X238" s="10">
        <v>76.660926897271807</v>
      </c>
      <c r="Y238" s="10">
        <v>0.47296692365270587</v>
      </c>
      <c r="Z238" s="10">
        <v>0.47296692365270587</v>
      </c>
    </row>
    <row r="239" spans="10:26">
      <c r="J239" s="11"/>
      <c r="K239" s="11"/>
      <c r="P239" s="9" t="str">
        <f t="shared" si="21"/>
        <v>2005 - 2009_Bridgend_1_LE_males</v>
      </c>
      <c r="Q239" s="10" t="s">
        <v>31</v>
      </c>
      <c r="R239" s="10" t="s">
        <v>28</v>
      </c>
      <c r="S239" s="10">
        <v>1</v>
      </c>
      <c r="T239" s="10" t="s">
        <v>21</v>
      </c>
      <c r="U239" s="10">
        <v>78.912741987863797</v>
      </c>
      <c r="V239" s="10">
        <v>0.46897998727923401</v>
      </c>
      <c r="W239" s="10">
        <v>77.993541212796501</v>
      </c>
      <c r="X239" s="10">
        <v>79.831942762931106</v>
      </c>
      <c r="Y239" s="10">
        <v>0.91920077506730991</v>
      </c>
      <c r="Z239" s="10">
        <v>0.91920077506729569</v>
      </c>
    </row>
    <row r="240" spans="10:26">
      <c r="J240" s="11"/>
      <c r="K240" s="11"/>
      <c r="P240" s="9" t="str">
        <f t="shared" si="21"/>
        <v>2005 - 2009_Bridgend_2_LE_males</v>
      </c>
      <c r="Q240" s="10" t="s">
        <v>31</v>
      </c>
      <c r="R240" s="10" t="s">
        <v>28</v>
      </c>
      <c r="S240" s="10">
        <v>2</v>
      </c>
      <c r="T240" s="10" t="s">
        <v>21</v>
      </c>
      <c r="U240" s="10">
        <v>78.537703250323304</v>
      </c>
      <c r="V240" s="10">
        <v>0.53323114275328698</v>
      </c>
      <c r="W240" s="10">
        <v>77.492570210526793</v>
      </c>
      <c r="X240" s="10">
        <v>79.582836290119701</v>
      </c>
      <c r="Y240" s="10">
        <v>1.0451330397963972</v>
      </c>
      <c r="Z240" s="10">
        <v>1.0451330397965108</v>
      </c>
    </row>
    <row r="241" spans="10:26">
      <c r="J241" s="11"/>
      <c r="K241" s="11"/>
      <c r="P241" s="9" t="str">
        <f t="shared" si="21"/>
        <v>2005 - 2009_Bridgend_3_LE_males</v>
      </c>
      <c r="Q241" s="10" t="s">
        <v>31</v>
      </c>
      <c r="R241" s="10" t="s">
        <v>28</v>
      </c>
      <c r="S241" s="10">
        <v>3</v>
      </c>
      <c r="T241" s="10" t="s">
        <v>21</v>
      </c>
      <c r="U241" s="10">
        <v>75.368218217962806</v>
      </c>
      <c r="V241" s="10">
        <v>0.52623223173266098</v>
      </c>
      <c r="W241" s="10">
        <v>74.336803043766807</v>
      </c>
      <c r="X241" s="10">
        <v>76.399633392158805</v>
      </c>
      <c r="Y241" s="10">
        <v>1.0314151741959989</v>
      </c>
      <c r="Z241" s="10">
        <v>1.0314151741959989</v>
      </c>
    </row>
    <row r="242" spans="10:26">
      <c r="J242" s="11"/>
      <c r="K242" s="11"/>
      <c r="P242" s="9" t="str">
        <f t="shared" si="21"/>
        <v>2005 - 2009_Bridgend_4_LE_males</v>
      </c>
      <c r="Q242" s="10" t="s">
        <v>31</v>
      </c>
      <c r="R242" s="10" t="s">
        <v>28</v>
      </c>
      <c r="S242" s="10">
        <v>4</v>
      </c>
      <c r="T242" s="10" t="s">
        <v>21</v>
      </c>
      <c r="U242" s="10">
        <v>74.175905557759904</v>
      </c>
      <c r="V242" s="10">
        <v>0.56822330418103495</v>
      </c>
      <c r="W242" s="10">
        <v>73.062187881565094</v>
      </c>
      <c r="X242" s="10">
        <v>75.289623233954799</v>
      </c>
      <c r="Y242" s="10">
        <v>1.113717676194895</v>
      </c>
      <c r="Z242" s="10">
        <v>1.1137176761948098</v>
      </c>
    </row>
    <row r="243" spans="10:26">
      <c r="J243" s="11"/>
      <c r="K243" s="11"/>
      <c r="P243" s="9" t="str">
        <f t="shared" si="21"/>
        <v>2005 - 2009_Bridgend_5_LE_males</v>
      </c>
      <c r="Q243" s="10" t="s">
        <v>31</v>
      </c>
      <c r="R243" s="10" t="s">
        <v>28</v>
      </c>
      <c r="S243" s="10">
        <v>5</v>
      </c>
      <c r="T243" s="10" t="s">
        <v>21</v>
      </c>
      <c r="U243" s="10">
        <v>73.345779857393595</v>
      </c>
      <c r="V243" s="10">
        <v>0.60228628446440802</v>
      </c>
      <c r="W243" s="10">
        <v>72.165298739843294</v>
      </c>
      <c r="X243" s="10">
        <v>74.526260974943796</v>
      </c>
      <c r="Y243" s="10">
        <v>1.180481117550201</v>
      </c>
      <c r="Z243" s="10">
        <v>1.1804811175503005</v>
      </c>
    </row>
    <row r="244" spans="10:26">
      <c r="J244" s="11"/>
      <c r="K244" s="11"/>
      <c r="P244" s="9" t="str">
        <f t="shared" si="21"/>
        <v>2005 - 2009_Caerphilly_0_LE_males</v>
      </c>
      <c r="Q244" s="10" t="s">
        <v>32</v>
      </c>
      <c r="R244" s="10" t="s">
        <v>28</v>
      </c>
      <c r="S244" s="10">
        <v>0</v>
      </c>
      <c r="T244" s="10" t="s">
        <v>21</v>
      </c>
      <c r="U244" s="10">
        <v>76.086580848033094</v>
      </c>
      <c r="V244" s="10">
        <v>0.21696241044890599</v>
      </c>
      <c r="W244" s="10">
        <v>75.661334523553194</v>
      </c>
      <c r="X244" s="10">
        <v>76.511827172512895</v>
      </c>
      <c r="Y244" s="10">
        <v>0.42524632447980082</v>
      </c>
      <c r="Z244" s="10">
        <v>0.4252463244799003</v>
      </c>
    </row>
    <row r="245" spans="10:26">
      <c r="J245" s="11"/>
      <c r="K245" s="11"/>
      <c r="P245" s="9" t="str">
        <f t="shared" si="21"/>
        <v>2005 - 2009_Caerphilly_1_LE_males</v>
      </c>
      <c r="Q245" s="10" t="s">
        <v>32</v>
      </c>
      <c r="R245" s="10" t="s">
        <v>28</v>
      </c>
      <c r="S245" s="10">
        <v>1</v>
      </c>
      <c r="T245" s="10" t="s">
        <v>21</v>
      </c>
      <c r="U245" s="10">
        <v>79.918685691490396</v>
      </c>
      <c r="V245" s="10">
        <v>0.51052891686943702</v>
      </c>
      <c r="W245" s="10">
        <v>78.918049014426302</v>
      </c>
      <c r="X245" s="10">
        <v>80.919322368554504</v>
      </c>
      <c r="Y245" s="10">
        <v>1.000636677064108</v>
      </c>
      <c r="Z245" s="10">
        <v>1.0006366770640938</v>
      </c>
    </row>
    <row r="246" spans="10:26">
      <c r="J246" s="11"/>
      <c r="K246" s="11"/>
      <c r="P246" s="9" t="str">
        <f t="shared" si="21"/>
        <v>2005 - 2009_Caerphilly_2_LE_males</v>
      </c>
      <c r="Q246" s="10" t="s">
        <v>32</v>
      </c>
      <c r="R246" s="10" t="s">
        <v>28</v>
      </c>
      <c r="S246" s="10">
        <v>2</v>
      </c>
      <c r="T246" s="10" t="s">
        <v>21</v>
      </c>
      <c r="U246" s="10">
        <v>77.704430209473102</v>
      </c>
      <c r="V246" s="10">
        <v>0.43524229532507103</v>
      </c>
      <c r="W246" s="10">
        <v>76.851355310635995</v>
      </c>
      <c r="X246" s="10">
        <v>78.557505108310195</v>
      </c>
      <c r="Y246" s="10">
        <v>0.85307489883709309</v>
      </c>
      <c r="Z246" s="10">
        <v>0.8530748988371073</v>
      </c>
    </row>
    <row r="247" spans="10:26">
      <c r="J247" s="11"/>
      <c r="K247" s="11"/>
      <c r="P247" s="9" t="str">
        <f t="shared" si="21"/>
        <v>2005 - 2009_Caerphilly_3_LE_males</v>
      </c>
      <c r="Q247" s="10" t="s">
        <v>32</v>
      </c>
      <c r="R247" s="10" t="s">
        <v>28</v>
      </c>
      <c r="S247" s="10">
        <v>3</v>
      </c>
      <c r="T247" s="10" t="s">
        <v>21</v>
      </c>
      <c r="U247" s="10">
        <v>75.644658144810094</v>
      </c>
      <c r="V247" s="10">
        <v>0.50338399890992302</v>
      </c>
      <c r="W247" s="10">
        <v>74.6580255069467</v>
      </c>
      <c r="X247" s="10">
        <v>76.631290782673602</v>
      </c>
      <c r="Y247" s="10">
        <v>0.98663263786350797</v>
      </c>
      <c r="Z247" s="10">
        <v>0.98663263786339428</v>
      </c>
    </row>
    <row r="248" spans="10:26">
      <c r="J248" s="11"/>
      <c r="K248" s="11"/>
      <c r="P248" s="9" t="str">
        <f t="shared" si="21"/>
        <v>2005 - 2009_Caerphilly_4_LE_males</v>
      </c>
      <c r="Q248" s="10" t="s">
        <v>32</v>
      </c>
      <c r="R248" s="10" t="s">
        <v>28</v>
      </c>
      <c r="S248" s="10">
        <v>4</v>
      </c>
      <c r="T248" s="10" t="s">
        <v>21</v>
      </c>
      <c r="U248" s="10">
        <v>75.037073110671798</v>
      </c>
      <c r="V248" s="10">
        <v>0.48091474442957799</v>
      </c>
      <c r="W248" s="10">
        <v>74.094480211589897</v>
      </c>
      <c r="X248" s="10">
        <v>75.979666009753799</v>
      </c>
      <c r="Y248" s="10">
        <v>0.94259289908200117</v>
      </c>
      <c r="Z248" s="10">
        <v>0.94259289908190169</v>
      </c>
    </row>
    <row r="249" spans="10:26">
      <c r="J249" s="11"/>
      <c r="K249" s="11"/>
      <c r="P249" s="9" t="str">
        <f t="shared" si="21"/>
        <v>2005 - 2009_Caerphilly_5_LE_males</v>
      </c>
      <c r="Q249" s="10" t="s">
        <v>32</v>
      </c>
      <c r="R249" s="10" t="s">
        <v>28</v>
      </c>
      <c r="S249" s="10">
        <v>5</v>
      </c>
      <c r="T249" s="10" t="s">
        <v>21</v>
      </c>
      <c r="U249" s="10">
        <v>72.738209785817801</v>
      </c>
      <c r="V249" s="10">
        <v>0.50344319703073803</v>
      </c>
      <c r="W249" s="10">
        <v>71.751461119637497</v>
      </c>
      <c r="X249" s="10">
        <v>73.724958451998006</v>
      </c>
      <c r="Y249" s="10">
        <v>0.98674866618020474</v>
      </c>
      <c r="Z249" s="10">
        <v>0.98674866618030421</v>
      </c>
    </row>
    <row r="250" spans="10:26">
      <c r="J250" s="11"/>
      <c r="K250" s="11"/>
      <c r="P250" s="9" t="str">
        <f t="shared" si="21"/>
        <v>2005 - 2009_Cardiff_0_LE_males</v>
      </c>
      <c r="Q250" s="10" t="s">
        <v>33</v>
      </c>
      <c r="R250" s="10" t="s">
        <v>28</v>
      </c>
      <c r="S250" s="10">
        <v>0</v>
      </c>
      <c r="T250" s="10" t="s">
        <v>21</v>
      </c>
      <c r="U250" s="10">
        <v>76.949343562658399</v>
      </c>
      <c r="V250" s="10">
        <v>0.16320532440574001</v>
      </c>
      <c r="W250" s="10">
        <v>76.629461126823202</v>
      </c>
      <c r="X250" s="10">
        <v>77.269225998493695</v>
      </c>
      <c r="Y250" s="10">
        <v>0.31988243583529652</v>
      </c>
      <c r="Z250" s="10">
        <v>0.31988243583519704</v>
      </c>
    </row>
    <row r="251" spans="10:26">
      <c r="J251" s="11"/>
      <c r="K251" s="11"/>
      <c r="P251" s="9" t="str">
        <f t="shared" si="21"/>
        <v>2005 - 2009_Cardiff_1_LE_males</v>
      </c>
      <c r="Q251" s="10" t="s">
        <v>33</v>
      </c>
      <c r="R251" s="10" t="s">
        <v>28</v>
      </c>
      <c r="S251" s="10">
        <v>1</v>
      </c>
      <c r="T251" s="10" t="s">
        <v>21</v>
      </c>
      <c r="U251" s="10">
        <v>81.728815856704202</v>
      </c>
      <c r="V251" s="10">
        <v>0.36388510150478698</v>
      </c>
      <c r="W251" s="10">
        <v>81.015601057754793</v>
      </c>
      <c r="X251" s="10">
        <v>82.442030655653596</v>
      </c>
      <c r="Y251" s="10">
        <v>0.71321479894939444</v>
      </c>
      <c r="Z251" s="10">
        <v>0.71321479894940865</v>
      </c>
    </row>
    <row r="252" spans="10:26">
      <c r="J252" s="11"/>
      <c r="K252" s="11"/>
      <c r="P252" s="9" t="str">
        <f t="shared" si="21"/>
        <v>2005 - 2009_Cardiff_2_LE_males</v>
      </c>
      <c r="Q252" s="10" t="s">
        <v>33</v>
      </c>
      <c r="R252" s="10" t="s">
        <v>28</v>
      </c>
      <c r="S252" s="10">
        <v>2</v>
      </c>
      <c r="T252" s="10" t="s">
        <v>21</v>
      </c>
      <c r="U252" s="10">
        <v>79.772882036516293</v>
      </c>
      <c r="V252" s="10">
        <v>0.3564653479255</v>
      </c>
      <c r="W252" s="10">
        <v>79.0742099545824</v>
      </c>
      <c r="X252" s="10">
        <v>80.4715541184503</v>
      </c>
      <c r="Y252" s="10">
        <v>0.69867208193400643</v>
      </c>
      <c r="Z252" s="10">
        <v>0.69867208193389274</v>
      </c>
    </row>
    <row r="253" spans="10:26">
      <c r="J253" s="11"/>
      <c r="K253" s="11"/>
      <c r="P253" s="9" t="str">
        <f t="shared" si="21"/>
        <v>2005 - 2009_Cardiff_3_LE_males</v>
      </c>
      <c r="Q253" s="10" t="s">
        <v>33</v>
      </c>
      <c r="R253" s="10" t="s">
        <v>28</v>
      </c>
      <c r="S253" s="10">
        <v>3</v>
      </c>
      <c r="T253" s="10" t="s">
        <v>21</v>
      </c>
      <c r="U253" s="10">
        <v>77.203063524243703</v>
      </c>
      <c r="V253" s="10">
        <v>0.36091808021740301</v>
      </c>
      <c r="W253" s="10">
        <v>76.495664087017602</v>
      </c>
      <c r="X253" s="10">
        <v>77.910462961469804</v>
      </c>
      <c r="Y253" s="10">
        <v>0.70739943722610121</v>
      </c>
      <c r="Z253" s="10">
        <v>0.70739943722610121</v>
      </c>
    </row>
    <row r="254" spans="10:26">
      <c r="J254" s="11"/>
      <c r="K254" s="11"/>
      <c r="P254" s="9" t="str">
        <f t="shared" si="21"/>
        <v>2005 - 2009_Cardiff_4_LE_males</v>
      </c>
      <c r="Q254" s="10" t="s">
        <v>33</v>
      </c>
      <c r="R254" s="10" t="s">
        <v>28</v>
      </c>
      <c r="S254" s="10">
        <v>4</v>
      </c>
      <c r="T254" s="10" t="s">
        <v>21</v>
      </c>
      <c r="U254" s="10">
        <v>74.445321129231701</v>
      </c>
      <c r="V254" s="10">
        <v>0.37171930641941298</v>
      </c>
      <c r="W254" s="10">
        <v>73.716751288649704</v>
      </c>
      <c r="X254" s="10">
        <v>75.173890969813797</v>
      </c>
      <c r="Y254" s="10">
        <v>0.72856984058209662</v>
      </c>
      <c r="Z254" s="10">
        <v>0.72856984058199714</v>
      </c>
    </row>
    <row r="255" spans="10:26">
      <c r="J255" s="11"/>
      <c r="K255" s="11"/>
      <c r="P255" s="9" t="str">
        <f t="shared" si="21"/>
        <v>2005 - 2009_Cardiff_5_LE_males</v>
      </c>
      <c r="Q255" s="10" t="s">
        <v>33</v>
      </c>
      <c r="R255" s="10" t="s">
        <v>28</v>
      </c>
      <c r="S255" s="10">
        <v>5</v>
      </c>
      <c r="T255" s="10" t="s">
        <v>21</v>
      </c>
      <c r="U255" s="10">
        <v>71.402992383973796</v>
      </c>
      <c r="V255" s="10">
        <v>0.36091383531891702</v>
      </c>
      <c r="W255" s="10">
        <v>70.695601266748696</v>
      </c>
      <c r="X255" s="10">
        <v>72.110383501198896</v>
      </c>
      <c r="Y255" s="10">
        <v>0.70739111722510017</v>
      </c>
      <c r="Z255" s="10">
        <v>0.70739111722510017</v>
      </c>
    </row>
    <row r="256" spans="10:26">
      <c r="J256" s="11"/>
      <c r="K256" s="11"/>
      <c r="P256" s="9" t="str">
        <f t="shared" si="21"/>
        <v>2005 - 2009_Carmarthenshire_0_LE_males</v>
      </c>
      <c r="Q256" s="10" t="s">
        <v>34</v>
      </c>
      <c r="R256" s="10" t="s">
        <v>28</v>
      </c>
      <c r="S256" s="10">
        <v>0</v>
      </c>
      <c r="T256" s="10" t="s">
        <v>21</v>
      </c>
      <c r="U256" s="10">
        <v>76.740308370363607</v>
      </c>
      <c r="V256" s="10">
        <v>0.21244080919958999</v>
      </c>
      <c r="W256" s="10">
        <v>76.3239243843324</v>
      </c>
      <c r="X256" s="10">
        <v>77.1566923563948</v>
      </c>
      <c r="Y256" s="10">
        <v>0.41638398603119242</v>
      </c>
      <c r="Z256" s="10">
        <v>0.41638398603120663</v>
      </c>
    </row>
    <row r="257" spans="10:26">
      <c r="J257" s="11"/>
      <c r="K257" s="11"/>
      <c r="P257" s="9" t="str">
        <f t="shared" si="21"/>
        <v>2005 - 2009_Carmarthenshire_1_LE_males</v>
      </c>
      <c r="Q257" s="10" t="s">
        <v>34</v>
      </c>
      <c r="R257" s="10" t="s">
        <v>28</v>
      </c>
      <c r="S257" s="10">
        <v>1</v>
      </c>
      <c r="T257" s="10" t="s">
        <v>21</v>
      </c>
      <c r="U257" s="10">
        <v>78.366801880255807</v>
      </c>
      <c r="V257" s="10">
        <v>0.465381440799366</v>
      </c>
      <c r="W257" s="10">
        <v>77.454654256289004</v>
      </c>
      <c r="X257" s="10">
        <v>79.278949504222496</v>
      </c>
      <c r="Y257" s="10">
        <v>0.91214762396668903</v>
      </c>
      <c r="Z257" s="10">
        <v>0.91214762396680271</v>
      </c>
    </row>
    <row r="258" spans="10:26">
      <c r="J258" s="11"/>
      <c r="K258" s="11"/>
      <c r="P258" s="9" t="str">
        <f t="shared" si="21"/>
        <v>2005 - 2009_Carmarthenshire_2_LE_males</v>
      </c>
      <c r="Q258" s="10" t="s">
        <v>34</v>
      </c>
      <c r="R258" s="10" t="s">
        <v>28</v>
      </c>
      <c r="S258" s="10">
        <v>2</v>
      </c>
      <c r="T258" s="10" t="s">
        <v>21</v>
      </c>
      <c r="U258" s="10">
        <v>78.017898502664707</v>
      </c>
      <c r="V258" s="10">
        <v>0.42515720111520999</v>
      </c>
      <c r="W258" s="10">
        <v>77.184590388478895</v>
      </c>
      <c r="X258" s="10">
        <v>78.851206616850504</v>
      </c>
      <c r="Y258" s="10">
        <v>0.83330811418579742</v>
      </c>
      <c r="Z258" s="10">
        <v>0.83330811418581163</v>
      </c>
    </row>
    <row r="259" spans="10:26">
      <c r="J259" s="11"/>
      <c r="K259" s="11"/>
      <c r="P259" s="9" t="str">
        <f t="shared" si="21"/>
        <v>2005 - 2009_Carmarthenshire_3_LE_males</v>
      </c>
      <c r="Q259" s="10" t="s">
        <v>34</v>
      </c>
      <c r="R259" s="10" t="s">
        <v>28</v>
      </c>
      <c r="S259" s="10">
        <v>3</v>
      </c>
      <c r="T259" s="10" t="s">
        <v>21</v>
      </c>
      <c r="U259" s="10">
        <v>77.251406266933799</v>
      </c>
      <c r="V259" s="10">
        <v>0.53106602359326405</v>
      </c>
      <c r="W259" s="10">
        <v>76.210516860691001</v>
      </c>
      <c r="X259" s="10">
        <v>78.292295673176596</v>
      </c>
      <c r="Y259" s="10">
        <v>1.0408894062427976</v>
      </c>
      <c r="Z259" s="10">
        <v>1.0408894062427976</v>
      </c>
    </row>
    <row r="260" spans="10:26">
      <c r="J260" s="11"/>
      <c r="K260" s="11"/>
      <c r="P260" s="9" t="str">
        <f t="shared" si="21"/>
        <v>2005 - 2009_Carmarthenshire_4_LE_males</v>
      </c>
      <c r="Q260" s="10" t="s">
        <v>34</v>
      </c>
      <c r="R260" s="10" t="s">
        <v>28</v>
      </c>
      <c r="S260" s="10">
        <v>4</v>
      </c>
      <c r="T260" s="10" t="s">
        <v>21</v>
      </c>
      <c r="U260" s="10">
        <v>76.967066275348301</v>
      </c>
      <c r="V260" s="10">
        <v>0.45185254995907898</v>
      </c>
      <c r="W260" s="10">
        <v>76.081435277428497</v>
      </c>
      <c r="X260" s="10">
        <v>77.852697273268106</v>
      </c>
      <c r="Y260" s="10">
        <v>0.88563099791980449</v>
      </c>
      <c r="Z260" s="10">
        <v>0.88563099791980449</v>
      </c>
    </row>
    <row r="261" spans="10:26">
      <c r="J261" s="11"/>
      <c r="K261" s="11"/>
      <c r="P261" s="9" t="str">
        <f t="shared" ref="P261:P324" si="22">R261&amp;"_"&amp;Q261&amp;"_"&amp;S261&amp;"_"&amp;"LE"&amp;"_"&amp;T261</f>
        <v>2005 - 2009_Carmarthenshire_5_LE_males</v>
      </c>
      <c r="Q261" s="10" t="s">
        <v>34</v>
      </c>
      <c r="R261" s="10" t="s">
        <v>28</v>
      </c>
      <c r="S261" s="10">
        <v>5</v>
      </c>
      <c r="T261" s="10" t="s">
        <v>21</v>
      </c>
      <c r="U261" s="10">
        <v>73.049353625167697</v>
      </c>
      <c r="V261" s="10">
        <v>0.494508412227401</v>
      </c>
      <c r="W261" s="10">
        <v>72.080117137201995</v>
      </c>
      <c r="X261" s="10">
        <v>74.018590113133399</v>
      </c>
      <c r="Y261" s="10">
        <v>0.96923648796570205</v>
      </c>
      <c r="Z261" s="10">
        <v>0.96923648796570205</v>
      </c>
    </row>
    <row r="262" spans="10:26">
      <c r="J262" s="11"/>
      <c r="K262" s="11"/>
      <c r="P262" s="9" t="str">
        <f t="shared" si="22"/>
        <v>2005 - 2009_Ceredigion_0_LE_males</v>
      </c>
      <c r="Q262" s="10" t="s">
        <v>36</v>
      </c>
      <c r="R262" s="10" t="s">
        <v>28</v>
      </c>
      <c r="S262" s="10">
        <v>0</v>
      </c>
      <c r="T262" s="10" t="s">
        <v>21</v>
      </c>
      <c r="U262" s="10">
        <v>80.018821423176405</v>
      </c>
      <c r="V262" s="10">
        <v>0.341943582572518</v>
      </c>
      <c r="W262" s="10">
        <v>79.348612001334303</v>
      </c>
      <c r="X262" s="10">
        <v>80.689030845018493</v>
      </c>
      <c r="Y262" s="10">
        <v>0.6702094218420882</v>
      </c>
      <c r="Z262" s="10">
        <v>0.67020942184210242</v>
      </c>
    </row>
    <row r="263" spans="10:26">
      <c r="J263" s="11"/>
      <c r="K263" s="11"/>
      <c r="P263" s="9" t="str">
        <f t="shared" si="22"/>
        <v>2005 - 2009_Ceredigion_1_LE_males</v>
      </c>
      <c r="Q263" s="10" t="s">
        <v>36</v>
      </c>
      <c r="R263" s="10" t="s">
        <v>28</v>
      </c>
      <c r="S263" s="10">
        <v>1</v>
      </c>
      <c r="T263" s="10" t="s">
        <v>21</v>
      </c>
      <c r="U263" s="10">
        <v>83.270641733786107</v>
      </c>
      <c r="V263" s="10">
        <v>0.88817481103712403</v>
      </c>
      <c r="W263" s="10">
        <v>81.529819104153304</v>
      </c>
      <c r="X263" s="10">
        <v>85.011464363418796</v>
      </c>
      <c r="Y263" s="10">
        <v>1.7408226296326887</v>
      </c>
      <c r="Z263" s="10">
        <v>1.7408226296328024</v>
      </c>
    </row>
    <row r="264" spans="10:26">
      <c r="J264" s="11"/>
      <c r="K264" s="11"/>
      <c r="P264" s="9" t="str">
        <f t="shared" si="22"/>
        <v>2005 - 2009_Ceredigion_2_LE_males</v>
      </c>
      <c r="Q264" s="10" t="s">
        <v>36</v>
      </c>
      <c r="R264" s="10" t="s">
        <v>28</v>
      </c>
      <c r="S264" s="10">
        <v>2</v>
      </c>
      <c r="T264" s="10" t="s">
        <v>21</v>
      </c>
      <c r="U264" s="10">
        <v>81.254928336214107</v>
      </c>
      <c r="V264" s="10">
        <v>0.57664254228751199</v>
      </c>
      <c r="W264" s="10">
        <v>80.124708953330497</v>
      </c>
      <c r="X264" s="10">
        <v>82.385147719097603</v>
      </c>
      <c r="Y264" s="10">
        <v>1.1302193828834959</v>
      </c>
      <c r="Z264" s="10">
        <v>1.1302193828836096</v>
      </c>
    </row>
    <row r="265" spans="10:26">
      <c r="J265" s="11"/>
      <c r="K265" s="11"/>
      <c r="P265" s="9" t="str">
        <f t="shared" si="22"/>
        <v>2005 - 2009_Ceredigion_3_LE_males</v>
      </c>
      <c r="Q265" s="10" t="s">
        <v>36</v>
      </c>
      <c r="R265" s="10" t="s">
        <v>28</v>
      </c>
      <c r="S265" s="10">
        <v>3</v>
      </c>
      <c r="T265" s="10" t="s">
        <v>21</v>
      </c>
      <c r="U265" s="10">
        <v>81.237915066948503</v>
      </c>
      <c r="V265" s="10">
        <v>0.87768554434677604</v>
      </c>
      <c r="W265" s="10">
        <v>79.517651400028797</v>
      </c>
      <c r="X265" s="10">
        <v>82.958178733868095</v>
      </c>
      <c r="Y265" s="10">
        <v>1.7202636669195925</v>
      </c>
      <c r="Z265" s="10">
        <v>1.7202636669197062</v>
      </c>
    </row>
    <row r="266" spans="10:26">
      <c r="J266" s="11"/>
      <c r="K266" s="11"/>
      <c r="P266" s="9" t="str">
        <f t="shared" si="22"/>
        <v>2005 - 2009_Ceredigion_4_LE_males</v>
      </c>
      <c r="Q266" s="10" t="s">
        <v>36</v>
      </c>
      <c r="R266" s="10" t="s">
        <v>28</v>
      </c>
      <c r="S266" s="10">
        <v>4</v>
      </c>
      <c r="T266" s="10" t="s">
        <v>21</v>
      </c>
      <c r="U266" s="10">
        <v>77.536976750692006</v>
      </c>
      <c r="V266" s="10">
        <v>0.79474868287622402</v>
      </c>
      <c r="W266" s="10">
        <v>75.979269332254603</v>
      </c>
      <c r="X266" s="10">
        <v>79.094684169129394</v>
      </c>
      <c r="Y266" s="10">
        <v>1.5577074184373885</v>
      </c>
      <c r="Z266" s="10">
        <v>1.5577074184374027</v>
      </c>
    </row>
    <row r="267" spans="10:26">
      <c r="J267" s="11"/>
      <c r="K267" s="11"/>
      <c r="P267" s="9" t="str">
        <f t="shared" si="22"/>
        <v>2005 - 2009_Ceredigion_5_LE_males</v>
      </c>
      <c r="Q267" s="10" t="s">
        <v>36</v>
      </c>
      <c r="R267" s="10" t="s">
        <v>28</v>
      </c>
      <c r="S267" s="10">
        <v>5</v>
      </c>
      <c r="T267" s="10" t="s">
        <v>21</v>
      </c>
      <c r="U267" s="10">
        <v>77.595494069803806</v>
      </c>
      <c r="V267" s="10">
        <v>0.80918950428698</v>
      </c>
      <c r="W267" s="10">
        <v>76.009482641401306</v>
      </c>
      <c r="X267" s="10">
        <v>79.181505498206306</v>
      </c>
      <c r="Y267" s="10">
        <v>1.5860114284025002</v>
      </c>
      <c r="Z267" s="10">
        <v>1.5860114284025002</v>
      </c>
    </row>
    <row r="268" spans="10:26">
      <c r="J268" s="11"/>
      <c r="K268" s="11"/>
      <c r="P268" s="9" t="str">
        <f t="shared" si="22"/>
        <v>2005 - 2009_Conwy_0_LE_males</v>
      </c>
      <c r="Q268" s="10" t="s">
        <v>37</v>
      </c>
      <c r="R268" s="10" t="s">
        <v>28</v>
      </c>
      <c r="S268" s="10">
        <v>0</v>
      </c>
      <c r="T268" s="10" t="s">
        <v>21</v>
      </c>
      <c r="U268" s="10">
        <v>76.984893443205294</v>
      </c>
      <c r="V268" s="10">
        <v>0.285230256164969</v>
      </c>
      <c r="W268" s="10">
        <v>76.425842141121905</v>
      </c>
      <c r="X268" s="10">
        <v>77.543944745288599</v>
      </c>
      <c r="Y268" s="10">
        <v>0.55905130208330434</v>
      </c>
      <c r="Z268" s="10">
        <v>0.5590513020833896</v>
      </c>
    </row>
    <row r="269" spans="10:26">
      <c r="J269" s="11"/>
      <c r="K269" s="11"/>
      <c r="P269" s="9" t="str">
        <f t="shared" si="22"/>
        <v>2005 - 2009_Conwy_1_LE_males</v>
      </c>
      <c r="Q269" s="10" t="s">
        <v>37</v>
      </c>
      <c r="R269" s="10" t="s">
        <v>28</v>
      </c>
      <c r="S269" s="10">
        <v>1</v>
      </c>
      <c r="T269" s="10" t="s">
        <v>21</v>
      </c>
      <c r="U269" s="10">
        <v>80.031490557452003</v>
      </c>
      <c r="V269" s="10">
        <v>0.59723298128862801</v>
      </c>
      <c r="W269" s="10">
        <v>78.8609139141263</v>
      </c>
      <c r="X269" s="10">
        <v>81.202067200777705</v>
      </c>
      <c r="Y269" s="10">
        <v>1.1705766433257025</v>
      </c>
      <c r="Z269" s="10">
        <v>1.1705766433257025</v>
      </c>
    </row>
    <row r="270" spans="10:26">
      <c r="J270" s="11"/>
      <c r="K270" s="11"/>
      <c r="P270" s="9" t="str">
        <f t="shared" si="22"/>
        <v>2005 - 2009_Conwy_2_LE_males</v>
      </c>
      <c r="Q270" s="10" t="s">
        <v>37</v>
      </c>
      <c r="R270" s="10" t="s">
        <v>28</v>
      </c>
      <c r="S270" s="10">
        <v>2</v>
      </c>
      <c r="T270" s="10" t="s">
        <v>21</v>
      </c>
      <c r="U270" s="10">
        <v>78.391235762512807</v>
      </c>
      <c r="V270" s="10">
        <v>0.63385151345124402</v>
      </c>
      <c r="W270" s="10">
        <v>77.148886796148403</v>
      </c>
      <c r="X270" s="10">
        <v>79.633584728877196</v>
      </c>
      <c r="Y270" s="10">
        <v>1.2423489663643892</v>
      </c>
      <c r="Z270" s="10">
        <v>1.2423489663644034</v>
      </c>
    </row>
    <row r="271" spans="10:26">
      <c r="J271" s="11"/>
      <c r="K271" s="11"/>
      <c r="P271" s="9" t="str">
        <f t="shared" si="22"/>
        <v>2005 - 2009_Conwy_3_LE_males</v>
      </c>
      <c r="Q271" s="10" t="s">
        <v>37</v>
      </c>
      <c r="R271" s="10" t="s">
        <v>28</v>
      </c>
      <c r="S271" s="10">
        <v>3</v>
      </c>
      <c r="T271" s="10" t="s">
        <v>21</v>
      </c>
      <c r="U271" s="10">
        <v>77.458294496971902</v>
      </c>
      <c r="V271" s="10">
        <v>0.62690115891522502</v>
      </c>
      <c r="W271" s="10">
        <v>76.229568225497999</v>
      </c>
      <c r="X271" s="10">
        <v>78.687020768445706</v>
      </c>
      <c r="Y271" s="10">
        <v>1.2287262714738034</v>
      </c>
      <c r="Z271" s="10">
        <v>1.2287262714739029</v>
      </c>
    </row>
    <row r="272" spans="10:26">
      <c r="J272" s="11"/>
      <c r="K272" s="11"/>
      <c r="P272" s="9" t="str">
        <f t="shared" si="22"/>
        <v>2005 - 2009_Conwy_4_LE_males</v>
      </c>
      <c r="Q272" s="10" t="s">
        <v>37</v>
      </c>
      <c r="R272" s="10" t="s">
        <v>28</v>
      </c>
      <c r="S272" s="10">
        <v>4</v>
      </c>
      <c r="T272" s="10" t="s">
        <v>21</v>
      </c>
      <c r="U272" s="10">
        <v>75.751202702482203</v>
      </c>
      <c r="V272" s="10">
        <v>0.66278505592487402</v>
      </c>
      <c r="W272" s="10">
        <v>74.452143992869395</v>
      </c>
      <c r="X272" s="10">
        <v>77.050261412094898</v>
      </c>
      <c r="Y272" s="10">
        <v>1.2990587096126944</v>
      </c>
      <c r="Z272" s="10">
        <v>1.2990587096128081</v>
      </c>
    </row>
    <row r="273" spans="10:26">
      <c r="J273" s="11"/>
      <c r="K273" s="11"/>
      <c r="P273" s="9" t="str">
        <f t="shared" si="22"/>
        <v>2005 - 2009_Conwy_5_LE_males</v>
      </c>
      <c r="Q273" s="10" t="s">
        <v>37</v>
      </c>
      <c r="R273" s="10" t="s">
        <v>28</v>
      </c>
      <c r="S273" s="10">
        <v>5</v>
      </c>
      <c r="T273" s="10" t="s">
        <v>21</v>
      </c>
      <c r="U273" s="10">
        <v>73.357054218695694</v>
      </c>
      <c r="V273" s="10">
        <v>0.64020350588919295</v>
      </c>
      <c r="W273" s="10">
        <v>72.102255347152905</v>
      </c>
      <c r="X273" s="10">
        <v>74.611853090238498</v>
      </c>
      <c r="Y273" s="10">
        <v>1.2547988715428033</v>
      </c>
      <c r="Z273" s="10">
        <v>1.2547988715427891</v>
      </c>
    </row>
    <row r="274" spans="10:26">
      <c r="J274" s="11"/>
      <c r="K274" s="11"/>
      <c r="P274" s="9" t="str">
        <f t="shared" si="22"/>
        <v>2005 - 2009_Denbighshire_0_LE_males</v>
      </c>
      <c r="Q274" s="10" t="s">
        <v>38</v>
      </c>
      <c r="R274" s="10" t="s">
        <v>28</v>
      </c>
      <c r="S274" s="10">
        <v>0</v>
      </c>
      <c r="T274" s="10" t="s">
        <v>21</v>
      </c>
      <c r="U274" s="10">
        <v>77.518655450102401</v>
      </c>
      <c r="V274" s="10">
        <v>0.29757823361852798</v>
      </c>
      <c r="W274" s="10">
        <v>76.935402112209999</v>
      </c>
      <c r="X274" s="10">
        <v>78.101908787994702</v>
      </c>
      <c r="Y274" s="10">
        <v>0.58325333789230172</v>
      </c>
      <c r="Z274" s="10">
        <v>0.58325333789240119</v>
      </c>
    </row>
    <row r="275" spans="10:26">
      <c r="J275" s="11"/>
      <c r="K275" s="11"/>
      <c r="P275" s="9" t="str">
        <f t="shared" si="22"/>
        <v>2005 - 2009_Denbighshire_1_LE_males</v>
      </c>
      <c r="Q275" s="10" t="s">
        <v>38</v>
      </c>
      <c r="R275" s="10" t="s">
        <v>28</v>
      </c>
      <c r="S275" s="10">
        <v>1</v>
      </c>
      <c r="T275" s="10" t="s">
        <v>21</v>
      </c>
      <c r="U275" s="10">
        <v>78.925610931804499</v>
      </c>
      <c r="V275" s="10">
        <v>0.697437933098361</v>
      </c>
      <c r="W275" s="10">
        <v>77.558632582931693</v>
      </c>
      <c r="X275" s="10">
        <v>80.292589280677305</v>
      </c>
      <c r="Y275" s="10">
        <v>1.3669783488728058</v>
      </c>
      <c r="Z275" s="10">
        <v>1.3669783488728058</v>
      </c>
    </row>
    <row r="276" spans="10:26">
      <c r="J276" s="11"/>
      <c r="K276" s="11"/>
      <c r="P276" s="9" t="str">
        <f t="shared" si="22"/>
        <v>2005 - 2009_Denbighshire_2_LE_males</v>
      </c>
      <c r="Q276" s="10" t="s">
        <v>38</v>
      </c>
      <c r="R276" s="10" t="s">
        <v>28</v>
      </c>
      <c r="S276" s="10">
        <v>2</v>
      </c>
      <c r="T276" s="10" t="s">
        <v>21</v>
      </c>
      <c r="U276" s="10">
        <v>80.364971517524097</v>
      </c>
      <c r="V276" s="10">
        <v>0.61480777208812898</v>
      </c>
      <c r="W276" s="10">
        <v>79.159948284231305</v>
      </c>
      <c r="X276" s="10">
        <v>81.569994750816804</v>
      </c>
      <c r="Y276" s="10">
        <v>1.2050232332927067</v>
      </c>
      <c r="Z276" s="10">
        <v>1.2050232332927919</v>
      </c>
    </row>
    <row r="277" spans="10:26">
      <c r="J277" s="11"/>
      <c r="K277" s="11"/>
      <c r="P277" s="9" t="str">
        <f t="shared" si="22"/>
        <v>2005 - 2009_Denbighshire_3_LE_males</v>
      </c>
      <c r="Q277" s="10" t="s">
        <v>38</v>
      </c>
      <c r="R277" s="10" t="s">
        <v>28</v>
      </c>
      <c r="S277" s="10">
        <v>3</v>
      </c>
      <c r="T277" s="10" t="s">
        <v>21</v>
      </c>
      <c r="U277" s="10">
        <v>77.985346621740106</v>
      </c>
      <c r="V277" s="10">
        <v>0.61919086456174699</v>
      </c>
      <c r="W277" s="10">
        <v>76.771732527199006</v>
      </c>
      <c r="X277" s="10">
        <v>79.198960716281107</v>
      </c>
      <c r="Y277" s="10">
        <v>1.2136140945410006</v>
      </c>
      <c r="Z277" s="10">
        <v>1.2136140945411</v>
      </c>
    </row>
    <row r="278" spans="10:26">
      <c r="J278" s="11"/>
      <c r="K278" s="11"/>
      <c r="P278" s="9" t="str">
        <f t="shared" si="22"/>
        <v>2005 - 2009_Denbighshire_4_LE_males</v>
      </c>
      <c r="Q278" s="10" t="s">
        <v>38</v>
      </c>
      <c r="R278" s="10" t="s">
        <v>28</v>
      </c>
      <c r="S278" s="10">
        <v>4</v>
      </c>
      <c r="T278" s="10" t="s">
        <v>21</v>
      </c>
      <c r="U278" s="10">
        <v>78.001764930276806</v>
      </c>
      <c r="V278" s="10">
        <v>0.60438557951961303</v>
      </c>
      <c r="W278" s="10">
        <v>76.817169194418398</v>
      </c>
      <c r="X278" s="10">
        <v>79.186360666135201</v>
      </c>
      <c r="Y278" s="10">
        <v>1.1845957358583945</v>
      </c>
      <c r="Z278" s="10">
        <v>1.1845957358584087</v>
      </c>
    </row>
    <row r="279" spans="10:26">
      <c r="J279" s="11"/>
      <c r="K279" s="11"/>
      <c r="P279" s="9" t="str">
        <f t="shared" si="22"/>
        <v>2005 - 2009_Denbighshire_5_LE_males</v>
      </c>
      <c r="Q279" s="10" t="s">
        <v>38</v>
      </c>
      <c r="R279" s="10" t="s">
        <v>28</v>
      </c>
      <c r="S279" s="10">
        <v>5</v>
      </c>
      <c r="T279" s="10" t="s">
        <v>21</v>
      </c>
      <c r="U279" s="10">
        <v>72.3101784746638</v>
      </c>
      <c r="V279" s="10">
        <v>0.76511630952852905</v>
      </c>
      <c r="W279" s="10">
        <v>70.810550507987898</v>
      </c>
      <c r="X279" s="10">
        <v>73.809806441339802</v>
      </c>
      <c r="Y279" s="10">
        <v>1.4996279666760017</v>
      </c>
      <c r="Z279" s="10">
        <v>1.4996279666759023</v>
      </c>
    </row>
    <row r="280" spans="10:26">
      <c r="J280" s="11"/>
      <c r="K280" s="11"/>
      <c r="P280" s="9" t="str">
        <f t="shared" si="22"/>
        <v>2005 - 2009_Flintshire_0_LE_males</v>
      </c>
      <c r="Q280" s="10" t="s">
        <v>39</v>
      </c>
      <c r="R280" s="10" t="s">
        <v>28</v>
      </c>
      <c r="S280" s="10">
        <v>0</v>
      </c>
      <c r="T280" s="10" t="s">
        <v>21</v>
      </c>
      <c r="U280" s="10">
        <v>77.703644477172503</v>
      </c>
      <c r="V280" s="10">
        <v>0.23610580688158</v>
      </c>
      <c r="W280" s="10">
        <v>77.240877095684596</v>
      </c>
      <c r="X280" s="10">
        <v>78.166411858660396</v>
      </c>
      <c r="Y280" s="10">
        <v>0.4627673814878932</v>
      </c>
      <c r="Z280" s="10">
        <v>0.46276738148790741</v>
      </c>
    </row>
    <row r="281" spans="10:26">
      <c r="J281" s="11"/>
      <c r="K281" s="11"/>
      <c r="P281" s="9" t="str">
        <f t="shared" si="22"/>
        <v>2005 - 2009_Flintshire_1_LE_males</v>
      </c>
      <c r="Q281" s="10" t="s">
        <v>39</v>
      </c>
      <c r="R281" s="10" t="s">
        <v>28</v>
      </c>
      <c r="S281" s="10">
        <v>1</v>
      </c>
      <c r="T281" s="10" t="s">
        <v>21</v>
      </c>
      <c r="U281" s="10">
        <v>80.208624769137799</v>
      </c>
      <c r="V281" s="10">
        <v>0.54392225855573195</v>
      </c>
      <c r="W281" s="10">
        <v>79.142537142368596</v>
      </c>
      <c r="X281" s="10">
        <v>81.274712395907102</v>
      </c>
      <c r="Y281" s="10">
        <v>1.0660876267693027</v>
      </c>
      <c r="Z281" s="10">
        <v>1.0660876267692032</v>
      </c>
    </row>
    <row r="282" spans="10:26">
      <c r="J282" s="11"/>
      <c r="K282" s="11"/>
      <c r="P282" s="9" t="str">
        <f t="shared" si="22"/>
        <v>2005 - 2009_Flintshire_2_LE_males</v>
      </c>
      <c r="Q282" s="10" t="s">
        <v>39</v>
      </c>
      <c r="R282" s="10" t="s">
        <v>28</v>
      </c>
      <c r="S282" s="10">
        <v>2</v>
      </c>
      <c r="T282" s="10" t="s">
        <v>21</v>
      </c>
      <c r="U282" s="10">
        <v>78.757013749480294</v>
      </c>
      <c r="V282" s="10">
        <v>0.57013513717861797</v>
      </c>
      <c r="W282" s="10">
        <v>77.639548880610207</v>
      </c>
      <c r="X282" s="10">
        <v>79.874478618350295</v>
      </c>
      <c r="Y282" s="10">
        <v>1.1174648688700017</v>
      </c>
      <c r="Z282" s="10">
        <v>1.117464868870087</v>
      </c>
    </row>
    <row r="283" spans="10:26">
      <c r="J283" s="11"/>
      <c r="K283" s="11"/>
      <c r="P283" s="9" t="str">
        <f t="shared" si="22"/>
        <v>2005 - 2009_Flintshire_3_LE_males</v>
      </c>
      <c r="Q283" s="10" t="s">
        <v>39</v>
      </c>
      <c r="R283" s="10" t="s">
        <v>28</v>
      </c>
      <c r="S283" s="10">
        <v>3</v>
      </c>
      <c r="T283" s="10" t="s">
        <v>21</v>
      </c>
      <c r="U283" s="10">
        <v>79.328680754044697</v>
      </c>
      <c r="V283" s="10">
        <v>0.47924990796137901</v>
      </c>
      <c r="W283" s="10">
        <v>78.389350934440401</v>
      </c>
      <c r="X283" s="10">
        <v>80.268010573648993</v>
      </c>
      <c r="Y283" s="10">
        <v>0.93932981960429629</v>
      </c>
      <c r="Z283" s="10">
        <v>0.93932981960429629</v>
      </c>
    </row>
    <row r="284" spans="10:26">
      <c r="J284" s="11"/>
      <c r="K284" s="11"/>
      <c r="P284" s="9" t="str">
        <f t="shared" si="22"/>
        <v>2005 - 2009_Flintshire_4_LE_males</v>
      </c>
      <c r="Q284" s="10" t="s">
        <v>39</v>
      </c>
      <c r="R284" s="10" t="s">
        <v>28</v>
      </c>
      <c r="S284" s="10">
        <v>4</v>
      </c>
      <c r="T284" s="10" t="s">
        <v>21</v>
      </c>
      <c r="U284" s="10">
        <v>76.798263889784096</v>
      </c>
      <c r="V284" s="10">
        <v>0.53294291073936695</v>
      </c>
      <c r="W284" s="10">
        <v>75.753695784735001</v>
      </c>
      <c r="X284" s="10">
        <v>77.842831994833304</v>
      </c>
      <c r="Y284" s="10">
        <v>1.0445681050492084</v>
      </c>
      <c r="Z284" s="10">
        <v>1.0445681050490947</v>
      </c>
    </row>
    <row r="285" spans="10:26">
      <c r="J285" s="11"/>
      <c r="K285" s="11"/>
      <c r="P285" s="9" t="str">
        <f t="shared" si="22"/>
        <v>2005 - 2009_Flintshire_5_LE_males</v>
      </c>
      <c r="Q285" s="10" t="s">
        <v>39</v>
      </c>
      <c r="R285" s="10" t="s">
        <v>28</v>
      </c>
      <c r="S285" s="10">
        <v>5</v>
      </c>
      <c r="T285" s="10" t="s">
        <v>21</v>
      </c>
      <c r="U285" s="10">
        <v>73.809517923340593</v>
      </c>
      <c r="V285" s="10">
        <v>0.52565582987308102</v>
      </c>
      <c r="W285" s="10">
        <v>72.779232496789405</v>
      </c>
      <c r="X285" s="10">
        <v>74.839803349891795</v>
      </c>
      <c r="Y285" s="10">
        <v>1.0302854265512025</v>
      </c>
      <c r="Z285" s="10">
        <v>1.0302854265511883</v>
      </c>
    </row>
    <row r="286" spans="10:26">
      <c r="J286" s="11"/>
      <c r="K286" s="11"/>
      <c r="P286" s="9" t="str">
        <f t="shared" si="22"/>
        <v>2005 - 2009_Gwynedd_0_LE_males</v>
      </c>
      <c r="Q286" s="10" t="s">
        <v>40</v>
      </c>
      <c r="R286" s="10" t="s">
        <v>28</v>
      </c>
      <c r="S286" s="10">
        <v>0</v>
      </c>
      <c r="T286" s="10" t="s">
        <v>21</v>
      </c>
      <c r="U286" s="10">
        <v>77.128475719447906</v>
      </c>
      <c r="V286" s="10">
        <v>0.27340460382480702</v>
      </c>
      <c r="W286" s="10">
        <v>76.5926026959513</v>
      </c>
      <c r="X286" s="10">
        <v>77.664348742944497</v>
      </c>
      <c r="Y286" s="10">
        <v>0.53587302349659183</v>
      </c>
      <c r="Z286" s="10">
        <v>0.53587302349660604</v>
      </c>
    </row>
    <row r="287" spans="10:26">
      <c r="J287" s="11"/>
      <c r="K287" s="11"/>
      <c r="P287" s="9" t="str">
        <f t="shared" si="22"/>
        <v>2005 - 2009_Gwynedd_1_LE_males</v>
      </c>
      <c r="Q287" s="10" t="s">
        <v>40</v>
      </c>
      <c r="R287" s="10" t="s">
        <v>28</v>
      </c>
      <c r="S287" s="10">
        <v>1</v>
      </c>
      <c r="T287" s="10" t="s">
        <v>21</v>
      </c>
      <c r="U287" s="10">
        <v>78.264301400287493</v>
      </c>
      <c r="V287" s="10">
        <v>0.63678239625413802</v>
      </c>
      <c r="W287" s="10">
        <v>77.016207903629393</v>
      </c>
      <c r="X287" s="10">
        <v>79.512394896945594</v>
      </c>
      <c r="Y287" s="10">
        <v>1.2480934966581003</v>
      </c>
      <c r="Z287" s="10">
        <v>1.2480934966581003</v>
      </c>
    </row>
    <row r="288" spans="10:26">
      <c r="J288" s="11"/>
      <c r="K288" s="11"/>
      <c r="P288" s="9" t="str">
        <f t="shared" si="22"/>
        <v>2005 - 2009_Gwynedd_2_LE_males</v>
      </c>
      <c r="Q288" s="10" t="s">
        <v>40</v>
      </c>
      <c r="R288" s="10" t="s">
        <v>28</v>
      </c>
      <c r="S288" s="10">
        <v>2</v>
      </c>
      <c r="T288" s="10" t="s">
        <v>21</v>
      </c>
      <c r="U288" s="10">
        <v>77.722777314413904</v>
      </c>
      <c r="V288" s="10">
        <v>0.60677829627981605</v>
      </c>
      <c r="W288" s="10">
        <v>76.533491853705499</v>
      </c>
      <c r="X288" s="10">
        <v>78.912062775122394</v>
      </c>
      <c r="Y288" s="10">
        <v>1.1892854607084899</v>
      </c>
      <c r="Z288" s="10">
        <v>1.1892854607084047</v>
      </c>
    </row>
    <row r="289" spans="10:26">
      <c r="J289" s="11"/>
      <c r="K289" s="11"/>
      <c r="P289" s="9" t="str">
        <f t="shared" si="22"/>
        <v>2005 - 2009_Gwynedd_3_LE_males</v>
      </c>
      <c r="Q289" s="10" t="s">
        <v>40</v>
      </c>
      <c r="R289" s="10" t="s">
        <v>28</v>
      </c>
      <c r="S289" s="10">
        <v>3</v>
      </c>
      <c r="T289" s="10" t="s">
        <v>21</v>
      </c>
      <c r="U289" s="10">
        <v>77.194970863147404</v>
      </c>
      <c r="V289" s="10">
        <v>0.61962725378752503</v>
      </c>
      <c r="W289" s="10">
        <v>75.980501445723903</v>
      </c>
      <c r="X289" s="10">
        <v>78.409440280571005</v>
      </c>
      <c r="Y289" s="10">
        <v>1.2144694174236008</v>
      </c>
      <c r="Z289" s="10">
        <v>1.2144694174235013</v>
      </c>
    </row>
    <row r="290" spans="10:26">
      <c r="J290" s="11"/>
      <c r="K290" s="11"/>
      <c r="P290" s="9" t="str">
        <f t="shared" si="22"/>
        <v>2005 - 2009_Gwynedd_4_LE_males</v>
      </c>
      <c r="Q290" s="10" t="s">
        <v>40</v>
      </c>
      <c r="R290" s="10" t="s">
        <v>28</v>
      </c>
      <c r="S290" s="10">
        <v>4</v>
      </c>
      <c r="T290" s="10" t="s">
        <v>21</v>
      </c>
      <c r="U290" s="10">
        <v>77.3101055763738</v>
      </c>
      <c r="V290" s="10">
        <v>0.66533059739213296</v>
      </c>
      <c r="W290" s="10">
        <v>76.006057605485196</v>
      </c>
      <c r="X290" s="10">
        <v>78.614153547262404</v>
      </c>
      <c r="Y290" s="10">
        <v>1.3040479708886039</v>
      </c>
      <c r="Z290" s="10">
        <v>1.3040479708886039</v>
      </c>
    </row>
    <row r="291" spans="10:26">
      <c r="J291" s="11"/>
      <c r="K291" s="11"/>
      <c r="P291" s="9" t="str">
        <f t="shared" si="22"/>
        <v>2005 - 2009_Gwynedd_5_LE_males</v>
      </c>
      <c r="Q291" s="10" t="s">
        <v>40</v>
      </c>
      <c r="R291" s="10" t="s">
        <v>28</v>
      </c>
      <c r="S291" s="10">
        <v>5</v>
      </c>
      <c r="T291" s="10" t="s">
        <v>21</v>
      </c>
      <c r="U291" s="10">
        <v>75.093537564038101</v>
      </c>
      <c r="V291" s="10">
        <v>0.56156664983129201</v>
      </c>
      <c r="W291" s="10">
        <v>73.992866930368805</v>
      </c>
      <c r="X291" s="10">
        <v>76.194208197707496</v>
      </c>
      <c r="Y291" s="10">
        <v>1.1006706336693952</v>
      </c>
      <c r="Z291" s="10">
        <v>1.1006706336692957</v>
      </c>
    </row>
    <row r="292" spans="10:26">
      <c r="J292" s="11"/>
      <c r="K292" s="11"/>
      <c r="P292" s="9" t="str">
        <f t="shared" si="22"/>
        <v>2005 - 2009_Isle of Anglesey_0_LE_males</v>
      </c>
      <c r="Q292" s="10" t="s">
        <v>41</v>
      </c>
      <c r="R292" s="10" t="s">
        <v>28</v>
      </c>
      <c r="S292" s="10">
        <v>0</v>
      </c>
      <c r="T292" s="10" t="s">
        <v>21</v>
      </c>
      <c r="U292" s="10">
        <v>76.816411605632496</v>
      </c>
      <c r="V292" s="10">
        <v>0.35840510520799501</v>
      </c>
      <c r="W292" s="10">
        <v>76.113937599424901</v>
      </c>
      <c r="X292" s="10">
        <v>77.518885611840204</v>
      </c>
      <c r="Y292" s="10">
        <v>0.70247400620770861</v>
      </c>
      <c r="Z292" s="10">
        <v>0.70247400620759493</v>
      </c>
    </row>
    <row r="293" spans="10:26">
      <c r="J293" s="11"/>
      <c r="K293" s="11"/>
      <c r="P293" s="9" t="str">
        <f t="shared" si="22"/>
        <v>2005 - 2009_Isle of Anglesey_1_LE_males</v>
      </c>
      <c r="Q293" s="10" t="s">
        <v>41</v>
      </c>
      <c r="R293" s="10" t="s">
        <v>28</v>
      </c>
      <c r="S293" s="10">
        <v>1</v>
      </c>
      <c r="T293" s="10" t="s">
        <v>21</v>
      </c>
      <c r="U293" s="10">
        <v>79.581680369884097</v>
      </c>
      <c r="V293" s="10">
        <v>0.72209525798391105</v>
      </c>
      <c r="W293" s="10">
        <v>78.166373664235707</v>
      </c>
      <c r="X293" s="10">
        <v>80.996987075532601</v>
      </c>
      <c r="Y293" s="10">
        <v>1.4153067056485042</v>
      </c>
      <c r="Z293" s="10">
        <v>1.4153067056483906</v>
      </c>
    </row>
    <row r="294" spans="10:26">
      <c r="J294" s="11"/>
      <c r="K294" s="11"/>
      <c r="P294" s="9" t="str">
        <f t="shared" si="22"/>
        <v>2005 - 2009_Isle of Anglesey_2_LE_males</v>
      </c>
      <c r="Q294" s="10" t="s">
        <v>41</v>
      </c>
      <c r="R294" s="10" t="s">
        <v>28</v>
      </c>
      <c r="S294" s="10">
        <v>2</v>
      </c>
      <c r="T294" s="10" t="s">
        <v>21</v>
      </c>
      <c r="U294" s="10">
        <v>77.825922984148505</v>
      </c>
      <c r="V294" s="10">
        <v>0.78612294212683298</v>
      </c>
      <c r="W294" s="10">
        <v>76.285122017579894</v>
      </c>
      <c r="X294" s="10">
        <v>79.366723950717102</v>
      </c>
      <c r="Y294" s="10">
        <v>1.5408009665685967</v>
      </c>
      <c r="Z294" s="10">
        <v>1.5408009665686109</v>
      </c>
    </row>
    <row r="295" spans="10:26">
      <c r="J295" s="11"/>
      <c r="K295" s="11"/>
      <c r="P295" s="9" t="str">
        <f t="shared" si="22"/>
        <v>2005 - 2009_Isle of Anglesey_3_LE_males</v>
      </c>
      <c r="Q295" s="10" t="s">
        <v>41</v>
      </c>
      <c r="R295" s="10" t="s">
        <v>28</v>
      </c>
      <c r="S295" s="10">
        <v>3</v>
      </c>
      <c r="T295" s="10" t="s">
        <v>21</v>
      </c>
      <c r="U295" s="10">
        <v>76.011060818725497</v>
      </c>
      <c r="V295" s="10">
        <v>0.91449256297521797</v>
      </c>
      <c r="W295" s="10">
        <v>74.218655395294107</v>
      </c>
      <c r="X295" s="10">
        <v>77.803466242157</v>
      </c>
      <c r="Y295" s="10">
        <v>1.7924054234315037</v>
      </c>
      <c r="Z295" s="10">
        <v>1.79240542343139</v>
      </c>
    </row>
    <row r="296" spans="10:26">
      <c r="J296" s="11"/>
      <c r="K296" s="11"/>
      <c r="P296" s="9" t="str">
        <f t="shared" si="22"/>
        <v>2005 - 2009_Isle of Anglesey_4_LE_males</v>
      </c>
      <c r="Q296" s="10" t="s">
        <v>41</v>
      </c>
      <c r="R296" s="10" t="s">
        <v>28</v>
      </c>
      <c r="S296" s="10">
        <v>4</v>
      </c>
      <c r="T296" s="10" t="s">
        <v>21</v>
      </c>
      <c r="U296" s="10">
        <v>77.498015603338303</v>
      </c>
      <c r="V296" s="10">
        <v>0.782952999655538</v>
      </c>
      <c r="W296" s="10">
        <v>75.9634277240134</v>
      </c>
      <c r="X296" s="10">
        <v>79.032603482663205</v>
      </c>
      <c r="Y296" s="10">
        <v>1.5345878793249028</v>
      </c>
      <c r="Z296" s="10">
        <v>1.5345878793249028</v>
      </c>
    </row>
    <row r="297" spans="10:26">
      <c r="J297" s="11"/>
      <c r="K297" s="11"/>
      <c r="P297" s="9" t="str">
        <f t="shared" si="22"/>
        <v>2005 - 2009_Isle of Anglesey_5_LE_males</v>
      </c>
      <c r="Q297" s="10" t="s">
        <v>41</v>
      </c>
      <c r="R297" s="10" t="s">
        <v>28</v>
      </c>
      <c r="S297" s="10">
        <v>5</v>
      </c>
      <c r="T297" s="10" t="s">
        <v>21</v>
      </c>
      <c r="U297" s="10">
        <v>73.144864701131795</v>
      </c>
      <c r="V297" s="10">
        <v>0.78606562825392501</v>
      </c>
      <c r="W297" s="10">
        <v>71.604176069754104</v>
      </c>
      <c r="X297" s="10">
        <v>74.6855533325095</v>
      </c>
      <c r="Y297" s="10">
        <v>1.5406886313777051</v>
      </c>
      <c r="Z297" s="10">
        <v>1.5406886313776909</v>
      </c>
    </row>
    <row r="298" spans="10:26">
      <c r="J298" s="11"/>
      <c r="K298" s="11"/>
      <c r="P298" s="9" t="str">
        <f t="shared" si="22"/>
        <v>2005 - 2009_Merthyr Tydfil_0_LE_males</v>
      </c>
      <c r="Q298" s="10" t="s">
        <v>43</v>
      </c>
      <c r="R298" s="10" t="s">
        <v>28</v>
      </c>
      <c r="S298" s="10">
        <v>0</v>
      </c>
      <c r="T298" s="10" t="s">
        <v>21</v>
      </c>
      <c r="U298" s="10">
        <v>74.969999623445005</v>
      </c>
      <c r="V298" s="10">
        <v>0.37989224804780197</v>
      </c>
      <c r="W298" s="10">
        <v>74.225410817271296</v>
      </c>
      <c r="X298" s="10">
        <v>75.714588429618701</v>
      </c>
      <c r="Y298" s="10">
        <v>0.74458880617369516</v>
      </c>
      <c r="Z298" s="10">
        <v>0.74458880617370937</v>
      </c>
    </row>
    <row r="299" spans="10:26">
      <c r="J299" s="11"/>
      <c r="K299" s="11"/>
      <c r="P299" s="9" t="str">
        <f t="shared" si="22"/>
        <v>2005 - 2009_Merthyr Tydfil_1_LE_males</v>
      </c>
      <c r="Q299" s="10" t="s">
        <v>43</v>
      </c>
      <c r="R299" s="10" t="s">
        <v>28</v>
      </c>
      <c r="S299" s="10">
        <v>1</v>
      </c>
      <c r="T299" s="10" t="s">
        <v>21</v>
      </c>
      <c r="U299" s="10">
        <v>78.108005605787795</v>
      </c>
      <c r="V299" s="10">
        <v>0.78285688483347105</v>
      </c>
      <c r="W299" s="10">
        <v>76.573606111514195</v>
      </c>
      <c r="X299" s="10">
        <v>79.642405100061396</v>
      </c>
      <c r="Y299" s="10">
        <v>1.5343994942736003</v>
      </c>
      <c r="Z299" s="10">
        <v>1.5343994942736003</v>
      </c>
    </row>
    <row r="300" spans="10:26">
      <c r="J300" s="11"/>
      <c r="K300" s="11"/>
      <c r="P300" s="9" t="str">
        <f t="shared" si="22"/>
        <v>2005 - 2009_Merthyr Tydfil_2_LE_males</v>
      </c>
      <c r="Q300" s="10" t="s">
        <v>43</v>
      </c>
      <c r="R300" s="10" t="s">
        <v>28</v>
      </c>
      <c r="S300" s="10">
        <v>2</v>
      </c>
      <c r="T300" s="10" t="s">
        <v>21</v>
      </c>
      <c r="U300" s="10">
        <v>77.048787248112703</v>
      </c>
      <c r="V300" s="10">
        <v>0.81900254136839701</v>
      </c>
      <c r="W300" s="10">
        <v>75.443542267030594</v>
      </c>
      <c r="X300" s="10">
        <v>78.654032229194797</v>
      </c>
      <c r="Y300" s="10">
        <v>1.6052449810820946</v>
      </c>
      <c r="Z300" s="10">
        <v>1.6052449810821088</v>
      </c>
    </row>
    <row r="301" spans="10:26">
      <c r="J301" s="11"/>
      <c r="K301" s="11"/>
      <c r="P301" s="9" t="str">
        <f t="shared" si="22"/>
        <v>2005 - 2009_Merthyr Tydfil_3_LE_males</v>
      </c>
      <c r="Q301" s="10" t="s">
        <v>43</v>
      </c>
      <c r="R301" s="10" t="s">
        <v>28</v>
      </c>
      <c r="S301" s="10">
        <v>3</v>
      </c>
      <c r="T301" s="10" t="s">
        <v>21</v>
      </c>
      <c r="U301" s="10">
        <v>75.697191995771107</v>
      </c>
      <c r="V301" s="10">
        <v>0.77540683573214197</v>
      </c>
      <c r="W301" s="10">
        <v>74.177394597736097</v>
      </c>
      <c r="X301" s="10">
        <v>77.216989393806102</v>
      </c>
      <c r="Y301" s="10">
        <v>1.5197973980349957</v>
      </c>
      <c r="Z301" s="10">
        <v>1.5197973980350099</v>
      </c>
    </row>
    <row r="302" spans="10:26">
      <c r="J302" s="11"/>
      <c r="K302" s="11"/>
      <c r="P302" s="9" t="str">
        <f t="shared" si="22"/>
        <v>2005 - 2009_Merthyr Tydfil_4_LE_males</v>
      </c>
      <c r="Q302" s="10" t="s">
        <v>43</v>
      </c>
      <c r="R302" s="10" t="s">
        <v>28</v>
      </c>
      <c r="S302" s="10">
        <v>4</v>
      </c>
      <c r="T302" s="10" t="s">
        <v>21</v>
      </c>
      <c r="U302" s="10">
        <v>72.015015552036402</v>
      </c>
      <c r="V302" s="10">
        <v>0.93767894814678299</v>
      </c>
      <c r="W302" s="10">
        <v>70.177164813668696</v>
      </c>
      <c r="X302" s="10">
        <v>73.852866290404094</v>
      </c>
      <c r="Y302" s="10">
        <v>1.8378507383676919</v>
      </c>
      <c r="Z302" s="10">
        <v>1.8378507383677061</v>
      </c>
    </row>
    <row r="303" spans="10:26">
      <c r="J303" s="11"/>
      <c r="K303" s="11"/>
      <c r="P303" s="9" t="str">
        <f t="shared" si="22"/>
        <v>2005 - 2009_Merthyr Tydfil_5_LE_males</v>
      </c>
      <c r="Q303" s="10" t="s">
        <v>43</v>
      </c>
      <c r="R303" s="10" t="s">
        <v>28</v>
      </c>
      <c r="S303" s="10">
        <v>5</v>
      </c>
      <c r="T303" s="10" t="s">
        <v>21</v>
      </c>
      <c r="U303" s="10">
        <v>71.186734451262595</v>
      </c>
      <c r="V303" s="10">
        <v>0.95600429912311502</v>
      </c>
      <c r="W303" s="10">
        <v>69.312966024981307</v>
      </c>
      <c r="X303" s="10">
        <v>73.060502877543897</v>
      </c>
      <c r="Y303" s="10">
        <v>1.8737684262813019</v>
      </c>
      <c r="Z303" s="10">
        <v>1.8737684262812877</v>
      </c>
    </row>
    <row r="304" spans="10:26">
      <c r="J304" s="11"/>
      <c r="K304" s="11"/>
      <c r="P304" s="9" t="str">
        <f t="shared" si="22"/>
        <v>2005 - 2009_Monmouthshire_0_LE_males</v>
      </c>
      <c r="Q304" s="10" t="s">
        <v>44</v>
      </c>
      <c r="R304" s="10" t="s">
        <v>28</v>
      </c>
      <c r="S304" s="10">
        <v>0</v>
      </c>
      <c r="T304" s="10" t="s">
        <v>21</v>
      </c>
      <c r="U304" s="10">
        <v>79.191314929837503</v>
      </c>
      <c r="V304" s="10">
        <v>0.301174364736287</v>
      </c>
      <c r="W304" s="10">
        <v>78.601013174954403</v>
      </c>
      <c r="X304" s="10">
        <v>79.781616684720703</v>
      </c>
      <c r="Y304" s="10">
        <v>0.59030175488319969</v>
      </c>
      <c r="Z304" s="10">
        <v>0.59030175488310022</v>
      </c>
    </row>
    <row r="305" spans="10:26">
      <c r="J305" s="11"/>
      <c r="K305" s="11"/>
      <c r="P305" s="9" t="str">
        <f t="shared" si="22"/>
        <v>2005 - 2009_Monmouthshire_1_LE_males</v>
      </c>
      <c r="Q305" s="10" t="s">
        <v>44</v>
      </c>
      <c r="R305" s="10" t="s">
        <v>28</v>
      </c>
      <c r="S305" s="10">
        <v>1</v>
      </c>
      <c r="T305" s="10" t="s">
        <v>21</v>
      </c>
      <c r="U305" s="10">
        <v>81.226535507908196</v>
      </c>
      <c r="V305" s="10">
        <v>0.59091498817510302</v>
      </c>
      <c r="W305" s="10">
        <v>80.068342131085004</v>
      </c>
      <c r="X305" s="10">
        <v>82.384728884731402</v>
      </c>
      <c r="Y305" s="10">
        <v>1.1581933768232062</v>
      </c>
      <c r="Z305" s="10">
        <v>1.158193376823192</v>
      </c>
    </row>
    <row r="306" spans="10:26">
      <c r="J306" s="11"/>
      <c r="K306" s="11"/>
      <c r="P306" s="9" t="str">
        <f t="shared" si="22"/>
        <v>2005 - 2009_Monmouthshire_2_LE_males</v>
      </c>
      <c r="Q306" s="10" t="s">
        <v>44</v>
      </c>
      <c r="R306" s="10" t="s">
        <v>28</v>
      </c>
      <c r="S306" s="10">
        <v>2</v>
      </c>
      <c r="T306" s="10" t="s">
        <v>21</v>
      </c>
      <c r="U306" s="10">
        <v>80.358931746370104</v>
      </c>
      <c r="V306" s="10">
        <v>0.66479243132256105</v>
      </c>
      <c r="W306" s="10">
        <v>79.055938580977895</v>
      </c>
      <c r="X306" s="10">
        <v>81.661924911762299</v>
      </c>
      <c r="Y306" s="10">
        <v>1.3029931653921949</v>
      </c>
      <c r="Z306" s="10">
        <v>1.3029931653922091</v>
      </c>
    </row>
    <row r="307" spans="10:26">
      <c r="J307" s="11"/>
      <c r="K307" s="11"/>
      <c r="P307" s="9" t="str">
        <f t="shared" si="22"/>
        <v>2005 - 2009_Monmouthshire_3_LE_males</v>
      </c>
      <c r="Q307" s="10" t="s">
        <v>44</v>
      </c>
      <c r="R307" s="10" t="s">
        <v>28</v>
      </c>
      <c r="S307" s="10">
        <v>3</v>
      </c>
      <c r="T307" s="10" t="s">
        <v>21</v>
      </c>
      <c r="U307" s="10">
        <v>79.461254805081794</v>
      </c>
      <c r="V307" s="10">
        <v>0.64057358217871196</v>
      </c>
      <c r="W307" s="10">
        <v>78.205730584011505</v>
      </c>
      <c r="X307" s="10">
        <v>80.716779026152096</v>
      </c>
      <c r="Y307" s="10">
        <v>1.2555242210703028</v>
      </c>
      <c r="Z307" s="10">
        <v>1.2555242210702886</v>
      </c>
    </row>
    <row r="308" spans="10:26">
      <c r="J308" s="11"/>
      <c r="K308" s="11"/>
      <c r="P308" s="9" t="str">
        <f t="shared" si="22"/>
        <v>2005 - 2009_Monmouthshire_4_LE_males</v>
      </c>
      <c r="Q308" s="10" t="s">
        <v>44</v>
      </c>
      <c r="R308" s="10" t="s">
        <v>28</v>
      </c>
      <c r="S308" s="10">
        <v>4</v>
      </c>
      <c r="T308" s="10" t="s">
        <v>21</v>
      </c>
      <c r="U308" s="10">
        <v>77.854529642589</v>
      </c>
      <c r="V308" s="10">
        <v>0.76036795333074803</v>
      </c>
      <c r="W308" s="10">
        <v>76.364208454060702</v>
      </c>
      <c r="X308" s="10">
        <v>79.344850831117199</v>
      </c>
      <c r="Y308" s="10">
        <v>1.4903211885281991</v>
      </c>
      <c r="Z308" s="10">
        <v>1.4903211885282985</v>
      </c>
    </row>
    <row r="309" spans="10:26">
      <c r="J309" s="11"/>
      <c r="K309" s="11"/>
      <c r="P309" s="9" t="str">
        <f t="shared" si="22"/>
        <v>2005 - 2009_Monmouthshire_5_LE_males</v>
      </c>
      <c r="Q309" s="10" t="s">
        <v>44</v>
      </c>
      <c r="R309" s="10" t="s">
        <v>28</v>
      </c>
      <c r="S309" s="10">
        <v>5</v>
      </c>
      <c r="T309" s="10" t="s">
        <v>21</v>
      </c>
      <c r="U309" s="10">
        <v>76.556259314856604</v>
      </c>
      <c r="V309" s="10">
        <v>0.726021205083759</v>
      </c>
      <c r="W309" s="10">
        <v>75.133257752892504</v>
      </c>
      <c r="X309" s="10">
        <v>77.979260876820803</v>
      </c>
      <c r="Y309" s="10">
        <v>1.4230015619641989</v>
      </c>
      <c r="Z309" s="10">
        <v>1.4230015619640994</v>
      </c>
    </row>
    <row r="310" spans="10:26">
      <c r="J310" s="11"/>
      <c r="K310" s="11"/>
      <c r="P310" s="9" t="str">
        <f t="shared" si="22"/>
        <v>2005 - 2009_Neath Port Talbot_0_LE_males</v>
      </c>
      <c r="Q310" s="10" t="s">
        <v>45</v>
      </c>
      <c r="R310" s="10" t="s">
        <v>28</v>
      </c>
      <c r="S310" s="10">
        <v>0</v>
      </c>
      <c r="T310" s="10" t="s">
        <v>21</v>
      </c>
      <c r="U310" s="10">
        <v>76.303868674166694</v>
      </c>
      <c r="V310" s="10">
        <v>0.24269302814320101</v>
      </c>
      <c r="W310" s="10">
        <v>75.828190339005999</v>
      </c>
      <c r="X310" s="10">
        <v>76.779547009327402</v>
      </c>
      <c r="Y310" s="10">
        <v>0.47567833516070834</v>
      </c>
      <c r="Z310" s="10">
        <v>0.47567833516069413</v>
      </c>
    </row>
    <row r="311" spans="10:26">
      <c r="J311" s="11"/>
      <c r="K311" s="11"/>
      <c r="P311" s="9" t="str">
        <f t="shared" si="22"/>
        <v>2005 - 2009_Neath Port Talbot_1_LE_males</v>
      </c>
      <c r="Q311" s="10" t="s">
        <v>45</v>
      </c>
      <c r="R311" s="10" t="s">
        <v>28</v>
      </c>
      <c r="S311" s="10">
        <v>1</v>
      </c>
      <c r="T311" s="10" t="s">
        <v>21</v>
      </c>
      <c r="U311" s="10">
        <v>80.921897907176501</v>
      </c>
      <c r="V311" s="10">
        <v>0.575891547751332</v>
      </c>
      <c r="W311" s="10">
        <v>79.793150473583907</v>
      </c>
      <c r="X311" s="10">
        <v>82.050645340769094</v>
      </c>
      <c r="Y311" s="10">
        <v>1.1287474335925936</v>
      </c>
      <c r="Z311" s="10">
        <v>1.1287474335925936</v>
      </c>
    </row>
    <row r="312" spans="10:26">
      <c r="J312" s="11"/>
      <c r="K312" s="11"/>
      <c r="P312" s="9" t="str">
        <f t="shared" si="22"/>
        <v>2005 - 2009_Neath Port Talbot_2_LE_males</v>
      </c>
      <c r="Q312" s="10" t="s">
        <v>45</v>
      </c>
      <c r="R312" s="10" t="s">
        <v>28</v>
      </c>
      <c r="S312" s="10">
        <v>2</v>
      </c>
      <c r="T312" s="10" t="s">
        <v>21</v>
      </c>
      <c r="U312" s="10">
        <v>78.302446456189799</v>
      </c>
      <c r="V312" s="10">
        <v>0.50442018213266604</v>
      </c>
      <c r="W312" s="10">
        <v>77.313782899209798</v>
      </c>
      <c r="X312" s="10">
        <v>79.291110013169799</v>
      </c>
      <c r="Y312" s="10">
        <v>0.98866355698000064</v>
      </c>
      <c r="Z312" s="10">
        <v>0.98866355698000064</v>
      </c>
    </row>
    <row r="313" spans="10:26">
      <c r="J313" s="11"/>
      <c r="K313" s="11"/>
      <c r="P313" s="9" t="str">
        <f t="shared" si="22"/>
        <v>2005 - 2009_Neath Port Talbot_3_LE_males</v>
      </c>
      <c r="Q313" s="10" t="s">
        <v>45</v>
      </c>
      <c r="R313" s="10" t="s">
        <v>28</v>
      </c>
      <c r="S313" s="10">
        <v>3</v>
      </c>
      <c r="T313" s="10" t="s">
        <v>21</v>
      </c>
      <c r="U313" s="10">
        <v>75.823567708655105</v>
      </c>
      <c r="V313" s="10">
        <v>0.50937804990554203</v>
      </c>
      <c r="W313" s="10">
        <v>74.825186730840201</v>
      </c>
      <c r="X313" s="10">
        <v>76.821948686469895</v>
      </c>
      <c r="Y313" s="10">
        <v>0.99838097781479007</v>
      </c>
      <c r="Z313" s="10">
        <v>0.99838097781490376</v>
      </c>
    </row>
    <row r="314" spans="10:26">
      <c r="J314" s="11"/>
      <c r="K314" s="11"/>
      <c r="P314" s="9" t="str">
        <f t="shared" si="22"/>
        <v>2005 - 2009_Neath Port Talbot_4_LE_males</v>
      </c>
      <c r="Q314" s="10" t="s">
        <v>45</v>
      </c>
      <c r="R314" s="10" t="s">
        <v>28</v>
      </c>
      <c r="S314" s="10">
        <v>4</v>
      </c>
      <c r="T314" s="10" t="s">
        <v>21</v>
      </c>
      <c r="U314" s="10">
        <v>74.0018985550862</v>
      </c>
      <c r="V314" s="10">
        <v>0.56392969339381704</v>
      </c>
      <c r="W314" s="10">
        <v>72.896596356034294</v>
      </c>
      <c r="X314" s="10">
        <v>75.107200754138105</v>
      </c>
      <c r="Y314" s="10">
        <v>1.1053021990519056</v>
      </c>
      <c r="Z314" s="10">
        <v>1.1053021990519056</v>
      </c>
    </row>
    <row r="315" spans="10:26">
      <c r="J315" s="11"/>
      <c r="K315" s="11"/>
      <c r="P315" s="9" t="str">
        <f t="shared" si="22"/>
        <v>2005 - 2009_Neath Port Talbot_5_LE_males</v>
      </c>
      <c r="Q315" s="10" t="s">
        <v>45</v>
      </c>
      <c r="R315" s="10" t="s">
        <v>28</v>
      </c>
      <c r="S315" s="10">
        <v>5</v>
      </c>
      <c r="T315" s="10" t="s">
        <v>21</v>
      </c>
      <c r="U315" s="10">
        <v>72.794055569077102</v>
      </c>
      <c r="V315" s="10">
        <v>0.58771975021678002</v>
      </c>
      <c r="W315" s="10">
        <v>71.642124858652195</v>
      </c>
      <c r="X315" s="10">
        <v>73.945986279501994</v>
      </c>
      <c r="Y315" s="10">
        <v>1.1519307104248924</v>
      </c>
      <c r="Z315" s="10">
        <v>1.1519307104249066</v>
      </c>
    </row>
    <row r="316" spans="10:26">
      <c r="J316" s="11"/>
      <c r="K316" s="11"/>
      <c r="P316" s="9" t="str">
        <f t="shared" si="22"/>
        <v>2005 - 2009_Newport_0_LE_males</v>
      </c>
      <c r="Q316" s="10" t="s">
        <v>46</v>
      </c>
      <c r="R316" s="10" t="s">
        <v>28</v>
      </c>
      <c r="S316" s="10">
        <v>0</v>
      </c>
      <c r="T316" s="10" t="s">
        <v>21</v>
      </c>
      <c r="U316" s="10">
        <v>76.829350296555702</v>
      </c>
      <c r="V316" s="10">
        <v>0.240822268496798</v>
      </c>
      <c r="W316" s="10">
        <v>76.357338650301998</v>
      </c>
      <c r="X316" s="10">
        <v>77.301361942809393</v>
      </c>
      <c r="Y316" s="10">
        <v>0.47201164625369074</v>
      </c>
      <c r="Z316" s="10">
        <v>0.47201164625370495</v>
      </c>
    </row>
    <row r="317" spans="10:26">
      <c r="J317" s="11"/>
      <c r="K317" s="11"/>
      <c r="P317" s="9" t="str">
        <f t="shared" si="22"/>
        <v>2005 - 2009_Newport_1_LE_males</v>
      </c>
      <c r="Q317" s="10" t="s">
        <v>46</v>
      </c>
      <c r="R317" s="10" t="s">
        <v>28</v>
      </c>
      <c r="S317" s="10">
        <v>1</v>
      </c>
      <c r="T317" s="10" t="s">
        <v>21</v>
      </c>
      <c r="U317" s="10">
        <v>81.297383023969005</v>
      </c>
      <c r="V317" s="10">
        <v>0.52225072057065502</v>
      </c>
      <c r="W317" s="10">
        <v>80.273771611650503</v>
      </c>
      <c r="X317" s="10">
        <v>82.320994436287506</v>
      </c>
      <c r="Y317" s="10">
        <v>1.0236114123185018</v>
      </c>
      <c r="Z317" s="10">
        <v>1.0236114123185018</v>
      </c>
    </row>
    <row r="318" spans="10:26">
      <c r="J318" s="11"/>
      <c r="K318" s="11"/>
      <c r="P318" s="9" t="str">
        <f t="shared" si="22"/>
        <v>2005 - 2009_Newport_2_LE_males</v>
      </c>
      <c r="Q318" s="10" t="s">
        <v>46</v>
      </c>
      <c r="R318" s="10" t="s">
        <v>28</v>
      </c>
      <c r="S318" s="10">
        <v>2</v>
      </c>
      <c r="T318" s="10" t="s">
        <v>21</v>
      </c>
      <c r="U318" s="10">
        <v>79.018372780778407</v>
      </c>
      <c r="V318" s="10">
        <v>0.49470651901781798</v>
      </c>
      <c r="W318" s="10">
        <v>78.048748003503505</v>
      </c>
      <c r="X318" s="10">
        <v>79.987997558053294</v>
      </c>
      <c r="Y318" s="10">
        <v>0.96962477727488761</v>
      </c>
      <c r="Z318" s="10">
        <v>0.96962477727490182</v>
      </c>
    </row>
    <row r="319" spans="10:26">
      <c r="J319" s="11"/>
      <c r="K319" s="11"/>
      <c r="P319" s="9" t="str">
        <f t="shared" si="22"/>
        <v>2005 - 2009_Newport_3_LE_males</v>
      </c>
      <c r="Q319" s="10" t="s">
        <v>46</v>
      </c>
      <c r="R319" s="10" t="s">
        <v>28</v>
      </c>
      <c r="S319" s="10">
        <v>3</v>
      </c>
      <c r="T319" s="10" t="s">
        <v>21</v>
      </c>
      <c r="U319" s="10">
        <v>76.372243545695795</v>
      </c>
      <c r="V319" s="10">
        <v>0.51791232929609798</v>
      </c>
      <c r="W319" s="10">
        <v>75.357135380275395</v>
      </c>
      <c r="X319" s="10">
        <v>77.387351711116096</v>
      </c>
      <c r="Y319" s="10">
        <v>1.0151081654203011</v>
      </c>
      <c r="Z319" s="10">
        <v>1.0151081654204006</v>
      </c>
    </row>
    <row r="320" spans="10:26">
      <c r="J320" s="11"/>
      <c r="K320" s="11"/>
      <c r="P320" s="9" t="str">
        <f t="shared" si="22"/>
        <v>2005 - 2009_Newport_4_LE_males</v>
      </c>
      <c r="Q320" s="10" t="s">
        <v>46</v>
      </c>
      <c r="R320" s="10" t="s">
        <v>28</v>
      </c>
      <c r="S320" s="10">
        <v>4</v>
      </c>
      <c r="T320" s="10" t="s">
        <v>21</v>
      </c>
      <c r="U320" s="10">
        <v>74.920604724003994</v>
      </c>
      <c r="V320" s="10">
        <v>0.55034093204061296</v>
      </c>
      <c r="W320" s="10">
        <v>73.841936497204401</v>
      </c>
      <c r="X320" s="10">
        <v>75.9992729508037</v>
      </c>
      <c r="Y320" s="10">
        <v>1.0786682267997065</v>
      </c>
      <c r="Z320" s="10">
        <v>1.0786682267995928</v>
      </c>
    </row>
    <row r="321" spans="10:26">
      <c r="J321" s="11"/>
      <c r="K321" s="11"/>
      <c r="P321" s="9" t="str">
        <f t="shared" si="22"/>
        <v>2005 - 2009_Newport_5_LE_males</v>
      </c>
      <c r="Q321" s="10" t="s">
        <v>46</v>
      </c>
      <c r="R321" s="10" t="s">
        <v>28</v>
      </c>
      <c r="S321" s="10">
        <v>5</v>
      </c>
      <c r="T321" s="10" t="s">
        <v>21</v>
      </c>
      <c r="U321" s="10">
        <v>72.352800870932896</v>
      </c>
      <c r="V321" s="10">
        <v>0.58283600956871695</v>
      </c>
      <c r="W321" s="10">
        <v>71.2104422921782</v>
      </c>
      <c r="X321" s="10">
        <v>73.495159449687606</v>
      </c>
      <c r="Y321" s="10">
        <v>1.1423585787547097</v>
      </c>
      <c r="Z321" s="10">
        <v>1.1423585787546955</v>
      </c>
    </row>
    <row r="322" spans="10:26">
      <c r="J322" s="11"/>
      <c r="K322" s="11"/>
      <c r="P322" s="9" t="str">
        <f t="shared" si="22"/>
        <v>2005 - 2009_Pembrokeshire_0_LE_males</v>
      </c>
      <c r="Q322" s="10" t="s">
        <v>47</v>
      </c>
      <c r="R322" s="10" t="s">
        <v>28</v>
      </c>
      <c r="S322" s="10">
        <v>0</v>
      </c>
      <c r="T322" s="10" t="s">
        <v>21</v>
      </c>
      <c r="U322" s="10">
        <v>76.866167379100702</v>
      </c>
      <c r="V322" s="10">
        <v>0.27607684137234501</v>
      </c>
      <c r="W322" s="10">
        <v>76.325056770010903</v>
      </c>
      <c r="X322" s="10">
        <v>77.407277988190501</v>
      </c>
      <c r="Y322" s="10">
        <v>0.5411106090897988</v>
      </c>
      <c r="Z322" s="10">
        <v>0.5411106090897988</v>
      </c>
    </row>
    <row r="323" spans="10:26">
      <c r="J323" s="11"/>
      <c r="K323" s="11"/>
      <c r="P323" s="9" t="str">
        <f t="shared" si="22"/>
        <v>2005 - 2009_Pembrokeshire_1_LE_males</v>
      </c>
      <c r="Q323" s="10" t="s">
        <v>47</v>
      </c>
      <c r="R323" s="10" t="s">
        <v>28</v>
      </c>
      <c r="S323" s="10">
        <v>1</v>
      </c>
      <c r="T323" s="10" t="s">
        <v>21</v>
      </c>
      <c r="U323" s="10">
        <v>78.032254782158404</v>
      </c>
      <c r="V323" s="10">
        <v>0.57361469519700503</v>
      </c>
      <c r="W323" s="10">
        <v>76.907969979572201</v>
      </c>
      <c r="X323" s="10">
        <v>79.156539584744493</v>
      </c>
      <c r="Y323" s="10">
        <v>1.1242848025860894</v>
      </c>
      <c r="Z323" s="10">
        <v>1.1242848025862031</v>
      </c>
    </row>
    <row r="324" spans="10:26">
      <c r="J324" s="11"/>
      <c r="K324" s="11"/>
      <c r="P324" s="9" t="str">
        <f t="shared" si="22"/>
        <v>2005 - 2009_Pembrokeshire_2_LE_males</v>
      </c>
      <c r="Q324" s="10" t="s">
        <v>47</v>
      </c>
      <c r="R324" s="10" t="s">
        <v>28</v>
      </c>
      <c r="S324" s="10">
        <v>2</v>
      </c>
      <c r="T324" s="10" t="s">
        <v>21</v>
      </c>
      <c r="U324" s="10">
        <v>78.236204214059299</v>
      </c>
      <c r="V324" s="10">
        <v>0.64098277747208299</v>
      </c>
      <c r="W324" s="10">
        <v>76.979877970214005</v>
      </c>
      <c r="X324" s="10">
        <v>79.492530457904607</v>
      </c>
      <c r="Y324" s="10">
        <v>1.256326243845308</v>
      </c>
      <c r="Z324" s="10">
        <v>1.2563262438452938</v>
      </c>
    </row>
    <row r="325" spans="10:26">
      <c r="J325" s="11"/>
      <c r="K325" s="11"/>
      <c r="P325" s="9" t="str">
        <f t="shared" ref="P325:P388" si="23">R325&amp;"_"&amp;Q325&amp;"_"&amp;S325&amp;"_"&amp;"LE"&amp;"_"&amp;T325</f>
        <v>2005 - 2009_Pembrokeshire_3_LE_males</v>
      </c>
      <c r="Q325" s="10" t="s">
        <v>47</v>
      </c>
      <c r="R325" s="10" t="s">
        <v>28</v>
      </c>
      <c r="S325" s="10">
        <v>3</v>
      </c>
      <c r="T325" s="10" t="s">
        <v>21</v>
      </c>
      <c r="U325" s="10">
        <v>78.651174840918401</v>
      </c>
      <c r="V325" s="10">
        <v>0.55266696608649002</v>
      </c>
      <c r="W325" s="10">
        <v>77.5679475873889</v>
      </c>
      <c r="X325" s="10">
        <v>79.734402094447901</v>
      </c>
      <c r="Y325" s="10">
        <v>1.0832272535295004</v>
      </c>
      <c r="Z325" s="10">
        <v>1.0832272535295004</v>
      </c>
    </row>
    <row r="326" spans="10:26">
      <c r="J326" s="11"/>
      <c r="K326" s="11"/>
      <c r="P326" s="9" t="str">
        <f t="shared" si="23"/>
        <v>2005 - 2009_Pembrokeshire_4_LE_males</v>
      </c>
      <c r="Q326" s="10" t="s">
        <v>47</v>
      </c>
      <c r="R326" s="10" t="s">
        <v>28</v>
      </c>
      <c r="S326" s="10">
        <v>4</v>
      </c>
      <c r="T326" s="10" t="s">
        <v>21</v>
      </c>
      <c r="U326" s="10">
        <v>76.831023797384901</v>
      </c>
      <c r="V326" s="10">
        <v>0.61880593488715796</v>
      </c>
      <c r="W326" s="10">
        <v>75.618164165006107</v>
      </c>
      <c r="X326" s="10">
        <v>78.043883429763696</v>
      </c>
      <c r="Y326" s="10">
        <v>1.2128596323787946</v>
      </c>
      <c r="Z326" s="10">
        <v>1.2128596323787946</v>
      </c>
    </row>
    <row r="327" spans="10:26">
      <c r="J327" s="11"/>
      <c r="K327" s="11"/>
      <c r="P327" s="9" t="str">
        <f t="shared" si="23"/>
        <v>2005 - 2009_Pembrokeshire_5_LE_males</v>
      </c>
      <c r="Q327" s="10" t="s">
        <v>47</v>
      </c>
      <c r="R327" s="10" t="s">
        <v>28</v>
      </c>
      <c r="S327" s="10">
        <v>5</v>
      </c>
      <c r="T327" s="10" t="s">
        <v>21</v>
      </c>
      <c r="U327" s="10">
        <v>72.917655528729895</v>
      </c>
      <c r="V327" s="10">
        <v>0.64115270797316204</v>
      </c>
      <c r="W327" s="10">
        <v>71.660996221102494</v>
      </c>
      <c r="X327" s="10">
        <v>74.174314836357297</v>
      </c>
      <c r="Y327" s="10">
        <v>1.2566593076274017</v>
      </c>
      <c r="Z327" s="10">
        <v>1.2566593076274017</v>
      </c>
    </row>
    <row r="328" spans="10:26">
      <c r="J328" s="11"/>
      <c r="K328" s="11"/>
      <c r="P328" s="9" t="str">
        <f t="shared" si="23"/>
        <v>2005 - 2009_Powys_0_LE_males</v>
      </c>
      <c r="Q328" s="10" t="s">
        <v>57</v>
      </c>
      <c r="R328" s="10" t="s">
        <v>28</v>
      </c>
      <c r="S328" s="10">
        <v>0</v>
      </c>
      <c r="T328" s="10" t="s">
        <v>21</v>
      </c>
      <c r="U328" s="10">
        <v>79.090905239275898</v>
      </c>
      <c r="V328" s="10">
        <v>0.24657383154853699</v>
      </c>
      <c r="W328" s="10">
        <v>78.607620529440794</v>
      </c>
      <c r="X328" s="10">
        <v>79.574189949111101</v>
      </c>
      <c r="Y328" s="10">
        <v>0.48328470983520333</v>
      </c>
      <c r="Z328" s="10">
        <v>0.48328470983510385</v>
      </c>
    </row>
    <row r="329" spans="10:26">
      <c r="J329" s="11"/>
      <c r="K329" s="11"/>
      <c r="P329" s="9" t="str">
        <f t="shared" si="23"/>
        <v>2005 - 2009_Powys_1_LE_males</v>
      </c>
      <c r="Q329" s="10" t="s">
        <v>57</v>
      </c>
      <c r="R329" s="10" t="s">
        <v>28</v>
      </c>
      <c r="S329" s="10">
        <v>1</v>
      </c>
      <c r="T329" s="10" t="s">
        <v>21</v>
      </c>
      <c r="U329" s="10">
        <v>80.999860717671794</v>
      </c>
      <c r="V329" s="10">
        <v>0.53227814689972797</v>
      </c>
      <c r="W329" s="10">
        <v>79.9565955497483</v>
      </c>
      <c r="X329" s="10">
        <v>82.043125885595302</v>
      </c>
      <c r="Y329" s="10">
        <v>1.0432651679235079</v>
      </c>
      <c r="Z329" s="10">
        <v>1.0432651679234937</v>
      </c>
    </row>
    <row r="330" spans="10:26">
      <c r="J330" s="11"/>
      <c r="K330" s="11"/>
      <c r="P330" s="9" t="str">
        <f t="shared" si="23"/>
        <v>2005 - 2009_Powys_2_LE_males</v>
      </c>
      <c r="Q330" s="10" t="s">
        <v>57</v>
      </c>
      <c r="R330" s="10" t="s">
        <v>28</v>
      </c>
      <c r="S330" s="10">
        <v>2</v>
      </c>
      <c r="T330" s="10" t="s">
        <v>21</v>
      </c>
      <c r="U330" s="10">
        <v>79.634308074523403</v>
      </c>
      <c r="V330" s="10">
        <v>0.61506813956427797</v>
      </c>
      <c r="W330" s="10">
        <v>78.428774520977399</v>
      </c>
      <c r="X330" s="10">
        <v>80.839841628069394</v>
      </c>
      <c r="Y330" s="10">
        <v>1.2055335535459903</v>
      </c>
      <c r="Z330" s="10">
        <v>1.2055335535460046</v>
      </c>
    </row>
    <row r="331" spans="10:26">
      <c r="J331" s="11"/>
      <c r="K331" s="11"/>
      <c r="P331" s="9" t="str">
        <f t="shared" si="23"/>
        <v>2005 - 2009_Powys_3_LE_males</v>
      </c>
      <c r="Q331" s="10" t="s">
        <v>57</v>
      </c>
      <c r="R331" s="10" t="s">
        <v>28</v>
      </c>
      <c r="S331" s="10">
        <v>3</v>
      </c>
      <c r="T331" s="10" t="s">
        <v>21</v>
      </c>
      <c r="U331" s="10">
        <v>80.295974038662493</v>
      </c>
      <c r="V331" s="10">
        <v>0.55761845563789003</v>
      </c>
      <c r="W331" s="10">
        <v>79.203041865612306</v>
      </c>
      <c r="X331" s="10">
        <v>81.388906211712793</v>
      </c>
      <c r="Y331" s="10">
        <v>1.0929321730503005</v>
      </c>
      <c r="Z331" s="10">
        <v>1.0929321730501869</v>
      </c>
    </row>
    <row r="332" spans="10:26">
      <c r="J332" s="11"/>
      <c r="K332" s="11"/>
      <c r="P332" s="9" t="str">
        <f t="shared" si="23"/>
        <v>2005 - 2009_Powys_4_LE_males</v>
      </c>
      <c r="Q332" s="10" t="s">
        <v>57</v>
      </c>
      <c r="R332" s="10" t="s">
        <v>28</v>
      </c>
      <c r="S332" s="10">
        <v>4</v>
      </c>
      <c r="T332" s="10" t="s">
        <v>21</v>
      </c>
      <c r="U332" s="10">
        <v>79.132433963121599</v>
      </c>
      <c r="V332" s="10">
        <v>0.53737468297977797</v>
      </c>
      <c r="W332" s="10">
        <v>78.079179584481196</v>
      </c>
      <c r="X332" s="10">
        <v>80.185688341761903</v>
      </c>
      <c r="Y332" s="10">
        <v>1.0532543786403039</v>
      </c>
      <c r="Z332" s="10">
        <v>1.0532543786404034</v>
      </c>
    </row>
    <row r="333" spans="10:26">
      <c r="J333" s="11"/>
      <c r="K333" s="11"/>
      <c r="P333" s="9" t="str">
        <f t="shared" si="23"/>
        <v>2005 - 2009_Powys_5_LE_males</v>
      </c>
      <c r="Q333" s="10" t="s">
        <v>57</v>
      </c>
      <c r="R333" s="10" t="s">
        <v>28</v>
      </c>
      <c r="S333" s="10">
        <v>5</v>
      </c>
      <c r="T333" s="10" t="s">
        <v>21</v>
      </c>
      <c r="U333" s="10">
        <v>75.7436149998952</v>
      </c>
      <c r="V333" s="10">
        <v>0.53864356888739495</v>
      </c>
      <c r="W333" s="10">
        <v>74.687873604875904</v>
      </c>
      <c r="X333" s="10">
        <v>76.799356394914497</v>
      </c>
      <c r="Y333" s="10">
        <v>1.0557413950192966</v>
      </c>
      <c r="Z333" s="10">
        <v>1.0557413950192966</v>
      </c>
    </row>
    <row r="334" spans="10:26">
      <c r="J334" s="11"/>
      <c r="K334" s="11"/>
      <c r="P334" s="9" t="str">
        <f t="shared" si="23"/>
        <v>2005 - 2009_Rhondda Cynon Taf_0_LE_males</v>
      </c>
      <c r="Q334" s="10" t="s">
        <v>48</v>
      </c>
      <c r="R334" s="10" t="s">
        <v>28</v>
      </c>
      <c r="S334" s="10">
        <v>0</v>
      </c>
      <c r="T334" s="10" t="s">
        <v>21</v>
      </c>
      <c r="U334" s="10">
        <v>75.474217357032799</v>
      </c>
      <c r="V334" s="10">
        <v>0.18691751279053301</v>
      </c>
      <c r="W334" s="10">
        <v>75.1078590319634</v>
      </c>
      <c r="X334" s="10">
        <v>75.840575682102198</v>
      </c>
      <c r="Y334" s="10">
        <v>0.36635832506939892</v>
      </c>
      <c r="Z334" s="10">
        <v>0.36635832506939892</v>
      </c>
    </row>
    <row r="335" spans="10:26">
      <c r="J335" s="11"/>
      <c r="K335" s="11"/>
      <c r="P335" s="9" t="str">
        <f t="shared" si="23"/>
        <v>2005 - 2009_Rhondda Cynon Taf_1_LE_males</v>
      </c>
      <c r="Q335" s="10" t="s">
        <v>48</v>
      </c>
      <c r="R335" s="10" t="s">
        <v>28</v>
      </c>
      <c r="S335" s="10">
        <v>1</v>
      </c>
      <c r="T335" s="10" t="s">
        <v>21</v>
      </c>
      <c r="U335" s="10">
        <v>79.147739125485003</v>
      </c>
      <c r="V335" s="10">
        <v>0.38606363957316903</v>
      </c>
      <c r="W335" s="10">
        <v>78.3910543919216</v>
      </c>
      <c r="X335" s="10">
        <v>79.904423859048507</v>
      </c>
      <c r="Y335" s="10">
        <v>0.75668473356350319</v>
      </c>
      <c r="Z335" s="10">
        <v>0.75668473356340371</v>
      </c>
    </row>
    <row r="336" spans="10:26">
      <c r="J336" s="11"/>
      <c r="K336" s="11"/>
      <c r="P336" s="9" t="str">
        <f t="shared" si="23"/>
        <v>2005 - 2009_Rhondda Cynon Taf_2_LE_males</v>
      </c>
      <c r="Q336" s="10" t="s">
        <v>48</v>
      </c>
      <c r="R336" s="10" t="s">
        <v>28</v>
      </c>
      <c r="S336" s="10">
        <v>2</v>
      </c>
      <c r="T336" s="10" t="s">
        <v>21</v>
      </c>
      <c r="U336" s="10">
        <v>76.231994033533297</v>
      </c>
      <c r="V336" s="10">
        <v>0.411321126841938</v>
      </c>
      <c r="W336" s="10">
        <v>75.425804624923103</v>
      </c>
      <c r="X336" s="10">
        <v>77.038183442143506</v>
      </c>
      <c r="Y336" s="10">
        <v>0.8061894086102086</v>
      </c>
      <c r="Z336" s="10">
        <v>0.80618940861019439</v>
      </c>
    </row>
    <row r="337" spans="10:26">
      <c r="J337" s="11"/>
      <c r="K337" s="11"/>
      <c r="P337" s="9" t="str">
        <f t="shared" si="23"/>
        <v>2005 - 2009_Rhondda Cynon Taf_3_LE_males</v>
      </c>
      <c r="Q337" s="10" t="s">
        <v>48</v>
      </c>
      <c r="R337" s="10" t="s">
        <v>28</v>
      </c>
      <c r="S337" s="10">
        <v>3</v>
      </c>
      <c r="T337" s="10" t="s">
        <v>21</v>
      </c>
      <c r="U337" s="10">
        <v>75.492945373916399</v>
      </c>
      <c r="V337" s="10">
        <v>0.39571652722855999</v>
      </c>
      <c r="W337" s="10">
        <v>74.7173409805484</v>
      </c>
      <c r="X337" s="10">
        <v>76.268549767284398</v>
      </c>
      <c r="Y337" s="10">
        <v>0.77560439336799902</v>
      </c>
      <c r="Z337" s="10">
        <v>0.77560439336799902</v>
      </c>
    </row>
    <row r="338" spans="10:26">
      <c r="J338" s="11"/>
      <c r="K338" s="11"/>
      <c r="P338" s="9" t="str">
        <f t="shared" si="23"/>
        <v>2005 - 2009_Rhondda Cynon Taf_4_LE_males</v>
      </c>
      <c r="Q338" s="10" t="s">
        <v>48</v>
      </c>
      <c r="R338" s="10" t="s">
        <v>28</v>
      </c>
      <c r="S338" s="10">
        <v>4</v>
      </c>
      <c r="T338" s="10" t="s">
        <v>21</v>
      </c>
      <c r="U338" s="10">
        <v>73.869439639966103</v>
      </c>
      <c r="V338" s="10">
        <v>0.43795800749747799</v>
      </c>
      <c r="W338" s="10">
        <v>73.011041945271003</v>
      </c>
      <c r="X338" s="10">
        <v>74.727837334661203</v>
      </c>
      <c r="Y338" s="10">
        <v>0.85839769469509974</v>
      </c>
      <c r="Z338" s="10">
        <v>0.85839769469509974</v>
      </c>
    </row>
    <row r="339" spans="10:26">
      <c r="J339" s="11"/>
      <c r="K339" s="11"/>
      <c r="P339" s="9" t="str">
        <f t="shared" si="23"/>
        <v>2005 - 2009_Rhondda Cynon Taf_5_LE_males</v>
      </c>
      <c r="Q339" s="10" t="s">
        <v>48</v>
      </c>
      <c r="R339" s="10" t="s">
        <v>28</v>
      </c>
      <c r="S339" s="10">
        <v>5</v>
      </c>
      <c r="T339" s="10" t="s">
        <v>21</v>
      </c>
      <c r="U339" s="10">
        <v>72.502521185446199</v>
      </c>
      <c r="V339" s="10">
        <v>0.47602356930869999</v>
      </c>
      <c r="W339" s="10">
        <v>71.569514989601103</v>
      </c>
      <c r="X339" s="10">
        <v>73.435527381291195</v>
      </c>
      <c r="Y339" s="10">
        <v>0.933006195844996</v>
      </c>
      <c r="Z339" s="10">
        <v>0.93300619584509548</v>
      </c>
    </row>
    <row r="340" spans="10:26">
      <c r="J340" s="11"/>
      <c r="K340" s="11"/>
      <c r="P340" s="9" t="str">
        <f t="shared" si="23"/>
        <v>2005 - 2009_Swansea_0_LE_males</v>
      </c>
      <c r="Q340" s="10" t="s">
        <v>50</v>
      </c>
      <c r="R340" s="10" t="s">
        <v>28</v>
      </c>
      <c r="S340" s="10">
        <v>0</v>
      </c>
      <c r="T340" s="10" t="s">
        <v>21</v>
      </c>
      <c r="U340" s="10">
        <v>76.673367400879499</v>
      </c>
      <c r="V340" s="10">
        <v>0.19235580396719101</v>
      </c>
      <c r="W340" s="10">
        <v>76.296350025103806</v>
      </c>
      <c r="X340" s="10">
        <v>77.050384776655207</v>
      </c>
      <c r="Y340" s="10">
        <v>0.37701737577570782</v>
      </c>
      <c r="Z340" s="10">
        <v>0.37701737577569361</v>
      </c>
    </row>
    <row r="341" spans="10:26">
      <c r="J341" s="11"/>
      <c r="K341" s="11"/>
      <c r="P341" s="9" t="str">
        <f t="shared" si="23"/>
        <v>2005 - 2009_Swansea_1_LE_males</v>
      </c>
      <c r="Q341" s="10" t="s">
        <v>50</v>
      </c>
      <c r="R341" s="10" t="s">
        <v>28</v>
      </c>
      <c r="S341" s="10">
        <v>1</v>
      </c>
      <c r="T341" s="10" t="s">
        <v>21</v>
      </c>
      <c r="U341" s="10">
        <v>81.064073279675995</v>
      </c>
      <c r="V341" s="10">
        <v>0.41528535660077498</v>
      </c>
      <c r="W341" s="10">
        <v>80.250113980738504</v>
      </c>
      <c r="X341" s="10">
        <v>81.878032578613499</v>
      </c>
      <c r="Y341" s="10">
        <v>0.81395929893750463</v>
      </c>
      <c r="Z341" s="10">
        <v>0.81395929893749042</v>
      </c>
    </row>
    <row r="342" spans="10:26">
      <c r="J342" s="11"/>
      <c r="K342" s="11"/>
      <c r="P342" s="9" t="str">
        <f t="shared" si="23"/>
        <v>2005 - 2009_Swansea_2_LE_males</v>
      </c>
      <c r="Q342" s="10" t="s">
        <v>50</v>
      </c>
      <c r="R342" s="10" t="s">
        <v>28</v>
      </c>
      <c r="S342" s="10">
        <v>2</v>
      </c>
      <c r="T342" s="10" t="s">
        <v>21</v>
      </c>
      <c r="U342" s="10">
        <v>79.664269373638305</v>
      </c>
      <c r="V342" s="10">
        <v>0.39278637166300301</v>
      </c>
      <c r="W342" s="10">
        <v>78.894408085178796</v>
      </c>
      <c r="X342" s="10">
        <v>80.434130662097701</v>
      </c>
      <c r="Y342" s="10">
        <v>0.76986128845939561</v>
      </c>
      <c r="Z342" s="10">
        <v>0.7698612884595093</v>
      </c>
    </row>
    <row r="343" spans="10:26">
      <c r="J343" s="11"/>
      <c r="K343" s="11"/>
      <c r="P343" s="9" t="str">
        <f t="shared" si="23"/>
        <v>2005 - 2009_Swansea_3_LE_males</v>
      </c>
      <c r="Q343" s="10" t="s">
        <v>50</v>
      </c>
      <c r="R343" s="10" t="s">
        <v>28</v>
      </c>
      <c r="S343" s="10">
        <v>3</v>
      </c>
      <c r="T343" s="10" t="s">
        <v>21</v>
      </c>
      <c r="U343" s="10">
        <v>76.841245336619906</v>
      </c>
      <c r="V343" s="10">
        <v>0.42939697206549199</v>
      </c>
      <c r="W343" s="10">
        <v>75.999627271371494</v>
      </c>
      <c r="X343" s="10">
        <v>77.682863401868303</v>
      </c>
      <c r="Y343" s="10">
        <v>0.84161806524839733</v>
      </c>
      <c r="Z343" s="10">
        <v>0.84161806524841154</v>
      </c>
    </row>
    <row r="344" spans="10:26">
      <c r="J344" s="11"/>
      <c r="K344" s="11"/>
      <c r="P344" s="9" t="str">
        <f t="shared" si="23"/>
        <v>2005 - 2009_Swansea_4_LE_males</v>
      </c>
      <c r="Q344" s="10" t="s">
        <v>50</v>
      </c>
      <c r="R344" s="10" t="s">
        <v>28</v>
      </c>
      <c r="S344" s="10">
        <v>4</v>
      </c>
      <c r="T344" s="10" t="s">
        <v>21</v>
      </c>
      <c r="U344" s="10">
        <v>74.808376979802901</v>
      </c>
      <c r="V344" s="10">
        <v>0.41964553632843998</v>
      </c>
      <c r="W344" s="10">
        <v>73.985871728599193</v>
      </c>
      <c r="X344" s="10">
        <v>75.630882231006694</v>
      </c>
      <c r="Y344" s="10">
        <v>0.82250525120379336</v>
      </c>
      <c r="Z344" s="10">
        <v>0.8225052512037081</v>
      </c>
    </row>
    <row r="345" spans="10:26">
      <c r="J345" s="11"/>
      <c r="K345" s="11"/>
      <c r="P345" s="9" t="str">
        <f t="shared" si="23"/>
        <v>2005 - 2009_Swansea_5_LE_males</v>
      </c>
      <c r="Q345" s="10" t="s">
        <v>50</v>
      </c>
      <c r="R345" s="10" t="s">
        <v>28</v>
      </c>
      <c r="S345" s="10">
        <v>5</v>
      </c>
      <c r="T345" s="10" t="s">
        <v>21</v>
      </c>
      <c r="U345" s="10">
        <v>71.339108849575993</v>
      </c>
      <c r="V345" s="10">
        <v>0.45433555372012202</v>
      </c>
      <c r="W345" s="10">
        <v>70.4486111642846</v>
      </c>
      <c r="X345" s="10">
        <v>72.229606534867401</v>
      </c>
      <c r="Y345" s="10">
        <v>0.89049768529140749</v>
      </c>
      <c r="Z345" s="10">
        <v>0.89049768529139328</v>
      </c>
    </row>
    <row r="346" spans="10:26">
      <c r="J346" s="11"/>
      <c r="K346" s="11"/>
      <c r="P346" s="9" t="str">
        <f t="shared" si="23"/>
        <v>2005 - 2009_The Vale of Glamorgan_0_LE_males</v>
      </c>
      <c r="Q346" s="10" t="s">
        <v>51</v>
      </c>
      <c r="R346" s="10" t="s">
        <v>28</v>
      </c>
      <c r="S346" s="10">
        <v>0</v>
      </c>
      <c r="T346" s="10" t="s">
        <v>21</v>
      </c>
      <c r="U346" s="10">
        <v>78.118527267031695</v>
      </c>
      <c r="V346" s="10">
        <v>0.25749424966798401</v>
      </c>
      <c r="W346" s="10">
        <v>77.613838537682398</v>
      </c>
      <c r="X346" s="10">
        <v>78.623215996380907</v>
      </c>
      <c r="Y346" s="10">
        <v>0.50468872934921194</v>
      </c>
      <c r="Z346" s="10">
        <v>0.5046887293492972</v>
      </c>
    </row>
    <row r="347" spans="10:26">
      <c r="J347" s="11"/>
      <c r="K347" s="11"/>
      <c r="P347" s="9" t="str">
        <f t="shared" si="23"/>
        <v>2005 - 2009_The Vale of Glamorgan_1_LE_males</v>
      </c>
      <c r="Q347" s="10" t="s">
        <v>51</v>
      </c>
      <c r="R347" s="10" t="s">
        <v>28</v>
      </c>
      <c r="S347" s="10">
        <v>1</v>
      </c>
      <c r="T347" s="10" t="s">
        <v>21</v>
      </c>
      <c r="U347" s="10">
        <v>80.370110386565003</v>
      </c>
      <c r="V347" s="10">
        <v>0.57309132549667696</v>
      </c>
      <c r="W347" s="10">
        <v>79.246851388591494</v>
      </c>
      <c r="X347" s="10">
        <v>81.493369384538497</v>
      </c>
      <c r="Y347" s="10">
        <v>1.1232589979734939</v>
      </c>
      <c r="Z347" s="10">
        <v>1.1232589979735081</v>
      </c>
    </row>
    <row r="348" spans="10:26">
      <c r="J348" s="11"/>
      <c r="K348" s="11"/>
      <c r="P348" s="9" t="str">
        <f t="shared" si="23"/>
        <v>2005 - 2009_The Vale of Glamorgan_2_LE_males</v>
      </c>
      <c r="Q348" s="10" t="s">
        <v>51</v>
      </c>
      <c r="R348" s="10" t="s">
        <v>28</v>
      </c>
      <c r="S348" s="10">
        <v>2</v>
      </c>
      <c r="T348" s="10" t="s">
        <v>21</v>
      </c>
      <c r="U348" s="10">
        <v>79.923042556832399</v>
      </c>
      <c r="V348" s="10">
        <v>0.59224158230119595</v>
      </c>
      <c r="W348" s="10">
        <v>78.762249055522105</v>
      </c>
      <c r="X348" s="10">
        <v>81.083836058142793</v>
      </c>
      <c r="Y348" s="10">
        <v>1.160793501310394</v>
      </c>
      <c r="Z348" s="10">
        <v>1.1607935013102946</v>
      </c>
    </row>
    <row r="349" spans="10:26">
      <c r="J349" s="11"/>
      <c r="K349" s="11"/>
      <c r="P349" s="9" t="str">
        <f t="shared" si="23"/>
        <v>2005 - 2009_The Vale of Glamorgan_3_LE_males</v>
      </c>
      <c r="Q349" s="10" t="s">
        <v>51</v>
      </c>
      <c r="R349" s="10" t="s">
        <v>28</v>
      </c>
      <c r="S349" s="10">
        <v>3</v>
      </c>
      <c r="T349" s="10" t="s">
        <v>21</v>
      </c>
      <c r="U349" s="10">
        <v>78.5124580472134</v>
      </c>
      <c r="V349" s="10">
        <v>0.545666658438685</v>
      </c>
      <c r="W349" s="10">
        <v>77.442951396673493</v>
      </c>
      <c r="X349" s="10">
        <v>79.581964697753193</v>
      </c>
      <c r="Y349" s="10">
        <v>1.0695066505397932</v>
      </c>
      <c r="Z349" s="10">
        <v>1.0695066505399069</v>
      </c>
    </row>
    <row r="350" spans="10:26">
      <c r="J350" s="11"/>
      <c r="K350" s="11"/>
      <c r="P350" s="9" t="str">
        <f t="shared" si="23"/>
        <v>2005 - 2009_The Vale of Glamorgan_4_LE_males</v>
      </c>
      <c r="Q350" s="10" t="s">
        <v>51</v>
      </c>
      <c r="R350" s="10" t="s">
        <v>28</v>
      </c>
      <c r="S350" s="10">
        <v>4</v>
      </c>
      <c r="T350" s="10" t="s">
        <v>21</v>
      </c>
      <c r="U350" s="10">
        <v>77.252877205130204</v>
      </c>
      <c r="V350" s="10">
        <v>0.58656190813379405</v>
      </c>
      <c r="W350" s="10">
        <v>76.103215865188005</v>
      </c>
      <c r="X350" s="10">
        <v>78.402538545072403</v>
      </c>
      <c r="Y350" s="10">
        <v>1.1496613399421989</v>
      </c>
      <c r="Z350" s="10">
        <v>1.1496613399421989</v>
      </c>
    </row>
    <row r="351" spans="10:26">
      <c r="J351" s="11"/>
      <c r="K351" s="11"/>
      <c r="P351" s="9" t="str">
        <f t="shared" si="23"/>
        <v>2005 - 2009_The Vale of Glamorgan_5_LE_males</v>
      </c>
      <c r="Q351" s="10" t="s">
        <v>51</v>
      </c>
      <c r="R351" s="10" t="s">
        <v>28</v>
      </c>
      <c r="S351" s="10">
        <v>5</v>
      </c>
      <c r="T351" s="10" t="s">
        <v>21</v>
      </c>
      <c r="U351" s="10">
        <v>74.123585576595005</v>
      </c>
      <c r="V351" s="10">
        <v>0.57873344024085505</v>
      </c>
      <c r="W351" s="10">
        <v>72.989268033722993</v>
      </c>
      <c r="X351" s="10">
        <v>75.257903119467102</v>
      </c>
      <c r="Y351" s="10">
        <v>1.1343175428720969</v>
      </c>
      <c r="Z351" s="10">
        <v>1.1343175428720116</v>
      </c>
    </row>
    <row r="352" spans="10:26">
      <c r="J352" s="11"/>
      <c r="K352" s="11"/>
      <c r="P352" s="9" t="str">
        <f t="shared" si="23"/>
        <v>2005 - 2009_Torfaen_0_LE_males</v>
      </c>
      <c r="Q352" s="10" t="s">
        <v>52</v>
      </c>
      <c r="R352" s="10" t="s">
        <v>28</v>
      </c>
      <c r="S352" s="10">
        <v>0</v>
      </c>
      <c r="T352" s="10" t="s">
        <v>21</v>
      </c>
      <c r="U352" s="10">
        <v>77.151930257496602</v>
      </c>
      <c r="V352" s="10">
        <v>0.29086174429907102</v>
      </c>
      <c r="W352" s="10">
        <v>76.581841238670407</v>
      </c>
      <c r="X352" s="10">
        <v>77.722019276322698</v>
      </c>
      <c r="Y352" s="10">
        <v>0.57008901882609564</v>
      </c>
      <c r="Z352" s="10">
        <v>0.57008901882619512</v>
      </c>
    </row>
    <row r="353" spans="10:26">
      <c r="J353" s="11"/>
      <c r="K353" s="11"/>
      <c r="P353" s="9" t="str">
        <f t="shared" si="23"/>
        <v>2005 - 2009_Torfaen_1_LE_males</v>
      </c>
      <c r="Q353" s="10" t="s">
        <v>52</v>
      </c>
      <c r="R353" s="10" t="s">
        <v>28</v>
      </c>
      <c r="S353" s="10">
        <v>1</v>
      </c>
      <c r="T353" s="10" t="s">
        <v>21</v>
      </c>
      <c r="U353" s="10">
        <v>79.724817201414595</v>
      </c>
      <c r="V353" s="10">
        <v>0.59335961981465801</v>
      </c>
      <c r="W353" s="10">
        <v>78.561832346577901</v>
      </c>
      <c r="X353" s="10">
        <v>80.887802056251402</v>
      </c>
      <c r="Y353" s="10">
        <v>1.1629848548368074</v>
      </c>
      <c r="Z353" s="10">
        <v>1.1629848548366937</v>
      </c>
    </row>
    <row r="354" spans="10:26">
      <c r="J354" s="11"/>
      <c r="K354" s="11"/>
      <c r="P354" s="9" t="str">
        <f t="shared" si="23"/>
        <v>2005 - 2009_Torfaen_2_LE_males</v>
      </c>
      <c r="Q354" s="10" t="s">
        <v>52</v>
      </c>
      <c r="R354" s="10" t="s">
        <v>28</v>
      </c>
      <c r="S354" s="10">
        <v>2</v>
      </c>
      <c r="T354" s="10" t="s">
        <v>21</v>
      </c>
      <c r="U354" s="10">
        <v>79.018178265490405</v>
      </c>
      <c r="V354" s="10">
        <v>0.66902830416143</v>
      </c>
      <c r="W354" s="10">
        <v>77.706882789334003</v>
      </c>
      <c r="X354" s="10">
        <v>80.329473741646794</v>
      </c>
      <c r="Y354" s="10">
        <v>1.3112954761563884</v>
      </c>
      <c r="Z354" s="10">
        <v>1.3112954761564026</v>
      </c>
    </row>
    <row r="355" spans="10:26">
      <c r="J355" s="11"/>
      <c r="K355" s="11"/>
      <c r="P355" s="9" t="str">
        <f t="shared" si="23"/>
        <v>2005 - 2009_Torfaen_3_LE_males</v>
      </c>
      <c r="Q355" s="10" t="s">
        <v>52</v>
      </c>
      <c r="R355" s="10" t="s">
        <v>28</v>
      </c>
      <c r="S355" s="10">
        <v>3</v>
      </c>
      <c r="T355" s="10" t="s">
        <v>21</v>
      </c>
      <c r="U355" s="10">
        <v>76.817688382431896</v>
      </c>
      <c r="V355" s="10">
        <v>0.59317207096685998</v>
      </c>
      <c r="W355" s="10">
        <v>75.655071123336896</v>
      </c>
      <c r="X355" s="10">
        <v>77.980305641526996</v>
      </c>
      <c r="Y355" s="10">
        <v>1.1626172590951001</v>
      </c>
      <c r="Z355" s="10">
        <v>1.1626172590950006</v>
      </c>
    </row>
    <row r="356" spans="10:26">
      <c r="J356" s="11"/>
      <c r="K356" s="11"/>
      <c r="P356" s="9" t="str">
        <f t="shared" si="23"/>
        <v>2005 - 2009_Torfaen_4_LE_males</v>
      </c>
      <c r="Q356" s="10" t="s">
        <v>52</v>
      </c>
      <c r="R356" s="10" t="s">
        <v>28</v>
      </c>
      <c r="S356" s="10">
        <v>4</v>
      </c>
      <c r="T356" s="10" t="s">
        <v>21</v>
      </c>
      <c r="U356" s="10">
        <v>76.119448442470997</v>
      </c>
      <c r="V356" s="10">
        <v>0.66036819288958903</v>
      </c>
      <c r="W356" s="10">
        <v>74.825126784407402</v>
      </c>
      <c r="X356" s="10">
        <v>77.413770100534606</v>
      </c>
      <c r="Y356" s="10">
        <v>1.294321658063609</v>
      </c>
      <c r="Z356" s="10">
        <v>1.2943216580635948</v>
      </c>
    </row>
    <row r="357" spans="10:26">
      <c r="J357" s="11"/>
      <c r="K357" s="11"/>
      <c r="P357" s="9" t="str">
        <f t="shared" si="23"/>
        <v>2005 - 2009_Torfaen_5_LE_males</v>
      </c>
      <c r="Q357" s="10" t="s">
        <v>52</v>
      </c>
      <c r="R357" s="10" t="s">
        <v>28</v>
      </c>
      <c r="S357" s="10">
        <v>5</v>
      </c>
      <c r="T357" s="10" t="s">
        <v>21</v>
      </c>
      <c r="U357" s="10">
        <v>73.752783780887398</v>
      </c>
      <c r="V357" s="10">
        <v>0.73473286182456099</v>
      </c>
      <c r="W357" s="10">
        <v>72.312707371711198</v>
      </c>
      <c r="X357" s="10">
        <v>75.192860190063499</v>
      </c>
      <c r="Y357" s="10">
        <v>1.4400764091761005</v>
      </c>
      <c r="Z357" s="10">
        <v>1.4400764091761999</v>
      </c>
    </row>
    <row r="358" spans="10:26">
      <c r="J358" s="11"/>
      <c r="K358" s="11"/>
      <c r="P358" s="9" t="str">
        <f t="shared" si="23"/>
        <v>2005 - 2009_Wrexham_0_LE_males</v>
      </c>
      <c r="Q358" s="10" t="s">
        <v>53</v>
      </c>
      <c r="R358" s="10" t="s">
        <v>28</v>
      </c>
      <c r="S358" s="10">
        <v>0</v>
      </c>
      <c r="T358" s="10" t="s">
        <v>21</v>
      </c>
      <c r="U358" s="10">
        <v>77.312326138568395</v>
      </c>
      <c r="V358" s="10">
        <v>0.23570629868534401</v>
      </c>
      <c r="W358" s="10">
        <v>76.850341793145205</v>
      </c>
      <c r="X358" s="10">
        <v>77.774310483991698</v>
      </c>
      <c r="Y358" s="10">
        <v>0.46198434542330347</v>
      </c>
      <c r="Z358" s="10">
        <v>0.46198434542318978</v>
      </c>
    </row>
    <row r="359" spans="10:26">
      <c r="J359" s="11"/>
      <c r="K359" s="11"/>
      <c r="P359" s="9" t="str">
        <f t="shared" si="23"/>
        <v>2005 - 2009_Wrexham_1_LE_males</v>
      </c>
      <c r="Q359" s="10" t="s">
        <v>53</v>
      </c>
      <c r="R359" s="10" t="s">
        <v>28</v>
      </c>
      <c r="S359" s="10">
        <v>1</v>
      </c>
      <c r="T359" s="10" t="s">
        <v>21</v>
      </c>
      <c r="U359" s="10">
        <v>81.584495213276199</v>
      </c>
      <c r="V359" s="10">
        <v>0.60608888936532301</v>
      </c>
      <c r="W359" s="10">
        <v>80.396560990120193</v>
      </c>
      <c r="X359" s="10">
        <v>82.772429436432205</v>
      </c>
      <c r="Y359" s="10">
        <v>1.1879342231560059</v>
      </c>
      <c r="Z359" s="10">
        <v>1.1879342231560059</v>
      </c>
    </row>
    <row r="360" spans="10:26">
      <c r="J360" s="11"/>
      <c r="K360" s="11"/>
      <c r="P360" s="9" t="str">
        <f t="shared" si="23"/>
        <v>2005 - 2009_Wrexham_2_LE_males</v>
      </c>
      <c r="Q360" s="10" t="s">
        <v>53</v>
      </c>
      <c r="R360" s="10" t="s">
        <v>28</v>
      </c>
      <c r="S360" s="10">
        <v>2</v>
      </c>
      <c r="T360" s="10" t="s">
        <v>21</v>
      </c>
      <c r="U360" s="10">
        <v>78.479463806340405</v>
      </c>
      <c r="V360" s="10">
        <v>0.55540102647424305</v>
      </c>
      <c r="W360" s="10">
        <v>77.390877794450901</v>
      </c>
      <c r="X360" s="10">
        <v>79.568049818229895</v>
      </c>
      <c r="Y360" s="10">
        <v>1.0885860118894897</v>
      </c>
      <c r="Z360" s="10">
        <v>1.0885860118895039</v>
      </c>
    </row>
    <row r="361" spans="10:26">
      <c r="J361" s="11"/>
      <c r="K361" s="11"/>
      <c r="P361" s="9" t="str">
        <f t="shared" si="23"/>
        <v>2005 - 2009_Wrexham_3_LE_males</v>
      </c>
      <c r="Q361" s="10" t="s">
        <v>53</v>
      </c>
      <c r="R361" s="10" t="s">
        <v>28</v>
      </c>
      <c r="S361" s="10">
        <v>3</v>
      </c>
      <c r="T361" s="10" t="s">
        <v>21</v>
      </c>
      <c r="U361" s="10">
        <v>77.358148400002904</v>
      </c>
      <c r="V361" s="10">
        <v>0.47927404687460501</v>
      </c>
      <c r="W361" s="10">
        <v>76.418771268128594</v>
      </c>
      <c r="X361" s="10">
        <v>78.297525531877099</v>
      </c>
      <c r="Y361" s="10">
        <v>0.93937713187419547</v>
      </c>
      <c r="Z361" s="10">
        <v>0.93937713187430916</v>
      </c>
    </row>
    <row r="362" spans="10:26">
      <c r="J362" s="11"/>
      <c r="K362" s="11"/>
      <c r="P362" s="9" t="str">
        <f t="shared" si="23"/>
        <v>2005 - 2009_Wrexham_4_LE_males</v>
      </c>
      <c r="Q362" s="10" t="s">
        <v>53</v>
      </c>
      <c r="R362" s="10" t="s">
        <v>28</v>
      </c>
      <c r="S362" s="10">
        <v>4</v>
      </c>
      <c r="T362" s="10" t="s">
        <v>21</v>
      </c>
      <c r="U362" s="10">
        <v>76.266036234596399</v>
      </c>
      <c r="V362" s="10">
        <v>0.49477130746229397</v>
      </c>
      <c r="W362" s="10">
        <v>75.296284471970296</v>
      </c>
      <c r="X362" s="10">
        <v>77.235787997222502</v>
      </c>
      <c r="Y362" s="10">
        <v>0.96975176262610319</v>
      </c>
      <c r="Z362" s="10">
        <v>0.96975176262610319</v>
      </c>
    </row>
    <row r="363" spans="10:26">
      <c r="J363" s="11"/>
      <c r="K363" s="11"/>
      <c r="P363" s="9" t="str">
        <f t="shared" si="23"/>
        <v>2005 - 2009_Wrexham_5_LE_males</v>
      </c>
      <c r="Q363" s="10" t="s">
        <v>53</v>
      </c>
      <c r="R363" s="10" t="s">
        <v>28</v>
      </c>
      <c r="S363" s="10">
        <v>5</v>
      </c>
      <c r="T363" s="10" t="s">
        <v>21</v>
      </c>
      <c r="U363" s="10">
        <v>73.395270162285101</v>
      </c>
      <c r="V363" s="10">
        <v>0.52340306869053099</v>
      </c>
      <c r="W363" s="10">
        <v>72.369400147651604</v>
      </c>
      <c r="X363" s="10">
        <v>74.421140176918499</v>
      </c>
      <c r="Y363" s="10">
        <v>1.0258700146333979</v>
      </c>
      <c r="Z363" s="10">
        <v>1.0258700146334974</v>
      </c>
    </row>
    <row r="364" spans="10:26">
      <c r="J364" s="11"/>
      <c r="K364" s="11"/>
      <c r="P364" s="9" t="str">
        <f t="shared" si="23"/>
        <v>2001 - 2005_Wales_0_LE_females</v>
      </c>
      <c r="Q364" s="10" t="s">
        <v>18</v>
      </c>
      <c r="R364" s="10" t="s">
        <v>20</v>
      </c>
      <c r="S364" s="10">
        <v>0</v>
      </c>
      <c r="T364" s="10" t="s">
        <v>116</v>
      </c>
      <c r="U364" s="10">
        <v>80.368554527916999</v>
      </c>
      <c r="V364" s="10">
        <v>4.7409148042938699E-2</v>
      </c>
      <c r="W364" s="10">
        <v>80.275632597752903</v>
      </c>
      <c r="X364" s="10">
        <v>80.461476458081194</v>
      </c>
      <c r="Y364" s="10">
        <v>9.2921930164195032E-2</v>
      </c>
      <c r="Z364" s="10">
        <v>9.2921930164095556E-2</v>
      </c>
    </row>
    <row r="365" spans="10:26">
      <c r="J365" s="11"/>
      <c r="K365" s="11"/>
      <c r="P365" s="9" t="str">
        <f t="shared" si="23"/>
        <v>2001 - 2005_Wales_1_LE_females</v>
      </c>
      <c r="Q365" s="10" t="s">
        <v>18</v>
      </c>
      <c r="R365" s="10" t="s">
        <v>20</v>
      </c>
      <c r="S365" s="10">
        <v>1</v>
      </c>
      <c r="T365" s="10" t="s">
        <v>116</v>
      </c>
      <c r="U365" s="10">
        <v>83.048299835147603</v>
      </c>
      <c r="V365" s="10">
        <v>0.104480981373968</v>
      </c>
      <c r="W365" s="10">
        <v>82.843517111654606</v>
      </c>
      <c r="X365" s="10">
        <v>83.2530825586406</v>
      </c>
      <c r="Y365" s="10">
        <v>0.20478272349299687</v>
      </c>
      <c r="Z365" s="10">
        <v>0.20478272349299687</v>
      </c>
    </row>
    <row r="366" spans="10:26">
      <c r="J366" s="11"/>
      <c r="K366" s="11"/>
      <c r="P366" s="9" t="str">
        <f t="shared" si="23"/>
        <v>2001 - 2005_Wales_2_LE_females</v>
      </c>
      <c r="Q366" s="10" t="s">
        <v>18</v>
      </c>
      <c r="R366" s="10" t="s">
        <v>20</v>
      </c>
      <c r="S366" s="10">
        <v>2</v>
      </c>
      <c r="T366" s="10" t="s">
        <v>116</v>
      </c>
      <c r="U366" s="10">
        <v>81.514686480656096</v>
      </c>
      <c r="V366" s="10">
        <v>0.100605346434853</v>
      </c>
      <c r="W366" s="10">
        <v>81.317500001643694</v>
      </c>
      <c r="X366" s="10">
        <v>81.711872959668398</v>
      </c>
      <c r="Y366" s="10">
        <v>0.19718647901230213</v>
      </c>
      <c r="Z366" s="10">
        <v>0.19718647901240161</v>
      </c>
    </row>
    <row r="367" spans="10:26">
      <c r="J367" s="11"/>
      <c r="K367" s="11"/>
      <c r="P367" s="9" t="str">
        <f t="shared" si="23"/>
        <v>2001 - 2005_Wales_3_LE_females</v>
      </c>
      <c r="Q367" s="10" t="s">
        <v>18</v>
      </c>
      <c r="R367" s="10" t="s">
        <v>20</v>
      </c>
      <c r="S367" s="10">
        <v>3</v>
      </c>
      <c r="T367" s="10" t="s">
        <v>116</v>
      </c>
      <c r="U367" s="10">
        <v>80.636516928429401</v>
      </c>
      <c r="V367" s="10">
        <v>0.104430185816506</v>
      </c>
      <c r="W367" s="10">
        <v>80.431833764228998</v>
      </c>
      <c r="X367" s="10">
        <v>80.841200092629705</v>
      </c>
      <c r="Y367" s="10">
        <v>0.20468316420030419</v>
      </c>
      <c r="Z367" s="10">
        <v>0.20468316420040367</v>
      </c>
    </row>
    <row r="368" spans="10:26">
      <c r="J368" s="11"/>
      <c r="K368" s="11"/>
      <c r="P368" s="9" t="str">
        <f t="shared" si="23"/>
        <v>2001 - 2005_Wales_4_LE_females</v>
      </c>
      <c r="Q368" s="10" t="s">
        <v>18</v>
      </c>
      <c r="R368" s="10" t="s">
        <v>20</v>
      </c>
      <c r="S368" s="10">
        <v>4</v>
      </c>
      <c r="T368" s="10" t="s">
        <v>116</v>
      </c>
      <c r="U368" s="10">
        <v>79.122240912980104</v>
      </c>
      <c r="V368" s="10">
        <v>0.107946077779424</v>
      </c>
      <c r="W368" s="10">
        <v>78.910666600532394</v>
      </c>
      <c r="X368" s="10">
        <v>79.333815225427799</v>
      </c>
      <c r="Y368" s="10">
        <v>0.21157431244769498</v>
      </c>
      <c r="Z368" s="10">
        <v>0.21157431244770919</v>
      </c>
    </row>
    <row r="369" spans="10:26">
      <c r="J369" s="11"/>
      <c r="K369" s="11"/>
      <c r="P369" s="9" t="str">
        <f t="shared" si="23"/>
        <v>2001 - 2005_Wales_5_LE_females</v>
      </c>
      <c r="Q369" s="10" t="s">
        <v>18</v>
      </c>
      <c r="R369" s="10" t="s">
        <v>20</v>
      </c>
      <c r="S369" s="10">
        <v>5</v>
      </c>
      <c r="T369" s="10" t="s">
        <v>116</v>
      </c>
      <c r="U369" s="10">
        <v>77.721430858427993</v>
      </c>
      <c r="V369" s="10">
        <v>0.111256015116535</v>
      </c>
      <c r="W369" s="10">
        <v>77.5033690687996</v>
      </c>
      <c r="X369" s="10">
        <v>77.939492648056401</v>
      </c>
      <c r="Y369" s="10">
        <v>0.21806178962840761</v>
      </c>
      <c r="Z369" s="10">
        <v>0.2180617896283934</v>
      </c>
    </row>
    <row r="370" spans="10:26">
      <c r="J370" s="11"/>
      <c r="K370" s="11"/>
      <c r="P370" s="9" t="str">
        <f t="shared" si="23"/>
        <v>2005 - 2009_Wales_0_LE_females</v>
      </c>
      <c r="Q370" s="10" t="s">
        <v>18</v>
      </c>
      <c r="R370" s="10" t="s">
        <v>28</v>
      </c>
      <c r="S370" s="10">
        <v>0</v>
      </c>
      <c r="T370" s="10" t="s">
        <v>116</v>
      </c>
      <c r="U370" s="10">
        <v>81.402151552252604</v>
      </c>
      <c r="V370" s="10">
        <v>4.8014195078361403E-2</v>
      </c>
      <c r="W370" s="10">
        <v>81.308043729898998</v>
      </c>
      <c r="X370" s="10">
        <v>81.496259374606097</v>
      </c>
      <c r="Y370" s="10">
        <v>9.410782235349302E-2</v>
      </c>
      <c r="Z370" s="10">
        <v>9.4107822353606707E-2</v>
      </c>
    </row>
    <row r="371" spans="10:26">
      <c r="J371" s="11"/>
      <c r="K371" s="11"/>
      <c r="P371" s="9" t="str">
        <f t="shared" si="23"/>
        <v>2005 - 2009_Wales_1_LE_females</v>
      </c>
      <c r="Q371" s="10" t="s">
        <v>18</v>
      </c>
      <c r="R371" s="10" t="s">
        <v>28</v>
      </c>
      <c r="S371" s="10">
        <v>1</v>
      </c>
      <c r="T371" s="10" t="s">
        <v>116</v>
      </c>
      <c r="U371" s="10">
        <v>84.284037962707103</v>
      </c>
      <c r="V371" s="10">
        <v>0.10788967945660299</v>
      </c>
      <c r="W371" s="10">
        <v>84.072574190972205</v>
      </c>
      <c r="X371" s="10">
        <v>84.495501734442101</v>
      </c>
      <c r="Y371" s="10">
        <v>0.21146377173499786</v>
      </c>
      <c r="Z371" s="10">
        <v>0.21146377173489839</v>
      </c>
    </row>
    <row r="372" spans="10:26">
      <c r="J372" s="11"/>
      <c r="K372" s="11"/>
      <c r="P372" s="9" t="str">
        <f t="shared" si="23"/>
        <v>2005 - 2009_Wales_2_LE_females</v>
      </c>
      <c r="Q372" s="10" t="s">
        <v>18</v>
      </c>
      <c r="R372" s="10" t="s">
        <v>28</v>
      </c>
      <c r="S372" s="10">
        <v>2</v>
      </c>
      <c r="T372" s="10" t="s">
        <v>116</v>
      </c>
      <c r="U372" s="10">
        <v>82.501498382781804</v>
      </c>
      <c r="V372" s="10">
        <v>0.10226577396986</v>
      </c>
      <c r="W372" s="10">
        <v>82.301057465800795</v>
      </c>
      <c r="X372" s="10">
        <v>82.701939299762699</v>
      </c>
      <c r="Y372" s="10">
        <v>0.20044091698089517</v>
      </c>
      <c r="Z372" s="10">
        <v>0.20044091698100885</v>
      </c>
    </row>
    <row r="373" spans="10:26">
      <c r="J373" s="11"/>
      <c r="K373" s="11"/>
      <c r="P373" s="9" t="str">
        <f t="shared" si="23"/>
        <v>2005 - 2009_Wales_3_LE_females</v>
      </c>
      <c r="Q373" s="10" t="s">
        <v>18</v>
      </c>
      <c r="R373" s="10" t="s">
        <v>28</v>
      </c>
      <c r="S373" s="10">
        <v>3</v>
      </c>
      <c r="T373" s="10" t="s">
        <v>116</v>
      </c>
      <c r="U373" s="10">
        <v>81.771270208035304</v>
      </c>
      <c r="V373" s="10">
        <v>0.10437717081285</v>
      </c>
      <c r="W373" s="10">
        <v>81.566690953242102</v>
      </c>
      <c r="X373" s="10">
        <v>81.975849462828506</v>
      </c>
      <c r="Y373" s="10">
        <v>0.20457925479320238</v>
      </c>
      <c r="Z373" s="10">
        <v>0.20457925479320238</v>
      </c>
    </row>
    <row r="374" spans="10:26">
      <c r="J374" s="11"/>
      <c r="K374" s="11"/>
      <c r="P374" s="9" t="str">
        <f t="shared" si="23"/>
        <v>2005 - 2009_Wales_4_LE_females</v>
      </c>
      <c r="Q374" s="10" t="s">
        <v>18</v>
      </c>
      <c r="R374" s="10" t="s">
        <v>28</v>
      </c>
      <c r="S374" s="10">
        <v>4</v>
      </c>
      <c r="T374" s="10" t="s">
        <v>116</v>
      </c>
      <c r="U374" s="10">
        <v>80.269183547439397</v>
      </c>
      <c r="V374" s="10">
        <v>0.108416381022533</v>
      </c>
      <c r="W374" s="10">
        <v>80.056687440635201</v>
      </c>
      <c r="X374" s="10">
        <v>80.481679654243607</v>
      </c>
      <c r="Y374" s="10">
        <v>0.21249610680420972</v>
      </c>
      <c r="Z374" s="10">
        <v>0.21249610680419551</v>
      </c>
    </row>
    <row r="375" spans="10:26">
      <c r="J375" s="11"/>
      <c r="K375" s="11"/>
      <c r="P375" s="9" t="str">
        <f t="shared" si="23"/>
        <v>2005 - 2009_Wales_5_LE_females</v>
      </c>
      <c r="Q375" s="10" t="s">
        <v>18</v>
      </c>
      <c r="R375" s="10" t="s">
        <v>28</v>
      </c>
      <c r="S375" s="10">
        <v>5</v>
      </c>
      <c r="T375" s="10" t="s">
        <v>116</v>
      </c>
      <c r="U375" s="10">
        <v>78.291237419233397</v>
      </c>
      <c r="V375" s="10">
        <v>0.112546016544084</v>
      </c>
      <c r="W375" s="10">
        <v>78.070647226806997</v>
      </c>
      <c r="X375" s="10">
        <v>78.511827611659797</v>
      </c>
      <c r="Y375" s="10">
        <v>0.22059019242639977</v>
      </c>
      <c r="Z375" s="10">
        <v>0.22059019242639977</v>
      </c>
    </row>
    <row r="376" spans="10:26">
      <c r="J376" s="11"/>
      <c r="K376" s="11"/>
      <c r="P376" s="9" t="str">
        <f t="shared" si="23"/>
        <v>2001 - 2005_ABM_0_LE_females</v>
      </c>
      <c r="Q376" s="10" t="s">
        <v>35</v>
      </c>
      <c r="R376" s="10" t="s">
        <v>20</v>
      </c>
      <c r="S376" s="10">
        <v>0</v>
      </c>
      <c r="T376" s="10" t="s">
        <v>116</v>
      </c>
      <c r="U376" s="10">
        <v>80.235710778710597</v>
      </c>
      <c r="V376" s="10">
        <v>0.113527220440198</v>
      </c>
      <c r="W376" s="10">
        <v>80.013197426647807</v>
      </c>
      <c r="X376" s="10">
        <v>80.458224130773402</v>
      </c>
      <c r="Y376" s="10">
        <v>0.22251335206280487</v>
      </c>
      <c r="Z376" s="10">
        <v>0.22251335206279066</v>
      </c>
    </row>
    <row r="377" spans="10:26">
      <c r="J377" s="11"/>
      <c r="K377" s="11"/>
      <c r="P377" s="9" t="str">
        <f t="shared" si="23"/>
        <v>2001 - 2005_ABM_1_LE_females</v>
      </c>
      <c r="Q377" s="10" t="s">
        <v>35</v>
      </c>
      <c r="R377" s="10" t="s">
        <v>20</v>
      </c>
      <c r="S377" s="10">
        <v>1</v>
      </c>
      <c r="T377" s="10" t="s">
        <v>116</v>
      </c>
      <c r="U377" s="10">
        <v>83.251807700035499</v>
      </c>
      <c r="V377" s="10">
        <v>0.22731195546518701</v>
      </c>
      <c r="W377" s="10">
        <v>82.806276267323696</v>
      </c>
      <c r="X377" s="10">
        <v>83.697339132747203</v>
      </c>
      <c r="Y377" s="10">
        <v>0.4455314327117037</v>
      </c>
      <c r="Z377" s="10">
        <v>0.44553143271180318</v>
      </c>
    </row>
    <row r="378" spans="10:26">
      <c r="J378" s="11"/>
      <c r="K378" s="11"/>
      <c r="P378" s="9" t="str">
        <f t="shared" si="23"/>
        <v>2001 - 2005_ABM_2_LE_females</v>
      </c>
      <c r="Q378" s="10" t="s">
        <v>35</v>
      </c>
      <c r="R378" s="10" t="s">
        <v>20</v>
      </c>
      <c r="S378" s="10">
        <v>2</v>
      </c>
      <c r="T378" s="10" t="s">
        <v>116</v>
      </c>
      <c r="U378" s="10">
        <v>81.433666621033197</v>
      </c>
      <c r="V378" s="10">
        <v>0.23874251038746599</v>
      </c>
      <c r="W378" s="10">
        <v>80.965731300673795</v>
      </c>
      <c r="X378" s="10">
        <v>81.901601941392698</v>
      </c>
      <c r="Y378" s="10">
        <v>0.46793532035950136</v>
      </c>
      <c r="Z378" s="10">
        <v>0.46793532035940189</v>
      </c>
    </row>
    <row r="379" spans="10:26">
      <c r="J379" s="11"/>
      <c r="K379" s="11"/>
      <c r="P379" s="9" t="str">
        <f t="shared" si="23"/>
        <v>2001 - 2005_ABM_3_LE_females</v>
      </c>
      <c r="Q379" s="10" t="s">
        <v>35</v>
      </c>
      <c r="R379" s="10" t="s">
        <v>20</v>
      </c>
      <c r="S379" s="10">
        <v>3</v>
      </c>
      <c r="T379" s="10" t="s">
        <v>116</v>
      </c>
      <c r="U379" s="10">
        <v>79.460200949485198</v>
      </c>
      <c r="V379" s="10">
        <v>0.26805865530585699</v>
      </c>
      <c r="W379" s="10">
        <v>78.934805985085703</v>
      </c>
      <c r="X379" s="10">
        <v>79.985595913884595</v>
      </c>
      <c r="Y379" s="10">
        <v>0.52539496439939626</v>
      </c>
      <c r="Z379" s="10">
        <v>0.52539496439949573</v>
      </c>
    </row>
    <row r="380" spans="10:26">
      <c r="J380" s="11"/>
      <c r="K380" s="11"/>
      <c r="P380" s="9" t="str">
        <f t="shared" si="23"/>
        <v>2001 - 2005_ABM_4_LE_females</v>
      </c>
      <c r="Q380" s="10" t="s">
        <v>35</v>
      </c>
      <c r="R380" s="10" t="s">
        <v>20</v>
      </c>
      <c r="S380" s="10">
        <v>4</v>
      </c>
      <c r="T380" s="10" t="s">
        <v>116</v>
      </c>
      <c r="U380" s="10">
        <v>79.338226477977003</v>
      </c>
      <c r="V380" s="10">
        <v>0.25323981878199803</v>
      </c>
      <c r="W380" s="10">
        <v>78.841876433164302</v>
      </c>
      <c r="X380" s="10">
        <v>79.834576522789703</v>
      </c>
      <c r="Y380" s="10">
        <v>0.49635004481270073</v>
      </c>
      <c r="Z380" s="10">
        <v>0.49635004481270073</v>
      </c>
    </row>
    <row r="381" spans="10:26">
      <c r="J381" s="11"/>
      <c r="K381" s="11"/>
      <c r="P381" s="9" t="str">
        <f t="shared" si="23"/>
        <v>2001 - 2005_ABM_5_LE_females</v>
      </c>
      <c r="Q381" s="10" t="s">
        <v>35</v>
      </c>
      <c r="R381" s="10" t="s">
        <v>20</v>
      </c>
      <c r="S381" s="10">
        <v>5</v>
      </c>
      <c r="T381" s="10" t="s">
        <v>116</v>
      </c>
      <c r="U381" s="10">
        <v>77.777434748014301</v>
      </c>
      <c r="V381" s="10">
        <v>0.274008038063279</v>
      </c>
      <c r="W381" s="10">
        <v>77.240378993410303</v>
      </c>
      <c r="X381" s="10">
        <v>78.314490502618298</v>
      </c>
      <c r="Y381" s="10">
        <v>0.53705575460399757</v>
      </c>
      <c r="Z381" s="10">
        <v>0.53705575460399757</v>
      </c>
    </row>
    <row r="382" spans="10:26">
      <c r="J382" s="11"/>
      <c r="K382" s="11"/>
      <c r="P382" s="9" t="str">
        <f t="shared" si="23"/>
        <v>2001 - 2005_Aneurin Bevan_0_LE_females</v>
      </c>
      <c r="Q382" s="10" t="s">
        <v>42</v>
      </c>
      <c r="R382" s="10" t="s">
        <v>20</v>
      </c>
      <c r="S382" s="10">
        <v>0</v>
      </c>
      <c r="T382" s="10" t="s">
        <v>116</v>
      </c>
      <c r="U382" s="10">
        <v>80.082635522732105</v>
      </c>
      <c r="V382" s="10">
        <v>0.111502681255711</v>
      </c>
      <c r="W382" s="10">
        <v>79.8640902674709</v>
      </c>
      <c r="X382" s="10">
        <v>80.301180777993295</v>
      </c>
      <c r="Y382" s="10">
        <v>0.21854525526119062</v>
      </c>
      <c r="Z382" s="10">
        <v>0.21854525526120483</v>
      </c>
    </row>
    <row r="383" spans="10:26">
      <c r="J383" s="11"/>
      <c r="K383" s="11"/>
      <c r="P383" s="9" t="str">
        <f t="shared" si="23"/>
        <v>2001 - 2005_Aneurin Bevan_1_LE_females</v>
      </c>
      <c r="Q383" s="10" t="s">
        <v>42</v>
      </c>
      <c r="R383" s="10" t="s">
        <v>20</v>
      </c>
      <c r="S383" s="10">
        <v>1</v>
      </c>
      <c r="T383" s="10" t="s">
        <v>116</v>
      </c>
      <c r="U383" s="10">
        <v>82.941541925928604</v>
      </c>
      <c r="V383" s="10">
        <v>0.25180719132655799</v>
      </c>
      <c r="W383" s="10">
        <v>82.447999830928495</v>
      </c>
      <c r="X383" s="10">
        <v>83.435084020928599</v>
      </c>
      <c r="Y383" s="10">
        <v>0.49354209499999513</v>
      </c>
      <c r="Z383" s="10">
        <v>0.49354209500010882</v>
      </c>
    </row>
    <row r="384" spans="10:26">
      <c r="J384" s="11"/>
      <c r="K384" s="11"/>
      <c r="P384" s="9" t="str">
        <f t="shared" si="23"/>
        <v>2001 - 2005_Aneurin Bevan_2_LE_females</v>
      </c>
      <c r="Q384" s="10" t="s">
        <v>42</v>
      </c>
      <c r="R384" s="10" t="s">
        <v>20</v>
      </c>
      <c r="S384" s="10">
        <v>2</v>
      </c>
      <c r="T384" s="10" t="s">
        <v>116</v>
      </c>
      <c r="U384" s="10">
        <v>81.086736132587205</v>
      </c>
      <c r="V384" s="10">
        <v>0.24303855860861601</v>
      </c>
      <c r="W384" s="10">
        <v>80.610380557714294</v>
      </c>
      <c r="X384" s="10">
        <v>81.563091707460003</v>
      </c>
      <c r="Y384" s="10">
        <v>0.47635557487279812</v>
      </c>
      <c r="Z384" s="10">
        <v>0.4763555748729118</v>
      </c>
    </row>
    <row r="385" spans="10:26">
      <c r="J385" s="11"/>
      <c r="K385" s="11"/>
      <c r="P385" s="9" t="str">
        <f t="shared" si="23"/>
        <v>2001 - 2005_Aneurin Bevan_3_LE_females</v>
      </c>
      <c r="Q385" s="10" t="s">
        <v>42</v>
      </c>
      <c r="R385" s="10" t="s">
        <v>20</v>
      </c>
      <c r="S385" s="10">
        <v>3</v>
      </c>
      <c r="T385" s="10" t="s">
        <v>116</v>
      </c>
      <c r="U385" s="10">
        <v>79.764072336164404</v>
      </c>
      <c r="V385" s="10">
        <v>0.234094700633772</v>
      </c>
      <c r="W385" s="10">
        <v>79.305246722922206</v>
      </c>
      <c r="X385" s="10">
        <v>80.222897949406601</v>
      </c>
      <c r="Y385" s="10">
        <v>0.45882561324219751</v>
      </c>
      <c r="Z385" s="10">
        <v>0.45882561324219751</v>
      </c>
    </row>
    <row r="386" spans="10:26">
      <c r="J386" s="11"/>
      <c r="K386" s="11"/>
      <c r="P386" s="9" t="str">
        <f t="shared" si="23"/>
        <v>2001 - 2005_Aneurin Bevan_4_LE_females</v>
      </c>
      <c r="Q386" s="10" t="s">
        <v>42</v>
      </c>
      <c r="R386" s="10" t="s">
        <v>20</v>
      </c>
      <c r="S386" s="10">
        <v>4</v>
      </c>
      <c r="T386" s="10" t="s">
        <v>116</v>
      </c>
      <c r="U386" s="10">
        <v>79.486750634180794</v>
      </c>
      <c r="V386" s="10">
        <v>0.24593529508697601</v>
      </c>
      <c r="W386" s="10">
        <v>79.004717455810393</v>
      </c>
      <c r="X386" s="10">
        <v>79.968783812551294</v>
      </c>
      <c r="Y386" s="10">
        <v>0.48203317837050008</v>
      </c>
      <c r="Z386" s="10">
        <v>0.48203317837040061</v>
      </c>
    </row>
    <row r="387" spans="10:26">
      <c r="J387" s="11"/>
      <c r="K387" s="11"/>
      <c r="P387" s="9" t="str">
        <f t="shared" si="23"/>
        <v>2001 - 2005_Aneurin Bevan_5_LE_females</v>
      </c>
      <c r="Q387" s="10" t="s">
        <v>42</v>
      </c>
      <c r="R387" s="10" t="s">
        <v>20</v>
      </c>
      <c r="S387" s="10">
        <v>5</v>
      </c>
      <c r="T387" s="10" t="s">
        <v>116</v>
      </c>
      <c r="U387" s="10">
        <v>77.473528734866505</v>
      </c>
      <c r="V387" s="10">
        <v>0.26925947753308299</v>
      </c>
      <c r="W387" s="10">
        <v>76.945780158901599</v>
      </c>
      <c r="X387" s="10">
        <v>78.001277310831298</v>
      </c>
      <c r="Y387" s="10">
        <v>0.52774857596479308</v>
      </c>
      <c r="Z387" s="10">
        <v>0.52774857596490676</v>
      </c>
    </row>
    <row r="388" spans="10:26">
      <c r="J388" s="11"/>
      <c r="K388" s="11"/>
      <c r="P388" s="9" t="str">
        <f t="shared" si="23"/>
        <v>2001 - 2005_Betsi_0_LE_females</v>
      </c>
      <c r="Q388" s="1" t="s">
        <v>49</v>
      </c>
      <c r="R388" s="10" t="s">
        <v>20</v>
      </c>
      <c r="S388" s="10">
        <v>0</v>
      </c>
      <c r="T388" s="10" t="s">
        <v>116</v>
      </c>
      <c r="U388" s="10">
        <v>80.562133148662497</v>
      </c>
      <c r="V388" s="10">
        <v>0.100573820196876</v>
      </c>
      <c r="W388" s="10">
        <v>80.365008461076599</v>
      </c>
      <c r="X388" s="10">
        <v>80.759257836248295</v>
      </c>
      <c r="Y388" s="10">
        <v>0.1971246875857986</v>
      </c>
      <c r="Z388" s="10">
        <v>0.19712468758589807</v>
      </c>
    </row>
    <row r="389" spans="10:26">
      <c r="J389" s="11"/>
      <c r="K389" s="11"/>
      <c r="P389" s="9" t="str">
        <f t="shared" ref="P389:P452" si="24">R389&amp;"_"&amp;Q389&amp;"_"&amp;S389&amp;"_"&amp;"LE"&amp;"_"&amp;T389</f>
        <v>2001 - 2005_Betsi_1_LE_females</v>
      </c>
      <c r="Q389" s="1" t="s">
        <v>49</v>
      </c>
      <c r="R389" s="10" t="s">
        <v>20</v>
      </c>
      <c r="S389" s="10">
        <v>1</v>
      </c>
      <c r="T389" s="10" t="s">
        <v>116</v>
      </c>
      <c r="U389" s="10">
        <v>82.707922014844101</v>
      </c>
      <c r="V389" s="10">
        <v>0.216543256307941</v>
      </c>
      <c r="W389" s="10">
        <v>82.283497232480599</v>
      </c>
      <c r="X389" s="10">
        <v>83.132346797207703</v>
      </c>
      <c r="Y389" s="10">
        <v>0.42442478236360159</v>
      </c>
      <c r="Z389" s="10">
        <v>0.42442478236350212</v>
      </c>
    </row>
    <row r="390" spans="10:26">
      <c r="J390" s="11"/>
      <c r="K390" s="11"/>
      <c r="P390" s="9" t="str">
        <f t="shared" si="24"/>
        <v>2001 - 2005_Betsi_2_LE_females</v>
      </c>
      <c r="Q390" s="1" t="s">
        <v>49</v>
      </c>
      <c r="R390" s="10" t="s">
        <v>20</v>
      </c>
      <c r="S390" s="10">
        <v>2</v>
      </c>
      <c r="T390" s="10" t="s">
        <v>116</v>
      </c>
      <c r="U390" s="10">
        <v>81.3264728406091</v>
      </c>
      <c r="V390" s="10">
        <v>0.208191143132754</v>
      </c>
      <c r="W390" s="10">
        <v>80.918418200068899</v>
      </c>
      <c r="X390" s="10">
        <v>81.7345274811493</v>
      </c>
      <c r="Y390" s="10">
        <v>0.40805464054020035</v>
      </c>
      <c r="Z390" s="10">
        <v>0.40805464054020035</v>
      </c>
    </row>
    <row r="391" spans="10:26">
      <c r="J391" s="11"/>
      <c r="K391" s="11"/>
      <c r="P391" s="9" t="str">
        <f t="shared" si="24"/>
        <v>2001 - 2005_Betsi_3_LE_females</v>
      </c>
      <c r="Q391" s="1" t="s">
        <v>49</v>
      </c>
      <c r="R391" s="10" t="s">
        <v>20</v>
      </c>
      <c r="S391" s="10">
        <v>3</v>
      </c>
      <c r="T391" s="10" t="s">
        <v>116</v>
      </c>
      <c r="U391" s="10">
        <v>81.394993157667599</v>
      </c>
      <c r="V391" s="10">
        <v>0.22400564626769501</v>
      </c>
      <c r="W391" s="10">
        <v>80.955942090982902</v>
      </c>
      <c r="X391" s="10">
        <v>81.834044224352297</v>
      </c>
      <c r="Y391" s="10">
        <v>0.43905106668469784</v>
      </c>
      <c r="Z391" s="10">
        <v>0.43905106668469784</v>
      </c>
    </row>
    <row r="392" spans="10:26">
      <c r="J392" s="11"/>
      <c r="K392" s="11"/>
      <c r="P392" s="9" t="str">
        <f t="shared" si="24"/>
        <v>2001 - 2005_Betsi_4_LE_females</v>
      </c>
      <c r="Q392" s="1" t="s">
        <v>49</v>
      </c>
      <c r="R392" s="10" t="s">
        <v>20</v>
      </c>
      <c r="S392" s="10">
        <v>4</v>
      </c>
      <c r="T392" s="10" t="s">
        <v>116</v>
      </c>
      <c r="U392" s="10">
        <v>79.853529087160496</v>
      </c>
      <c r="V392" s="10">
        <v>0.23311741490465701</v>
      </c>
      <c r="W392" s="10">
        <v>79.396618953947396</v>
      </c>
      <c r="X392" s="10">
        <v>80.310439220373596</v>
      </c>
      <c r="Y392" s="10">
        <v>0.45691013321309981</v>
      </c>
      <c r="Z392" s="10">
        <v>0.45691013321309981</v>
      </c>
    </row>
    <row r="393" spans="10:26">
      <c r="J393" s="11"/>
      <c r="K393" s="11"/>
      <c r="P393" s="9" t="str">
        <f t="shared" si="24"/>
        <v>2001 - 2005_Betsi_5_LE_females</v>
      </c>
      <c r="Q393" s="1" t="s">
        <v>49</v>
      </c>
      <c r="R393" s="10" t="s">
        <v>20</v>
      </c>
      <c r="S393" s="10">
        <v>5</v>
      </c>
      <c r="T393" s="10" t="s">
        <v>116</v>
      </c>
      <c r="U393" s="10">
        <v>77.805085681230096</v>
      </c>
      <c r="V393" s="10">
        <v>0.23509873077117099</v>
      </c>
      <c r="W393" s="10">
        <v>77.344292168918599</v>
      </c>
      <c r="X393" s="10">
        <v>78.265879193541593</v>
      </c>
      <c r="Y393" s="10">
        <v>0.46079351231149701</v>
      </c>
      <c r="Z393" s="10">
        <v>0.46079351231149701</v>
      </c>
    </row>
    <row r="394" spans="10:26">
      <c r="J394" s="11"/>
      <c r="K394" s="11"/>
      <c r="P394" s="9" t="str">
        <f t="shared" si="24"/>
        <v>2001 - 2005_CardiffVale_0_LE_females</v>
      </c>
      <c r="Q394" s="1" t="s">
        <v>54</v>
      </c>
      <c r="R394" s="10" t="s">
        <v>20</v>
      </c>
      <c r="S394" s="10">
        <v>0</v>
      </c>
      <c r="T394" s="10" t="s">
        <v>116</v>
      </c>
      <c r="U394" s="10">
        <v>80.685857762645298</v>
      </c>
      <c r="V394" s="10">
        <v>0.12606958736117899</v>
      </c>
      <c r="W394" s="10">
        <v>80.438761371417399</v>
      </c>
      <c r="X394" s="10">
        <v>80.932954153873197</v>
      </c>
      <c r="Y394" s="10">
        <v>0.24709639122789895</v>
      </c>
      <c r="Z394" s="10">
        <v>0.24709639122789895</v>
      </c>
    </row>
    <row r="395" spans="10:26">
      <c r="J395" s="11"/>
      <c r="K395" s="11"/>
      <c r="P395" s="9" t="str">
        <f t="shared" si="24"/>
        <v>2001 - 2005_CardiffVale_1_LE_females</v>
      </c>
      <c r="Q395" s="1" t="s">
        <v>54</v>
      </c>
      <c r="R395" s="10" t="s">
        <v>20</v>
      </c>
      <c r="S395" s="10">
        <v>1</v>
      </c>
      <c r="T395" s="10" t="s">
        <v>116</v>
      </c>
      <c r="U395" s="10">
        <v>84.362946972411095</v>
      </c>
      <c r="V395" s="10">
        <v>0.29798716364436401</v>
      </c>
      <c r="W395" s="10">
        <v>83.778892131668101</v>
      </c>
      <c r="X395" s="10">
        <v>84.947001813154003</v>
      </c>
      <c r="Y395" s="10">
        <v>0.58405484074290825</v>
      </c>
      <c r="Z395" s="10">
        <v>0.58405484074299352</v>
      </c>
    </row>
    <row r="396" spans="10:26">
      <c r="J396" s="11"/>
      <c r="K396" s="11"/>
      <c r="P396" s="9" t="str">
        <f t="shared" si="24"/>
        <v>2001 - 2005_CardiffVale_2_LE_females</v>
      </c>
      <c r="Q396" s="1" t="s">
        <v>54</v>
      </c>
      <c r="R396" s="10" t="s">
        <v>20</v>
      </c>
      <c r="S396" s="10">
        <v>2</v>
      </c>
      <c r="T396" s="10" t="s">
        <v>116</v>
      </c>
      <c r="U396" s="10">
        <v>82.432128472285697</v>
      </c>
      <c r="V396" s="10">
        <v>0.27839858518184102</v>
      </c>
      <c r="W396" s="10">
        <v>81.8864672453293</v>
      </c>
      <c r="X396" s="10">
        <v>82.977789699242095</v>
      </c>
      <c r="Y396" s="10">
        <v>0.54566122695639763</v>
      </c>
      <c r="Z396" s="10">
        <v>0.54566122695639763</v>
      </c>
    </row>
    <row r="397" spans="10:26">
      <c r="J397" s="11"/>
      <c r="K397" s="11"/>
      <c r="P397" s="9" t="str">
        <f t="shared" si="24"/>
        <v>2001 - 2005_CardiffVale_3_LE_females</v>
      </c>
      <c r="Q397" s="1" t="s">
        <v>54</v>
      </c>
      <c r="R397" s="10" t="s">
        <v>20</v>
      </c>
      <c r="S397" s="10">
        <v>3</v>
      </c>
      <c r="T397" s="10" t="s">
        <v>116</v>
      </c>
      <c r="U397" s="10">
        <v>80.033942224892201</v>
      </c>
      <c r="V397" s="10">
        <v>0.28971547194178299</v>
      </c>
      <c r="W397" s="10">
        <v>79.466099899886302</v>
      </c>
      <c r="X397" s="10">
        <v>80.601784549898099</v>
      </c>
      <c r="Y397" s="10">
        <v>0.56784232500589837</v>
      </c>
      <c r="Z397" s="10">
        <v>0.56784232500589837</v>
      </c>
    </row>
    <row r="398" spans="10:26">
      <c r="J398" s="11"/>
      <c r="K398" s="11"/>
      <c r="P398" s="9" t="str">
        <f t="shared" si="24"/>
        <v>2001 - 2005_CardiffVale_4_LE_females</v>
      </c>
      <c r="Q398" s="1" t="s">
        <v>54</v>
      </c>
      <c r="R398" s="10" t="s">
        <v>20</v>
      </c>
      <c r="S398" s="10">
        <v>4</v>
      </c>
      <c r="T398" s="10" t="s">
        <v>116</v>
      </c>
      <c r="U398" s="10">
        <v>78.604752412685002</v>
      </c>
      <c r="V398" s="10">
        <v>0.28343210069003799</v>
      </c>
      <c r="W398" s="10">
        <v>78.049225495332493</v>
      </c>
      <c r="X398" s="10">
        <v>79.160279330037497</v>
      </c>
      <c r="Y398" s="10">
        <v>0.55552691735249482</v>
      </c>
      <c r="Z398" s="10">
        <v>0.55552691735250903</v>
      </c>
    </row>
    <row r="399" spans="10:26">
      <c r="J399" s="11"/>
      <c r="K399" s="11"/>
      <c r="P399" s="9" t="str">
        <f t="shared" si="24"/>
        <v>2001 - 2005_CardiffVale_5_LE_females</v>
      </c>
      <c r="Q399" s="1" t="s">
        <v>54</v>
      </c>
      <c r="R399" s="10" t="s">
        <v>20</v>
      </c>
      <c r="S399" s="10">
        <v>5</v>
      </c>
      <c r="T399" s="10" t="s">
        <v>116</v>
      </c>
      <c r="U399" s="10">
        <v>77.731825336086402</v>
      </c>
      <c r="V399" s="10">
        <v>0.28931127625457498</v>
      </c>
      <c r="W399" s="10">
        <v>77.164775234627399</v>
      </c>
      <c r="X399" s="10">
        <v>78.298875437545306</v>
      </c>
      <c r="Y399" s="10">
        <v>0.56705010145890355</v>
      </c>
      <c r="Z399" s="10">
        <v>0.56705010145900303</v>
      </c>
    </row>
    <row r="400" spans="10:26">
      <c r="J400" s="11"/>
      <c r="K400" s="11"/>
      <c r="P400" s="9" t="str">
        <f t="shared" si="24"/>
        <v>2001 - 2005_Cwm Taf_0_LE_females</v>
      </c>
      <c r="Q400" s="10" t="s">
        <v>55</v>
      </c>
      <c r="R400" s="10" t="s">
        <v>20</v>
      </c>
      <c r="S400" s="10">
        <v>0</v>
      </c>
      <c r="T400" s="10" t="s">
        <v>116</v>
      </c>
      <c r="U400" s="10">
        <v>79.168688104232302</v>
      </c>
      <c r="V400" s="10">
        <v>0.150748230439918</v>
      </c>
      <c r="W400" s="10">
        <v>78.873221572570102</v>
      </c>
      <c r="X400" s="10">
        <v>79.464154635894502</v>
      </c>
      <c r="Y400" s="10">
        <v>0.29546653166219983</v>
      </c>
      <c r="Z400" s="10">
        <v>0.29546653166219983</v>
      </c>
    </row>
    <row r="401" spans="10:26">
      <c r="J401" s="11"/>
      <c r="K401" s="11"/>
      <c r="P401" s="9" t="str">
        <f t="shared" si="24"/>
        <v>2001 - 2005_Cwm Taf_1_LE_females</v>
      </c>
      <c r="Q401" s="10" t="s">
        <v>55</v>
      </c>
      <c r="R401" s="10" t="s">
        <v>20</v>
      </c>
      <c r="S401" s="10">
        <v>1</v>
      </c>
      <c r="T401" s="10" t="s">
        <v>116</v>
      </c>
      <c r="U401" s="10">
        <v>81.896895095072097</v>
      </c>
      <c r="V401" s="10">
        <v>0.31528184814531701</v>
      </c>
      <c r="W401" s="10">
        <v>81.278942672707302</v>
      </c>
      <c r="X401" s="10">
        <v>82.514847517436905</v>
      </c>
      <c r="Y401" s="10">
        <v>0.61795242236480874</v>
      </c>
      <c r="Z401" s="10">
        <v>0.61795242236479453</v>
      </c>
    </row>
    <row r="402" spans="10:26">
      <c r="J402" s="11"/>
      <c r="K402" s="11"/>
      <c r="P402" s="9" t="str">
        <f t="shared" si="24"/>
        <v>2001 - 2005_Cwm Taf_2_LE_females</v>
      </c>
      <c r="Q402" s="10" t="s">
        <v>55</v>
      </c>
      <c r="R402" s="10" t="s">
        <v>20</v>
      </c>
      <c r="S402" s="10">
        <v>2</v>
      </c>
      <c r="T402" s="10" t="s">
        <v>116</v>
      </c>
      <c r="U402" s="10">
        <v>80.612496177658102</v>
      </c>
      <c r="V402" s="10">
        <v>0.35019225751057997</v>
      </c>
      <c r="W402" s="10">
        <v>79.926119352937306</v>
      </c>
      <c r="X402" s="10">
        <v>81.298873002378798</v>
      </c>
      <c r="Y402" s="10">
        <v>0.68637682472069628</v>
      </c>
      <c r="Z402" s="10">
        <v>0.68637682472079575</v>
      </c>
    </row>
    <row r="403" spans="10:26">
      <c r="J403" s="11"/>
      <c r="K403" s="11"/>
      <c r="P403" s="9" t="str">
        <f t="shared" si="24"/>
        <v>2001 - 2005_Cwm Taf_3_LE_females</v>
      </c>
      <c r="Q403" s="10" t="s">
        <v>55</v>
      </c>
      <c r="R403" s="10" t="s">
        <v>20</v>
      </c>
      <c r="S403" s="10">
        <v>3</v>
      </c>
      <c r="T403" s="10" t="s">
        <v>116</v>
      </c>
      <c r="U403" s="10">
        <v>78.563507046111695</v>
      </c>
      <c r="V403" s="10">
        <v>0.347666654740101</v>
      </c>
      <c r="W403" s="10">
        <v>77.882080402821103</v>
      </c>
      <c r="X403" s="10">
        <v>79.244933689402302</v>
      </c>
      <c r="Y403" s="10">
        <v>0.68142664329060665</v>
      </c>
      <c r="Z403" s="10">
        <v>0.68142664329059244</v>
      </c>
    </row>
    <row r="404" spans="10:26">
      <c r="J404" s="11"/>
      <c r="K404" s="11"/>
      <c r="P404" s="9" t="str">
        <f t="shared" si="24"/>
        <v>2001 - 2005_Cwm Taf_4_LE_females</v>
      </c>
      <c r="Q404" s="10" t="s">
        <v>55</v>
      </c>
      <c r="R404" s="10" t="s">
        <v>20</v>
      </c>
      <c r="S404" s="10">
        <v>4</v>
      </c>
      <c r="T404" s="10" t="s">
        <v>116</v>
      </c>
      <c r="U404" s="10">
        <v>77.9985633833506</v>
      </c>
      <c r="V404" s="10">
        <v>0.32684219313489199</v>
      </c>
      <c r="W404" s="10">
        <v>77.357952684806307</v>
      </c>
      <c r="X404" s="10">
        <v>78.639174081895007</v>
      </c>
      <c r="Y404" s="10">
        <v>0.64061069854440689</v>
      </c>
      <c r="Z404" s="10">
        <v>0.6406106985442932</v>
      </c>
    </row>
    <row r="405" spans="10:26">
      <c r="J405" s="11"/>
      <c r="K405" s="11"/>
      <c r="P405" s="9" t="str">
        <f t="shared" si="24"/>
        <v>2001 - 2005_Cwm Taf_5_LE_females</v>
      </c>
      <c r="Q405" s="10" t="s">
        <v>55</v>
      </c>
      <c r="R405" s="10" t="s">
        <v>20</v>
      </c>
      <c r="S405" s="10">
        <v>5</v>
      </c>
      <c r="T405" s="10" t="s">
        <v>116</v>
      </c>
      <c r="U405" s="10">
        <v>77.278412480208502</v>
      </c>
      <c r="V405" s="10">
        <v>0.35926498504708099</v>
      </c>
      <c r="W405" s="10">
        <v>76.574253109516206</v>
      </c>
      <c r="X405" s="10">
        <v>77.982571850900797</v>
      </c>
      <c r="Y405" s="10">
        <v>0.70415937069229528</v>
      </c>
      <c r="Z405" s="10">
        <v>0.70415937069229528</v>
      </c>
    </row>
    <row r="406" spans="10:26">
      <c r="J406" s="11"/>
      <c r="K406" s="11"/>
      <c r="P406" s="9" t="str">
        <f t="shared" si="24"/>
        <v>2001 - 2005_Hywel Dda_0_LE_females</v>
      </c>
      <c r="Q406" s="10" t="s">
        <v>56</v>
      </c>
      <c r="R406" s="10" t="s">
        <v>20</v>
      </c>
      <c r="S406" s="10">
        <v>0</v>
      </c>
      <c r="T406" s="10" t="s">
        <v>116</v>
      </c>
      <c r="U406" s="10">
        <v>80.793123798122593</v>
      </c>
      <c r="V406" s="10">
        <v>0.13115259089659601</v>
      </c>
      <c r="W406" s="10">
        <v>80.536064719965296</v>
      </c>
      <c r="X406" s="10">
        <v>81.050182876280005</v>
      </c>
      <c r="Y406" s="10">
        <v>0.25705907815741114</v>
      </c>
      <c r="Z406" s="10">
        <v>0.25705907815729745</v>
      </c>
    </row>
    <row r="407" spans="10:26">
      <c r="J407" s="11"/>
      <c r="K407" s="11"/>
      <c r="P407" s="9" t="str">
        <f t="shared" si="24"/>
        <v>2001 - 2005_Hywel Dda_1_LE_females</v>
      </c>
      <c r="Q407" s="10" t="s">
        <v>56</v>
      </c>
      <c r="R407" s="10" t="s">
        <v>20</v>
      </c>
      <c r="S407" s="10">
        <v>1</v>
      </c>
      <c r="T407" s="10" t="s">
        <v>116</v>
      </c>
      <c r="U407" s="10">
        <v>82.295553560856703</v>
      </c>
      <c r="V407" s="10">
        <v>0.27135443246440299</v>
      </c>
      <c r="W407" s="10">
        <v>81.763698873226403</v>
      </c>
      <c r="X407" s="10">
        <v>82.827408248486904</v>
      </c>
      <c r="Y407" s="10">
        <v>0.53185468763020083</v>
      </c>
      <c r="Z407" s="10">
        <v>0.5318546876303003</v>
      </c>
    </row>
    <row r="408" spans="10:26">
      <c r="J408" s="11"/>
      <c r="K408" s="11"/>
      <c r="P408" s="9" t="str">
        <f t="shared" si="24"/>
        <v>2001 - 2005_Hywel Dda_2_LE_females</v>
      </c>
      <c r="Q408" s="10" t="s">
        <v>56</v>
      </c>
      <c r="R408" s="10" t="s">
        <v>20</v>
      </c>
      <c r="S408" s="10">
        <v>2</v>
      </c>
      <c r="T408" s="10" t="s">
        <v>116</v>
      </c>
      <c r="U408" s="10">
        <v>81.495116239850006</v>
      </c>
      <c r="V408" s="10">
        <v>0.30758466144285401</v>
      </c>
      <c r="W408" s="10">
        <v>80.892250303422003</v>
      </c>
      <c r="X408" s="10">
        <v>82.097982176277995</v>
      </c>
      <c r="Y408" s="10">
        <v>0.60286593642798891</v>
      </c>
      <c r="Z408" s="10">
        <v>0.60286593642800312</v>
      </c>
    </row>
    <row r="409" spans="10:26">
      <c r="J409" s="11"/>
      <c r="K409" s="11"/>
      <c r="P409" s="9" t="str">
        <f t="shared" si="24"/>
        <v>2001 - 2005_Hywel Dda_3_LE_females</v>
      </c>
      <c r="Q409" s="10" t="s">
        <v>56</v>
      </c>
      <c r="R409" s="10" t="s">
        <v>20</v>
      </c>
      <c r="S409" s="10">
        <v>3</v>
      </c>
      <c r="T409" s="10" t="s">
        <v>116</v>
      </c>
      <c r="U409" s="10">
        <v>81.494496887351204</v>
      </c>
      <c r="V409" s="10">
        <v>0.29141433727953397</v>
      </c>
      <c r="W409" s="10">
        <v>80.923324786283303</v>
      </c>
      <c r="X409" s="10">
        <v>82.065668988419105</v>
      </c>
      <c r="Y409" s="10">
        <v>0.57117210106790139</v>
      </c>
      <c r="Z409" s="10">
        <v>0.57117210106790139</v>
      </c>
    </row>
    <row r="410" spans="10:26">
      <c r="J410" s="11"/>
      <c r="K410" s="11"/>
      <c r="P410" s="9" t="str">
        <f t="shared" si="24"/>
        <v>2001 - 2005_Hywel Dda_4_LE_females</v>
      </c>
      <c r="Q410" s="10" t="s">
        <v>56</v>
      </c>
      <c r="R410" s="10" t="s">
        <v>20</v>
      </c>
      <c r="S410" s="10">
        <v>4</v>
      </c>
      <c r="T410" s="10" t="s">
        <v>116</v>
      </c>
      <c r="U410" s="10">
        <v>80.484833450893305</v>
      </c>
      <c r="V410" s="10">
        <v>0.28983732564777398</v>
      </c>
      <c r="W410" s="10">
        <v>79.916752292623599</v>
      </c>
      <c r="X410" s="10">
        <v>81.052914609162897</v>
      </c>
      <c r="Y410" s="10">
        <v>0.56808115826959238</v>
      </c>
      <c r="Z410" s="10">
        <v>0.56808115826970607</v>
      </c>
    </row>
    <row r="411" spans="10:26">
      <c r="J411" s="11"/>
      <c r="K411" s="11"/>
      <c r="P411" s="9" t="str">
        <f t="shared" si="24"/>
        <v>2001 - 2005_Hywel Dda_5_LE_females</v>
      </c>
      <c r="Q411" s="10" t="s">
        <v>56</v>
      </c>
      <c r="R411" s="10" t="s">
        <v>20</v>
      </c>
      <c r="S411" s="10">
        <v>5</v>
      </c>
      <c r="T411" s="10" t="s">
        <v>116</v>
      </c>
      <c r="U411" s="10">
        <v>78.338358406674004</v>
      </c>
      <c r="V411" s="10">
        <v>0.30595914383275402</v>
      </c>
      <c r="W411" s="10">
        <v>77.738678484761806</v>
      </c>
      <c r="X411" s="10">
        <v>78.938038328586202</v>
      </c>
      <c r="Y411" s="10">
        <v>0.59967992191219821</v>
      </c>
      <c r="Z411" s="10">
        <v>0.59967992191219821</v>
      </c>
    </row>
    <row r="412" spans="10:26">
      <c r="J412" s="11"/>
      <c r="K412" s="11"/>
      <c r="P412" s="9" t="str">
        <f t="shared" si="24"/>
        <v>2001 - 2005_Powys_0_LE_females</v>
      </c>
      <c r="Q412" s="10" t="s">
        <v>57</v>
      </c>
      <c r="R412" s="10" t="s">
        <v>20</v>
      </c>
      <c r="S412" s="10">
        <v>0</v>
      </c>
      <c r="T412" s="10" t="s">
        <v>116</v>
      </c>
      <c r="U412" s="10">
        <v>81.247796656534206</v>
      </c>
      <c r="V412" s="10">
        <v>0.23674921923452499</v>
      </c>
      <c r="W412" s="10">
        <v>80.783768186834493</v>
      </c>
      <c r="X412" s="10">
        <v>81.711825126233805</v>
      </c>
      <c r="Y412" s="10">
        <v>0.4640284696995991</v>
      </c>
      <c r="Z412" s="10">
        <v>0.46402846969971279</v>
      </c>
    </row>
    <row r="413" spans="10:26">
      <c r="J413" s="11"/>
      <c r="K413" s="11"/>
      <c r="P413" s="9" t="str">
        <f t="shared" si="24"/>
        <v>2001 - 2005_Powys_1_LE_females</v>
      </c>
      <c r="Q413" s="10" t="s">
        <v>57</v>
      </c>
      <c r="R413" s="10" t="s">
        <v>20</v>
      </c>
      <c r="S413" s="10">
        <v>1</v>
      </c>
      <c r="T413" s="10" t="s">
        <v>116</v>
      </c>
      <c r="U413" s="10">
        <v>83.471173183937296</v>
      </c>
      <c r="V413" s="10">
        <v>0.61831406966088498</v>
      </c>
      <c r="W413" s="10">
        <v>82.259277607401998</v>
      </c>
      <c r="X413" s="10">
        <v>84.683068760472693</v>
      </c>
      <c r="Y413" s="10">
        <v>1.2118955765353974</v>
      </c>
      <c r="Z413" s="10">
        <v>1.2118955765352979</v>
      </c>
    </row>
    <row r="414" spans="10:26">
      <c r="J414" s="11"/>
      <c r="K414" s="11"/>
      <c r="P414" s="9" t="str">
        <f t="shared" si="24"/>
        <v>2001 - 2005_Powys_2_LE_females</v>
      </c>
      <c r="Q414" s="10" t="s">
        <v>57</v>
      </c>
      <c r="R414" s="10" t="s">
        <v>20</v>
      </c>
      <c r="S414" s="10">
        <v>2</v>
      </c>
      <c r="T414" s="10" t="s">
        <v>116</v>
      </c>
      <c r="U414" s="10">
        <v>82.380153538149202</v>
      </c>
      <c r="V414" s="10">
        <v>0.49683475308765102</v>
      </c>
      <c r="W414" s="10">
        <v>81.4063574220974</v>
      </c>
      <c r="X414" s="10">
        <v>83.353949654201003</v>
      </c>
      <c r="Y414" s="10">
        <v>0.97379611605180116</v>
      </c>
      <c r="Z414" s="10">
        <v>0.97379611605180116</v>
      </c>
    </row>
    <row r="415" spans="10:26">
      <c r="J415" s="11"/>
      <c r="K415" s="11"/>
      <c r="P415" s="9" t="str">
        <f t="shared" si="24"/>
        <v>2001 - 2005_Powys_3_LE_females</v>
      </c>
      <c r="Q415" s="10" t="s">
        <v>57</v>
      </c>
      <c r="R415" s="10" t="s">
        <v>20</v>
      </c>
      <c r="S415" s="10">
        <v>3</v>
      </c>
      <c r="T415" s="10" t="s">
        <v>116</v>
      </c>
      <c r="U415" s="10">
        <v>81.970630323837796</v>
      </c>
      <c r="V415" s="10">
        <v>0.59665025675469197</v>
      </c>
      <c r="W415" s="10">
        <v>80.801195820598593</v>
      </c>
      <c r="X415" s="10">
        <v>83.140064827076998</v>
      </c>
      <c r="Y415" s="10">
        <v>1.1694345032392022</v>
      </c>
      <c r="Z415" s="10">
        <v>1.1694345032392022</v>
      </c>
    </row>
    <row r="416" spans="10:26">
      <c r="J416" s="11"/>
      <c r="K416" s="11"/>
      <c r="P416" s="9" t="str">
        <f t="shared" si="24"/>
        <v>2001 - 2005_Powys_4_LE_females</v>
      </c>
      <c r="Q416" s="10" t="s">
        <v>57</v>
      </c>
      <c r="R416" s="10" t="s">
        <v>20</v>
      </c>
      <c r="S416" s="10">
        <v>4</v>
      </c>
      <c r="T416" s="10" t="s">
        <v>116</v>
      </c>
      <c r="U416" s="10">
        <v>81.310301453616404</v>
      </c>
      <c r="V416" s="10">
        <v>0.48999889963731602</v>
      </c>
      <c r="W416" s="10">
        <v>80.349903610327203</v>
      </c>
      <c r="X416" s="10">
        <v>82.270699296905505</v>
      </c>
      <c r="Y416" s="10">
        <v>0.96039784328910116</v>
      </c>
      <c r="Z416" s="10">
        <v>0.96039784328920064</v>
      </c>
    </row>
    <row r="417" spans="10:26">
      <c r="J417" s="11"/>
      <c r="K417" s="11"/>
      <c r="P417" s="9" t="str">
        <f t="shared" si="24"/>
        <v>2001 - 2005_Powys_5_LE_females</v>
      </c>
      <c r="Q417" s="10" t="s">
        <v>57</v>
      </c>
      <c r="R417" s="10" t="s">
        <v>20</v>
      </c>
      <c r="S417" s="10">
        <v>5</v>
      </c>
      <c r="T417" s="10" t="s">
        <v>116</v>
      </c>
      <c r="U417" s="10">
        <v>78.343478801033697</v>
      </c>
      <c r="V417" s="10">
        <v>0.50769934203324396</v>
      </c>
      <c r="W417" s="10">
        <v>77.348388090648498</v>
      </c>
      <c r="X417" s="10">
        <v>79.338569511418896</v>
      </c>
      <c r="Y417" s="10">
        <v>0.99509071038519892</v>
      </c>
      <c r="Z417" s="10">
        <v>0.99509071038519892</v>
      </c>
    </row>
    <row r="418" spans="10:26">
      <c r="J418" s="11"/>
      <c r="K418" s="11"/>
      <c r="P418" s="9" t="str">
        <f t="shared" si="24"/>
        <v>2005 - 2009_ABM_0_LE_females</v>
      </c>
      <c r="Q418" s="10" t="s">
        <v>35</v>
      </c>
      <c r="R418" s="10" t="s">
        <v>28</v>
      </c>
      <c r="S418" s="10">
        <v>0</v>
      </c>
      <c r="T418" s="10" t="s">
        <v>116</v>
      </c>
      <c r="U418" s="10">
        <v>81.006830531511397</v>
      </c>
      <c r="V418" s="10">
        <v>0.11689360163473</v>
      </c>
      <c r="W418" s="10">
        <v>80.777719072307306</v>
      </c>
      <c r="X418" s="10">
        <v>81.235941990715503</v>
      </c>
      <c r="Y418" s="10">
        <v>0.22911145920410547</v>
      </c>
      <c r="Z418" s="10">
        <v>0.22911145920409126</v>
      </c>
    </row>
    <row r="419" spans="10:26">
      <c r="J419" s="11"/>
      <c r="K419" s="11"/>
      <c r="P419" s="9" t="str">
        <f t="shared" si="24"/>
        <v>2005 - 2009_ABM_1_LE_females</v>
      </c>
      <c r="Q419" s="10" t="s">
        <v>35</v>
      </c>
      <c r="R419" s="10" t="s">
        <v>28</v>
      </c>
      <c r="S419" s="10">
        <v>1</v>
      </c>
      <c r="T419" s="10" t="s">
        <v>116</v>
      </c>
      <c r="U419" s="10">
        <v>84.208265722750397</v>
      </c>
      <c r="V419" s="10">
        <v>0.25673283120486101</v>
      </c>
      <c r="W419" s="10">
        <v>83.705069373588799</v>
      </c>
      <c r="X419" s="10">
        <v>84.711462071911896</v>
      </c>
      <c r="Y419" s="10">
        <v>0.5031963491614988</v>
      </c>
      <c r="Z419" s="10">
        <v>0.50319634916159828</v>
      </c>
    </row>
    <row r="420" spans="10:26">
      <c r="J420" s="11"/>
      <c r="K420" s="11"/>
      <c r="P420" s="9" t="str">
        <f t="shared" si="24"/>
        <v>2005 - 2009_ABM_2_LE_females</v>
      </c>
      <c r="Q420" s="10" t="s">
        <v>35</v>
      </c>
      <c r="R420" s="10" t="s">
        <v>28</v>
      </c>
      <c r="S420" s="10">
        <v>2</v>
      </c>
      <c r="T420" s="10" t="s">
        <v>116</v>
      </c>
      <c r="U420" s="10">
        <v>82.222271756229105</v>
      </c>
      <c r="V420" s="10">
        <v>0.24832791928732501</v>
      </c>
      <c r="W420" s="10">
        <v>81.735549034425901</v>
      </c>
      <c r="X420" s="10">
        <v>82.708994478032196</v>
      </c>
      <c r="Y420" s="10">
        <v>0.48672272180309051</v>
      </c>
      <c r="Z420" s="10">
        <v>0.48672272180320419</v>
      </c>
    </row>
    <row r="421" spans="10:26">
      <c r="J421" s="11"/>
      <c r="K421" s="11"/>
      <c r="P421" s="9" t="str">
        <f t="shared" si="24"/>
        <v>2005 - 2009_ABM_3_LE_females</v>
      </c>
      <c r="Q421" s="10" t="s">
        <v>35</v>
      </c>
      <c r="R421" s="10" t="s">
        <v>28</v>
      </c>
      <c r="S421" s="10">
        <v>3</v>
      </c>
      <c r="T421" s="10" t="s">
        <v>116</v>
      </c>
      <c r="U421" s="10">
        <v>80.678689060163805</v>
      </c>
      <c r="V421" s="10">
        <v>0.25584466158103403</v>
      </c>
      <c r="W421" s="10">
        <v>80.177233523465006</v>
      </c>
      <c r="X421" s="10">
        <v>81.180144596862704</v>
      </c>
      <c r="Y421" s="10">
        <v>0.50145553669889864</v>
      </c>
      <c r="Z421" s="10">
        <v>0.50145553669879916</v>
      </c>
    </row>
    <row r="422" spans="10:26">
      <c r="J422" s="11"/>
      <c r="K422" s="11"/>
      <c r="P422" s="9" t="str">
        <f t="shared" si="24"/>
        <v>2005 - 2009_ABM_4_LE_females</v>
      </c>
      <c r="Q422" s="10" t="s">
        <v>35</v>
      </c>
      <c r="R422" s="10" t="s">
        <v>28</v>
      </c>
      <c r="S422" s="10">
        <v>4</v>
      </c>
      <c r="T422" s="10" t="s">
        <v>116</v>
      </c>
      <c r="U422" s="10">
        <v>79.8558050234018</v>
      </c>
      <c r="V422" s="10">
        <v>0.25933421191140898</v>
      </c>
      <c r="W422" s="10">
        <v>79.347509968055505</v>
      </c>
      <c r="X422" s="10">
        <v>80.364100078748194</v>
      </c>
      <c r="Y422" s="10">
        <v>0.50829505534639452</v>
      </c>
      <c r="Z422" s="10">
        <v>0.50829505534629504</v>
      </c>
    </row>
    <row r="423" spans="10:26">
      <c r="J423" s="11"/>
      <c r="K423" s="11"/>
      <c r="P423" s="9" t="str">
        <f t="shared" si="24"/>
        <v>2005 - 2009_ABM_5_LE_females</v>
      </c>
      <c r="Q423" s="10" t="s">
        <v>35</v>
      </c>
      <c r="R423" s="10" t="s">
        <v>28</v>
      </c>
      <c r="S423" s="10">
        <v>5</v>
      </c>
      <c r="T423" s="10" t="s">
        <v>116</v>
      </c>
      <c r="U423" s="10">
        <v>78.105199475263504</v>
      </c>
      <c r="V423" s="10">
        <v>0.28080028036982402</v>
      </c>
      <c r="W423" s="10">
        <v>77.554830925738699</v>
      </c>
      <c r="X423" s="10">
        <v>78.655568024788394</v>
      </c>
      <c r="Y423" s="10">
        <v>0.55036854952489023</v>
      </c>
      <c r="Z423" s="10">
        <v>0.55036854952480496</v>
      </c>
    </row>
    <row r="424" spans="10:26">
      <c r="J424" s="11"/>
      <c r="K424" s="11"/>
      <c r="P424" s="9" t="str">
        <f t="shared" si="24"/>
        <v>2005 - 2009_Aneurin Bevan_0_LE_females</v>
      </c>
      <c r="Q424" s="10" t="s">
        <v>42</v>
      </c>
      <c r="R424" s="10" t="s">
        <v>28</v>
      </c>
      <c r="S424" s="10">
        <v>0</v>
      </c>
      <c r="T424" s="10" t="s">
        <v>116</v>
      </c>
      <c r="U424" s="10">
        <v>81.241244569951206</v>
      </c>
      <c r="V424" s="10">
        <v>0.112822530815195</v>
      </c>
      <c r="W424" s="10">
        <v>81.020112409553406</v>
      </c>
      <c r="X424" s="10">
        <v>81.462376730349007</v>
      </c>
      <c r="Y424" s="10">
        <v>0.2211321603978007</v>
      </c>
      <c r="Z424" s="10">
        <v>0.2211321603978007</v>
      </c>
    </row>
    <row r="425" spans="10:26">
      <c r="J425" s="11"/>
      <c r="K425" s="11"/>
      <c r="P425" s="9" t="str">
        <f t="shared" si="24"/>
        <v>2005 - 2009_Aneurin Bevan_1_LE_females</v>
      </c>
      <c r="Q425" s="10" t="s">
        <v>42</v>
      </c>
      <c r="R425" s="10" t="s">
        <v>28</v>
      </c>
      <c r="S425" s="10">
        <v>1</v>
      </c>
      <c r="T425" s="10" t="s">
        <v>116</v>
      </c>
      <c r="U425" s="10">
        <v>84.483013755567299</v>
      </c>
      <c r="V425" s="10">
        <v>0.24878995138625901</v>
      </c>
      <c r="W425" s="10">
        <v>83.995385450850307</v>
      </c>
      <c r="X425" s="10">
        <v>84.970642060284405</v>
      </c>
      <c r="Y425" s="10">
        <v>0.48762830471710572</v>
      </c>
      <c r="Z425" s="10">
        <v>0.48762830471699203</v>
      </c>
    </row>
    <row r="426" spans="10:26">
      <c r="J426" s="11"/>
      <c r="K426" s="11"/>
      <c r="P426" s="9" t="str">
        <f t="shared" si="24"/>
        <v>2005 - 2009_Aneurin Bevan_2_LE_females</v>
      </c>
      <c r="Q426" s="10" t="s">
        <v>42</v>
      </c>
      <c r="R426" s="10" t="s">
        <v>28</v>
      </c>
      <c r="S426" s="10">
        <v>2</v>
      </c>
      <c r="T426" s="10" t="s">
        <v>116</v>
      </c>
      <c r="U426" s="10">
        <v>82.9541158963751</v>
      </c>
      <c r="V426" s="10">
        <v>0.23599123538366601</v>
      </c>
      <c r="W426" s="10">
        <v>82.491573075023098</v>
      </c>
      <c r="X426" s="10">
        <v>83.416658717727003</v>
      </c>
      <c r="Y426" s="10">
        <v>0.46254282135190294</v>
      </c>
      <c r="Z426" s="10">
        <v>0.46254282135200242</v>
      </c>
    </row>
    <row r="427" spans="10:26">
      <c r="J427" s="11"/>
      <c r="K427" s="11"/>
      <c r="P427" s="9" t="str">
        <f t="shared" si="24"/>
        <v>2005 - 2009_Aneurin Bevan_3_LE_females</v>
      </c>
      <c r="Q427" s="10" t="s">
        <v>42</v>
      </c>
      <c r="R427" s="10" t="s">
        <v>28</v>
      </c>
      <c r="S427" s="10">
        <v>3</v>
      </c>
      <c r="T427" s="10" t="s">
        <v>116</v>
      </c>
      <c r="U427" s="10">
        <v>80.575793313222704</v>
      </c>
      <c r="V427" s="10">
        <v>0.25503489129224599</v>
      </c>
      <c r="W427" s="10">
        <v>80.0759249262899</v>
      </c>
      <c r="X427" s="10">
        <v>81.075661700155507</v>
      </c>
      <c r="Y427" s="10">
        <v>0.49986838693280333</v>
      </c>
      <c r="Z427" s="10">
        <v>0.49986838693280333</v>
      </c>
    </row>
    <row r="428" spans="10:26">
      <c r="J428" s="11"/>
      <c r="K428" s="11"/>
      <c r="P428" s="9" t="str">
        <f t="shared" si="24"/>
        <v>2005 - 2009_Aneurin Bevan_4_LE_females</v>
      </c>
      <c r="Q428" s="10" t="s">
        <v>42</v>
      </c>
      <c r="R428" s="10" t="s">
        <v>28</v>
      </c>
      <c r="S428" s="10">
        <v>4</v>
      </c>
      <c r="T428" s="10" t="s">
        <v>116</v>
      </c>
      <c r="U428" s="10">
        <v>80.081595114800095</v>
      </c>
      <c r="V428" s="10">
        <v>0.251043747585945</v>
      </c>
      <c r="W428" s="10">
        <v>79.589549369531596</v>
      </c>
      <c r="X428" s="10">
        <v>80.573640860068494</v>
      </c>
      <c r="Y428" s="10">
        <v>0.49204574526839906</v>
      </c>
      <c r="Z428" s="10">
        <v>0.49204574526849854</v>
      </c>
    </row>
    <row r="429" spans="10:26">
      <c r="J429" s="11"/>
      <c r="K429" s="11"/>
      <c r="P429" s="9" t="str">
        <f t="shared" si="24"/>
        <v>2005 - 2009_Aneurin Bevan_5_LE_females</v>
      </c>
      <c r="Q429" s="10" t="s">
        <v>42</v>
      </c>
      <c r="R429" s="10" t="s">
        <v>28</v>
      </c>
      <c r="S429" s="10">
        <v>5</v>
      </c>
      <c r="T429" s="10" t="s">
        <v>116</v>
      </c>
      <c r="U429" s="10">
        <v>78.441168417986404</v>
      </c>
      <c r="V429" s="10">
        <v>0.265884314346852</v>
      </c>
      <c r="W429" s="10">
        <v>77.920035161866494</v>
      </c>
      <c r="X429" s="10">
        <v>78.9623016741062</v>
      </c>
      <c r="Y429" s="10">
        <v>0.52113325611979633</v>
      </c>
      <c r="Z429" s="10">
        <v>0.52113325611991002</v>
      </c>
    </row>
    <row r="430" spans="10:26">
      <c r="J430" s="11"/>
      <c r="K430" s="11"/>
      <c r="P430" s="9" t="str">
        <f t="shared" si="24"/>
        <v>2005 - 2009_Betsi_0_LE_females</v>
      </c>
      <c r="Q430" s="1" t="s">
        <v>49</v>
      </c>
      <c r="R430" s="10" t="s">
        <v>28</v>
      </c>
      <c r="S430" s="10">
        <v>0</v>
      </c>
      <c r="T430" s="10" t="s">
        <v>116</v>
      </c>
      <c r="U430" s="10">
        <v>81.516138337800797</v>
      </c>
      <c r="V430" s="10">
        <v>9.9827969374741102E-2</v>
      </c>
      <c r="W430" s="10">
        <v>81.320475517826296</v>
      </c>
      <c r="X430" s="10">
        <v>81.711801157775298</v>
      </c>
      <c r="Y430" s="10">
        <v>0.19566281997450119</v>
      </c>
      <c r="Z430" s="10">
        <v>0.19566281997450119</v>
      </c>
    </row>
    <row r="431" spans="10:26">
      <c r="J431" s="11"/>
      <c r="K431" s="11"/>
      <c r="P431" s="9" t="str">
        <f t="shared" si="24"/>
        <v>2005 - 2009_Betsi_1_LE_females</v>
      </c>
      <c r="Q431" s="1" t="s">
        <v>49</v>
      </c>
      <c r="R431" s="10" t="s">
        <v>28</v>
      </c>
      <c r="S431" s="10">
        <v>1</v>
      </c>
      <c r="T431" s="10" t="s">
        <v>116</v>
      </c>
      <c r="U431" s="10">
        <v>83.838586174986204</v>
      </c>
      <c r="V431" s="10">
        <v>0.22794960232460601</v>
      </c>
      <c r="W431" s="10">
        <v>83.391804954429901</v>
      </c>
      <c r="X431" s="10">
        <v>84.285367395542394</v>
      </c>
      <c r="Y431" s="10">
        <v>0.44678122055618985</v>
      </c>
      <c r="Z431" s="10">
        <v>0.44678122055630354</v>
      </c>
    </row>
    <row r="432" spans="10:26">
      <c r="J432" s="11"/>
      <c r="K432" s="11"/>
      <c r="P432" s="9" t="str">
        <f t="shared" si="24"/>
        <v>2005 - 2009_Betsi_2_LE_females</v>
      </c>
      <c r="Q432" s="1" t="s">
        <v>49</v>
      </c>
      <c r="R432" s="10" t="s">
        <v>28</v>
      </c>
      <c r="S432" s="10">
        <v>2</v>
      </c>
      <c r="T432" s="10" t="s">
        <v>116</v>
      </c>
      <c r="U432" s="10">
        <v>81.968168968207806</v>
      </c>
      <c r="V432" s="10">
        <v>0.20955289426872101</v>
      </c>
      <c r="W432" s="10">
        <v>81.557445295441099</v>
      </c>
      <c r="X432" s="10">
        <v>82.378892640974499</v>
      </c>
      <c r="Y432" s="10">
        <v>0.41072367276669297</v>
      </c>
      <c r="Z432" s="10">
        <v>0.41072367276670718</v>
      </c>
    </row>
    <row r="433" spans="10:26">
      <c r="J433" s="11"/>
      <c r="K433" s="11"/>
      <c r="P433" s="9" t="str">
        <f t="shared" si="24"/>
        <v>2005 - 2009_Betsi_3_LE_females</v>
      </c>
      <c r="Q433" s="1" t="s">
        <v>49</v>
      </c>
      <c r="R433" s="10" t="s">
        <v>28</v>
      </c>
      <c r="S433" s="10">
        <v>3</v>
      </c>
      <c r="T433" s="10" t="s">
        <v>116</v>
      </c>
      <c r="U433" s="10">
        <v>82.177609371242994</v>
      </c>
      <c r="V433" s="10">
        <v>0.227045943594194</v>
      </c>
      <c r="W433" s="10">
        <v>81.732599321798403</v>
      </c>
      <c r="X433" s="10">
        <v>82.622619420687599</v>
      </c>
      <c r="Y433" s="10">
        <v>0.44501004944460476</v>
      </c>
      <c r="Z433" s="10">
        <v>0.44501004944459055</v>
      </c>
    </row>
    <row r="434" spans="10:26">
      <c r="J434" s="11"/>
      <c r="K434" s="11"/>
      <c r="P434" s="9" t="str">
        <f t="shared" si="24"/>
        <v>2005 - 2009_Betsi_4_LE_females</v>
      </c>
      <c r="Q434" s="1" t="s">
        <v>49</v>
      </c>
      <c r="R434" s="10" t="s">
        <v>28</v>
      </c>
      <c r="S434" s="10">
        <v>4</v>
      </c>
      <c r="T434" s="10" t="s">
        <v>116</v>
      </c>
      <c r="U434" s="10">
        <v>80.988668506921698</v>
      </c>
      <c r="V434" s="10">
        <v>0.220672885941397</v>
      </c>
      <c r="W434" s="10">
        <v>80.556149650476598</v>
      </c>
      <c r="X434" s="10">
        <v>81.421187363366897</v>
      </c>
      <c r="Y434" s="10">
        <v>0.43251885644519916</v>
      </c>
      <c r="Z434" s="10">
        <v>0.43251885644509969</v>
      </c>
    </row>
    <row r="435" spans="10:26">
      <c r="J435" s="11"/>
      <c r="K435" s="11"/>
      <c r="P435" s="9" t="str">
        <f t="shared" si="24"/>
        <v>2005 - 2009_Betsi_5_LE_females</v>
      </c>
      <c r="Q435" s="1" t="s">
        <v>49</v>
      </c>
      <c r="R435" s="10" t="s">
        <v>28</v>
      </c>
      <c r="S435" s="10">
        <v>5</v>
      </c>
      <c r="T435" s="10" t="s">
        <v>116</v>
      </c>
      <c r="U435" s="10">
        <v>78.790346485380894</v>
      </c>
      <c r="V435" s="10">
        <v>0.22962962946637699</v>
      </c>
      <c r="W435" s="10">
        <v>78.340272411626799</v>
      </c>
      <c r="X435" s="10">
        <v>79.240420559135003</v>
      </c>
      <c r="Y435" s="10">
        <v>0.45007407375410935</v>
      </c>
      <c r="Z435" s="10">
        <v>0.45007407375409514</v>
      </c>
    </row>
    <row r="436" spans="10:26">
      <c r="J436" s="11"/>
      <c r="K436" s="11"/>
      <c r="P436" s="9" t="str">
        <f t="shared" si="24"/>
        <v>2005 - 2009_CardiffVale_0_LE_females</v>
      </c>
      <c r="Q436" s="1" t="s">
        <v>54</v>
      </c>
      <c r="R436" s="10" t="s">
        <v>28</v>
      </c>
      <c r="S436" s="10">
        <v>0</v>
      </c>
      <c r="T436" s="10" t="s">
        <v>116</v>
      </c>
      <c r="U436" s="10">
        <v>81.819502263756704</v>
      </c>
      <c r="V436" s="10">
        <v>0.13094722063852099</v>
      </c>
      <c r="W436" s="10">
        <v>81.562845711305201</v>
      </c>
      <c r="X436" s="10">
        <v>82.076158816208206</v>
      </c>
      <c r="Y436" s="10">
        <v>0.25665655245150276</v>
      </c>
      <c r="Z436" s="10">
        <v>0.25665655245150276</v>
      </c>
    </row>
    <row r="437" spans="10:26">
      <c r="J437" s="11"/>
      <c r="K437" s="11"/>
      <c r="P437" s="9" t="str">
        <f t="shared" si="24"/>
        <v>2005 - 2009_CardiffVale_1_LE_females</v>
      </c>
      <c r="Q437" s="1" t="s">
        <v>54</v>
      </c>
      <c r="R437" s="10" t="s">
        <v>28</v>
      </c>
      <c r="S437" s="10">
        <v>1</v>
      </c>
      <c r="T437" s="10" t="s">
        <v>116</v>
      </c>
      <c r="U437" s="10">
        <v>85.772470491434802</v>
      </c>
      <c r="V437" s="10">
        <v>0.30241438031158502</v>
      </c>
      <c r="W437" s="10">
        <v>85.179738306024106</v>
      </c>
      <c r="X437" s="10">
        <v>86.365202676845499</v>
      </c>
      <c r="Y437" s="10">
        <v>0.59273218541069639</v>
      </c>
      <c r="Z437" s="10">
        <v>0.59273218541069639</v>
      </c>
    </row>
    <row r="438" spans="10:26">
      <c r="J438" s="11"/>
      <c r="K438" s="11"/>
      <c r="P438" s="9" t="str">
        <f t="shared" si="24"/>
        <v>2005 - 2009_CardiffVale_2_LE_females</v>
      </c>
      <c r="Q438" s="1" t="s">
        <v>54</v>
      </c>
      <c r="R438" s="10" t="s">
        <v>28</v>
      </c>
      <c r="S438" s="10">
        <v>2</v>
      </c>
      <c r="T438" s="10" t="s">
        <v>116</v>
      </c>
      <c r="U438" s="10">
        <v>84.004330775543195</v>
      </c>
      <c r="V438" s="10">
        <v>0.28138436431423902</v>
      </c>
      <c r="W438" s="10">
        <v>83.452817421487296</v>
      </c>
      <c r="X438" s="10">
        <v>84.555844129599095</v>
      </c>
      <c r="Y438" s="10">
        <v>0.55151335405589919</v>
      </c>
      <c r="Z438" s="10">
        <v>0.55151335405589919</v>
      </c>
    </row>
    <row r="439" spans="10:26">
      <c r="J439" s="11"/>
      <c r="K439" s="11"/>
      <c r="P439" s="9" t="str">
        <f t="shared" si="24"/>
        <v>2005 - 2009_CardiffVale_3_LE_females</v>
      </c>
      <c r="Q439" s="1" t="s">
        <v>54</v>
      </c>
      <c r="R439" s="10" t="s">
        <v>28</v>
      </c>
      <c r="S439" s="10">
        <v>3</v>
      </c>
      <c r="T439" s="10" t="s">
        <v>116</v>
      </c>
      <c r="U439" s="10">
        <v>81.2591962275105</v>
      </c>
      <c r="V439" s="10">
        <v>0.29059198197973801</v>
      </c>
      <c r="W439" s="10">
        <v>80.689635942830193</v>
      </c>
      <c r="X439" s="10">
        <v>81.828756512190793</v>
      </c>
      <c r="Y439" s="10">
        <v>0.56956028468029274</v>
      </c>
      <c r="Z439" s="10">
        <v>0.56956028468030695</v>
      </c>
    </row>
    <row r="440" spans="10:26">
      <c r="J440" s="11"/>
      <c r="K440" s="11"/>
      <c r="P440" s="9" t="str">
        <f t="shared" si="24"/>
        <v>2005 - 2009_CardiffVale_4_LE_females</v>
      </c>
      <c r="Q440" s="1" t="s">
        <v>54</v>
      </c>
      <c r="R440" s="10" t="s">
        <v>28</v>
      </c>
      <c r="S440" s="10">
        <v>4</v>
      </c>
      <c r="T440" s="10" t="s">
        <v>116</v>
      </c>
      <c r="U440" s="10">
        <v>80.104059688102396</v>
      </c>
      <c r="V440" s="10">
        <v>0.29674069857880198</v>
      </c>
      <c r="W440" s="10">
        <v>79.522447918887906</v>
      </c>
      <c r="X440" s="10">
        <v>80.685671457316801</v>
      </c>
      <c r="Y440" s="10">
        <v>0.58161176921440472</v>
      </c>
      <c r="Z440" s="10">
        <v>0.58161176921448998</v>
      </c>
    </row>
    <row r="441" spans="10:26">
      <c r="J441" s="11"/>
      <c r="K441" s="11"/>
      <c r="P441" s="9" t="str">
        <f t="shared" si="24"/>
        <v>2005 - 2009_CardiffVale_5_LE_females</v>
      </c>
      <c r="Q441" s="1" t="s">
        <v>54</v>
      </c>
      <c r="R441" s="10" t="s">
        <v>28</v>
      </c>
      <c r="S441" s="10">
        <v>5</v>
      </c>
      <c r="T441" s="10" t="s">
        <v>116</v>
      </c>
      <c r="U441" s="10">
        <v>77.716384655123903</v>
      </c>
      <c r="V441" s="10">
        <v>0.30226398861026499</v>
      </c>
      <c r="W441" s="10">
        <v>77.123947237447794</v>
      </c>
      <c r="X441" s="10">
        <v>78.308822072799998</v>
      </c>
      <c r="Y441" s="10">
        <v>0.59243741767609492</v>
      </c>
      <c r="Z441" s="10">
        <v>0.59243741767610913</v>
      </c>
    </row>
    <row r="442" spans="10:26">
      <c r="J442" s="11"/>
      <c r="K442" s="11"/>
      <c r="P442" s="9" t="str">
        <f t="shared" si="24"/>
        <v>2005 - 2009_Cwm Taf_0_LE_females</v>
      </c>
      <c r="Q442" s="10" t="s">
        <v>55</v>
      </c>
      <c r="R442" s="10" t="s">
        <v>28</v>
      </c>
      <c r="S442" s="10">
        <v>0</v>
      </c>
      <c r="T442" s="10" t="s">
        <v>116</v>
      </c>
      <c r="U442" s="10">
        <v>80.0329125800274</v>
      </c>
      <c r="V442" s="10">
        <v>0.15428813213439199</v>
      </c>
      <c r="W442" s="10">
        <v>79.730507841043902</v>
      </c>
      <c r="X442" s="10">
        <v>80.335317319010798</v>
      </c>
      <c r="Y442" s="10">
        <v>0.30240473898339815</v>
      </c>
      <c r="Z442" s="10">
        <v>0.30240473898349762</v>
      </c>
    </row>
    <row r="443" spans="10:26">
      <c r="J443" s="11"/>
      <c r="K443" s="11"/>
      <c r="P443" s="9" t="str">
        <f t="shared" si="24"/>
        <v>2005 - 2009_Cwm Taf_1_LE_females</v>
      </c>
      <c r="Q443" s="10" t="s">
        <v>55</v>
      </c>
      <c r="R443" s="10" t="s">
        <v>28</v>
      </c>
      <c r="S443" s="10">
        <v>1</v>
      </c>
      <c r="T443" s="10" t="s">
        <v>116</v>
      </c>
      <c r="U443" s="10">
        <v>82.326210785817494</v>
      </c>
      <c r="V443" s="10">
        <v>0.32879073249209501</v>
      </c>
      <c r="W443" s="10">
        <v>81.681780950133003</v>
      </c>
      <c r="X443" s="10">
        <v>82.970640621502</v>
      </c>
      <c r="Y443" s="10">
        <v>0.64442983568450529</v>
      </c>
      <c r="Z443" s="10">
        <v>0.64442983568449108</v>
      </c>
    </row>
    <row r="444" spans="10:26">
      <c r="J444" s="11"/>
      <c r="K444" s="11"/>
      <c r="P444" s="9" t="str">
        <f t="shared" si="24"/>
        <v>2005 - 2009_Cwm Taf_2_LE_females</v>
      </c>
      <c r="Q444" s="10" t="s">
        <v>55</v>
      </c>
      <c r="R444" s="10" t="s">
        <v>28</v>
      </c>
      <c r="S444" s="10">
        <v>2</v>
      </c>
      <c r="T444" s="10" t="s">
        <v>116</v>
      </c>
      <c r="U444" s="10">
        <v>81.689985908074107</v>
      </c>
      <c r="V444" s="10">
        <v>0.35025076822516099</v>
      </c>
      <c r="W444" s="10">
        <v>81.0034944023528</v>
      </c>
      <c r="X444" s="10">
        <v>82.376477413795399</v>
      </c>
      <c r="Y444" s="10">
        <v>0.68649150572129258</v>
      </c>
      <c r="Z444" s="10">
        <v>0.68649150572130679</v>
      </c>
    </row>
    <row r="445" spans="10:26">
      <c r="J445" s="11"/>
      <c r="K445" s="11"/>
      <c r="P445" s="9" t="str">
        <f t="shared" si="24"/>
        <v>2005 - 2009_Cwm Taf_3_LE_females</v>
      </c>
      <c r="Q445" s="10" t="s">
        <v>55</v>
      </c>
      <c r="R445" s="10" t="s">
        <v>28</v>
      </c>
      <c r="S445" s="10">
        <v>3</v>
      </c>
      <c r="T445" s="10" t="s">
        <v>116</v>
      </c>
      <c r="U445" s="10">
        <v>79.724984475602</v>
      </c>
      <c r="V445" s="10">
        <v>0.332808013884973</v>
      </c>
      <c r="W445" s="10">
        <v>79.072680768387499</v>
      </c>
      <c r="X445" s="10">
        <v>80.377288182816599</v>
      </c>
      <c r="Y445" s="10">
        <v>0.65230370721459963</v>
      </c>
      <c r="Z445" s="10">
        <v>0.65230370721450015</v>
      </c>
    </row>
    <row r="446" spans="10:26">
      <c r="J446" s="11"/>
      <c r="K446" s="11"/>
      <c r="P446" s="9" t="str">
        <f t="shared" si="24"/>
        <v>2005 - 2009_Cwm Taf_4_LE_females</v>
      </c>
      <c r="Q446" s="10" t="s">
        <v>55</v>
      </c>
      <c r="R446" s="10" t="s">
        <v>28</v>
      </c>
      <c r="S446" s="10">
        <v>4</v>
      </c>
      <c r="T446" s="10" t="s">
        <v>116</v>
      </c>
      <c r="U446" s="10">
        <v>79.005967946898906</v>
      </c>
      <c r="V446" s="10">
        <v>0.34766625861677602</v>
      </c>
      <c r="W446" s="10">
        <v>78.324542080010005</v>
      </c>
      <c r="X446" s="10">
        <v>79.687393813787807</v>
      </c>
      <c r="Y446" s="10">
        <v>0.68142586688890106</v>
      </c>
      <c r="Z446" s="10">
        <v>0.68142586688890106</v>
      </c>
    </row>
    <row r="447" spans="10:26">
      <c r="J447" s="11"/>
      <c r="K447" s="11"/>
      <c r="P447" s="9" t="str">
        <f t="shared" si="24"/>
        <v>2005 - 2009_Cwm Taf_5_LE_females</v>
      </c>
      <c r="Q447" s="10" t="s">
        <v>55</v>
      </c>
      <c r="R447" s="10" t="s">
        <v>28</v>
      </c>
      <c r="S447" s="10">
        <v>5</v>
      </c>
      <c r="T447" s="10" t="s">
        <v>116</v>
      </c>
      <c r="U447" s="10">
        <v>77.628098797418701</v>
      </c>
      <c r="V447" s="10">
        <v>0.37445964611488097</v>
      </c>
      <c r="W447" s="10">
        <v>76.894157891033501</v>
      </c>
      <c r="X447" s="10">
        <v>78.362039703803902</v>
      </c>
      <c r="Y447" s="10">
        <v>0.73394090638520026</v>
      </c>
      <c r="Z447" s="10">
        <v>0.73394090638520026</v>
      </c>
    </row>
    <row r="448" spans="10:26">
      <c r="J448" s="11"/>
      <c r="K448" s="11"/>
      <c r="P448" s="9" t="str">
        <f t="shared" si="24"/>
        <v>2005 - 2009_Hywel Dda_0_LE_females</v>
      </c>
      <c r="Q448" s="10" t="s">
        <v>56</v>
      </c>
      <c r="R448" s="10" t="s">
        <v>28</v>
      </c>
      <c r="S448" s="10">
        <v>0</v>
      </c>
      <c r="T448" s="10" t="s">
        <v>116</v>
      </c>
      <c r="U448" s="10">
        <v>81.986717974781399</v>
      </c>
      <c r="V448" s="10">
        <v>0.12880440125793099</v>
      </c>
      <c r="W448" s="10">
        <v>81.734261348315897</v>
      </c>
      <c r="X448" s="10">
        <v>82.239174601247001</v>
      </c>
      <c r="Y448" s="10">
        <v>0.25245662646560163</v>
      </c>
      <c r="Z448" s="10">
        <v>0.25245662646550215</v>
      </c>
    </row>
    <row r="449" spans="10:26">
      <c r="J449" s="11"/>
      <c r="K449" s="11"/>
      <c r="P449" s="9" t="str">
        <f t="shared" si="24"/>
        <v>2005 - 2009_Hywel Dda_1_LE_females</v>
      </c>
      <c r="Q449" s="10" t="s">
        <v>56</v>
      </c>
      <c r="R449" s="10" t="s">
        <v>28</v>
      </c>
      <c r="S449" s="10">
        <v>1</v>
      </c>
      <c r="T449" s="10" t="s">
        <v>116</v>
      </c>
      <c r="U449" s="10">
        <v>83.383501847730997</v>
      </c>
      <c r="V449" s="10">
        <v>0.28000499652629601</v>
      </c>
      <c r="W449" s="10">
        <v>82.834692054539403</v>
      </c>
      <c r="X449" s="10">
        <v>83.932311640922507</v>
      </c>
      <c r="Y449" s="10">
        <v>0.54880979319150924</v>
      </c>
      <c r="Z449" s="10">
        <v>0.54880979319159451</v>
      </c>
    </row>
    <row r="450" spans="10:26">
      <c r="J450" s="11"/>
      <c r="K450" s="11"/>
      <c r="P450" s="9" t="str">
        <f t="shared" si="24"/>
        <v>2005 - 2009_Hywel Dda_2_LE_females</v>
      </c>
      <c r="Q450" s="10" t="s">
        <v>56</v>
      </c>
      <c r="R450" s="10" t="s">
        <v>28</v>
      </c>
      <c r="S450" s="10">
        <v>2</v>
      </c>
      <c r="T450" s="10" t="s">
        <v>116</v>
      </c>
      <c r="U450" s="10">
        <v>82.541210346175802</v>
      </c>
      <c r="V450" s="10">
        <v>0.31421426191139801</v>
      </c>
      <c r="W450" s="10">
        <v>81.925350392829401</v>
      </c>
      <c r="X450" s="10">
        <v>83.157070299522104</v>
      </c>
      <c r="Y450" s="10">
        <v>0.61585995334630184</v>
      </c>
      <c r="Z450" s="10">
        <v>0.61585995334640131</v>
      </c>
    </row>
    <row r="451" spans="10:26">
      <c r="J451" s="11"/>
      <c r="K451" s="11"/>
      <c r="P451" s="9" t="str">
        <f t="shared" si="24"/>
        <v>2005 - 2009_Hywel Dda_3_LE_females</v>
      </c>
      <c r="Q451" s="10" t="s">
        <v>56</v>
      </c>
      <c r="R451" s="10" t="s">
        <v>28</v>
      </c>
      <c r="S451" s="10">
        <v>3</v>
      </c>
      <c r="T451" s="10" t="s">
        <v>116</v>
      </c>
      <c r="U451" s="10">
        <v>82.846062910761802</v>
      </c>
      <c r="V451" s="10">
        <v>0.28272567367712098</v>
      </c>
      <c r="W451" s="10">
        <v>82.291920590354593</v>
      </c>
      <c r="X451" s="10">
        <v>83.400205231168897</v>
      </c>
      <c r="Y451" s="10">
        <v>0.55414232040709521</v>
      </c>
      <c r="Z451" s="10">
        <v>0.5541423204072089</v>
      </c>
    </row>
    <row r="452" spans="10:26">
      <c r="J452" s="11"/>
      <c r="K452" s="11"/>
      <c r="P452" s="9" t="str">
        <f t="shared" si="24"/>
        <v>2005 - 2009_Hywel Dda_4_LE_females</v>
      </c>
      <c r="Q452" s="10" t="s">
        <v>56</v>
      </c>
      <c r="R452" s="10" t="s">
        <v>28</v>
      </c>
      <c r="S452" s="10">
        <v>4</v>
      </c>
      <c r="T452" s="10" t="s">
        <v>116</v>
      </c>
      <c r="U452" s="10">
        <v>81.101208169130402</v>
      </c>
      <c r="V452" s="10">
        <v>0.28174425261476599</v>
      </c>
      <c r="W452" s="10">
        <v>80.548989434005506</v>
      </c>
      <c r="X452" s="10">
        <v>81.653426904255298</v>
      </c>
      <c r="Y452" s="10">
        <v>0.55221873512489594</v>
      </c>
      <c r="Z452" s="10">
        <v>0.55221873512489594</v>
      </c>
    </row>
    <row r="453" spans="10:26">
      <c r="J453" s="11"/>
      <c r="K453" s="11"/>
      <c r="P453" s="9" t="str">
        <f t="shared" ref="P453:P516" si="25">R453&amp;"_"&amp;Q453&amp;"_"&amp;S453&amp;"_"&amp;"LE"&amp;"_"&amp;T453</f>
        <v>2005 - 2009_Hywel Dda_5_LE_females</v>
      </c>
      <c r="Q453" s="10" t="s">
        <v>56</v>
      </c>
      <c r="R453" s="10" t="s">
        <v>28</v>
      </c>
      <c r="S453" s="10">
        <v>5</v>
      </c>
      <c r="T453" s="10" t="s">
        <v>116</v>
      </c>
      <c r="U453" s="10">
        <v>80.061265851677604</v>
      </c>
      <c r="V453" s="10">
        <v>0.29108351841873797</v>
      </c>
      <c r="W453" s="10">
        <v>79.490742155576896</v>
      </c>
      <c r="X453" s="10">
        <v>80.631789547778396</v>
      </c>
      <c r="Y453" s="10">
        <v>0.57052369610079268</v>
      </c>
      <c r="Z453" s="10">
        <v>0.57052369610070741</v>
      </c>
    </row>
    <row r="454" spans="10:26">
      <c r="J454" s="11"/>
      <c r="K454" s="11"/>
      <c r="P454" s="9" t="str">
        <f t="shared" si="25"/>
        <v>2005 - 2009_Powys_0_LE_females</v>
      </c>
      <c r="Q454" s="10" t="s">
        <v>57</v>
      </c>
      <c r="R454" s="10" t="s">
        <v>28</v>
      </c>
      <c r="S454" s="10">
        <v>0</v>
      </c>
      <c r="T454" s="10" t="s">
        <v>116</v>
      </c>
      <c r="U454" s="10">
        <v>82.710387214127095</v>
      </c>
      <c r="V454" s="10">
        <v>0.242669881236969</v>
      </c>
      <c r="W454" s="10">
        <v>82.234754246902597</v>
      </c>
      <c r="X454" s="10">
        <v>83.186020181351495</v>
      </c>
      <c r="Y454" s="10">
        <v>0.47563296722439929</v>
      </c>
      <c r="Z454" s="10">
        <v>0.47563296722449877</v>
      </c>
    </row>
    <row r="455" spans="10:26">
      <c r="J455" s="11"/>
      <c r="K455" s="11"/>
      <c r="P455" s="9" t="str">
        <f t="shared" si="25"/>
        <v>2005 - 2009_Powys_1_LE_females</v>
      </c>
      <c r="Q455" s="10" t="s">
        <v>57</v>
      </c>
      <c r="R455" s="10" t="s">
        <v>28</v>
      </c>
      <c r="S455" s="10">
        <v>1</v>
      </c>
      <c r="T455" s="10" t="s">
        <v>116</v>
      </c>
      <c r="U455" s="10">
        <v>84.067751001484595</v>
      </c>
      <c r="V455" s="10">
        <v>0.57791228231552105</v>
      </c>
      <c r="W455" s="10">
        <v>82.935042928146203</v>
      </c>
      <c r="X455" s="10">
        <v>85.200459074823002</v>
      </c>
      <c r="Y455" s="10">
        <v>1.1327080733384065</v>
      </c>
      <c r="Z455" s="10">
        <v>1.1327080733383923</v>
      </c>
    </row>
    <row r="456" spans="10:26">
      <c r="J456" s="11"/>
      <c r="K456" s="11"/>
      <c r="P456" s="9" t="str">
        <f t="shared" si="25"/>
        <v>2005 - 2009_Powys_2_LE_females</v>
      </c>
      <c r="Q456" s="10" t="s">
        <v>57</v>
      </c>
      <c r="R456" s="10" t="s">
        <v>28</v>
      </c>
      <c r="S456" s="10">
        <v>2</v>
      </c>
      <c r="T456" s="10" t="s">
        <v>116</v>
      </c>
      <c r="U456" s="10">
        <v>83.504831985383703</v>
      </c>
      <c r="V456" s="10">
        <v>0.567909362699481</v>
      </c>
      <c r="W456" s="10">
        <v>82.391729634492705</v>
      </c>
      <c r="X456" s="10">
        <v>84.617934336274701</v>
      </c>
      <c r="Y456" s="10">
        <v>1.1131023508909976</v>
      </c>
      <c r="Z456" s="10">
        <v>1.1131023508909976</v>
      </c>
    </row>
    <row r="457" spans="10:26">
      <c r="J457" s="11"/>
      <c r="K457" s="11"/>
      <c r="P457" s="9" t="str">
        <f t="shared" si="25"/>
        <v>2005 - 2009_Powys_3_LE_females</v>
      </c>
      <c r="Q457" s="10" t="s">
        <v>57</v>
      </c>
      <c r="R457" s="10" t="s">
        <v>28</v>
      </c>
      <c r="S457" s="10">
        <v>3</v>
      </c>
      <c r="T457" s="10" t="s">
        <v>116</v>
      </c>
      <c r="U457" s="10">
        <v>84.234664093965407</v>
      </c>
      <c r="V457" s="10">
        <v>0.58161360726017197</v>
      </c>
      <c r="W457" s="10">
        <v>83.094701423735501</v>
      </c>
      <c r="X457" s="10">
        <v>85.374626764195398</v>
      </c>
      <c r="Y457" s="10">
        <v>1.1399626702299912</v>
      </c>
      <c r="Z457" s="10">
        <v>1.1399626702299059</v>
      </c>
    </row>
    <row r="458" spans="10:26">
      <c r="J458" s="11"/>
      <c r="K458" s="11"/>
      <c r="P458" s="9" t="str">
        <f t="shared" si="25"/>
        <v>2005 - 2009_Powys_4_LE_females</v>
      </c>
      <c r="Q458" s="10" t="s">
        <v>57</v>
      </c>
      <c r="R458" s="10" t="s">
        <v>28</v>
      </c>
      <c r="S458" s="10">
        <v>4</v>
      </c>
      <c r="T458" s="10" t="s">
        <v>116</v>
      </c>
      <c r="U458" s="10">
        <v>83.846317875148998</v>
      </c>
      <c r="V458" s="10">
        <v>0.49696562937974997</v>
      </c>
      <c r="W458" s="10">
        <v>82.872265241564705</v>
      </c>
      <c r="X458" s="10">
        <v>84.820370508733404</v>
      </c>
      <c r="Y458" s="10">
        <v>0.97405263358440664</v>
      </c>
      <c r="Z458" s="10">
        <v>0.97405263358429295</v>
      </c>
    </row>
    <row r="459" spans="10:26">
      <c r="J459" s="11"/>
      <c r="K459" s="11"/>
      <c r="P459" s="9" t="str">
        <f t="shared" si="25"/>
        <v>2005 - 2009_Powys_5_LE_females</v>
      </c>
      <c r="Q459" s="10" t="s">
        <v>57</v>
      </c>
      <c r="R459" s="10" t="s">
        <v>28</v>
      </c>
      <c r="S459" s="10">
        <v>5</v>
      </c>
      <c r="T459" s="10" t="s">
        <v>116</v>
      </c>
      <c r="U459" s="10">
        <v>79.071023208268798</v>
      </c>
      <c r="V459" s="10">
        <v>0.54944388620498796</v>
      </c>
      <c r="W459" s="10">
        <v>77.994113191306994</v>
      </c>
      <c r="X459" s="10">
        <v>80.147933225230602</v>
      </c>
      <c r="Y459" s="10">
        <v>1.0769100169618042</v>
      </c>
      <c r="Z459" s="10">
        <v>1.0769100169618042</v>
      </c>
    </row>
    <row r="460" spans="10:26">
      <c r="J460" s="11"/>
      <c r="K460" s="11"/>
      <c r="P460" s="9" t="str">
        <f t="shared" si="25"/>
        <v>2001 - 2005_Blaenau Gwent_0_LE_females</v>
      </c>
      <c r="Q460" s="10" t="s">
        <v>30</v>
      </c>
      <c r="R460" s="10" t="s">
        <v>20</v>
      </c>
      <c r="S460" s="10">
        <v>0</v>
      </c>
      <c r="T460" s="10" t="s">
        <v>116</v>
      </c>
      <c r="U460" s="10">
        <v>78.511402774108404</v>
      </c>
      <c r="V460" s="10">
        <v>0.30166863986987102</v>
      </c>
      <c r="W460" s="10">
        <v>77.920132239963394</v>
      </c>
      <c r="X460" s="10">
        <v>79.102673308253301</v>
      </c>
      <c r="Y460" s="10">
        <v>0.59127053414489694</v>
      </c>
      <c r="Z460" s="10">
        <v>0.59127053414501063</v>
      </c>
    </row>
    <row r="461" spans="10:26">
      <c r="J461" s="11"/>
      <c r="K461" s="11"/>
      <c r="P461" s="9" t="str">
        <f t="shared" si="25"/>
        <v>2001 - 2005_Blaenau Gwent_1_LE_females</v>
      </c>
      <c r="Q461" s="10" t="s">
        <v>30</v>
      </c>
      <c r="R461" s="10" t="s">
        <v>20</v>
      </c>
      <c r="S461" s="10">
        <v>1</v>
      </c>
      <c r="T461" s="10" t="s">
        <v>116</v>
      </c>
      <c r="U461" s="10">
        <v>79.111003865367294</v>
      </c>
      <c r="V461" s="10">
        <v>0.579927456410396</v>
      </c>
      <c r="W461" s="10">
        <v>77.974346050802893</v>
      </c>
      <c r="X461" s="10">
        <v>80.247661679931596</v>
      </c>
      <c r="Y461" s="10">
        <v>1.1366578145643018</v>
      </c>
      <c r="Z461" s="10">
        <v>1.1366578145644013</v>
      </c>
    </row>
    <row r="462" spans="10:26">
      <c r="J462" s="11"/>
      <c r="K462" s="11"/>
      <c r="P462" s="9" t="str">
        <f t="shared" si="25"/>
        <v>2001 - 2005_Blaenau Gwent_2_LE_females</v>
      </c>
      <c r="Q462" s="10" t="s">
        <v>30</v>
      </c>
      <c r="R462" s="10" t="s">
        <v>20</v>
      </c>
      <c r="S462" s="10">
        <v>2</v>
      </c>
      <c r="T462" s="10" t="s">
        <v>116</v>
      </c>
      <c r="U462" s="10">
        <v>79.7912736384704</v>
      </c>
      <c r="V462" s="10">
        <v>0.70264892867874795</v>
      </c>
      <c r="W462" s="10">
        <v>78.414081738260094</v>
      </c>
      <c r="X462" s="10">
        <v>81.168465538680806</v>
      </c>
      <c r="Y462" s="10">
        <v>1.3771919002104056</v>
      </c>
      <c r="Z462" s="10">
        <v>1.3771919002103061</v>
      </c>
    </row>
    <row r="463" spans="10:26">
      <c r="J463" s="11"/>
      <c r="K463" s="11"/>
      <c r="P463" s="9" t="str">
        <f t="shared" si="25"/>
        <v>2001 - 2005_Blaenau Gwent_3_LE_females</v>
      </c>
      <c r="Q463" s="10" t="s">
        <v>30</v>
      </c>
      <c r="R463" s="10" t="s">
        <v>20</v>
      </c>
      <c r="S463" s="10">
        <v>3</v>
      </c>
      <c r="T463" s="10" t="s">
        <v>116</v>
      </c>
      <c r="U463" s="10">
        <v>78.782208732758903</v>
      </c>
      <c r="V463" s="10">
        <v>0.67857615826693696</v>
      </c>
      <c r="W463" s="10">
        <v>77.452199462555697</v>
      </c>
      <c r="X463" s="10">
        <v>80.112218002962095</v>
      </c>
      <c r="Y463" s="10">
        <v>1.3300092702031918</v>
      </c>
      <c r="Z463" s="10">
        <v>1.330009270203206</v>
      </c>
    </row>
    <row r="464" spans="10:26">
      <c r="J464" s="11"/>
      <c r="K464" s="11"/>
      <c r="P464" s="9" t="str">
        <f t="shared" si="25"/>
        <v>2001 - 2005_Blaenau Gwent_4_LE_females</v>
      </c>
      <c r="Q464" s="10" t="s">
        <v>30</v>
      </c>
      <c r="R464" s="10" t="s">
        <v>20</v>
      </c>
      <c r="S464" s="10">
        <v>4</v>
      </c>
      <c r="T464" s="10" t="s">
        <v>116</v>
      </c>
      <c r="U464" s="10">
        <v>78.5652884579155</v>
      </c>
      <c r="V464" s="10">
        <v>0.69135981574350502</v>
      </c>
      <c r="W464" s="10">
        <v>77.210223219058193</v>
      </c>
      <c r="X464" s="10">
        <v>79.920353696772693</v>
      </c>
      <c r="Y464" s="10">
        <v>1.3550652388571933</v>
      </c>
      <c r="Z464" s="10">
        <v>1.355065238857307</v>
      </c>
    </row>
    <row r="465" spans="10:26">
      <c r="J465" s="11"/>
      <c r="K465" s="11"/>
      <c r="P465" s="9" t="str">
        <f t="shared" si="25"/>
        <v>2001 - 2005_Blaenau Gwent_5_LE_females</v>
      </c>
      <c r="Q465" s="10" t="s">
        <v>30</v>
      </c>
      <c r="R465" s="10" t="s">
        <v>20</v>
      </c>
      <c r="S465" s="10">
        <v>5</v>
      </c>
      <c r="T465" s="10" t="s">
        <v>116</v>
      </c>
      <c r="U465" s="10">
        <v>76.624982785466997</v>
      </c>
      <c r="V465" s="10">
        <v>0.69836080971533199</v>
      </c>
      <c r="W465" s="10">
        <v>75.256195598424995</v>
      </c>
      <c r="X465" s="10">
        <v>77.993769972509099</v>
      </c>
      <c r="Y465" s="10">
        <v>1.368787187042102</v>
      </c>
      <c r="Z465" s="10">
        <v>1.3687871870420025</v>
      </c>
    </row>
    <row r="466" spans="10:26">
      <c r="J466" s="11"/>
      <c r="K466" s="11"/>
      <c r="P466" s="9" t="str">
        <f t="shared" si="25"/>
        <v>2001 - 2005_Bridgend_0_LE_females</v>
      </c>
      <c r="Q466" s="10" t="s">
        <v>31</v>
      </c>
      <c r="R466" s="10" t="s">
        <v>20</v>
      </c>
      <c r="S466" s="10">
        <v>0</v>
      </c>
      <c r="T466" s="10" t="s">
        <v>116</v>
      </c>
      <c r="U466" s="10">
        <v>79.853854243730794</v>
      </c>
      <c r="V466" s="10">
        <v>0.20756730648270699</v>
      </c>
      <c r="W466" s="10">
        <v>79.447022323024697</v>
      </c>
      <c r="X466" s="10">
        <v>80.260686164437004</v>
      </c>
      <c r="Y466" s="10">
        <v>0.40683192070621033</v>
      </c>
      <c r="Z466" s="10">
        <v>0.40683192070609664</v>
      </c>
    </row>
    <row r="467" spans="10:26">
      <c r="J467" s="11"/>
      <c r="K467" s="11"/>
      <c r="P467" s="9" t="str">
        <f t="shared" si="25"/>
        <v>2001 - 2005_Bridgend_1_LE_females</v>
      </c>
      <c r="Q467" s="10" t="s">
        <v>31</v>
      </c>
      <c r="R467" s="10" t="s">
        <v>20</v>
      </c>
      <c r="S467" s="10">
        <v>1</v>
      </c>
      <c r="T467" s="10" t="s">
        <v>116</v>
      </c>
      <c r="U467" s="10">
        <v>82.5202215027211</v>
      </c>
      <c r="V467" s="10">
        <v>0.364701918663351</v>
      </c>
      <c r="W467" s="10">
        <v>81.805405742140906</v>
      </c>
      <c r="X467" s="10">
        <v>83.235037263301294</v>
      </c>
      <c r="Y467" s="10">
        <v>0.71481576058019414</v>
      </c>
      <c r="Z467" s="10">
        <v>0.71481576058019414</v>
      </c>
    </row>
    <row r="468" spans="10:26">
      <c r="J468" s="11"/>
      <c r="K468" s="11"/>
      <c r="P468" s="9" t="str">
        <f t="shared" si="25"/>
        <v>2001 - 2005_Bridgend_2_LE_females</v>
      </c>
      <c r="Q468" s="10" t="s">
        <v>31</v>
      </c>
      <c r="R468" s="10" t="s">
        <v>20</v>
      </c>
      <c r="S468" s="10">
        <v>2</v>
      </c>
      <c r="T468" s="10" t="s">
        <v>116</v>
      </c>
      <c r="U468" s="10">
        <v>81.210255911920697</v>
      </c>
      <c r="V468" s="10">
        <v>0.48165168434324201</v>
      </c>
      <c r="W468" s="10">
        <v>80.266218610607893</v>
      </c>
      <c r="X468" s="10">
        <v>82.154293213233402</v>
      </c>
      <c r="Y468" s="10">
        <v>0.94403730131270436</v>
      </c>
      <c r="Z468" s="10">
        <v>0.94403730131280383</v>
      </c>
    </row>
    <row r="469" spans="10:26">
      <c r="J469" s="11"/>
      <c r="K469" s="11"/>
      <c r="P469" s="9" t="str">
        <f t="shared" si="25"/>
        <v>2001 - 2005_Bridgend_3_LE_females</v>
      </c>
      <c r="Q469" s="10" t="s">
        <v>31</v>
      </c>
      <c r="R469" s="10" t="s">
        <v>20</v>
      </c>
      <c r="S469" s="10">
        <v>3</v>
      </c>
      <c r="T469" s="10" t="s">
        <v>116</v>
      </c>
      <c r="U469" s="10">
        <v>79.462638696232801</v>
      </c>
      <c r="V469" s="10">
        <v>0.44226488239474898</v>
      </c>
      <c r="W469" s="10">
        <v>78.5957995267391</v>
      </c>
      <c r="X469" s="10">
        <v>80.329477865726503</v>
      </c>
      <c r="Y469" s="10">
        <v>0.86683916949370143</v>
      </c>
      <c r="Z469" s="10">
        <v>0.86683916949370143</v>
      </c>
    </row>
    <row r="470" spans="10:26">
      <c r="J470" s="11"/>
      <c r="K470" s="11"/>
      <c r="P470" s="9" t="str">
        <f t="shared" si="25"/>
        <v>2001 - 2005_Bridgend_4_LE_females</v>
      </c>
      <c r="Q470" s="10" t="s">
        <v>31</v>
      </c>
      <c r="R470" s="10" t="s">
        <v>20</v>
      </c>
      <c r="S470" s="10">
        <v>4</v>
      </c>
      <c r="T470" s="10" t="s">
        <v>116</v>
      </c>
      <c r="U470" s="10">
        <v>79.584159028823095</v>
      </c>
      <c r="V470" s="10">
        <v>0.50607968174129403</v>
      </c>
      <c r="W470" s="10">
        <v>78.592242852610099</v>
      </c>
      <c r="X470" s="10">
        <v>80.576075205036005</v>
      </c>
      <c r="Y470" s="10">
        <v>0.99191617621291073</v>
      </c>
      <c r="Z470" s="10">
        <v>0.99191617621299599</v>
      </c>
    </row>
    <row r="471" spans="10:26">
      <c r="J471" s="11"/>
      <c r="K471" s="11"/>
      <c r="P471" s="9" t="str">
        <f t="shared" si="25"/>
        <v>2001 - 2005_Bridgend_5_LE_females</v>
      </c>
      <c r="Q471" s="10" t="s">
        <v>31</v>
      </c>
      <c r="R471" s="10" t="s">
        <v>20</v>
      </c>
      <c r="S471" s="10">
        <v>5</v>
      </c>
      <c r="T471" s="10" t="s">
        <v>116</v>
      </c>
      <c r="U471" s="10">
        <v>76.502719854192407</v>
      </c>
      <c r="V471" s="10">
        <v>0.52529971811162501</v>
      </c>
      <c r="W471" s="10">
        <v>75.473132406693594</v>
      </c>
      <c r="X471" s="10">
        <v>77.532307301691205</v>
      </c>
      <c r="Y471" s="10">
        <v>1.0295874474987983</v>
      </c>
      <c r="Z471" s="10">
        <v>1.0295874474988125</v>
      </c>
    </row>
    <row r="472" spans="10:26">
      <c r="J472" s="11"/>
      <c r="K472" s="11"/>
      <c r="P472" s="9" t="str">
        <f t="shared" si="25"/>
        <v>2001 - 2005_Caerphilly_0_LE_females</v>
      </c>
      <c r="Q472" s="10" t="s">
        <v>32</v>
      </c>
      <c r="R472" s="10" t="s">
        <v>20</v>
      </c>
      <c r="S472" s="10">
        <v>0</v>
      </c>
      <c r="T472" s="10" t="s">
        <v>116</v>
      </c>
      <c r="U472" s="10">
        <v>79.311580508137993</v>
      </c>
      <c r="V472" s="10">
        <v>0.19771082687277999</v>
      </c>
      <c r="W472" s="10">
        <v>78.924067287467395</v>
      </c>
      <c r="X472" s="10">
        <v>79.699093728808705</v>
      </c>
      <c r="Y472" s="10">
        <v>0.38751322067071214</v>
      </c>
      <c r="Z472" s="10">
        <v>0.38751322067059846</v>
      </c>
    </row>
    <row r="473" spans="10:26">
      <c r="J473" s="11"/>
      <c r="K473" s="11"/>
      <c r="P473" s="9" t="str">
        <f t="shared" si="25"/>
        <v>2001 - 2005_Caerphilly_1_LE_females</v>
      </c>
      <c r="Q473" s="10" t="s">
        <v>32</v>
      </c>
      <c r="R473" s="10" t="s">
        <v>20</v>
      </c>
      <c r="S473" s="10">
        <v>1</v>
      </c>
      <c r="T473" s="10" t="s">
        <v>116</v>
      </c>
      <c r="U473" s="10">
        <v>82.744300280127504</v>
      </c>
      <c r="V473" s="10">
        <v>0.53381915058464302</v>
      </c>
      <c r="W473" s="10">
        <v>81.698014744981606</v>
      </c>
      <c r="X473" s="10">
        <v>83.790585815273403</v>
      </c>
      <c r="Y473" s="10">
        <v>1.0462855351458984</v>
      </c>
      <c r="Z473" s="10">
        <v>1.0462855351458984</v>
      </c>
    </row>
    <row r="474" spans="10:26">
      <c r="J474" s="11"/>
      <c r="K474" s="11"/>
      <c r="P474" s="9" t="str">
        <f t="shared" si="25"/>
        <v>2001 - 2005_Caerphilly_2_LE_females</v>
      </c>
      <c r="Q474" s="10" t="s">
        <v>32</v>
      </c>
      <c r="R474" s="10" t="s">
        <v>20</v>
      </c>
      <c r="S474" s="10">
        <v>2</v>
      </c>
      <c r="T474" s="10" t="s">
        <v>116</v>
      </c>
      <c r="U474" s="10">
        <v>80.3002254524813</v>
      </c>
      <c r="V474" s="10">
        <v>0.45291930297691602</v>
      </c>
      <c r="W474" s="10">
        <v>79.412503618646497</v>
      </c>
      <c r="X474" s="10">
        <v>81.187947286316103</v>
      </c>
      <c r="Y474" s="10">
        <v>0.88772183383480296</v>
      </c>
      <c r="Z474" s="10">
        <v>0.88772183383480296</v>
      </c>
    </row>
    <row r="475" spans="10:26">
      <c r="J475" s="11"/>
      <c r="K475" s="11"/>
      <c r="P475" s="9" t="str">
        <f t="shared" si="25"/>
        <v>2001 - 2005_Caerphilly_3_LE_females</v>
      </c>
      <c r="Q475" s="10" t="s">
        <v>32</v>
      </c>
      <c r="R475" s="10" t="s">
        <v>20</v>
      </c>
      <c r="S475" s="10">
        <v>3</v>
      </c>
      <c r="T475" s="10" t="s">
        <v>116</v>
      </c>
      <c r="U475" s="10">
        <v>79.428077661292903</v>
      </c>
      <c r="V475" s="10">
        <v>0.37741064742949798</v>
      </c>
      <c r="W475" s="10">
        <v>78.688352792331102</v>
      </c>
      <c r="X475" s="10">
        <v>80.167802530254704</v>
      </c>
      <c r="Y475" s="10">
        <v>0.73972486896180101</v>
      </c>
      <c r="Z475" s="10">
        <v>0.73972486896180101</v>
      </c>
    </row>
    <row r="476" spans="10:26">
      <c r="J476" s="11"/>
      <c r="K476" s="11"/>
      <c r="P476" s="9" t="str">
        <f t="shared" si="25"/>
        <v>2001 - 2005_Caerphilly_4_LE_females</v>
      </c>
      <c r="Q476" s="10" t="s">
        <v>32</v>
      </c>
      <c r="R476" s="10" t="s">
        <v>20</v>
      </c>
      <c r="S476" s="10">
        <v>4</v>
      </c>
      <c r="T476" s="10" t="s">
        <v>116</v>
      </c>
      <c r="U476" s="10">
        <v>79.235341550672103</v>
      </c>
      <c r="V476" s="10">
        <v>0.43357996980185998</v>
      </c>
      <c r="W476" s="10">
        <v>78.385524809860499</v>
      </c>
      <c r="X476" s="10">
        <v>80.085158291483793</v>
      </c>
      <c r="Y476" s="10">
        <v>0.8498167408116899</v>
      </c>
      <c r="Z476" s="10">
        <v>0.84981674081160463</v>
      </c>
    </row>
    <row r="477" spans="10:26">
      <c r="J477" s="11"/>
      <c r="K477" s="11"/>
      <c r="P477" s="9" t="str">
        <f t="shared" si="25"/>
        <v>2001 - 2005_Caerphilly_5_LE_females</v>
      </c>
      <c r="Q477" s="10" t="s">
        <v>32</v>
      </c>
      <c r="R477" s="10" t="s">
        <v>20</v>
      </c>
      <c r="S477" s="10">
        <v>5</v>
      </c>
      <c r="T477" s="10" t="s">
        <v>116</v>
      </c>
      <c r="U477" s="10">
        <v>76.239366267037298</v>
      </c>
      <c r="V477" s="10">
        <v>0.47854842880972998</v>
      </c>
      <c r="W477" s="10">
        <v>75.301411346570205</v>
      </c>
      <c r="X477" s="10">
        <v>77.177321187504305</v>
      </c>
      <c r="Y477" s="10">
        <v>0.93795492046700701</v>
      </c>
      <c r="Z477" s="10">
        <v>0.93795492046709228</v>
      </c>
    </row>
    <row r="478" spans="10:26">
      <c r="J478" s="11"/>
      <c r="K478" s="11"/>
      <c r="P478" s="9" t="str">
        <f t="shared" si="25"/>
        <v>2001 - 2005_Cardiff_0_LE_females</v>
      </c>
      <c r="Q478" s="10" t="s">
        <v>33</v>
      </c>
      <c r="R478" s="10" t="s">
        <v>20</v>
      </c>
      <c r="S478" s="10">
        <v>0</v>
      </c>
      <c r="T478" s="10" t="s">
        <v>116</v>
      </c>
      <c r="U478" s="10">
        <v>80.559099954051604</v>
      </c>
      <c r="V478" s="10">
        <v>0.15240892605350401</v>
      </c>
      <c r="W478" s="10">
        <v>80.260378458986693</v>
      </c>
      <c r="X478" s="10">
        <v>80.8578214491164</v>
      </c>
      <c r="Y478" s="10">
        <v>0.29872149506479673</v>
      </c>
      <c r="Z478" s="10">
        <v>0.29872149506491041</v>
      </c>
    </row>
    <row r="479" spans="10:26">
      <c r="J479" s="11"/>
      <c r="K479" s="11"/>
      <c r="P479" s="9" t="str">
        <f t="shared" si="25"/>
        <v>2001 - 2005_Cardiff_1_LE_females</v>
      </c>
      <c r="Q479" s="10" t="s">
        <v>33</v>
      </c>
      <c r="R479" s="10" t="s">
        <v>20</v>
      </c>
      <c r="S479" s="10">
        <v>1</v>
      </c>
      <c r="T479" s="10" t="s">
        <v>116</v>
      </c>
      <c r="U479" s="10">
        <v>84.348748860880605</v>
      </c>
      <c r="V479" s="10">
        <v>0.355233367052468</v>
      </c>
      <c r="W479" s="10">
        <v>83.652491461457799</v>
      </c>
      <c r="X479" s="10">
        <v>85.045006260303495</v>
      </c>
      <c r="Y479" s="10">
        <v>0.69625739942289044</v>
      </c>
      <c r="Z479" s="10">
        <v>0.69625739942280518</v>
      </c>
    </row>
    <row r="480" spans="10:26">
      <c r="J480" s="11"/>
      <c r="K480" s="11"/>
      <c r="P480" s="9" t="str">
        <f t="shared" si="25"/>
        <v>2001 - 2005_Cardiff_2_LE_females</v>
      </c>
      <c r="Q480" s="10" t="s">
        <v>33</v>
      </c>
      <c r="R480" s="10" t="s">
        <v>20</v>
      </c>
      <c r="S480" s="10">
        <v>2</v>
      </c>
      <c r="T480" s="10" t="s">
        <v>116</v>
      </c>
      <c r="U480" s="10">
        <v>82.349215799792603</v>
      </c>
      <c r="V480" s="10">
        <v>0.34302919763766498</v>
      </c>
      <c r="W480" s="10">
        <v>81.676878572422694</v>
      </c>
      <c r="X480" s="10">
        <v>83.021553027162398</v>
      </c>
      <c r="Y480" s="10">
        <v>0.67233722736979473</v>
      </c>
      <c r="Z480" s="10">
        <v>0.67233722736990842</v>
      </c>
    </row>
    <row r="481" spans="10:26">
      <c r="J481" s="11"/>
      <c r="K481" s="11"/>
      <c r="P481" s="9" t="str">
        <f t="shared" si="25"/>
        <v>2001 - 2005_Cardiff_3_LE_females</v>
      </c>
      <c r="Q481" s="10" t="s">
        <v>33</v>
      </c>
      <c r="R481" s="10" t="s">
        <v>20</v>
      </c>
      <c r="S481" s="10">
        <v>3</v>
      </c>
      <c r="T481" s="10" t="s">
        <v>116</v>
      </c>
      <c r="U481" s="10">
        <v>79.810664876644296</v>
      </c>
      <c r="V481" s="10">
        <v>0.35666773418533798</v>
      </c>
      <c r="W481" s="10">
        <v>79.111596117641099</v>
      </c>
      <c r="X481" s="10">
        <v>80.509733635647606</v>
      </c>
      <c r="Y481" s="10">
        <v>0.69906875900331045</v>
      </c>
      <c r="Z481" s="10">
        <v>0.69906875900319676</v>
      </c>
    </row>
    <row r="482" spans="10:26">
      <c r="J482" s="11"/>
      <c r="K482" s="11"/>
      <c r="P482" s="9" t="str">
        <f t="shared" si="25"/>
        <v>2001 - 2005_Cardiff_4_LE_females</v>
      </c>
      <c r="Q482" s="10" t="s">
        <v>33</v>
      </c>
      <c r="R482" s="10" t="s">
        <v>20</v>
      </c>
      <c r="S482" s="10">
        <v>4</v>
      </c>
      <c r="T482" s="10" t="s">
        <v>116</v>
      </c>
      <c r="U482" s="10">
        <v>78.757067023387705</v>
      </c>
      <c r="V482" s="10">
        <v>0.33926495137800899</v>
      </c>
      <c r="W482" s="10">
        <v>78.092107718686805</v>
      </c>
      <c r="X482" s="10">
        <v>79.422026328088606</v>
      </c>
      <c r="Y482" s="10">
        <v>0.66495930470090059</v>
      </c>
      <c r="Z482" s="10">
        <v>0.66495930470090059</v>
      </c>
    </row>
    <row r="483" spans="10:26">
      <c r="J483" s="11"/>
      <c r="K483" s="11"/>
      <c r="P483" s="9" t="str">
        <f t="shared" si="25"/>
        <v>2001 - 2005_Cardiff_5_LE_females</v>
      </c>
      <c r="Q483" s="10" t="s">
        <v>33</v>
      </c>
      <c r="R483" s="10" t="s">
        <v>20</v>
      </c>
      <c r="S483" s="10">
        <v>5</v>
      </c>
      <c r="T483" s="10" t="s">
        <v>116</v>
      </c>
      <c r="U483" s="10">
        <v>77.409436768998106</v>
      </c>
      <c r="V483" s="10">
        <v>0.339003376416461</v>
      </c>
      <c r="W483" s="10">
        <v>76.744990151221799</v>
      </c>
      <c r="X483" s="10">
        <v>78.073883386774298</v>
      </c>
      <c r="Y483" s="10">
        <v>0.66444661777619274</v>
      </c>
      <c r="Z483" s="10">
        <v>0.66444661777630643</v>
      </c>
    </row>
    <row r="484" spans="10:26">
      <c r="J484" s="11"/>
      <c r="K484" s="11"/>
      <c r="P484" s="9" t="str">
        <f t="shared" si="25"/>
        <v>2001 - 2005_Carmarthenshire_0_LE_females</v>
      </c>
      <c r="Q484" s="10" t="s">
        <v>34</v>
      </c>
      <c r="R484" s="10" t="s">
        <v>20</v>
      </c>
      <c r="S484" s="10">
        <v>0</v>
      </c>
      <c r="T484" s="10" t="s">
        <v>116</v>
      </c>
      <c r="U484" s="10">
        <v>80.369104623266907</v>
      </c>
      <c r="V484" s="10">
        <v>0.17915801431473999</v>
      </c>
      <c r="W484" s="10">
        <v>80.017954915209998</v>
      </c>
      <c r="X484" s="10">
        <v>80.720254331323801</v>
      </c>
      <c r="Y484" s="10">
        <v>0.35114970805689438</v>
      </c>
      <c r="Z484" s="10">
        <v>0.35114970805690859</v>
      </c>
    </row>
    <row r="485" spans="10:26">
      <c r="J485" s="11"/>
      <c r="K485" s="11"/>
      <c r="P485" s="9" t="str">
        <f t="shared" si="25"/>
        <v>2001 - 2005_Carmarthenshire_1_LE_females</v>
      </c>
      <c r="Q485" s="10" t="s">
        <v>34</v>
      </c>
      <c r="R485" s="10" t="s">
        <v>20</v>
      </c>
      <c r="S485" s="10">
        <v>1</v>
      </c>
      <c r="T485" s="10" t="s">
        <v>116</v>
      </c>
      <c r="U485" s="10">
        <v>81.703753385011098</v>
      </c>
      <c r="V485" s="10">
        <v>0.36484287200385501</v>
      </c>
      <c r="W485" s="10">
        <v>80.988661355883494</v>
      </c>
      <c r="X485" s="10">
        <v>82.418845414138602</v>
      </c>
      <c r="Y485" s="10">
        <v>0.71509202912750425</v>
      </c>
      <c r="Z485" s="10">
        <v>0.71509202912760372</v>
      </c>
    </row>
    <row r="486" spans="10:26">
      <c r="J486" s="11"/>
      <c r="K486" s="11"/>
      <c r="P486" s="9" t="str">
        <f t="shared" si="25"/>
        <v>2001 - 2005_Carmarthenshire_2_LE_females</v>
      </c>
      <c r="Q486" s="10" t="s">
        <v>34</v>
      </c>
      <c r="R486" s="10" t="s">
        <v>20</v>
      </c>
      <c r="S486" s="10">
        <v>2</v>
      </c>
      <c r="T486" s="10" t="s">
        <v>116</v>
      </c>
      <c r="U486" s="10">
        <v>81.141380411652506</v>
      </c>
      <c r="V486" s="10">
        <v>0.394009683964199</v>
      </c>
      <c r="W486" s="10">
        <v>80.369121431082704</v>
      </c>
      <c r="X486" s="10">
        <v>81.913639392222294</v>
      </c>
      <c r="Y486" s="10">
        <v>0.77225898056978792</v>
      </c>
      <c r="Z486" s="10">
        <v>0.77225898056980213</v>
      </c>
    </row>
    <row r="487" spans="10:26">
      <c r="J487" s="11"/>
      <c r="K487" s="11"/>
      <c r="P487" s="9" t="str">
        <f t="shared" si="25"/>
        <v>2001 - 2005_Carmarthenshire_3_LE_females</v>
      </c>
      <c r="Q487" s="10" t="s">
        <v>34</v>
      </c>
      <c r="R487" s="10" t="s">
        <v>20</v>
      </c>
      <c r="S487" s="10">
        <v>3</v>
      </c>
      <c r="T487" s="10" t="s">
        <v>116</v>
      </c>
      <c r="U487" s="10">
        <v>81.026312294751904</v>
      </c>
      <c r="V487" s="10">
        <v>0.390312671951141</v>
      </c>
      <c r="W487" s="10">
        <v>80.261299457727702</v>
      </c>
      <c r="X487" s="10">
        <v>81.791325131776105</v>
      </c>
      <c r="Y487" s="10">
        <v>0.76501283702420153</v>
      </c>
      <c r="Z487" s="10">
        <v>0.76501283702420153</v>
      </c>
    </row>
    <row r="488" spans="10:26">
      <c r="J488" s="11"/>
      <c r="K488" s="11"/>
      <c r="P488" s="9" t="str">
        <f t="shared" si="25"/>
        <v>2001 - 2005_Carmarthenshire_4_LE_females</v>
      </c>
      <c r="Q488" s="10" t="s">
        <v>34</v>
      </c>
      <c r="R488" s="10" t="s">
        <v>20</v>
      </c>
      <c r="S488" s="10">
        <v>4</v>
      </c>
      <c r="T488" s="10" t="s">
        <v>116</v>
      </c>
      <c r="U488" s="10">
        <v>80.040986212324697</v>
      </c>
      <c r="V488" s="10">
        <v>0.41104090326855802</v>
      </c>
      <c r="W488" s="10">
        <v>79.235346041918405</v>
      </c>
      <c r="X488" s="10">
        <v>80.846626382731102</v>
      </c>
      <c r="Y488" s="10">
        <v>0.80564017040640579</v>
      </c>
      <c r="Z488" s="10">
        <v>0.8056401704062921</v>
      </c>
    </row>
    <row r="489" spans="10:26">
      <c r="J489" s="11"/>
      <c r="K489" s="11"/>
      <c r="P489" s="9" t="str">
        <f t="shared" si="25"/>
        <v>2001 - 2005_Carmarthenshire_5_LE_females</v>
      </c>
      <c r="Q489" s="10" t="s">
        <v>34</v>
      </c>
      <c r="R489" s="10" t="s">
        <v>20</v>
      </c>
      <c r="S489" s="10">
        <v>5</v>
      </c>
      <c r="T489" s="10" t="s">
        <v>116</v>
      </c>
      <c r="U489" s="10">
        <v>77.975388484780197</v>
      </c>
      <c r="V489" s="10">
        <v>0.43458742296274</v>
      </c>
      <c r="W489" s="10">
        <v>77.123597135773295</v>
      </c>
      <c r="X489" s="10">
        <v>78.827179833787199</v>
      </c>
      <c r="Y489" s="10">
        <v>0.85179134900700149</v>
      </c>
      <c r="Z489" s="10">
        <v>0.85179134900690201</v>
      </c>
    </row>
    <row r="490" spans="10:26">
      <c r="J490" s="11"/>
      <c r="K490" s="11"/>
      <c r="P490" s="9" t="str">
        <f t="shared" si="25"/>
        <v>2001 - 2005_Ceredigion_0_LE_females</v>
      </c>
      <c r="Q490" s="10" t="s">
        <v>36</v>
      </c>
      <c r="R490" s="10" t="s">
        <v>20</v>
      </c>
      <c r="S490" s="10">
        <v>0</v>
      </c>
      <c r="T490" s="10" t="s">
        <v>116</v>
      </c>
      <c r="U490" s="10">
        <v>81.969786605890505</v>
      </c>
      <c r="V490" s="10">
        <v>0.32504234576788699</v>
      </c>
      <c r="W490" s="10">
        <v>81.332703608185497</v>
      </c>
      <c r="X490" s="10">
        <v>82.606869603595598</v>
      </c>
      <c r="Y490" s="10">
        <v>0.63708299770509313</v>
      </c>
      <c r="Z490" s="10">
        <v>0.63708299770500787</v>
      </c>
    </row>
    <row r="491" spans="10:26">
      <c r="J491" s="11"/>
      <c r="K491" s="11"/>
      <c r="P491" s="9" t="str">
        <f t="shared" si="25"/>
        <v>2001 - 2005_Ceredigion_1_LE_females</v>
      </c>
      <c r="Q491" s="10" t="s">
        <v>36</v>
      </c>
      <c r="R491" s="10" t="s">
        <v>20</v>
      </c>
      <c r="S491" s="10">
        <v>1</v>
      </c>
      <c r="T491" s="10" t="s">
        <v>116</v>
      </c>
      <c r="U491" s="10">
        <v>83.438676168792398</v>
      </c>
      <c r="V491" s="10">
        <v>0.79010808902856999</v>
      </c>
      <c r="W491" s="10">
        <v>81.890064314296396</v>
      </c>
      <c r="X491" s="10">
        <v>84.9872880232884</v>
      </c>
      <c r="Y491" s="10">
        <v>1.5486118544960021</v>
      </c>
      <c r="Z491" s="10">
        <v>1.5486118544960021</v>
      </c>
    </row>
    <row r="492" spans="10:26">
      <c r="J492" s="11"/>
      <c r="K492" s="11"/>
      <c r="P492" s="9" t="str">
        <f t="shared" si="25"/>
        <v>2001 - 2005_Ceredigion_2_LE_females</v>
      </c>
      <c r="Q492" s="10" t="s">
        <v>36</v>
      </c>
      <c r="R492" s="10" t="s">
        <v>20</v>
      </c>
      <c r="S492" s="10">
        <v>2</v>
      </c>
      <c r="T492" s="10" t="s">
        <v>116</v>
      </c>
      <c r="U492" s="10">
        <v>81.128981725579294</v>
      </c>
      <c r="V492" s="10">
        <v>0.69051817961879702</v>
      </c>
      <c r="W492" s="10">
        <v>79.775566093526507</v>
      </c>
      <c r="X492" s="10">
        <v>82.482397357632195</v>
      </c>
      <c r="Y492" s="10">
        <v>1.3534156320529007</v>
      </c>
      <c r="Z492" s="10">
        <v>1.353415632052787</v>
      </c>
    </row>
    <row r="493" spans="10:26">
      <c r="J493" s="11"/>
      <c r="K493" s="11"/>
      <c r="P493" s="9" t="str">
        <f t="shared" si="25"/>
        <v>2001 - 2005_Ceredigion_3_LE_females</v>
      </c>
      <c r="Q493" s="10" t="s">
        <v>36</v>
      </c>
      <c r="R493" s="10" t="s">
        <v>20</v>
      </c>
      <c r="S493" s="10">
        <v>3</v>
      </c>
      <c r="T493" s="10" t="s">
        <v>116</v>
      </c>
      <c r="U493" s="10">
        <v>81.974339201426801</v>
      </c>
      <c r="V493" s="10">
        <v>0.72523917323936005</v>
      </c>
      <c r="W493" s="10">
        <v>80.552870421877699</v>
      </c>
      <c r="X493" s="10">
        <v>83.395807980976002</v>
      </c>
      <c r="Y493" s="10">
        <v>1.4214687795492011</v>
      </c>
      <c r="Z493" s="10">
        <v>1.4214687795491017</v>
      </c>
    </row>
    <row r="494" spans="10:26">
      <c r="J494" s="11"/>
      <c r="K494" s="11"/>
      <c r="P494" s="9" t="str">
        <f t="shared" si="25"/>
        <v>2001 - 2005_Ceredigion_4_LE_females</v>
      </c>
      <c r="Q494" s="10" t="s">
        <v>36</v>
      </c>
      <c r="R494" s="10" t="s">
        <v>20</v>
      </c>
      <c r="S494" s="10">
        <v>4</v>
      </c>
      <c r="T494" s="10" t="s">
        <v>116</v>
      </c>
      <c r="U494" s="10">
        <v>81.767897422898699</v>
      </c>
      <c r="V494" s="10">
        <v>0.74377221171993102</v>
      </c>
      <c r="W494" s="10">
        <v>80.310103887927596</v>
      </c>
      <c r="X494" s="10">
        <v>83.225690957869801</v>
      </c>
      <c r="Y494" s="10">
        <v>1.4577935349711026</v>
      </c>
      <c r="Z494" s="10">
        <v>1.4577935349711026</v>
      </c>
    </row>
    <row r="495" spans="10:26">
      <c r="J495" s="11"/>
      <c r="K495" s="11"/>
      <c r="P495" s="9" t="str">
        <f t="shared" si="25"/>
        <v>2001 - 2005_Ceredigion_5_LE_females</v>
      </c>
      <c r="Q495" s="10" t="s">
        <v>36</v>
      </c>
      <c r="R495" s="10" t="s">
        <v>20</v>
      </c>
      <c r="S495" s="10">
        <v>5</v>
      </c>
      <c r="T495" s="10" t="s">
        <v>116</v>
      </c>
      <c r="U495" s="10">
        <v>81.644828031235505</v>
      </c>
      <c r="V495" s="10">
        <v>0.74099755234458498</v>
      </c>
      <c r="W495" s="10">
        <v>80.192472828640106</v>
      </c>
      <c r="X495" s="10">
        <v>83.097183233830904</v>
      </c>
      <c r="Y495" s="10">
        <v>1.452355202595399</v>
      </c>
      <c r="Z495" s="10">
        <v>1.452355202595399</v>
      </c>
    </row>
    <row r="496" spans="10:26">
      <c r="J496" s="11"/>
      <c r="K496" s="11"/>
      <c r="P496" s="9" t="str">
        <f t="shared" si="25"/>
        <v>2001 - 2005_Conwy_0_LE_females</v>
      </c>
      <c r="Q496" s="10" t="s">
        <v>37</v>
      </c>
      <c r="R496" s="10" t="s">
        <v>20</v>
      </c>
      <c r="S496" s="10">
        <v>0</v>
      </c>
      <c r="T496" s="10" t="s">
        <v>116</v>
      </c>
      <c r="U496" s="10">
        <v>80.711647325457605</v>
      </c>
      <c r="V496" s="10">
        <v>0.24607892171498799</v>
      </c>
      <c r="W496" s="10">
        <v>80.229332638896196</v>
      </c>
      <c r="X496" s="10">
        <v>81.193962012019</v>
      </c>
      <c r="Y496" s="10">
        <v>0.48231468656139498</v>
      </c>
      <c r="Z496" s="10">
        <v>0.48231468656140919</v>
      </c>
    </row>
    <row r="497" spans="10:26">
      <c r="J497" s="11"/>
      <c r="K497" s="11"/>
      <c r="P497" s="9" t="str">
        <f t="shared" si="25"/>
        <v>2001 - 2005_Conwy_1_LE_females</v>
      </c>
      <c r="Q497" s="10" t="s">
        <v>37</v>
      </c>
      <c r="R497" s="10" t="s">
        <v>20</v>
      </c>
      <c r="S497" s="10">
        <v>1</v>
      </c>
      <c r="T497" s="10" t="s">
        <v>116</v>
      </c>
      <c r="U497" s="10">
        <v>83.246110410891802</v>
      </c>
      <c r="V497" s="10">
        <v>0.428709708086006</v>
      </c>
      <c r="W497" s="10">
        <v>82.4058393830433</v>
      </c>
      <c r="X497" s="10">
        <v>84.086381438740403</v>
      </c>
      <c r="Y497" s="10">
        <v>0.84027102784860119</v>
      </c>
      <c r="Z497" s="10">
        <v>0.84027102784850172</v>
      </c>
    </row>
    <row r="498" spans="10:26">
      <c r="J498" s="11"/>
      <c r="K498" s="11"/>
      <c r="P498" s="9" t="str">
        <f t="shared" si="25"/>
        <v>2001 - 2005_Conwy_2_LE_females</v>
      </c>
      <c r="Q498" s="10" t="s">
        <v>37</v>
      </c>
      <c r="R498" s="10" t="s">
        <v>20</v>
      </c>
      <c r="S498" s="10">
        <v>2</v>
      </c>
      <c r="T498" s="10" t="s">
        <v>116</v>
      </c>
      <c r="U498" s="10">
        <v>81.091771408604501</v>
      </c>
      <c r="V498" s="10">
        <v>0.50600781052923005</v>
      </c>
      <c r="W498" s="10">
        <v>80.0999960999672</v>
      </c>
      <c r="X498" s="10">
        <v>82.083546717241802</v>
      </c>
      <c r="Y498" s="10">
        <v>0.99177530863730112</v>
      </c>
      <c r="Z498" s="10">
        <v>0.99177530863730112</v>
      </c>
    </row>
    <row r="499" spans="10:26">
      <c r="J499" s="11"/>
      <c r="K499" s="11"/>
      <c r="P499" s="9" t="str">
        <f t="shared" si="25"/>
        <v>2001 - 2005_Conwy_3_LE_females</v>
      </c>
      <c r="Q499" s="10" t="s">
        <v>37</v>
      </c>
      <c r="R499" s="10" t="s">
        <v>20</v>
      </c>
      <c r="S499" s="10">
        <v>3</v>
      </c>
      <c r="T499" s="10" t="s">
        <v>116</v>
      </c>
      <c r="U499" s="10">
        <v>80.914989920071093</v>
      </c>
      <c r="V499" s="10">
        <v>0.540091218058256</v>
      </c>
      <c r="W499" s="10">
        <v>79.856411132676897</v>
      </c>
      <c r="X499" s="10">
        <v>81.973568707465304</v>
      </c>
      <c r="Y499" s="10">
        <v>1.058578787394211</v>
      </c>
      <c r="Z499" s="10">
        <v>1.0585787873941968</v>
      </c>
    </row>
    <row r="500" spans="10:26">
      <c r="J500" s="11"/>
      <c r="K500" s="11"/>
      <c r="P500" s="9" t="str">
        <f t="shared" si="25"/>
        <v>2001 - 2005_Conwy_4_LE_females</v>
      </c>
      <c r="Q500" s="10" t="s">
        <v>37</v>
      </c>
      <c r="R500" s="10" t="s">
        <v>20</v>
      </c>
      <c r="S500" s="10">
        <v>4</v>
      </c>
      <c r="T500" s="10" t="s">
        <v>116</v>
      </c>
      <c r="U500" s="10">
        <v>79.643961769521695</v>
      </c>
      <c r="V500" s="10">
        <v>0.64234555927457404</v>
      </c>
      <c r="W500" s="10">
        <v>78.384964473343501</v>
      </c>
      <c r="X500" s="10">
        <v>80.902959065699903</v>
      </c>
      <c r="Y500" s="10">
        <v>1.2589972961782081</v>
      </c>
      <c r="Z500" s="10">
        <v>1.2589972961781939</v>
      </c>
    </row>
    <row r="501" spans="10:26">
      <c r="J501" s="11"/>
      <c r="K501" s="11"/>
      <c r="P501" s="9" t="str">
        <f t="shared" si="25"/>
        <v>2001 - 2005_Conwy_5_LE_females</v>
      </c>
      <c r="Q501" s="10" t="s">
        <v>37</v>
      </c>
      <c r="R501" s="10" t="s">
        <v>20</v>
      </c>
      <c r="S501" s="10">
        <v>5</v>
      </c>
      <c r="T501" s="10" t="s">
        <v>116</v>
      </c>
      <c r="U501" s="10">
        <v>78.541882034866802</v>
      </c>
      <c r="V501" s="10">
        <v>0.54822000111054003</v>
      </c>
      <c r="W501" s="10">
        <v>77.467370832690193</v>
      </c>
      <c r="X501" s="10">
        <v>79.616393237043496</v>
      </c>
      <c r="Y501" s="10">
        <v>1.0745112021766943</v>
      </c>
      <c r="Z501" s="10">
        <v>1.074511202176609</v>
      </c>
    </row>
    <row r="502" spans="10:26">
      <c r="J502" s="11"/>
      <c r="K502" s="11"/>
      <c r="P502" s="9" t="str">
        <f t="shared" si="25"/>
        <v>2001 - 2005_Denbighshire_0_LE_females</v>
      </c>
      <c r="Q502" s="10" t="s">
        <v>38</v>
      </c>
      <c r="R502" s="10" t="s">
        <v>20</v>
      </c>
      <c r="S502" s="10">
        <v>0</v>
      </c>
      <c r="T502" s="10" t="s">
        <v>116</v>
      </c>
      <c r="U502" s="10">
        <v>80.137348769548097</v>
      </c>
      <c r="V502" s="10">
        <v>0.278964886298881</v>
      </c>
      <c r="W502" s="10">
        <v>79.590577592402298</v>
      </c>
      <c r="X502" s="10">
        <v>80.684119946693897</v>
      </c>
      <c r="Y502" s="10">
        <v>0.54677117714579992</v>
      </c>
      <c r="Z502" s="10">
        <v>0.54677117714579992</v>
      </c>
    </row>
    <row r="503" spans="10:26">
      <c r="J503" s="11"/>
      <c r="K503" s="11"/>
      <c r="P503" s="9" t="str">
        <f t="shared" si="25"/>
        <v>2001 - 2005_Denbighshire_1_LE_females</v>
      </c>
      <c r="Q503" s="10" t="s">
        <v>38</v>
      </c>
      <c r="R503" s="10" t="s">
        <v>20</v>
      </c>
      <c r="S503" s="10">
        <v>1</v>
      </c>
      <c r="T503" s="10" t="s">
        <v>116</v>
      </c>
      <c r="U503" s="10">
        <v>82.8884419898679</v>
      </c>
      <c r="V503" s="10">
        <v>0.60134472301296704</v>
      </c>
      <c r="W503" s="10">
        <v>81.709806332762497</v>
      </c>
      <c r="X503" s="10">
        <v>84.067077646973303</v>
      </c>
      <c r="Y503" s="10">
        <v>1.1786356571054029</v>
      </c>
      <c r="Z503" s="10">
        <v>1.1786356571054029</v>
      </c>
    </row>
    <row r="504" spans="10:26">
      <c r="J504" s="11"/>
      <c r="K504" s="11"/>
      <c r="P504" s="9" t="str">
        <f t="shared" si="25"/>
        <v>2001 - 2005_Denbighshire_2_LE_females</v>
      </c>
      <c r="Q504" s="10" t="s">
        <v>38</v>
      </c>
      <c r="R504" s="10" t="s">
        <v>20</v>
      </c>
      <c r="S504" s="10">
        <v>2</v>
      </c>
      <c r="T504" s="10" t="s">
        <v>116</v>
      </c>
      <c r="U504" s="10">
        <v>81.2710777716986</v>
      </c>
      <c r="V504" s="10">
        <v>0.62603248027497205</v>
      </c>
      <c r="W504" s="10">
        <v>80.044054110359696</v>
      </c>
      <c r="X504" s="10">
        <v>82.498101433037604</v>
      </c>
      <c r="Y504" s="10">
        <v>1.227023661339004</v>
      </c>
      <c r="Z504" s="10">
        <v>1.2270236613389045</v>
      </c>
    </row>
    <row r="505" spans="10:26">
      <c r="J505" s="11"/>
      <c r="K505" s="11"/>
      <c r="P505" s="9" t="str">
        <f t="shared" si="25"/>
        <v>2001 - 2005_Denbighshire_3_LE_females</v>
      </c>
      <c r="Q505" s="10" t="s">
        <v>38</v>
      </c>
      <c r="R505" s="10" t="s">
        <v>20</v>
      </c>
      <c r="S505" s="10">
        <v>3</v>
      </c>
      <c r="T505" s="10" t="s">
        <v>116</v>
      </c>
      <c r="U505" s="10">
        <v>80.178833150938402</v>
      </c>
      <c r="V505" s="10">
        <v>0.69000867539272903</v>
      </c>
      <c r="W505" s="10">
        <v>78.8264161471687</v>
      </c>
      <c r="X505" s="10">
        <v>81.531250154708204</v>
      </c>
      <c r="Y505" s="10">
        <v>1.3524170037698013</v>
      </c>
      <c r="Z505" s="10">
        <v>1.3524170037697019</v>
      </c>
    </row>
    <row r="506" spans="10:26">
      <c r="J506" s="11"/>
      <c r="K506" s="11"/>
      <c r="P506" s="9" t="str">
        <f t="shared" si="25"/>
        <v>2001 - 2005_Denbighshire_4_LE_females</v>
      </c>
      <c r="Q506" s="10" t="s">
        <v>38</v>
      </c>
      <c r="R506" s="10" t="s">
        <v>20</v>
      </c>
      <c r="S506" s="10">
        <v>4</v>
      </c>
      <c r="T506" s="10" t="s">
        <v>116</v>
      </c>
      <c r="U506" s="10">
        <v>79.799966181072307</v>
      </c>
      <c r="V506" s="10">
        <v>0.56580046104869297</v>
      </c>
      <c r="W506" s="10">
        <v>78.690997277416898</v>
      </c>
      <c r="X506" s="10">
        <v>80.908935084727702</v>
      </c>
      <c r="Y506" s="10">
        <v>1.1089689036553949</v>
      </c>
      <c r="Z506" s="10">
        <v>1.1089689036554091</v>
      </c>
    </row>
    <row r="507" spans="10:26">
      <c r="J507" s="11"/>
      <c r="K507" s="11"/>
      <c r="P507" s="9" t="str">
        <f t="shared" si="25"/>
        <v>2001 - 2005_Denbighshire_5_LE_females</v>
      </c>
      <c r="Q507" s="10" t="s">
        <v>38</v>
      </c>
      <c r="R507" s="10" t="s">
        <v>20</v>
      </c>
      <c r="S507" s="10">
        <v>5</v>
      </c>
      <c r="T507" s="10" t="s">
        <v>116</v>
      </c>
      <c r="U507" s="10">
        <v>76.813179554191095</v>
      </c>
      <c r="V507" s="10">
        <v>0.64828436874736195</v>
      </c>
      <c r="W507" s="10">
        <v>75.542542191446202</v>
      </c>
      <c r="X507" s="10">
        <v>78.083816916935902</v>
      </c>
      <c r="Y507" s="10">
        <v>1.2706373627448073</v>
      </c>
      <c r="Z507" s="10">
        <v>1.2706373627448926</v>
      </c>
    </row>
    <row r="508" spans="10:26">
      <c r="J508" s="11"/>
      <c r="K508" s="11"/>
      <c r="P508" s="9" t="str">
        <f t="shared" si="25"/>
        <v>2001 - 2005_Flintshire_0_LE_females</v>
      </c>
      <c r="Q508" s="10" t="s">
        <v>39</v>
      </c>
      <c r="R508" s="10" t="s">
        <v>20</v>
      </c>
      <c r="S508" s="10">
        <v>0</v>
      </c>
      <c r="T508" s="10" t="s">
        <v>116</v>
      </c>
      <c r="U508" s="10">
        <v>80.506308399009399</v>
      </c>
      <c r="V508" s="10">
        <v>0.219351889713398</v>
      </c>
      <c r="W508" s="10">
        <v>80.076378695171201</v>
      </c>
      <c r="X508" s="10">
        <v>80.936238102847696</v>
      </c>
      <c r="Y508" s="10">
        <v>0.42992970383829743</v>
      </c>
      <c r="Z508" s="10">
        <v>0.42992970383819795</v>
      </c>
    </row>
    <row r="509" spans="10:26">
      <c r="J509" s="11"/>
      <c r="K509" s="11"/>
      <c r="P509" s="9" t="str">
        <f t="shared" si="25"/>
        <v>2001 - 2005_Flintshire_1_LE_females</v>
      </c>
      <c r="Q509" s="10" t="s">
        <v>39</v>
      </c>
      <c r="R509" s="10" t="s">
        <v>20</v>
      </c>
      <c r="S509" s="10">
        <v>1</v>
      </c>
      <c r="T509" s="10" t="s">
        <v>116</v>
      </c>
      <c r="U509" s="10">
        <v>83.091810696297102</v>
      </c>
      <c r="V509" s="10">
        <v>0.48802791821307201</v>
      </c>
      <c r="W509" s="10">
        <v>82.135275976599502</v>
      </c>
      <c r="X509" s="10">
        <v>84.048345415994703</v>
      </c>
      <c r="Y509" s="10">
        <v>0.95653471969760062</v>
      </c>
      <c r="Z509" s="10">
        <v>0.95653471969760062</v>
      </c>
    </row>
    <row r="510" spans="10:26">
      <c r="J510" s="11"/>
      <c r="K510" s="11"/>
      <c r="P510" s="9" t="str">
        <f t="shared" si="25"/>
        <v>2001 - 2005_Flintshire_2_LE_females</v>
      </c>
      <c r="Q510" s="10" t="s">
        <v>39</v>
      </c>
      <c r="R510" s="10" t="s">
        <v>20</v>
      </c>
      <c r="S510" s="10">
        <v>2</v>
      </c>
      <c r="T510" s="10" t="s">
        <v>116</v>
      </c>
      <c r="U510" s="10">
        <v>80.901376080502402</v>
      </c>
      <c r="V510" s="10">
        <v>0.45617886332611901</v>
      </c>
      <c r="W510" s="10">
        <v>80.007265508383199</v>
      </c>
      <c r="X510" s="10">
        <v>81.795486652621605</v>
      </c>
      <c r="Y510" s="10">
        <v>0.89411057211920308</v>
      </c>
      <c r="Z510" s="10">
        <v>0.89411057211920308</v>
      </c>
    </row>
    <row r="511" spans="10:26">
      <c r="J511" s="11"/>
      <c r="K511" s="11"/>
      <c r="P511" s="9" t="str">
        <f t="shared" si="25"/>
        <v>2001 - 2005_Flintshire_3_LE_females</v>
      </c>
      <c r="Q511" s="10" t="s">
        <v>39</v>
      </c>
      <c r="R511" s="10" t="s">
        <v>20</v>
      </c>
      <c r="S511" s="10">
        <v>3</v>
      </c>
      <c r="T511" s="10" t="s">
        <v>116</v>
      </c>
      <c r="U511" s="10">
        <v>81.235980436405697</v>
      </c>
      <c r="V511" s="10">
        <v>0.48517715742717898</v>
      </c>
      <c r="W511" s="10">
        <v>80.2850332078485</v>
      </c>
      <c r="X511" s="10">
        <v>82.186927664962994</v>
      </c>
      <c r="Y511" s="10">
        <v>0.95094722855729685</v>
      </c>
      <c r="Z511" s="10">
        <v>0.95094722855719738</v>
      </c>
    </row>
    <row r="512" spans="10:26">
      <c r="J512" s="11"/>
      <c r="K512" s="11"/>
      <c r="P512" s="9" t="str">
        <f t="shared" si="25"/>
        <v>2001 - 2005_Flintshire_4_LE_females</v>
      </c>
      <c r="Q512" s="10" t="s">
        <v>39</v>
      </c>
      <c r="R512" s="10" t="s">
        <v>20</v>
      </c>
      <c r="S512" s="10">
        <v>4</v>
      </c>
      <c r="T512" s="10" t="s">
        <v>116</v>
      </c>
      <c r="U512" s="10">
        <v>79.989089227048495</v>
      </c>
      <c r="V512" s="10">
        <v>0.51041933286562002</v>
      </c>
      <c r="W512" s="10">
        <v>78.988667334631899</v>
      </c>
      <c r="X512" s="10">
        <v>80.989511119465107</v>
      </c>
      <c r="Y512" s="10">
        <v>1.0004218924166111</v>
      </c>
      <c r="Z512" s="10">
        <v>1.0004218924165968</v>
      </c>
    </row>
    <row r="513" spans="10:26">
      <c r="J513" s="11"/>
      <c r="K513" s="11"/>
      <c r="P513" s="9" t="str">
        <f t="shared" si="25"/>
        <v>2001 - 2005_Flintshire_5_LE_females</v>
      </c>
      <c r="Q513" s="10" t="s">
        <v>39</v>
      </c>
      <c r="R513" s="10" t="s">
        <v>20</v>
      </c>
      <c r="S513" s="10">
        <v>5</v>
      </c>
      <c r="T513" s="10" t="s">
        <v>116</v>
      </c>
      <c r="U513" s="10">
        <v>77.6914371006294</v>
      </c>
      <c r="V513" s="10">
        <v>0.52391863716673603</v>
      </c>
      <c r="W513" s="10">
        <v>76.664556571782597</v>
      </c>
      <c r="X513" s="10">
        <v>78.718317629476203</v>
      </c>
      <c r="Y513" s="10">
        <v>1.026880528846803</v>
      </c>
      <c r="Z513" s="10">
        <v>1.026880528846803</v>
      </c>
    </row>
    <row r="514" spans="10:26">
      <c r="J514" s="11"/>
      <c r="K514" s="11"/>
      <c r="P514" s="9" t="str">
        <f t="shared" si="25"/>
        <v>2001 - 2005_Gwynedd_0_LE_females</v>
      </c>
      <c r="Q514" s="10" t="s">
        <v>40</v>
      </c>
      <c r="R514" s="10" t="s">
        <v>20</v>
      </c>
      <c r="S514" s="10">
        <v>0</v>
      </c>
      <c r="T514" s="10" t="s">
        <v>116</v>
      </c>
      <c r="U514" s="10">
        <v>81.017643980014995</v>
      </c>
      <c r="V514" s="10">
        <v>0.236203808430586</v>
      </c>
      <c r="W514" s="10">
        <v>80.554684515491005</v>
      </c>
      <c r="X514" s="10">
        <v>81.4806034445389</v>
      </c>
      <c r="Y514" s="10">
        <v>0.46295946452390524</v>
      </c>
      <c r="Z514" s="10">
        <v>0.4629594645239905</v>
      </c>
    </row>
    <row r="515" spans="10:26">
      <c r="J515" s="11"/>
      <c r="K515" s="11"/>
      <c r="P515" s="9" t="str">
        <f t="shared" si="25"/>
        <v>2001 - 2005_Gwynedd_1_LE_females</v>
      </c>
      <c r="Q515" s="10" t="s">
        <v>40</v>
      </c>
      <c r="R515" s="10" t="s">
        <v>20</v>
      </c>
      <c r="S515" s="10">
        <v>1</v>
      </c>
      <c r="T515" s="10" t="s">
        <v>116</v>
      </c>
      <c r="U515" s="10">
        <v>82.343871332169101</v>
      </c>
      <c r="V515" s="10">
        <v>0.48363679325963799</v>
      </c>
      <c r="W515" s="10">
        <v>81.395943217380193</v>
      </c>
      <c r="X515" s="10">
        <v>83.291799446957995</v>
      </c>
      <c r="Y515" s="10">
        <v>0.94792811478889405</v>
      </c>
      <c r="Z515" s="10">
        <v>0.94792811478890826</v>
      </c>
    </row>
    <row r="516" spans="10:26">
      <c r="J516" s="11"/>
      <c r="K516" s="11"/>
      <c r="P516" s="9" t="str">
        <f t="shared" si="25"/>
        <v>2001 - 2005_Gwynedd_2_LE_females</v>
      </c>
      <c r="Q516" s="10" t="s">
        <v>40</v>
      </c>
      <c r="R516" s="10" t="s">
        <v>20</v>
      </c>
      <c r="S516" s="10">
        <v>2</v>
      </c>
      <c r="T516" s="10" t="s">
        <v>116</v>
      </c>
      <c r="U516" s="10">
        <v>81.298616215172899</v>
      </c>
      <c r="V516" s="10">
        <v>0.510975184662676</v>
      </c>
      <c r="W516" s="10">
        <v>80.297104853234103</v>
      </c>
      <c r="X516" s="10">
        <v>82.300127577111795</v>
      </c>
      <c r="Y516" s="10">
        <v>1.0015113619388956</v>
      </c>
      <c r="Z516" s="10">
        <v>1.0015113619387961</v>
      </c>
    </row>
    <row r="517" spans="10:26">
      <c r="J517" s="11"/>
      <c r="K517" s="11"/>
      <c r="P517" s="9" t="str">
        <f t="shared" ref="P517:P580" si="26">R517&amp;"_"&amp;Q517&amp;"_"&amp;S517&amp;"_"&amp;"LE"&amp;"_"&amp;T517</f>
        <v>2001 - 2005_Gwynedd_3_LE_females</v>
      </c>
      <c r="Q517" s="10" t="s">
        <v>40</v>
      </c>
      <c r="R517" s="10" t="s">
        <v>20</v>
      </c>
      <c r="S517" s="10">
        <v>3</v>
      </c>
      <c r="T517" s="10" t="s">
        <v>116</v>
      </c>
      <c r="U517" s="10">
        <v>82.394590511467598</v>
      </c>
      <c r="V517" s="10">
        <v>0.50274185236579405</v>
      </c>
      <c r="W517" s="10">
        <v>81.409216480830594</v>
      </c>
      <c r="X517" s="10">
        <v>83.379964542104602</v>
      </c>
      <c r="Y517" s="10">
        <v>0.98537403063700424</v>
      </c>
      <c r="Z517" s="10">
        <v>0.98537403063700424</v>
      </c>
    </row>
    <row r="518" spans="10:26">
      <c r="J518" s="11"/>
      <c r="K518" s="11"/>
      <c r="P518" s="9" t="str">
        <f t="shared" si="26"/>
        <v>2001 - 2005_Gwynedd_4_LE_females</v>
      </c>
      <c r="Q518" s="10" t="s">
        <v>40</v>
      </c>
      <c r="R518" s="10" t="s">
        <v>20</v>
      </c>
      <c r="S518" s="10">
        <v>4</v>
      </c>
      <c r="T518" s="10" t="s">
        <v>116</v>
      </c>
      <c r="U518" s="10">
        <v>80.284228821597296</v>
      </c>
      <c r="V518" s="10">
        <v>0.58581170158757301</v>
      </c>
      <c r="W518" s="10">
        <v>79.136037886485695</v>
      </c>
      <c r="X518" s="10">
        <v>81.432419756708995</v>
      </c>
      <c r="Y518" s="10">
        <v>1.1481909351116997</v>
      </c>
      <c r="Z518" s="10">
        <v>1.1481909351116002</v>
      </c>
    </row>
    <row r="519" spans="10:26">
      <c r="J519" s="11"/>
      <c r="K519" s="11"/>
      <c r="P519" s="9" t="str">
        <f t="shared" si="26"/>
        <v>2001 - 2005_Gwynedd_5_LE_females</v>
      </c>
      <c r="Q519" s="10" t="s">
        <v>40</v>
      </c>
      <c r="R519" s="10" t="s">
        <v>20</v>
      </c>
      <c r="S519" s="10">
        <v>5</v>
      </c>
      <c r="T519" s="10" t="s">
        <v>116</v>
      </c>
      <c r="U519" s="10">
        <v>79.006682178918197</v>
      </c>
      <c r="V519" s="10">
        <v>0.52947599181929905</v>
      </c>
      <c r="W519" s="10">
        <v>77.968909234952406</v>
      </c>
      <c r="X519" s="10">
        <v>80.044455122884102</v>
      </c>
      <c r="Y519" s="10">
        <v>1.0377729439659049</v>
      </c>
      <c r="Z519" s="10">
        <v>1.0377729439657912</v>
      </c>
    </row>
    <row r="520" spans="10:26">
      <c r="J520" s="11"/>
      <c r="K520" s="11"/>
      <c r="P520" s="9" t="str">
        <f t="shared" si="26"/>
        <v>2001 - 2005_Isle of Anglesey_0_LE_females</v>
      </c>
      <c r="Q520" s="10" t="s">
        <v>41</v>
      </c>
      <c r="R520" s="10" t="s">
        <v>20</v>
      </c>
      <c r="S520" s="10">
        <v>0</v>
      </c>
      <c r="T520" s="10" t="s">
        <v>116</v>
      </c>
      <c r="U520" s="10">
        <v>81.012997260799693</v>
      </c>
      <c r="V520" s="10">
        <v>0.30705231118570397</v>
      </c>
      <c r="W520" s="10">
        <v>80.4111747308757</v>
      </c>
      <c r="X520" s="10">
        <v>81.614819790723701</v>
      </c>
      <c r="Y520" s="10">
        <v>0.6018225299240072</v>
      </c>
      <c r="Z520" s="10">
        <v>0.60182252992399299</v>
      </c>
    </row>
    <row r="521" spans="10:26">
      <c r="J521" s="11"/>
      <c r="K521" s="11"/>
      <c r="P521" s="9" t="str">
        <f t="shared" si="26"/>
        <v>2001 - 2005_Isle of Anglesey_1_LE_females</v>
      </c>
      <c r="Q521" s="10" t="s">
        <v>41</v>
      </c>
      <c r="R521" s="10" t="s">
        <v>20</v>
      </c>
      <c r="S521" s="10">
        <v>1</v>
      </c>
      <c r="T521" s="10" t="s">
        <v>116</v>
      </c>
      <c r="U521" s="10">
        <v>83.086939581451503</v>
      </c>
      <c r="V521" s="10">
        <v>0.57710459847309903</v>
      </c>
      <c r="W521" s="10">
        <v>81.955814568444197</v>
      </c>
      <c r="X521" s="10">
        <v>84.218064594458696</v>
      </c>
      <c r="Y521" s="10">
        <v>1.1311250130071926</v>
      </c>
      <c r="Z521" s="10">
        <v>1.1311250130073063</v>
      </c>
    </row>
    <row r="522" spans="10:26">
      <c r="J522" s="11"/>
      <c r="K522" s="11"/>
      <c r="P522" s="9" t="str">
        <f t="shared" si="26"/>
        <v>2001 - 2005_Isle of Anglesey_2_LE_females</v>
      </c>
      <c r="Q522" s="10" t="s">
        <v>41</v>
      </c>
      <c r="R522" s="10" t="s">
        <v>20</v>
      </c>
      <c r="S522" s="10">
        <v>2</v>
      </c>
      <c r="T522" s="10" t="s">
        <v>116</v>
      </c>
      <c r="U522" s="10">
        <v>82.290911283634102</v>
      </c>
      <c r="V522" s="10">
        <v>0.652214828007879</v>
      </c>
      <c r="W522" s="10">
        <v>81.012570220738596</v>
      </c>
      <c r="X522" s="10">
        <v>83.569252346529495</v>
      </c>
      <c r="Y522" s="10">
        <v>1.2783410628953931</v>
      </c>
      <c r="Z522" s="10">
        <v>1.2783410628955068</v>
      </c>
    </row>
    <row r="523" spans="10:26">
      <c r="J523" s="11"/>
      <c r="K523" s="11"/>
      <c r="P523" s="9" t="str">
        <f t="shared" si="26"/>
        <v>2001 - 2005_Isle of Anglesey_3_LE_females</v>
      </c>
      <c r="Q523" s="10" t="s">
        <v>41</v>
      </c>
      <c r="R523" s="10" t="s">
        <v>20</v>
      </c>
      <c r="S523" s="10">
        <v>3</v>
      </c>
      <c r="T523" s="10" t="s">
        <v>116</v>
      </c>
      <c r="U523" s="10">
        <v>79.865069847624895</v>
      </c>
      <c r="V523" s="10">
        <v>0.86001471337806501</v>
      </c>
      <c r="W523" s="10">
        <v>78.179441009403902</v>
      </c>
      <c r="X523" s="10">
        <v>81.550698685845902</v>
      </c>
      <c r="Y523" s="10">
        <v>1.6856288382210067</v>
      </c>
      <c r="Z523" s="10">
        <v>1.6856288382209925</v>
      </c>
    </row>
    <row r="524" spans="10:26">
      <c r="J524" s="11"/>
      <c r="K524" s="11"/>
      <c r="P524" s="9" t="str">
        <f t="shared" si="26"/>
        <v>2001 - 2005_Isle of Anglesey_4_LE_females</v>
      </c>
      <c r="Q524" s="10" t="s">
        <v>41</v>
      </c>
      <c r="R524" s="10" t="s">
        <v>20</v>
      </c>
      <c r="S524" s="10">
        <v>4</v>
      </c>
      <c r="T524" s="10" t="s">
        <v>116</v>
      </c>
      <c r="U524" s="10">
        <v>80.5245723615309</v>
      </c>
      <c r="V524" s="10">
        <v>0.73566531116799205</v>
      </c>
      <c r="W524" s="10">
        <v>79.082668351641701</v>
      </c>
      <c r="X524" s="10">
        <v>81.9664763714202</v>
      </c>
      <c r="Y524" s="10">
        <v>1.4419040098892992</v>
      </c>
      <c r="Z524" s="10">
        <v>1.4419040098891998</v>
      </c>
    </row>
    <row r="525" spans="10:26">
      <c r="J525" s="11"/>
      <c r="K525" s="11"/>
      <c r="P525" s="9" t="str">
        <f t="shared" si="26"/>
        <v>2001 - 2005_Isle of Anglesey_5_LE_females</v>
      </c>
      <c r="Q525" s="10" t="s">
        <v>41</v>
      </c>
      <c r="R525" s="10" t="s">
        <v>20</v>
      </c>
      <c r="S525" s="10">
        <v>5</v>
      </c>
      <c r="T525" s="10" t="s">
        <v>116</v>
      </c>
      <c r="U525" s="10">
        <v>78.877704856837198</v>
      </c>
      <c r="V525" s="10">
        <v>0.64988656587910898</v>
      </c>
      <c r="W525" s="10">
        <v>77.603927187714106</v>
      </c>
      <c r="X525" s="10">
        <v>80.151482525960205</v>
      </c>
      <c r="Y525" s="10">
        <v>1.2737776691230067</v>
      </c>
      <c r="Z525" s="10">
        <v>1.273777669123092</v>
      </c>
    </row>
    <row r="526" spans="10:26">
      <c r="J526" s="11"/>
      <c r="K526" s="11"/>
      <c r="P526" s="9" t="str">
        <f t="shared" si="26"/>
        <v>2001 - 2005_Merthyr Tydfil_0_LE_females</v>
      </c>
      <c r="Q526" s="10" t="s">
        <v>43</v>
      </c>
      <c r="R526" s="10" t="s">
        <v>20</v>
      </c>
      <c r="S526" s="10">
        <v>0</v>
      </c>
      <c r="T526" s="10" t="s">
        <v>116</v>
      </c>
      <c r="U526" s="10">
        <v>78.534472626375504</v>
      </c>
      <c r="V526" s="10">
        <v>0.32127646267120002</v>
      </c>
      <c r="W526" s="10">
        <v>77.9047707595399</v>
      </c>
      <c r="X526" s="10">
        <v>79.164174493210993</v>
      </c>
      <c r="Y526" s="10">
        <v>0.62970186683548945</v>
      </c>
      <c r="Z526" s="10">
        <v>0.62970186683560314</v>
      </c>
    </row>
    <row r="527" spans="10:26">
      <c r="J527" s="11"/>
      <c r="K527" s="11"/>
      <c r="P527" s="9" t="str">
        <f t="shared" si="26"/>
        <v>2001 - 2005_Merthyr Tydfil_1_LE_females</v>
      </c>
      <c r="Q527" s="10" t="s">
        <v>43</v>
      </c>
      <c r="R527" s="10" t="s">
        <v>20</v>
      </c>
      <c r="S527" s="10">
        <v>1</v>
      </c>
      <c r="T527" s="10" t="s">
        <v>116</v>
      </c>
      <c r="U527" s="10">
        <v>81.944093216073995</v>
      </c>
      <c r="V527" s="10">
        <v>0.69003325767464396</v>
      </c>
      <c r="W527" s="10">
        <v>80.591628031031703</v>
      </c>
      <c r="X527" s="10">
        <v>83.2965584011163</v>
      </c>
      <c r="Y527" s="10">
        <v>1.3524651850423055</v>
      </c>
      <c r="Z527" s="10">
        <v>1.3524651850422913</v>
      </c>
    </row>
    <row r="528" spans="10:26">
      <c r="J528" s="11"/>
      <c r="K528" s="11"/>
      <c r="P528" s="9" t="str">
        <f t="shared" si="26"/>
        <v>2001 - 2005_Merthyr Tydfil_2_LE_females</v>
      </c>
      <c r="Q528" s="10" t="s">
        <v>43</v>
      </c>
      <c r="R528" s="10" t="s">
        <v>20</v>
      </c>
      <c r="S528" s="10">
        <v>2</v>
      </c>
      <c r="T528" s="10" t="s">
        <v>116</v>
      </c>
      <c r="U528" s="10">
        <v>79.017074159606395</v>
      </c>
      <c r="V528" s="10">
        <v>0.78129584735009805</v>
      </c>
      <c r="W528" s="10">
        <v>77.485734298800196</v>
      </c>
      <c r="X528" s="10">
        <v>80.548414020412594</v>
      </c>
      <c r="Y528" s="10">
        <v>1.5313398608061988</v>
      </c>
      <c r="Z528" s="10">
        <v>1.5313398608061988</v>
      </c>
    </row>
    <row r="529" spans="10:26">
      <c r="J529" s="11"/>
      <c r="K529" s="11"/>
      <c r="P529" s="9" t="str">
        <f t="shared" si="26"/>
        <v>2001 - 2005_Merthyr Tydfil_3_LE_females</v>
      </c>
      <c r="Q529" s="10" t="s">
        <v>43</v>
      </c>
      <c r="R529" s="10" t="s">
        <v>20</v>
      </c>
      <c r="S529" s="10">
        <v>3</v>
      </c>
      <c r="T529" s="10" t="s">
        <v>116</v>
      </c>
      <c r="U529" s="10">
        <v>77.785948327440707</v>
      </c>
      <c r="V529" s="10">
        <v>0.67556568995828803</v>
      </c>
      <c r="W529" s="10">
        <v>76.461839575122497</v>
      </c>
      <c r="X529" s="10">
        <v>79.110057079759002</v>
      </c>
      <c r="Y529" s="10">
        <v>1.3241087523182955</v>
      </c>
      <c r="Z529" s="10">
        <v>1.3241087523182102</v>
      </c>
    </row>
    <row r="530" spans="10:26">
      <c r="J530" s="11"/>
      <c r="K530" s="11"/>
      <c r="P530" s="9" t="str">
        <f t="shared" si="26"/>
        <v>2001 - 2005_Merthyr Tydfil_4_LE_females</v>
      </c>
      <c r="Q530" s="10" t="s">
        <v>43</v>
      </c>
      <c r="R530" s="10" t="s">
        <v>20</v>
      </c>
      <c r="S530" s="10">
        <v>4</v>
      </c>
      <c r="T530" s="10" t="s">
        <v>116</v>
      </c>
      <c r="U530" s="10">
        <v>76.969988254587307</v>
      </c>
      <c r="V530" s="10">
        <v>0.72375828132168896</v>
      </c>
      <c r="W530" s="10">
        <v>75.551422023196693</v>
      </c>
      <c r="X530" s="10">
        <v>78.388554485977807</v>
      </c>
      <c r="Y530" s="10">
        <v>1.4185662313904999</v>
      </c>
      <c r="Z530" s="10">
        <v>1.4185662313906136</v>
      </c>
    </row>
    <row r="531" spans="10:26">
      <c r="J531" s="11"/>
      <c r="K531" s="11"/>
      <c r="P531" s="9" t="str">
        <f t="shared" si="26"/>
        <v>2001 - 2005_Merthyr Tydfil_5_LE_females</v>
      </c>
      <c r="Q531" s="10" t="s">
        <v>43</v>
      </c>
      <c r="R531" s="10" t="s">
        <v>20</v>
      </c>
      <c r="S531" s="10">
        <v>5</v>
      </c>
      <c r="T531" s="10" t="s">
        <v>116</v>
      </c>
      <c r="U531" s="10">
        <v>77.681466904701395</v>
      </c>
      <c r="V531" s="10">
        <v>0.824672340783425</v>
      </c>
      <c r="W531" s="10">
        <v>76.065109116765797</v>
      </c>
      <c r="X531" s="10">
        <v>79.297824692636894</v>
      </c>
      <c r="Y531" s="10">
        <v>1.6163577879354989</v>
      </c>
      <c r="Z531" s="10">
        <v>1.6163577879355984</v>
      </c>
    </row>
    <row r="532" spans="10:26">
      <c r="J532" s="11"/>
      <c r="K532" s="11"/>
      <c r="P532" s="9" t="str">
        <f t="shared" si="26"/>
        <v>2001 - 2005_Monmouthshire_0_LE_females</v>
      </c>
      <c r="Q532" s="10" t="s">
        <v>44</v>
      </c>
      <c r="R532" s="10" t="s">
        <v>20</v>
      </c>
      <c r="S532" s="10">
        <v>0</v>
      </c>
      <c r="T532" s="10" t="s">
        <v>116</v>
      </c>
      <c r="U532" s="10">
        <v>82.053009199051303</v>
      </c>
      <c r="V532" s="10">
        <v>0.27772543442651598</v>
      </c>
      <c r="W532" s="10">
        <v>81.508667347575297</v>
      </c>
      <c r="X532" s="10">
        <v>82.597351050527294</v>
      </c>
      <c r="Y532" s="10">
        <v>0.54434185147599123</v>
      </c>
      <c r="Z532" s="10">
        <v>0.54434185147600544</v>
      </c>
    </row>
    <row r="533" spans="10:26">
      <c r="J533" s="11"/>
      <c r="K533" s="11"/>
      <c r="P533" s="9" t="str">
        <f t="shared" si="26"/>
        <v>2001 - 2005_Monmouthshire_1_LE_females</v>
      </c>
      <c r="Q533" s="10" t="s">
        <v>44</v>
      </c>
      <c r="R533" s="10" t="s">
        <v>20</v>
      </c>
      <c r="S533" s="10">
        <v>1</v>
      </c>
      <c r="T533" s="10" t="s">
        <v>116</v>
      </c>
      <c r="U533" s="10">
        <v>82.942702436069894</v>
      </c>
      <c r="V533" s="10">
        <v>0.56574092659836395</v>
      </c>
      <c r="W533" s="10">
        <v>81.833850219937105</v>
      </c>
      <c r="X533" s="10">
        <v>84.051554652202697</v>
      </c>
      <c r="Y533" s="10">
        <v>1.1088522161328029</v>
      </c>
      <c r="Z533" s="10">
        <v>1.1088522161327887</v>
      </c>
    </row>
    <row r="534" spans="10:26">
      <c r="J534" s="11"/>
      <c r="K534" s="11"/>
      <c r="P534" s="9" t="str">
        <f t="shared" si="26"/>
        <v>2001 - 2005_Monmouthshire_2_LE_females</v>
      </c>
      <c r="Q534" s="10" t="s">
        <v>44</v>
      </c>
      <c r="R534" s="10" t="s">
        <v>20</v>
      </c>
      <c r="S534" s="10">
        <v>2</v>
      </c>
      <c r="T534" s="10" t="s">
        <v>116</v>
      </c>
      <c r="U534" s="10">
        <v>83.599714540821395</v>
      </c>
      <c r="V534" s="10">
        <v>0.51924467361547999</v>
      </c>
      <c r="W534" s="10">
        <v>82.5819949805351</v>
      </c>
      <c r="X534" s="10">
        <v>84.617434101107705</v>
      </c>
      <c r="Y534" s="10">
        <v>1.0177195602863094</v>
      </c>
      <c r="Z534" s="10">
        <v>1.0177195602862952</v>
      </c>
    </row>
    <row r="535" spans="10:26">
      <c r="J535" s="11"/>
      <c r="K535" s="11"/>
      <c r="P535" s="9" t="str">
        <f t="shared" si="26"/>
        <v>2001 - 2005_Monmouthshire_3_LE_females</v>
      </c>
      <c r="Q535" s="10" t="s">
        <v>44</v>
      </c>
      <c r="R535" s="10" t="s">
        <v>20</v>
      </c>
      <c r="S535" s="10">
        <v>3</v>
      </c>
      <c r="T535" s="10" t="s">
        <v>116</v>
      </c>
      <c r="U535" s="10">
        <v>83.494515986204604</v>
      </c>
      <c r="V535" s="10">
        <v>0.70772901494724705</v>
      </c>
      <c r="W535" s="10">
        <v>82.107367116907994</v>
      </c>
      <c r="X535" s="10">
        <v>84.881664855501199</v>
      </c>
      <c r="Y535" s="10">
        <v>1.3871488692965954</v>
      </c>
      <c r="Z535" s="10">
        <v>1.3871488692966096</v>
      </c>
    </row>
    <row r="536" spans="10:26">
      <c r="J536" s="11"/>
      <c r="K536" s="11"/>
      <c r="P536" s="9" t="str">
        <f t="shared" si="26"/>
        <v>2001 - 2005_Monmouthshire_4_LE_females</v>
      </c>
      <c r="Q536" s="10" t="s">
        <v>44</v>
      </c>
      <c r="R536" s="10" t="s">
        <v>20</v>
      </c>
      <c r="S536" s="10">
        <v>4</v>
      </c>
      <c r="T536" s="10" t="s">
        <v>116</v>
      </c>
      <c r="U536" s="10">
        <v>81.468149509736094</v>
      </c>
      <c r="V536" s="10">
        <v>0.64794385425424295</v>
      </c>
      <c r="W536" s="10">
        <v>80.198179555397701</v>
      </c>
      <c r="X536" s="10">
        <v>82.738119464074401</v>
      </c>
      <c r="Y536" s="10">
        <v>1.2699699543383076</v>
      </c>
      <c r="Z536" s="10">
        <v>1.2699699543383929</v>
      </c>
    </row>
    <row r="537" spans="10:26">
      <c r="J537" s="11"/>
      <c r="K537" s="11"/>
      <c r="P537" s="9" t="str">
        <f t="shared" si="26"/>
        <v>2001 - 2005_Monmouthshire_5_LE_females</v>
      </c>
      <c r="Q537" s="10" t="s">
        <v>44</v>
      </c>
      <c r="R537" s="10" t="s">
        <v>20</v>
      </c>
      <c r="S537" s="10">
        <v>5</v>
      </c>
      <c r="T537" s="10" t="s">
        <v>116</v>
      </c>
      <c r="U537" s="10">
        <v>79.171853226399406</v>
      </c>
      <c r="V537" s="10">
        <v>0.63668316256861901</v>
      </c>
      <c r="W537" s="10">
        <v>77.923954227764895</v>
      </c>
      <c r="X537" s="10">
        <v>80.419752225033903</v>
      </c>
      <c r="Y537" s="10">
        <v>1.247898998634497</v>
      </c>
      <c r="Z537" s="10">
        <v>1.2478989986345113</v>
      </c>
    </row>
    <row r="538" spans="10:26">
      <c r="J538" s="11"/>
      <c r="K538" s="11"/>
      <c r="P538" s="9" t="str">
        <f t="shared" si="26"/>
        <v>2001 - 2005_Neath Port Talbot_0_LE_females</v>
      </c>
      <c r="Q538" s="10" t="s">
        <v>45</v>
      </c>
      <c r="R538" s="10" t="s">
        <v>20</v>
      </c>
      <c r="S538" s="10">
        <v>0</v>
      </c>
      <c r="T538" s="10" t="s">
        <v>116</v>
      </c>
      <c r="U538" s="10">
        <v>80.104729302217095</v>
      </c>
      <c r="V538" s="10">
        <v>0.218573731204662</v>
      </c>
      <c r="W538" s="10">
        <v>79.676324789055997</v>
      </c>
      <c r="X538" s="10">
        <v>80.533133815378307</v>
      </c>
      <c r="Y538" s="10">
        <v>0.42840451316121175</v>
      </c>
      <c r="Z538" s="10">
        <v>0.42840451316109807</v>
      </c>
    </row>
    <row r="539" spans="10:26">
      <c r="J539" s="11"/>
      <c r="K539" s="11"/>
      <c r="P539" s="9" t="str">
        <f t="shared" si="26"/>
        <v>2001 - 2005_Neath Port Talbot_1_LE_females</v>
      </c>
      <c r="Q539" s="10" t="s">
        <v>45</v>
      </c>
      <c r="R539" s="10" t="s">
        <v>20</v>
      </c>
      <c r="S539" s="10">
        <v>1</v>
      </c>
      <c r="T539" s="10" t="s">
        <v>116</v>
      </c>
      <c r="U539" s="10">
        <v>83.798277000558897</v>
      </c>
      <c r="V539" s="10">
        <v>0.50495050034396605</v>
      </c>
      <c r="W539" s="10">
        <v>82.808574019884702</v>
      </c>
      <c r="X539" s="10">
        <v>84.787979981233093</v>
      </c>
      <c r="Y539" s="10">
        <v>0.98970298067419549</v>
      </c>
      <c r="Z539" s="10">
        <v>0.98970298067419549</v>
      </c>
    </row>
    <row r="540" spans="10:26">
      <c r="J540" s="11"/>
      <c r="K540" s="11"/>
      <c r="P540" s="9" t="str">
        <f t="shared" si="26"/>
        <v>2001 - 2005_Neath Port Talbot_2_LE_females</v>
      </c>
      <c r="Q540" s="10" t="s">
        <v>45</v>
      </c>
      <c r="R540" s="10" t="s">
        <v>20</v>
      </c>
      <c r="S540" s="10">
        <v>2</v>
      </c>
      <c r="T540" s="10" t="s">
        <v>116</v>
      </c>
      <c r="U540" s="10">
        <v>80.241273654402505</v>
      </c>
      <c r="V540" s="10">
        <v>0.47163174398475499</v>
      </c>
      <c r="W540" s="10">
        <v>79.316875436192404</v>
      </c>
      <c r="X540" s="10">
        <v>81.165671872612606</v>
      </c>
      <c r="Y540" s="10">
        <v>0.92439821821010071</v>
      </c>
      <c r="Z540" s="10">
        <v>0.92439821821010071</v>
      </c>
    </row>
    <row r="541" spans="10:26">
      <c r="J541" s="11"/>
      <c r="K541" s="11"/>
      <c r="P541" s="9" t="str">
        <f t="shared" si="26"/>
        <v>2001 - 2005_Neath Port Talbot_3_LE_females</v>
      </c>
      <c r="Q541" s="10" t="s">
        <v>45</v>
      </c>
      <c r="R541" s="10" t="s">
        <v>20</v>
      </c>
      <c r="S541" s="10">
        <v>3</v>
      </c>
      <c r="T541" s="10" t="s">
        <v>116</v>
      </c>
      <c r="U541" s="10">
        <v>78.786718934652498</v>
      </c>
      <c r="V541" s="10">
        <v>0.54027951802462804</v>
      </c>
      <c r="W541" s="10">
        <v>77.727771079324299</v>
      </c>
      <c r="X541" s="10">
        <v>79.845666789980797</v>
      </c>
      <c r="Y541" s="10">
        <v>1.0589478553282987</v>
      </c>
      <c r="Z541" s="10">
        <v>1.0589478553281992</v>
      </c>
    </row>
    <row r="542" spans="10:26">
      <c r="J542" s="11"/>
      <c r="K542" s="11"/>
      <c r="P542" s="9" t="str">
        <f t="shared" si="26"/>
        <v>2001 - 2005_Neath Port Talbot_4_LE_females</v>
      </c>
      <c r="Q542" s="10" t="s">
        <v>45</v>
      </c>
      <c r="R542" s="10" t="s">
        <v>20</v>
      </c>
      <c r="S542" s="10">
        <v>4</v>
      </c>
      <c r="T542" s="10" t="s">
        <v>116</v>
      </c>
      <c r="U542" s="10">
        <v>79.387689748525702</v>
      </c>
      <c r="V542" s="10">
        <v>0.482533519799483</v>
      </c>
      <c r="W542" s="10">
        <v>78.441924049718807</v>
      </c>
      <c r="X542" s="10">
        <v>80.333455447332696</v>
      </c>
      <c r="Y542" s="10">
        <v>0.94576569880699424</v>
      </c>
      <c r="Z542" s="10">
        <v>0.94576569880689476</v>
      </c>
    </row>
    <row r="543" spans="10:26">
      <c r="J543" s="11"/>
      <c r="K543" s="11"/>
      <c r="P543" s="9" t="str">
        <f t="shared" si="26"/>
        <v>2001 - 2005_Neath Port Talbot_5_LE_females</v>
      </c>
      <c r="Q543" s="10" t="s">
        <v>45</v>
      </c>
      <c r="R543" s="10" t="s">
        <v>20</v>
      </c>
      <c r="S543" s="10">
        <v>5</v>
      </c>
      <c r="T543" s="10" t="s">
        <v>116</v>
      </c>
      <c r="U543" s="10">
        <v>78.9195766874669</v>
      </c>
      <c r="V543" s="10">
        <v>0.49887305926557002</v>
      </c>
      <c r="W543" s="10">
        <v>77.941785491306405</v>
      </c>
      <c r="X543" s="10">
        <v>79.897367883627496</v>
      </c>
      <c r="Y543" s="10">
        <v>0.97779119616059518</v>
      </c>
      <c r="Z543" s="10">
        <v>0.9777911961604957</v>
      </c>
    </row>
    <row r="544" spans="10:26">
      <c r="J544" s="11"/>
      <c r="K544" s="11"/>
      <c r="P544" s="9" t="str">
        <f t="shared" si="26"/>
        <v>2001 - 2005_Newport_0_LE_females</v>
      </c>
      <c r="Q544" s="10" t="s">
        <v>46</v>
      </c>
      <c r="R544" s="10" t="s">
        <v>20</v>
      </c>
      <c r="S544" s="10">
        <v>0</v>
      </c>
      <c r="T544" s="10" t="s">
        <v>116</v>
      </c>
      <c r="U544" s="10">
        <v>80.463700362700806</v>
      </c>
      <c r="V544" s="10">
        <v>0.237002662148042</v>
      </c>
      <c r="W544" s="10">
        <v>79.9991751448907</v>
      </c>
      <c r="X544" s="10">
        <v>80.928225580510997</v>
      </c>
      <c r="Y544" s="10">
        <v>0.46452521781019129</v>
      </c>
      <c r="Z544" s="10">
        <v>0.46452521781010603</v>
      </c>
    </row>
    <row r="545" spans="10:26">
      <c r="J545" s="11"/>
      <c r="K545" s="11"/>
      <c r="P545" s="9" t="str">
        <f t="shared" si="26"/>
        <v>2001 - 2005_Newport_1_LE_females</v>
      </c>
      <c r="Q545" s="10" t="s">
        <v>46</v>
      </c>
      <c r="R545" s="10" t="s">
        <v>20</v>
      </c>
      <c r="S545" s="10">
        <v>1</v>
      </c>
      <c r="T545" s="10" t="s">
        <v>116</v>
      </c>
      <c r="U545" s="10">
        <v>84.352959736748502</v>
      </c>
      <c r="V545" s="10">
        <v>0.60256531675647595</v>
      </c>
      <c r="W545" s="10">
        <v>83.171931715905799</v>
      </c>
      <c r="X545" s="10">
        <v>85.533987757591206</v>
      </c>
      <c r="Y545" s="10">
        <v>1.1810280208427031</v>
      </c>
      <c r="Z545" s="10">
        <v>1.1810280208427031</v>
      </c>
    </row>
    <row r="546" spans="10:26">
      <c r="J546" s="11"/>
      <c r="K546" s="11"/>
      <c r="P546" s="9" t="str">
        <f t="shared" si="26"/>
        <v>2001 - 2005_Newport_2_LE_females</v>
      </c>
      <c r="Q546" s="10" t="s">
        <v>46</v>
      </c>
      <c r="R546" s="10" t="s">
        <v>20</v>
      </c>
      <c r="S546" s="10">
        <v>2</v>
      </c>
      <c r="T546" s="10" t="s">
        <v>116</v>
      </c>
      <c r="U546" s="10">
        <v>80.581928205942305</v>
      </c>
      <c r="V546" s="10">
        <v>0.49451500466513099</v>
      </c>
      <c r="W546" s="10">
        <v>79.612678796798704</v>
      </c>
      <c r="X546" s="10">
        <v>81.551177615086004</v>
      </c>
      <c r="Y546" s="10">
        <v>0.96924940914369984</v>
      </c>
      <c r="Z546" s="10">
        <v>0.96924940914360036</v>
      </c>
    </row>
    <row r="547" spans="10:26">
      <c r="J547" s="11"/>
      <c r="K547" s="11"/>
      <c r="P547" s="9" t="str">
        <f t="shared" si="26"/>
        <v>2001 - 2005_Newport_3_LE_females</v>
      </c>
      <c r="Q547" s="10" t="s">
        <v>46</v>
      </c>
      <c r="R547" s="10" t="s">
        <v>20</v>
      </c>
      <c r="S547" s="10">
        <v>3</v>
      </c>
      <c r="T547" s="10" t="s">
        <v>116</v>
      </c>
      <c r="U547" s="10">
        <v>80.016060537075504</v>
      </c>
      <c r="V547" s="10">
        <v>0.47525693925332602</v>
      </c>
      <c r="W547" s="10">
        <v>79.084556936138895</v>
      </c>
      <c r="X547" s="10">
        <v>80.947564138011998</v>
      </c>
      <c r="Y547" s="10">
        <v>0.93150360093649454</v>
      </c>
      <c r="Z547" s="10">
        <v>0.93150360093660822</v>
      </c>
    </row>
    <row r="548" spans="10:26">
      <c r="J548" s="11"/>
      <c r="K548" s="11"/>
      <c r="P548" s="9" t="str">
        <f t="shared" si="26"/>
        <v>2001 - 2005_Newport_4_LE_females</v>
      </c>
      <c r="Q548" s="10" t="s">
        <v>46</v>
      </c>
      <c r="R548" s="10" t="s">
        <v>20</v>
      </c>
      <c r="S548" s="10">
        <v>4</v>
      </c>
      <c r="T548" s="10" t="s">
        <v>116</v>
      </c>
      <c r="U548" s="10">
        <v>79.8936273482188</v>
      </c>
      <c r="V548" s="10">
        <v>0.54604133908897901</v>
      </c>
      <c r="W548" s="10">
        <v>78.823386323604396</v>
      </c>
      <c r="X548" s="10">
        <v>80.963868372833204</v>
      </c>
      <c r="Y548" s="10">
        <v>1.0702410246144041</v>
      </c>
      <c r="Z548" s="10">
        <v>1.0702410246144041</v>
      </c>
    </row>
    <row r="549" spans="10:26">
      <c r="J549" s="11"/>
      <c r="K549" s="11"/>
      <c r="P549" s="9" t="str">
        <f t="shared" si="26"/>
        <v>2001 - 2005_Newport_5_LE_females</v>
      </c>
      <c r="Q549" s="10" t="s">
        <v>46</v>
      </c>
      <c r="R549" s="10" t="s">
        <v>20</v>
      </c>
      <c r="S549" s="10">
        <v>5</v>
      </c>
      <c r="T549" s="10" t="s">
        <v>116</v>
      </c>
      <c r="U549" s="10">
        <v>78.940457738412505</v>
      </c>
      <c r="V549" s="10">
        <v>0.64524060122428495</v>
      </c>
      <c r="W549" s="10">
        <v>77.675786160012905</v>
      </c>
      <c r="X549" s="10">
        <v>80.205129316812105</v>
      </c>
      <c r="Y549" s="10">
        <v>1.2646715783996001</v>
      </c>
      <c r="Z549" s="10">
        <v>1.2646715783996001</v>
      </c>
    </row>
    <row r="550" spans="10:26">
      <c r="J550" s="11"/>
      <c r="K550" s="11"/>
      <c r="P550" s="9" t="str">
        <f t="shared" si="26"/>
        <v>2001 - 2005_Pembrokeshire_0_LE_females</v>
      </c>
      <c r="Q550" s="10" t="s">
        <v>47</v>
      </c>
      <c r="R550" s="10" t="s">
        <v>20</v>
      </c>
      <c r="S550" s="10">
        <v>0</v>
      </c>
      <c r="T550" s="10" t="s">
        <v>116</v>
      </c>
      <c r="U550" s="10">
        <v>80.755561018163306</v>
      </c>
      <c r="V550" s="10">
        <v>0.243654138265294</v>
      </c>
      <c r="W550" s="10">
        <v>80.277998907163294</v>
      </c>
      <c r="X550" s="10">
        <v>81.233123129163303</v>
      </c>
      <c r="Y550" s="10">
        <v>0.47756211099999746</v>
      </c>
      <c r="Z550" s="10">
        <v>0.47756211100001167</v>
      </c>
    </row>
    <row r="551" spans="10:26">
      <c r="J551" s="11"/>
      <c r="K551" s="11"/>
      <c r="P551" s="9" t="str">
        <f t="shared" si="26"/>
        <v>2001 - 2005_Pembrokeshire_1_LE_females</v>
      </c>
      <c r="Q551" s="10" t="s">
        <v>47</v>
      </c>
      <c r="R551" s="10" t="s">
        <v>20</v>
      </c>
      <c r="S551" s="10">
        <v>1</v>
      </c>
      <c r="T551" s="10" t="s">
        <v>116</v>
      </c>
      <c r="U551" s="10">
        <v>82.493284080971193</v>
      </c>
      <c r="V551" s="10">
        <v>0.45526063980236597</v>
      </c>
      <c r="W551" s="10">
        <v>81.600973226958601</v>
      </c>
      <c r="X551" s="10">
        <v>83.385594934983899</v>
      </c>
      <c r="Y551" s="10">
        <v>0.89231085401270605</v>
      </c>
      <c r="Z551" s="10">
        <v>0.89231085401259236</v>
      </c>
    </row>
    <row r="552" spans="10:26">
      <c r="J552" s="11"/>
      <c r="K552" s="11"/>
      <c r="P552" s="9" t="str">
        <f t="shared" si="26"/>
        <v>2001 - 2005_Pembrokeshire_2_LE_females</v>
      </c>
      <c r="Q552" s="10" t="s">
        <v>47</v>
      </c>
      <c r="R552" s="10" t="s">
        <v>20</v>
      </c>
      <c r="S552" s="10">
        <v>2</v>
      </c>
      <c r="T552" s="10" t="s">
        <v>116</v>
      </c>
      <c r="U552" s="10">
        <v>81.5542599961924</v>
      </c>
      <c r="V552" s="10">
        <v>0.59636971983308296</v>
      </c>
      <c r="W552" s="10">
        <v>80.385375345319602</v>
      </c>
      <c r="X552" s="10">
        <v>82.723144647065297</v>
      </c>
      <c r="Y552" s="10">
        <v>1.1688846508728972</v>
      </c>
      <c r="Z552" s="10">
        <v>1.1688846508727977</v>
      </c>
    </row>
    <row r="553" spans="10:26">
      <c r="J553" s="11"/>
      <c r="K553" s="11"/>
      <c r="P553" s="9" t="str">
        <f t="shared" si="26"/>
        <v>2001 - 2005_Pembrokeshire_3_LE_females</v>
      </c>
      <c r="Q553" s="10" t="s">
        <v>47</v>
      </c>
      <c r="R553" s="10" t="s">
        <v>20</v>
      </c>
      <c r="S553" s="10">
        <v>3</v>
      </c>
      <c r="T553" s="10" t="s">
        <v>116</v>
      </c>
      <c r="U553" s="10">
        <v>81.526700190768693</v>
      </c>
      <c r="V553" s="10">
        <v>0.54447366422505195</v>
      </c>
      <c r="W553" s="10">
        <v>80.459531808887604</v>
      </c>
      <c r="X553" s="10">
        <v>82.593868572649797</v>
      </c>
      <c r="Y553" s="10">
        <v>1.0671683818811033</v>
      </c>
      <c r="Z553" s="10">
        <v>1.0671683818810891</v>
      </c>
    </row>
    <row r="554" spans="10:26">
      <c r="J554" s="11"/>
      <c r="K554" s="11"/>
      <c r="P554" s="9" t="str">
        <f t="shared" si="26"/>
        <v>2001 - 2005_Pembrokeshire_4_LE_females</v>
      </c>
      <c r="Q554" s="10" t="s">
        <v>47</v>
      </c>
      <c r="R554" s="10" t="s">
        <v>20</v>
      </c>
      <c r="S554" s="10">
        <v>4</v>
      </c>
      <c r="T554" s="10" t="s">
        <v>116</v>
      </c>
      <c r="U554" s="10">
        <v>79.807453139015095</v>
      </c>
      <c r="V554" s="10">
        <v>0.55283158498638796</v>
      </c>
      <c r="W554" s="10">
        <v>78.7239032324417</v>
      </c>
      <c r="X554" s="10">
        <v>80.891003045588405</v>
      </c>
      <c r="Y554" s="10">
        <v>1.0835499065733103</v>
      </c>
      <c r="Z554" s="10">
        <v>1.0835499065733956</v>
      </c>
    </row>
    <row r="555" spans="10:26">
      <c r="J555" s="11"/>
      <c r="K555" s="11"/>
      <c r="P555" s="9" t="str">
        <f t="shared" si="26"/>
        <v>2001 - 2005_Pembrokeshire_5_LE_females</v>
      </c>
      <c r="Q555" s="10" t="s">
        <v>47</v>
      </c>
      <c r="R555" s="10" t="s">
        <v>20</v>
      </c>
      <c r="S555" s="10">
        <v>5</v>
      </c>
      <c r="T555" s="10" t="s">
        <v>116</v>
      </c>
      <c r="U555" s="10">
        <v>78.348063634241598</v>
      </c>
      <c r="V555" s="10">
        <v>0.57715304265343803</v>
      </c>
      <c r="W555" s="10">
        <v>77.216843670640898</v>
      </c>
      <c r="X555" s="10">
        <v>79.479283597842297</v>
      </c>
      <c r="Y555" s="10">
        <v>1.1312199636006994</v>
      </c>
      <c r="Z555" s="10">
        <v>1.1312199636006994</v>
      </c>
    </row>
    <row r="556" spans="10:26">
      <c r="J556" s="11"/>
      <c r="K556" s="11"/>
      <c r="P556" s="9" t="str">
        <f t="shared" si="26"/>
        <v>2001 - 2005_Powys_0_LE_females</v>
      </c>
      <c r="Q556" s="10" t="s">
        <v>57</v>
      </c>
      <c r="R556" s="10" t="s">
        <v>20</v>
      </c>
      <c r="S556" s="10">
        <v>0</v>
      </c>
      <c r="T556" s="10" t="s">
        <v>116</v>
      </c>
      <c r="U556" s="10">
        <v>81.247796656534206</v>
      </c>
      <c r="V556" s="10">
        <v>0.23674921923452499</v>
      </c>
      <c r="W556" s="10">
        <v>80.783768186834493</v>
      </c>
      <c r="X556" s="10">
        <v>81.711825126233805</v>
      </c>
      <c r="Y556" s="10">
        <v>0.4640284696995991</v>
      </c>
      <c r="Z556" s="10">
        <v>0.46402846969971279</v>
      </c>
    </row>
    <row r="557" spans="10:26">
      <c r="J557" s="11"/>
      <c r="K557" s="11"/>
      <c r="P557" s="9" t="str">
        <f t="shared" si="26"/>
        <v>2001 - 2005_Powys_1_LE_females</v>
      </c>
      <c r="Q557" s="10" t="s">
        <v>57</v>
      </c>
      <c r="R557" s="10" t="s">
        <v>20</v>
      </c>
      <c r="S557" s="10">
        <v>1</v>
      </c>
      <c r="T557" s="10" t="s">
        <v>116</v>
      </c>
      <c r="U557" s="10">
        <v>83.471173183937296</v>
      </c>
      <c r="V557" s="10">
        <v>0.61831406966088498</v>
      </c>
      <c r="W557" s="10">
        <v>82.259277607401998</v>
      </c>
      <c r="X557" s="10">
        <v>84.683068760472693</v>
      </c>
      <c r="Y557" s="10">
        <v>1.2118955765353974</v>
      </c>
      <c r="Z557" s="10">
        <v>1.2118955765352979</v>
      </c>
    </row>
    <row r="558" spans="10:26">
      <c r="J558" s="11"/>
      <c r="K558" s="11"/>
      <c r="P558" s="9" t="str">
        <f t="shared" si="26"/>
        <v>2001 - 2005_Powys_2_LE_females</v>
      </c>
      <c r="Q558" s="10" t="s">
        <v>57</v>
      </c>
      <c r="R558" s="10" t="s">
        <v>20</v>
      </c>
      <c r="S558" s="10">
        <v>2</v>
      </c>
      <c r="T558" s="10" t="s">
        <v>116</v>
      </c>
      <c r="U558" s="10">
        <v>82.380153538149202</v>
      </c>
      <c r="V558" s="10">
        <v>0.49683475308765102</v>
      </c>
      <c r="W558" s="10">
        <v>81.4063574220974</v>
      </c>
      <c r="X558" s="10">
        <v>83.353949654201003</v>
      </c>
      <c r="Y558" s="10">
        <v>0.97379611605180116</v>
      </c>
      <c r="Z558" s="10">
        <v>0.97379611605180116</v>
      </c>
    </row>
    <row r="559" spans="10:26">
      <c r="J559" s="11"/>
      <c r="K559" s="11"/>
      <c r="P559" s="9" t="str">
        <f t="shared" si="26"/>
        <v>2001 - 2005_Powys_3_LE_females</v>
      </c>
      <c r="Q559" s="10" t="s">
        <v>57</v>
      </c>
      <c r="R559" s="10" t="s">
        <v>20</v>
      </c>
      <c r="S559" s="10">
        <v>3</v>
      </c>
      <c r="T559" s="10" t="s">
        <v>116</v>
      </c>
      <c r="U559" s="10">
        <v>81.970630323837796</v>
      </c>
      <c r="V559" s="10">
        <v>0.59665025675469197</v>
      </c>
      <c r="W559" s="10">
        <v>80.801195820598593</v>
      </c>
      <c r="X559" s="10">
        <v>83.140064827076998</v>
      </c>
      <c r="Y559" s="10">
        <v>1.1694345032392022</v>
      </c>
      <c r="Z559" s="10">
        <v>1.1694345032392022</v>
      </c>
    </row>
    <row r="560" spans="10:26">
      <c r="J560" s="11"/>
      <c r="K560" s="11"/>
      <c r="P560" s="9" t="str">
        <f t="shared" si="26"/>
        <v>2001 - 2005_Powys_4_LE_females</v>
      </c>
      <c r="Q560" s="10" t="s">
        <v>57</v>
      </c>
      <c r="R560" s="10" t="s">
        <v>20</v>
      </c>
      <c r="S560" s="10">
        <v>4</v>
      </c>
      <c r="T560" s="10" t="s">
        <v>116</v>
      </c>
      <c r="U560" s="10">
        <v>81.310301453616404</v>
      </c>
      <c r="V560" s="10">
        <v>0.48999889963731602</v>
      </c>
      <c r="W560" s="10">
        <v>80.349903610327203</v>
      </c>
      <c r="X560" s="10">
        <v>82.270699296905505</v>
      </c>
      <c r="Y560" s="10">
        <v>0.96039784328910116</v>
      </c>
      <c r="Z560" s="10">
        <v>0.96039784328920064</v>
      </c>
    </row>
    <row r="561" spans="10:26">
      <c r="J561" s="11"/>
      <c r="K561" s="11"/>
      <c r="P561" s="9" t="str">
        <f t="shared" si="26"/>
        <v>2001 - 2005_Powys_5_LE_females</v>
      </c>
      <c r="Q561" s="10" t="s">
        <v>57</v>
      </c>
      <c r="R561" s="10" t="s">
        <v>20</v>
      </c>
      <c r="S561" s="10">
        <v>5</v>
      </c>
      <c r="T561" s="10" t="s">
        <v>116</v>
      </c>
      <c r="U561" s="10">
        <v>78.343478801033697</v>
      </c>
      <c r="V561" s="10">
        <v>0.50769934203324396</v>
      </c>
      <c r="W561" s="10">
        <v>77.348388090648498</v>
      </c>
      <c r="X561" s="10">
        <v>79.338569511418896</v>
      </c>
      <c r="Y561" s="10">
        <v>0.99509071038519892</v>
      </c>
      <c r="Z561" s="10">
        <v>0.99509071038519892</v>
      </c>
    </row>
    <row r="562" spans="10:26">
      <c r="J562" s="11"/>
      <c r="K562" s="11"/>
      <c r="P562" s="9" t="str">
        <f t="shared" si="26"/>
        <v>2001 - 2005_Rhondda Cynon Taf_0_LE_females</v>
      </c>
      <c r="Q562" s="10" t="s">
        <v>48</v>
      </c>
      <c r="R562" s="10" t="s">
        <v>20</v>
      </c>
      <c r="S562" s="10">
        <v>0</v>
      </c>
      <c r="T562" s="10" t="s">
        <v>116</v>
      </c>
      <c r="U562" s="10">
        <v>79.335867791258195</v>
      </c>
      <c r="V562" s="10">
        <v>0.17009833919240699</v>
      </c>
      <c r="W562" s="10">
        <v>79.002475046441106</v>
      </c>
      <c r="X562" s="10">
        <v>79.669260536075299</v>
      </c>
      <c r="Y562" s="10">
        <v>0.3333927448171039</v>
      </c>
      <c r="Z562" s="10">
        <v>0.33339274481708969</v>
      </c>
    </row>
    <row r="563" spans="10:26">
      <c r="J563" s="11"/>
      <c r="K563" s="11"/>
      <c r="P563" s="9" t="str">
        <f t="shared" si="26"/>
        <v>2001 - 2005_Rhondda Cynon Taf_1_LE_females</v>
      </c>
      <c r="Q563" s="10" t="s">
        <v>48</v>
      </c>
      <c r="R563" s="10" t="s">
        <v>20</v>
      </c>
      <c r="S563" s="10">
        <v>1</v>
      </c>
      <c r="T563" s="10" t="s">
        <v>116</v>
      </c>
      <c r="U563" s="10">
        <v>82.294317739290904</v>
      </c>
      <c r="V563" s="10">
        <v>0.36652112073741899</v>
      </c>
      <c r="W563" s="10">
        <v>81.575936342645505</v>
      </c>
      <c r="X563" s="10">
        <v>83.012699135936202</v>
      </c>
      <c r="Y563" s="10">
        <v>0.71838139664529876</v>
      </c>
      <c r="Z563" s="10">
        <v>0.71838139664539824</v>
      </c>
    </row>
    <row r="564" spans="10:26">
      <c r="J564" s="11"/>
      <c r="K564" s="11"/>
      <c r="P564" s="9" t="str">
        <f t="shared" si="26"/>
        <v>2001 - 2005_Rhondda Cynon Taf_2_LE_females</v>
      </c>
      <c r="Q564" s="10" t="s">
        <v>48</v>
      </c>
      <c r="R564" s="10" t="s">
        <v>20</v>
      </c>
      <c r="S564" s="10">
        <v>2</v>
      </c>
      <c r="T564" s="10" t="s">
        <v>116</v>
      </c>
      <c r="U564" s="10">
        <v>80.301005269933199</v>
      </c>
      <c r="V564" s="10">
        <v>0.38565075318149999</v>
      </c>
      <c r="W564" s="10">
        <v>79.545129793697498</v>
      </c>
      <c r="X564" s="10">
        <v>81.056880746169</v>
      </c>
      <c r="Y564" s="10">
        <v>0.75587547623580065</v>
      </c>
      <c r="Z564" s="10">
        <v>0.75587547623570117</v>
      </c>
    </row>
    <row r="565" spans="10:26">
      <c r="J565" s="11"/>
      <c r="K565" s="11"/>
      <c r="P565" s="9" t="str">
        <f t="shared" si="26"/>
        <v>2001 - 2005_Rhondda Cynon Taf_3_LE_females</v>
      </c>
      <c r="Q565" s="10" t="s">
        <v>48</v>
      </c>
      <c r="R565" s="10" t="s">
        <v>20</v>
      </c>
      <c r="S565" s="10">
        <v>3</v>
      </c>
      <c r="T565" s="10" t="s">
        <v>116</v>
      </c>
      <c r="U565" s="10">
        <v>78.859259864592602</v>
      </c>
      <c r="V565" s="10">
        <v>0.39373467865822798</v>
      </c>
      <c r="W565" s="10">
        <v>78.087539894422406</v>
      </c>
      <c r="X565" s="10">
        <v>79.630979834762698</v>
      </c>
      <c r="Y565" s="10">
        <v>0.7717199701700963</v>
      </c>
      <c r="Z565" s="10">
        <v>0.77171997017019578</v>
      </c>
    </row>
    <row r="566" spans="10:26">
      <c r="J566" s="11"/>
      <c r="K566" s="11"/>
      <c r="P566" s="9" t="str">
        <f t="shared" si="26"/>
        <v>2001 - 2005_Rhondda Cynon Taf_4_LE_females</v>
      </c>
      <c r="Q566" s="10" t="s">
        <v>48</v>
      </c>
      <c r="R566" s="10" t="s">
        <v>20</v>
      </c>
      <c r="S566" s="10">
        <v>4</v>
      </c>
      <c r="T566" s="10" t="s">
        <v>116</v>
      </c>
      <c r="U566" s="10">
        <v>78.216603462884194</v>
      </c>
      <c r="V566" s="10">
        <v>0.37946380515265199</v>
      </c>
      <c r="W566" s="10">
        <v>77.472854404784997</v>
      </c>
      <c r="X566" s="10">
        <v>78.960352520983406</v>
      </c>
      <c r="Y566" s="10">
        <v>0.74374905809921188</v>
      </c>
      <c r="Z566" s="10">
        <v>0.74374905809919767</v>
      </c>
    </row>
    <row r="567" spans="10:26">
      <c r="J567" s="11"/>
      <c r="K567" s="11"/>
      <c r="P567" s="9" t="str">
        <f t="shared" si="26"/>
        <v>2001 - 2005_Rhondda Cynon Taf_5_LE_females</v>
      </c>
      <c r="Q567" s="10" t="s">
        <v>48</v>
      </c>
      <c r="R567" s="10" t="s">
        <v>20</v>
      </c>
      <c r="S567" s="10">
        <v>5</v>
      </c>
      <c r="T567" s="10" t="s">
        <v>116</v>
      </c>
      <c r="U567" s="10">
        <v>77.468157554153393</v>
      </c>
      <c r="V567" s="10">
        <v>0.40185527999070297</v>
      </c>
      <c r="W567" s="10">
        <v>76.680521205371605</v>
      </c>
      <c r="X567" s="10">
        <v>78.255793902935096</v>
      </c>
      <c r="Y567" s="10">
        <v>0.78763634878170308</v>
      </c>
      <c r="Z567" s="10">
        <v>0.78763634878178834</v>
      </c>
    </row>
    <row r="568" spans="10:26">
      <c r="J568" s="11"/>
      <c r="K568" s="11"/>
      <c r="P568" s="9" t="str">
        <f t="shared" si="26"/>
        <v>2001 - 2005_Swansea_0_LE_females</v>
      </c>
      <c r="Q568" s="10" t="s">
        <v>50</v>
      </c>
      <c r="R568" s="10" t="s">
        <v>20</v>
      </c>
      <c r="S568" s="10">
        <v>0</v>
      </c>
      <c r="T568" s="10" t="s">
        <v>116</v>
      </c>
      <c r="U568" s="10">
        <v>80.525450839416195</v>
      </c>
      <c r="V568" s="10">
        <v>0.172604306708001</v>
      </c>
      <c r="W568" s="10">
        <v>80.187146398268496</v>
      </c>
      <c r="X568" s="10">
        <v>80.863755280563893</v>
      </c>
      <c r="Y568" s="10">
        <v>0.33830444114769875</v>
      </c>
      <c r="Z568" s="10">
        <v>0.33830444114769875</v>
      </c>
    </row>
    <row r="569" spans="10:26">
      <c r="J569" s="11"/>
      <c r="K569" s="11"/>
      <c r="P569" s="9" t="str">
        <f t="shared" si="26"/>
        <v>2001 - 2005_Swansea_1_LE_females</v>
      </c>
      <c r="Q569" s="10" t="s">
        <v>50</v>
      </c>
      <c r="R569" s="10" t="s">
        <v>20</v>
      </c>
      <c r="S569" s="10">
        <v>1</v>
      </c>
      <c r="T569" s="10" t="s">
        <v>116</v>
      </c>
      <c r="U569" s="10">
        <v>83.464631884731602</v>
      </c>
      <c r="V569" s="10">
        <v>0.37142922901112102</v>
      </c>
      <c r="W569" s="10">
        <v>82.736630595869798</v>
      </c>
      <c r="X569" s="10">
        <v>84.192633173593407</v>
      </c>
      <c r="Y569" s="10">
        <v>0.7280012888618046</v>
      </c>
      <c r="Z569" s="10">
        <v>0.7280012888618046</v>
      </c>
    </row>
    <row r="570" spans="10:26">
      <c r="J570" s="11"/>
      <c r="K570" s="11"/>
      <c r="P570" s="9" t="str">
        <f t="shared" si="26"/>
        <v>2001 - 2005_Swansea_2_LE_females</v>
      </c>
      <c r="Q570" s="10" t="s">
        <v>50</v>
      </c>
      <c r="R570" s="10" t="s">
        <v>20</v>
      </c>
      <c r="S570" s="10">
        <v>2</v>
      </c>
      <c r="T570" s="10" t="s">
        <v>116</v>
      </c>
      <c r="U570" s="10">
        <v>82.1747322297674</v>
      </c>
      <c r="V570" s="10">
        <v>0.34547587969178301</v>
      </c>
      <c r="W570" s="10">
        <v>81.4975995055715</v>
      </c>
      <c r="X570" s="10">
        <v>82.8518649539633</v>
      </c>
      <c r="Y570" s="10">
        <v>0.67713272419589998</v>
      </c>
      <c r="Z570" s="10">
        <v>0.67713272419589998</v>
      </c>
    </row>
    <row r="571" spans="10:26">
      <c r="J571" s="11"/>
      <c r="K571" s="11"/>
      <c r="P571" s="9" t="str">
        <f t="shared" si="26"/>
        <v>2001 - 2005_Swansea_3_LE_females</v>
      </c>
      <c r="Q571" s="10" t="s">
        <v>50</v>
      </c>
      <c r="R571" s="10" t="s">
        <v>20</v>
      </c>
      <c r="S571" s="10">
        <v>3</v>
      </c>
      <c r="T571" s="10" t="s">
        <v>116</v>
      </c>
      <c r="U571" s="10">
        <v>80.366601482425395</v>
      </c>
      <c r="V571" s="10">
        <v>0.39340880255176303</v>
      </c>
      <c r="W571" s="10">
        <v>79.595520229423897</v>
      </c>
      <c r="X571" s="10">
        <v>81.137682735426793</v>
      </c>
      <c r="Y571" s="10">
        <v>0.77108125300139818</v>
      </c>
      <c r="Z571" s="10">
        <v>0.77108125300149766</v>
      </c>
    </row>
    <row r="572" spans="10:26">
      <c r="J572" s="11"/>
      <c r="K572" s="11"/>
      <c r="P572" s="9" t="str">
        <f t="shared" si="26"/>
        <v>2001 - 2005_Swansea_4_LE_females</v>
      </c>
      <c r="Q572" s="10" t="s">
        <v>50</v>
      </c>
      <c r="R572" s="10" t="s">
        <v>20</v>
      </c>
      <c r="S572" s="10">
        <v>4</v>
      </c>
      <c r="T572" s="10" t="s">
        <v>116</v>
      </c>
      <c r="U572" s="10">
        <v>78.767576679030896</v>
      </c>
      <c r="V572" s="10">
        <v>0.39820193117438002</v>
      </c>
      <c r="W572" s="10">
        <v>77.987100893929096</v>
      </c>
      <c r="X572" s="10">
        <v>79.548052464132695</v>
      </c>
      <c r="Y572" s="10">
        <v>0.7804757851017996</v>
      </c>
      <c r="Z572" s="10">
        <v>0.7804757851017996</v>
      </c>
    </row>
    <row r="573" spans="10:26">
      <c r="J573" s="11"/>
      <c r="K573" s="11"/>
      <c r="P573" s="9" t="str">
        <f t="shared" si="26"/>
        <v>2001 - 2005_Swansea_5_LE_females</v>
      </c>
      <c r="Q573" s="10" t="s">
        <v>50</v>
      </c>
      <c r="R573" s="10" t="s">
        <v>20</v>
      </c>
      <c r="S573" s="10">
        <v>5</v>
      </c>
      <c r="T573" s="10" t="s">
        <v>116</v>
      </c>
      <c r="U573" s="10">
        <v>77.898178924886096</v>
      </c>
      <c r="V573" s="10">
        <v>0.41171559890139398</v>
      </c>
      <c r="W573" s="10">
        <v>77.091216351039293</v>
      </c>
      <c r="X573" s="10">
        <v>78.7051414987328</v>
      </c>
      <c r="Y573" s="10">
        <v>0.80696257384670389</v>
      </c>
      <c r="Z573" s="10">
        <v>0.80696257384680337</v>
      </c>
    </row>
    <row r="574" spans="10:26">
      <c r="J574" s="11"/>
      <c r="K574" s="11"/>
      <c r="P574" s="9" t="str">
        <f t="shared" si="26"/>
        <v>2001 - 2005_The Vale of Glamorgan_0_LE_females</v>
      </c>
      <c r="Q574" s="10" t="s">
        <v>51</v>
      </c>
      <c r="R574" s="10" t="s">
        <v>20</v>
      </c>
      <c r="S574" s="10">
        <v>0</v>
      </c>
      <c r="T574" s="10" t="s">
        <v>116</v>
      </c>
      <c r="U574" s="10">
        <v>80.8502899381687</v>
      </c>
      <c r="V574" s="10">
        <v>0.23305818140566201</v>
      </c>
      <c r="W574" s="10">
        <v>80.393495902613594</v>
      </c>
      <c r="X574" s="10">
        <v>81.307083973723707</v>
      </c>
      <c r="Y574" s="10">
        <v>0.45679403555500642</v>
      </c>
      <c r="Z574" s="10">
        <v>0.45679403555510589</v>
      </c>
    </row>
    <row r="575" spans="10:26">
      <c r="J575" s="11"/>
      <c r="K575" s="11"/>
      <c r="P575" s="9" t="str">
        <f t="shared" si="26"/>
        <v>2001 - 2005_The Vale of Glamorgan_1_LE_females</v>
      </c>
      <c r="Q575" s="10" t="s">
        <v>51</v>
      </c>
      <c r="R575" s="10" t="s">
        <v>20</v>
      </c>
      <c r="S575" s="10">
        <v>1</v>
      </c>
      <c r="T575" s="10" t="s">
        <v>116</v>
      </c>
      <c r="U575" s="10">
        <v>83.730290562768204</v>
      </c>
      <c r="V575" s="10">
        <v>0.55169395356846096</v>
      </c>
      <c r="W575" s="10">
        <v>82.648970413773995</v>
      </c>
      <c r="X575" s="10">
        <v>84.811610711762398</v>
      </c>
      <c r="Y575" s="10">
        <v>1.0813201489941946</v>
      </c>
      <c r="Z575" s="10">
        <v>1.0813201489942088</v>
      </c>
    </row>
    <row r="576" spans="10:26">
      <c r="J576" s="11"/>
      <c r="K576" s="11"/>
      <c r="P576" s="9" t="str">
        <f t="shared" si="26"/>
        <v>2001 - 2005_The Vale of Glamorgan_2_LE_females</v>
      </c>
      <c r="Q576" s="10" t="s">
        <v>51</v>
      </c>
      <c r="R576" s="10" t="s">
        <v>20</v>
      </c>
      <c r="S576" s="10">
        <v>2</v>
      </c>
      <c r="T576" s="10" t="s">
        <v>116</v>
      </c>
      <c r="U576" s="10">
        <v>81.673170602117395</v>
      </c>
      <c r="V576" s="10">
        <v>0.52893888606971096</v>
      </c>
      <c r="W576" s="10">
        <v>80.636450385420801</v>
      </c>
      <c r="X576" s="10">
        <v>82.709890818814102</v>
      </c>
      <c r="Y576" s="10">
        <v>1.0367202166967076</v>
      </c>
      <c r="Z576" s="10">
        <v>1.0367202166965939</v>
      </c>
    </row>
    <row r="577" spans="10:26">
      <c r="J577" s="11"/>
      <c r="K577" s="11"/>
      <c r="P577" s="9" t="str">
        <f t="shared" si="26"/>
        <v>2001 - 2005_The Vale of Glamorgan_3_LE_females</v>
      </c>
      <c r="Q577" s="10" t="s">
        <v>51</v>
      </c>
      <c r="R577" s="10" t="s">
        <v>20</v>
      </c>
      <c r="S577" s="10">
        <v>3</v>
      </c>
      <c r="T577" s="10" t="s">
        <v>116</v>
      </c>
      <c r="U577" s="10">
        <v>80.283461902051002</v>
      </c>
      <c r="V577" s="10">
        <v>0.47203546979005701</v>
      </c>
      <c r="W577" s="10">
        <v>79.358272381262495</v>
      </c>
      <c r="X577" s="10">
        <v>81.208651422839495</v>
      </c>
      <c r="Y577" s="10">
        <v>0.92518952078849281</v>
      </c>
      <c r="Z577" s="10">
        <v>0.92518952078850702</v>
      </c>
    </row>
    <row r="578" spans="10:26">
      <c r="J578" s="11"/>
      <c r="K578" s="11"/>
      <c r="P578" s="9" t="str">
        <f t="shared" si="26"/>
        <v>2001 - 2005_The Vale of Glamorgan_4_LE_females</v>
      </c>
      <c r="Q578" s="10" t="s">
        <v>51</v>
      </c>
      <c r="R578" s="10" t="s">
        <v>20</v>
      </c>
      <c r="S578" s="10">
        <v>4</v>
      </c>
      <c r="T578" s="10" t="s">
        <v>116</v>
      </c>
      <c r="U578" s="10">
        <v>79.342427067221095</v>
      </c>
      <c r="V578" s="10">
        <v>0.58555692685409</v>
      </c>
      <c r="W578" s="10">
        <v>78.194735490587107</v>
      </c>
      <c r="X578" s="10">
        <v>80.490118643855098</v>
      </c>
      <c r="Y578" s="10">
        <v>1.1476915766340028</v>
      </c>
      <c r="Z578" s="10">
        <v>1.1476915766339886</v>
      </c>
    </row>
    <row r="579" spans="10:26">
      <c r="J579" s="11"/>
      <c r="K579" s="11"/>
      <c r="P579" s="9" t="str">
        <f t="shared" si="26"/>
        <v>2001 - 2005_The Vale of Glamorgan_5_LE_females</v>
      </c>
      <c r="Q579" s="10" t="s">
        <v>51</v>
      </c>
      <c r="R579" s="10" t="s">
        <v>20</v>
      </c>
      <c r="S579" s="10">
        <v>5</v>
      </c>
      <c r="T579" s="10" t="s">
        <v>116</v>
      </c>
      <c r="U579" s="10">
        <v>79.157811047884394</v>
      </c>
      <c r="V579" s="10">
        <v>0.52630363329919405</v>
      </c>
      <c r="W579" s="10">
        <v>78.126255926618001</v>
      </c>
      <c r="X579" s="10">
        <v>80.189366169150802</v>
      </c>
      <c r="Y579" s="10">
        <v>1.0315551212664076</v>
      </c>
      <c r="Z579" s="10">
        <v>1.0315551212663934</v>
      </c>
    </row>
    <row r="580" spans="10:26">
      <c r="J580" s="11"/>
      <c r="K580" s="11"/>
      <c r="P580" s="9" t="str">
        <f t="shared" si="26"/>
        <v>2001 - 2005_Torfaen_0_LE_females</v>
      </c>
      <c r="Q580" s="10" t="s">
        <v>52</v>
      </c>
      <c r="R580" s="10" t="s">
        <v>20</v>
      </c>
      <c r="S580" s="10">
        <v>0</v>
      </c>
      <c r="T580" s="10" t="s">
        <v>116</v>
      </c>
      <c r="U580" s="10">
        <v>80.448346544798696</v>
      </c>
      <c r="V580" s="10">
        <v>0.27003364614449898</v>
      </c>
      <c r="W580" s="10">
        <v>79.919080598355507</v>
      </c>
      <c r="X580" s="10">
        <v>80.977612491241899</v>
      </c>
      <c r="Y580" s="10">
        <v>0.52926594644320346</v>
      </c>
      <c r="Z580" s="10">
        <v>0.52926594644318925</v>
      </c>
    </row>
    <row r="581" spans="10:26">
      <c r="J581" s="11"/>
      <c r="K581" s="11"/>
      <c r="P581" s="9" t="str">
        <f t="shared" ref="P581:P644" si="27">R581&amp;"_"&amp;Q581&amp;"_"&amp;S581&amp;"_"&amp;"LE"&amp;"_"&amp;T581</f>
        <v>2001 - 2005_Torfaen_1_LE_females</v>
      </c>
      <c r="Q581" s="10" t="s">
        <v>52</v>
      </c>
      <c r="R581" s="10" t="s">
        <v>20</v>
      </c>
      <c r="S581" s="10">
        <v>1</v>
      </c>
      <c r="T581" s="10" t="s">
        <v>116</v>
      </c>
      <c r="U581" s="10">
        <v>81.773357006466995</v>
      </c>
      <c r="V581" s="10">
        <v>0.548279859881729</v>
      </c>
      <c r="W581" s="10">
        <v>80.698728481098797</v>
      </c>
      <c r="X581" s="10">
        <v>82.847985531835207</v>
      </c>
      <c r="Y581" s="10">
        <v>1.0746285253682117</v>
      </c>
      <c r="Z581" s="10">
        <v>1.0746285253681975</v>
      </c>
    </row>
    <row r="582" spans="10:26">
      <c r="J582" s="11"/>
      <c r="K582" s="11"/>
      <c r="P582" s="9" t="str">
        <f t="shared" si="27"/>
        <v>2001 - 2005_Torfaen_2_LE_females</v>
      </c>
      <c r="Q582" s="10" t="s">
        <v>52</v>
      </c>
      <c r="R582" s="10" t="s">
        <v>20</v>
      </c>
      <c r="S582" s="10">
        <v>2</v>
      </c>
      <c r="T582" s="10" t="s">
        <v>116</v>
      </c>
      <c r="U582" s="10">
        <v>80.252399527364105</v>
      </c>
      <c r="V582" s="10">
        <v>0.60289920893123194</v>
      </c>
      <c r="W582" s="10">
        <v>79.070717077858802</v>
      </c>
      <c r="X582" s="10">
        <v>81.434081976869294</v>
      </c>
      <c r="Y582" s="10">
        <v>1.181682449505189</v>
      </c>
      <c r="Z582" s="10">
        <v>1.1816824495053027</v>
      </c>
    </row>
    <row r="583" spans="10:26">
      <c r="J583" s="11"/>
      <c r="K583" s="11"/>
      <c r="P583" s="9" t="str">
        <f t="shared" si="27"/>
        <v>2001 - 2005_Torfaen_3_LE_females</v>
      </c>
      <c r="Q583" s="10" t="s">
        <v>52</v>
      </c>
      <c r="R583" s="10" t="s">
        <v>20</v>
      </c>
      <c r="S583" s="10">
        <v>3</v>
      </c>
      <c r="T583" s="10" t="s">
        <v>116</v>
      </c>
      <c r="U583" s="10">
        <v>81.224835649299493</v>
      </c>
      <c r="V583" s="10">
        <v>0.61876096225872501</v>
      </c>
      <c r="W583" s="10">
        <v>80.012064163272399</v>
      </c>
      <c r="X583" s="10">
        <v>82.437607135326601</v>
      </c>
      <c r="Y583" s="10">
        <v>1.2127714860271084</v>
      </c>
      <c r="Z583" s="10">
        <v>1.2127714860270942</v>
      </c>
    </row>
    <row r="584" spans="10:26">
      <c r="J584" s="11"/>
      <c r="K584" s="11"/>
      <c r="P584" s="9" t="str">
        <f t="shared" si="27"/>
        <v>2001 - 2005_Torfaen_4_LE_females</v>
      </c>
      <c r="Q584" s="10" t="s">
        <v>52</v>
      </c>
      <c r="R584" s="10" t="s">
        <v>20</v>
      </c>
      <c r="S584" s="10">
        <v>4</v>
      </c>
      <c r="T584" s="10" t="s">
        <v>116</v>
      </c>
      <c r="U584" s="10">
        <v>80.235860445743398</v>
      </c>
      <c r="V584" s="10">
        <v>0.65385535406940798</v>
      </c>
      <c r="W584" s="10">
        <v>78.9543039517674</v>
      </c>
      <c r="X584" s="10">
        <v>81.517416939719496</v>
      </c>
      <c r="Y584" s="10">
        <v>1.2815564939760975</v>
      </c>
      <c r="Z584" s="10">
        <v>1.281556493975998</v>
      </c>
    </row>
    <row r="585" spans="10:26">
      <c r="J585" s="11"/>
      <c r="K585" s="11"/>
      <c r="P585" s="9" t="str">
        <f t="shared" si="27"/>
        <v>2001 - 2005_Torfaen_5_LE_females</v>
      </c>
      <c r="Q585" s="10" t="s">
        <v>52</v>
      </c>
      <c r="R585" s="10" t="s">
        <v>20</v>
      </c>
      <c r="S585" s="10">
        <v>5</v>
      </c>
      <c r="T585" s="10" t="s">
        <v>116</v>
      </c>
      <c r="U585" s="10">
        <v>78.639823340580506</v>
      </c>
      <c r="V585" s="10">
        <v>0.63157009061024805</v>
      </c>
      <c r="W585" s="10">
        <v>77.401945962984399</v>
      </c>
      <c r="X585" s="10">
        <v>79.877700718176598</v>
      </c>
      <c r="Y585" s="10">
        <v>1.2378773775960923</v>
      </c>
      <c r="Z585" s="10">
        <v>1.2378773775961065</v>
      </c>
    </row>
    <row r="586" spans="10:26">
      <c r="J586" s="11"/>
      <c r="K586" s="11"/>
      <c r="P586" s="9" t="str">
        <f t="shared" si="27"/>
        <v>2001 - 2005_Wrexham_0_LE_females</v>
      </c>
      <c r="Q586" s="10" t="s">
        <v>53</v>
      </c>
      <c r="R586" s="10" t="s">
        <v>20</v>
      </c>
      <c r="S586" s="10">
        <v>0</v>
      </c>
      <c r="T586" s="10" t="s">
        <v>116</v>
      </c>
      <c r="U586" s="10">
        <v>79.920685205240204</v>
      </c>
      <c r="V586" s="10">
        <v>0.228682121207853</v>
      </c>
      <c r="W586" s="10">
        <v>79.472468247672793</v>
      </c>
      <c r="X586" s="10">
        <v>80.368902162807601</v>
      </c>
      <c r="Y586" s="10">
        <v>0.44821695756739643</v>
      </c>
      <c r="Z586" s="10">
        <v>0.44821695756741065</v>
      </c>
    </row>
    <row r="587" spans="10:26">
      <c r="J587" s="11"/>
      <c r="K587" s="11"/>
      <c r="P587" s="9" t="str">
        <f t="shared" si="27"/>
        <v>2001 - 2005_Wrexham_1_LE_females</v>
      </c>
      <c r="Q587" s="10" t="s">
        <v>53</v>
      </c>
      <c r="R587" s="10" t="s">
        <v>20</v>
      </c>
      <c r="S587" s="10">
        <v>1</v>
      </c>
      <c r="T587" s="10" t="s">
        <v>116</v>
      </c>
      <c r="U587" s="10">
        <v>83.849140695060299</v>
      </c>
      <c r="V587" s="10">
        <v>0.63486445835791405</v>
      </c>
      <c r="W587" s="10">
        <v>82.604806356678793</v>
      </c>
      <c r="X587" s="10">
        <v>85.093475033441806</v>
      </c>
      <c r="Y587" s="10">
        <v>1.2443343383815062</v>
      </c>
      <c r="Z587" s="10">
        <v>1.2443343383815062</v>
      </c>
    </row>
    <row r="588" spans="10:26">
      <c r="J588" s="11"/>
      <c r="K588" s="11"/>
      <c r="P588" s="9" t="str">
        <f t="shared" si="27"/>
        <v>2001 - 2005_Wrexham_2_LE_females</v>
      </c>
      <c r="Q588" s="10" t="s">
        <v>53</v>
      </c>
      <c r="R588" s="10" t="s">
        <v>20</v>
      </c>
      <c r="S588" s="10">
        <v>2</v>
      </c>
      <c r="T588" s="10" t="s">
        <v>116</v>
      </c>
      <c r="U588" s="10">
        <v>79.997256928652703</v>
      </c>
      <c r="V588" s="10">
        <v>0.41927492318100401</v>
      </c>
      <c r="W588" s="10">
        <v>79.175478079217896</v>
      </c>
      <c r="X588" s="10">
        <v>80.819035778087397</v>
      </c>
      <c r="Y588" s="10">
        <v>0.82177884943469337</v>
      </c>
      <c r="Z588" s="10">
        <v>0.82177884943480706</v>
      </c>
    </row>
    <row r="589" spans="10:26">
      <c r="J589" s="11"/>
      <c r="K589" s="11"/>
      <c r="P589" s="9" t="str">
        <f t="shared" si="27"/>
        <v>2001 - 2005_Wrexham_3_LE_females</v>
      </c>
      <c r="Q589" s="10" t="s">
        <v>53</v>
      </c>
      <c r="R589" s="10" t="s">
        <v>20</v>
      </c>
      <c r="S589" s="10">
        <v>3</v>
      </c>
      <c r="T589" s="10" t="s">
        <v>116</v>
      </c>
      <c r="U589" s="10">
        <v>81.312981872068505</v>
      </c>
      <c r="V589" s="10">
        <v>0.51737222804271399</v>
      </c>
      <c r="W589" s="10">
        <v>80.298932305104699</v>
      </c>
      <c r="X589" s="10">
        <v>82.327031439032197</v>
      </c>
      <c r="Y589" s="10">
        <v>1.014049566963692</v>
      </c>
      <c r="Z589" s="10">
        <v>1.0140495669638057</v>
      </c>
    </row>
    <row r="590" spans="10:26">
      <c r="J590" s="11"/>
      <c r="K590" s="11"/>
      <c r="P590" s="9" t="str">
        <f t="shared" si="27"/>
        <v>2001 - 2005_Wrexham_4_LE_females</v>
      </c>
      <c r="Q590" s="10" t="s">
        <v>53</v>
      </c>
      <c r="R590" s="10" t="s">
        <v>20</v>
      </c>
      <c r="S590" s="10">
        <v>4</v>
      </c>
      <c r="T590" s="10" t="s">
        <v>116</v>
      </c>
      <c r="U590" s="10">
        <v>78.369918609381898</v>
      </c>
      <c r="V590" s="10">
        <v>0.53926785392487597</v>
      </c>
      <c r="W590" s="10">
        <v>77.312953615689196</v>
      </c>
      <c r="X590" s="10">
        <v>79.4268836030747</v>
      </c>
      <c r="Y590" s="10">
        <v>1.0569649936928016</v>
      </c>
      <c r="Z590" s="10">
        <v>1.0569649936927021</v>
      </c>
    </row>
    <row r="591" spans="10:26">
      <c r="J591" s="11"/>
      <c r="K591" s="11"/>
      <c r="P591" s="9" t="str">
        <f t="shared" si="27"/>
        <v>2001 - 2005_Wrexham_5_LE_females</v>
      </c>
      <c r="Q591" s="10" t="s">
        <v>53</v>
      </c>
      <c r="R591" s="10" t="s">
        <v>20</v>
      </c>
      <c r="S591" s="10">
        <v>5</v>
      </c>
      <c r="T591" s="10" t="s">
        <v>116</v>
      </c>
      <c r="U591" s="10">
        <v>77.144865162000997</v>
      </c>
      <c r="V591" s="10">
        <v>0.51947347491395401</v>
      </c>
      <c r="W591" s="10">
        <v>76.126697151169694</v>
      </c>
      <c r="X591" s="10">
        <v>78.163033172832399</v>
      </c>
      <c r="Y591" s="10">
        <v>1.0181680108314026</v>
      </c>
      <c r="Z591" s="10">
        <v>1.0181680108313031</v>
      </c>
    </row>
    <row r="592" spans="10:26">
      <c r="J592" s="11"/>
      <c r="K592" s="11"/>
      <c r="P592" s="9" t="str">
        <f t="shared" si="27"/>
        <v>2005 - 2009_Blaenau Gwent_0_LE_females</v>
      </c>
      <c r="Q592" s="10" t="s">
        <v>30</v>
      </c>
      <c r="R592" s="10" t="s">
        <v>28</v>
      </c>
      <c r="S592" s="10">
        <v>0</v>
      </c>
      <c r="T592" s="10" t="s">
        <v>116</v>
      </c>
      <c r="U592" s="10">
        <v>78.998352041155798</v>
      </c>
      <c r="V592" s="10">
        <v>0.324807626163647</v>
      </c>
      <c r="W592" s="10">
        <v>78.361729093875098</v>
      </c>
      <c r="X592" s="10">
        <v>79.634974988436596</v>
      </c>
      <c r="Y592" s="10">
        <v>0.63662294728079871</v>
      </c>
      <c r="Z592" s="10">
        <v>0.63662294728069924</v>
      </c>
    </row>
    <row r="593" spans="10:26">
      <c r="J593" s="11"/>
      <c r="K593" s="11"/>
      <c r="P593" s="9" t="str">
        <f t="shared" si="27"/>
        <v>2005 - 2009_Blaenau Gwent_1_LE_females</v>
      </c>
      <c r="Q593" s="10" t="s">
        <v>30</v>
      </c>
      <c r="R593" s="10" t="s">
        <v>28</v>
      </c>
      <c r="S593" s="10">
        <v>1</v>
      </c>
      <c r="T593" s="10" t="s">
        <v>116</v>
      </c>
      <c r="U593" s="10">
        <v>80.185528510391407</v>
      </c>
      <c r="V593" s="10">
        <v>0.54476944554017603</v>
      </c>
      <c r="W593" s="10">
        <v>79.117780397132606</v>
      </c>
      <c r="X593" s="10">
        <v>81.253276623650095</v>
      </c>
      <c r="Y593" s="10">
        <v>1.0677481132586877</v>
      </c>
      <c r="Z593" s="10">
        <v>1.0677481132588014</v>
      </c>
    </row>
    <row r="594" spans="10:26">
      <c r="J594" s="11"/>
      <c r="K594" s="11"/>
      <c r="P594" s="9" t="str">
        <f t="shared" si="27"/>
        <v>2005 - 2009_Blaenau Gwent_2_LE_females</v>
      </c>
      <c r="Q594" s="10" t="s">
        <v>30</v>
      </c>
      <c r="R594" s="10" t="s">
        <v>28</v>
      </c>
      <c r="S594" s="10">
        <v>2</v>
      </c>
      <c r="T594" s="10" t="s">
        <v>116</v>
      </c>
      <c r="U594" s="10">
        <v>78.2594945935993</v>
      </c>
      <c r="V594" s="10">
        <v>0.90665690090490503</v>
      </c>
      <c r="W594" s="10">
        <v>76.482447067825603</v>
      </c>
      <c r="X594" s="10">
        <v>80.036542119372896</v>
      </c>
      <c r="Y594" s="10">
        <v>1.7770475257735967</v>
      </c>
      <c r="Z594" s="10">
        <v>1.7770475257736962</v>
      </c>
    </row>
    <row r="595" spans="10:26">
      <c r="J595" s="11"/>
      <c r="K595" s="11"/>
      <c r="P595" s="9" t="str">
        <f t="shared" si="27"/>
        <v>2005 - 2009_Blaenau Gwent_3_LE_females</v>
      </c>
      <c r="Q595" s="10" t="s">
        <v>30</v>
      </c>
      <c r="R595" s="10" t="s">
        <v>28</v>
      </c>
      <c r="S595" s="10">
        <v>3</v>
      </c>
      <c r="T595" s="10" t="s">
        <v>116</v>
      </c>
      <c r="U595" s="10">
        <v>79.401225297708706</v>
      </c>
      <c r="V595" s="10">
        <v>0.74233758805522998</v>
      </c>
      <c r="W595" s="10">
        <v>77.946243625120502</v>
      </c>
      <c r="X595" s="10">
        <v>80.856206970296995</v>
      </c>
      <c r="Y595" s="10">
        <v>1.4549816725882891</v>
      </c>
      <c r="Z595" s="10">
        <v>1.4549816725882039</v>
      </c>
    </row>
    <row r="596" spans="10:26">
      <c r="J596" s="11"/>
      <c r="K596" s="11"/>
      <c r="P596" s="9" t="str">
        <f t="shared" si="27"/>
        <v>2005 - 2009_Blaenau Gwent_4_LE_females</v>
      </c>
      <c r="Q596" s="10" t="s">
        <v>30</v>
      </c>
      <c r="R596" s="10" t="s">
        <v>28</v>
      </c>
      <c r="S596" s="10">
        <v>4</v>
      </c>
      <c r="T596" s="10" t="s">
        <v>116</v>
      </c>
      <c r="U596" s="10">
        <v>78.979117861176604</v>
      </c>
      <c r="V596" s="10">
        <v>0.76533673827471305</v>
      </c>
      <c r="W596" s="10">
        <v>77.4790578541581</v>
      </c>
      <c r="X596" s="10">
        <v>80.479177868194995</v>
      </c>
      <c r="Y596" s="10">
        <v>1.5000600070183907</v>
      </c>
      <c r="Z596" s="10">
        <v>1.5000600070185044</v>
      </c>
    </row>
    <row r="597" spans="10:26">
      <c r="J597" s="11"/>
      <c r="K597" s="11"/>
      <c r="P597" s="9" t="str">
        <f t="shared" si="27"/>
        <v>2005 - 2009_Blaenau Gwent_5_LE_females</v>
      </c>
      <c r="Q597" s="10" t="s">
        <v>30</v>
      </c>
      <c r="R597" s="10" t="s">
        <v>28</v>
      </c>
      <c r="S597" s="10">
        <v>5</v>
      </c>
      <c r="T597" s="10" t="s">
        <v>116</v>
      </c>
      <c r="U597" s="10">
        <v>78.016238506781207</v>
      </c>
      <c r="V597" s="10">
        <v>0.68453906444530099</v>
      </c>
      <c r="W597" s="10">
        <v>76.674541940468401</v>
      </c>
      <c r="X597" s="10">
        <v>79.357935073093998</v>
      </c>
      <c r="Y597" s="10">
        <v>1.3416965663127911</v>
      </c>
      <c r="Z597" s="10">
        <v>1.3416965663128053</v>
      </c>
    </row>
    <row r="598" spans="10:26">
      <c r="J598" s="11"/>
      <c r="K598" s="11"/>
      <c r="P598" s="9" t="str">
        <f t="shared" si="27"/>
        <v>2005 - 2009_Bridgend_0_LE_females</v>
      </c>
      <c r="Q598" s="10" t="s">
        <v>31</v>
      </c>
      <c r="R598" s="10" t="s">
        <v>28</v>
      </c>
      <c r="S598" s="10">
        <v>0</v>
      </c>
      <c r="T598" s="10" t="s">
        <v>116</v>
      </c>
      <c r="U598" s="10">
        <v>80.807553183435502</v>
      </c>
      <c r="V598" s="10">
        <v>0.22469177694738501</v>
      </c>
      <c r="W598" s="10">
        <v>80.3671573006187</v>
      </c>
      <c r="X598" s="10">
        <v>81.247949066252403</v>
      </c>
      <c r="Y598" s="10">
        <v>0.44039588281690101</v>
      </c>
      <c r="Z598" s="10">
        <v>0.44039588281680153</v>
      </c>
    </row>
    <row r="599" spans="10:26">
      <c r="J599" s="11"/>
      <c r="K599" s="11"/>
      <c r="P599" s="9" t="str">
        <f t="shared" si="27"/>
        <v>2005 - 2009_Bridgend_1_LE_females</v>
      </c>
      <c r="Q599" s="10" t="s">
        <v>31</v>
      </c>
      <c r="R599" s="10" t="s">
        <v>28</v>
      </c>
      <c r="S599" s="10">
        <v>1</v>
      </c>
      <c r="T599" s="10" t="s">
        <v>116</v>
      </c>
      <c r="U599" s="10">
        <v>83.939946501426405</v>
      </c>
      <c r="V599" s="10">
        <v>0.44158948063315401</v>
      </c>
      <c r="W599" s="10">
        <v>83.074431119385395</v>
      </c>
      <c r="X599" s="10">
        <v>84.805461883467402</v>
      </c>
      <c r="Y599" s="10">
        <v>0.86551538204099643</v>
      </c>
      <c r="Z599" s="10">
        <v>0.86551538204101064</v>
      </c>
    </row>
    <row r="600" spans="10:26">
      <c r="J600" s="11"/>
      <c r="K600" s="11"/>
      <c r="P600" s="9" t="str">
        <f t="shared" si="27"/>
        <v>2005 - 2009_Bridgend_2_LE_females</v>
      </c>
      <c r="Q600" s="10" t="s">
        <v>31</v>
      </c>
      <c r="R600" s="10" t="s">
        <v>28</v>
      </c>
      <c r="S600" s="10">
        <v>2</v>
      </c>
      <c r="T600" s="10" t="s">
        <v>116</v>
      </c>
      <c r="U600" s="10">
        <v>82.763485955627104</v>
      </c>
      <c r="V600" s="10">
        <v>0.55825844034960403</v>
      </c>
      <c r="W600" s="10">
        <v>81.669299412541903</v>
      </c>
      <c r="X600" s="10">
        <v>83.857672498712304</v>
      </c>
      <c r="Y600" s="10">
        <v>1.0941865430852005</v>
      </c>
      <c r="Z600" s="10">
        <v>1.0941865430852005</v>
      </c>
    </row>
    <row r="601" spans="10:26">
      <c r="J601" s="11"/>
      <c r="K601" s="11"/>
      <c r="P601" s="9" t="str">
        <f t="shared" si="27"/>
        <v>2005 - 2009_Bridgend_3_LE_females</v>
      </c>
      <c r="Q601" s="10" t="s">
        <v>31</v>
      </c>
      <c r="R601" s="10" t="s">
        <v>28</v>
      </c>
      <c r="S601" s="10">
        <v>3</v>
      </c>
      <c r="T601" s="10" t="s">
        <v>116</v>
      </c>
      <c r="U601" s="10">
        <v>79.932658178787804</v>
      </c>
      <c r="V601" s="10">
        <v>0.540547213609607</v>
      </c>
      <c r="W601" s="10">
        <v>78.873185640112993</v>
      </c>
      <c r="X601" s="10">
        <v>80.9921307174627</v>
      </c>
      <c r="Y601" s="10">
        <v>1.0594725386748962</v>
      </c>
      <c r="Z601" s="10">
        <v>1.0594725386748109</v>
      </c>
    </row>
    <row r="602" spans="10:26">
      <c r="J602" s="11"/>
      <c r="K602" s="11"/>
      <c r="P602" s="9" t="str">
        <f t="shared" si="27"/>
        <v>2005 - 2009_Bridgend_4_LE_females</v>
      </c>
      <c r="Q602" s="10" t="s">
        <v>31</v>
      </c>
      <c r="R602" s="10" t="s">
        <v>28</v>
      </c>
      <c r="S602" s="10">
        <v>4</v>
      </c>
      <c r="T602" s="10" t="s">
        <v>116</v>
      </c>
      <c r="U602" s="10">
        <v>79.606457129102793</v>
      </c>
      <c r="V602" s="10">
        <v>0.50028307205835698</v>
      </c>
      <c r="W602" s="10">
        <v>78.625902307868401</v>
      </c>
      <c r="X602" s="10">
        <v>80.5870119503372</v>
      </c>
      <c r="Y602" s="10">
        <v>0.9805548212344064</v>
      </c>
      <c r="Z602" s="10">
        <v>0.98055482123439219</v>
      </c>
    </row>
    <row r="603" spans="10:26">
      <c r="J603" s="11"/>
      <c r="K603" s="11"/>
      <c r="P603" s="9" t="str">
        <f t="shared" si="27"/>
        <v>2005 - 2009_Bridgend_5_LE_females</v>
      </c>
      <c r="Q603" s="10" t="s">
        <v>31</v>
      </c>
      <c r="R603" s="10" t="s">
        <v>28</v>
      </c>
      <c r="S603" s="10">
        <v>5</v>
      </c>
      <c r="T603" s="10" t="s">
        <v>116</v>
      </c>
      <c r="U603" s="10">
        <v>77.643422874920802</v>
      </c>
      <c r="V603" s="10">
        <v>0.50845782083462099</v>
      </c>
      <c r="W603" s="10">
        <v>76.646845546084904</v>
      </c>
      <c r="X603" s="10">
        <v>78.6400002037566</v>
      </c>
      <c r="Y603" s="10">
        <v>0.99657732883579797</v>
      </c>
      <c r="Z603" s="10">
        <v>0.99657732883589745</v>
      </c>
    </row>
    <row r="604" spans="10:26">
      <c r="J604" s="11"/>
      <c r="K604" s="11"/>
      <c r="P604" s="9" t="str">
        <f t="shared" si="27"/>
        <v>2005 - 2009_Caerphilly_0_LE_females</v>
      </c>
      <c r="Q604" s="10" t="s">
        <v>32</v>
      </c>
      <c r="R604" s="10" t="s">
        <v>28</v>
      </c>
      <c r="S604" s="10">
        <v>0</v>
      </c>
      <c r="T604" s="10" t="s">
        <v>116</v>
      </c>
      <c r="U604" s="10">
        <v>80.791247944857801</v>
      </c>
      <c r="V604" s="10">
        <v>0.19976358255864499</v>
      </c>
      <c r="W604" s="10">
        <v>80.399711323042794</v>
      </c>
      <c r="X604" s="10">
        <v>81.182784566672694</v>
      </c>
      <c r="Y604" s="10">
        <v>0.39153662181489324</v>
      </c>
      <c r="Z604" s="10">
        <v>0.39153662181500692</v>
      </c>
    </row>
    <row r="605" spans="10:26">
      <c r="J605" s="11"/>
      <c r="K605" s="11"/>
      <c r="P605" s="9" t="str">
        <f t="shared" si="27"/>
        <v>2005 - 2009_Caerphilly_1_LE_females</v>
      </c>
      <c r="Q605" s="10" t="s">
        <v>32</v>
      </c>
      <c r="R605" s="10" t="s">
        <v>28</v>
      </c>
      <c r="S605" s="10">
        <v>1</v>
      </c>
      <c r="T605" s="10" t="s">
        <v>116</v>
      </c>
      <c r="U605" s="10">
        <v>84.4853409096322</v>
      </c>
      <c r="V605" s="10">
        <v>0.50573869407189997</v>
      </c>
      <c r="W605" s="10">
        <v>83.494093069251306</v>
      </c>
      <c r="X605" s="10">
        <v>85.476588750013093</v>
      </c>
      <c r="Y605" s="10">
        <v>0.99124784038089331</v>
      </c>
      <c r="Z605" s="10">
        <v>0.99124784038089331</v>
      </c>
    </row>
    <row r="606" spans="10:26">
      <c r="J606" s="11"/>
      <c r="K606" s="11"/>
      <c r="P606" s="9" t="str">
        <f t="shared" si="27"/>
        <v>2005 - 2009_Caerphilly_2_LE_females</v>
      </c>
      <c r="Q606" s="10" t="s">
        <v>32</v>
      </c>
      <c r="R606" s="10" t="s">
        <v>28</v>
      </c>
      <c r="S606" s="10">
        <v>2</v>
      </c>
      <c r="T606" s="10" t="s">
        <v>116</v>
      </c>
      <c r="U606" s="10">
        <v>82.056757701202898</v>
      </c>
      <c r="V606" s="10">
        <v>0.468648343741218</v>
      </c>
      <c r="W606" s="10">
        <v>81.138206947470096</v>
      </c>
      <c r="X606" s="10">
        <v>82.9753084549357</v>
      </c>
      <c r="Y606" s="10">
        <v>0.91855075373280215</v>
      </c>
      <c r="Z606" s="10">
        <v>0.91855075373280215</v>
      </c>
    </row>
    <row r="607" spans="10:26">
      <c r="J607" s="11"/>
      <c r="K607" s="11"/>
      <c r="P607" s="9" t="str">
        <f t="shared" si="27"/>
        <v>2005 - 2009_Caerphilly_3_LE_females</v>
      </c>
      <c r="Q607" s="10" t="s">
        <v>32</v>
      </c>
      <c r="R607" s="10" t="s">
        <v>28</v>
      </c>
      <c r="S607" s="10">
        <v>3</v>
      </c>
      <c r="T607" s="10" t="s">
        <v>116</v>
      </c>
      <c r="U607" s="10">
        <v>80.969840184169598</v>
      </c>
      <c r="V607" s="10">
        <v>0.43490056401850102</v>
      </c>
      <c r="W607" s="10">
        <v>80.117435078693404</v>
      </c>
      <c r="X607" s="10">
        <v>81.822245289645906</v>
      </c>
      <c r="Y607" s="10">
        <v>0.85240510547630777</v>
      </c>
      <c r="Z607" s="10">
        <v>0.85240510547619408</v>
      </c>
    </row>
    <row r="608" spans="10:26">
      <c r="J608" s="11"/>
      <c r="K608" s="11"/>
      <c r="P608" s="9" t="str">
        <f t="shared" si="27"/>
        <v>2005 - 2009_Caerphilly_4_LE_females</v>
      </c>
      <c r="Q608" s="10" t="s">
        <v>32</v>
      </c>
      <c r="R608" s="10" t="s">
        <v>28</v>
      </c>
      <c r="S608" s="10">
        <v>4</v>
      </c>
      <c r="T608" s="10" t="s">
        <v>116</v>
      </c>
      <c r="U608" s="10">
        <v>79.688755101310406</v>
      </c>
      <c r="V608" s="10">
        <v>0.42230509263433402</v>
      </c>
      <c r="W608" s="10">
        <v>78.861037119747095</v>
      </c>
      <c r="X608" s="10">
        <v>80.516473082873702</v>
      </c>
      <c r="Y608" s="10">
        <v>0.82771798156329623</v>
      </c>
      <c r="Z608" s="10">
        <v>0.82771798156331045</v>
      </c>
    </row>
    <row r="609" spans="10:26">
      <c r="J609" s="11"/>
      <c r="K609" s="11"/>
      <c r="P609" s="9" t="str">
        <f t="shared" si="27"/>
        <v>2005 - 2009_Caerphilly_5_LE_females</v>
      </c>
      <c r="Q609" s="10" t="s">
        <v>32</v>
      </c>
      <c r="R609" s="10" t="s">
        <v>28</v>
      </c>
      <c r="S609" s="10">
        <v>5</v>
      </c>
      <c r="T609" s="10" t="s">
        <v>116</v>
      </c>
      <c r="U609" s="10">
        <v>77.809368429486</v>
      </c>
      <c r="V609" s="10">
        <v>0.45052545182185899</v>
      </c>
      <c r="W609" s="10">
        <v>76.926338543915193</v>
      </c>
      <c r="X609" s="10">
        <v>78.692398315056906</v>
      </c>
      <c r="Y609" s="10">
        <v>0.883029885570906</v>
      </c>
      <c r="Z609" s="10">
        <v>0.88302988557080653</v>
      </c>
    </row>
    <row r="610" spans="10:26">
      <c r="J610" s="11"/>
      <c r="K610" s="11"/>
      <c r="P610" s="9" t="str">
        <f t="shared" si="27"/>
        <v>2005 - 2009_Cardiff_0_LE_females</v>
      </c>
      <c r="Q610" s="10" t="s">
        <v>33</v>
      </c>
      <c r="R610" s="10" t="s">
        <v>28</v>
      </c>
      <c r="S610" s="10">
        <v>0</v>
      </c>
      <c r="T610" s="10" t="s">
        <v>116</v>
      </c>
      <c r="U610" s="10">
        <v>81.659352688921103</v>
      </c>
      <c r="V610" s="10">
        <v>0.16075921596312601</v>
      </c>
      <c r="W610" s="10">
        <v>81.344264625633301</v>
      </c>
      <c r="X610" s="10">
        <v>81.974440752208807</v>
      </c>
      <c r="Y610" s="10">
        <v>0.31508806328770333</v>
      </c>
      <c r="Z610" s="10">
        <v>0.31508806328780281</v>
      </c>
    </row>
    <row r="611" spans="10:26">
      <c r="J611" s="11"/>
      <c r="K611" s="11"/>
      <c r="P611" s="9" t="str">
        <f t="shared" si="27"/>
        <v>2005 - 2009_Cardiff_1_LE_females</v>
      </c>
      <c r="Q611" s="10" t="s">
        <v>33</v>
      </c>
      <c r="R611" s="10" t="s">
        <v>28</v>
      </c>
      <c r="S611" s="10">
        <v>1</v>
      </c>
      <c r="T611" s="10" t="s">
        <v>116</v>
      </c>
      <c r="U611" s="10">
        <v>85.3599688118383</v>
      </c>
      <c r="V611" s="10">
        <v>0.34632207614675298</v>
      </c>
      <c r="W611" s="10">
        <v>84.681177542590703</v>
      </c>
      <c r="X611" s="10">
        <v>86.038760081085996</v>
      </c>
      <c r="Y611" s="10">
        <v>0.6787912692476965</v>
      </c>
      <c r="Z611" s="10">
        <v>0.67879126924759703</v>
      </c>
    </row>
    <row r="612" spans="10:26">
      <c r="J612" s="11"/>
      <c r="K612" s="11"/>
      <c r="P612" s="9" t="str">
        <f t="shared" si="27"/>
        <v>2005 - 2009_Cardiff_2_LE_females</v>
      </c>
      <c r="Q612" s="10" t="s">
        <v>33</v>
      </c>
      <c r="R612" s="10" t="s">
        <v>28</v>
      </c>
      <c r="S612" s="10">
        <v>2</v>
      </c>
      <c r="T612" s="10" t="s">
        <v>116</v>
      </c>
      <c r="U612" s="10">
        <v>84.147290745824606</v>
      </c>
      <c r="V612" s="10">
        <v>0.36190416579836199</v>
      </c>
      <c r="W612" s="10">
        <v>83.437958580859799</v>
      </c>
      <c r="X612" s="10">
        <v>84.856622910789397</v>
      </c>
      <c r="Y612" s="10">
        <v>0.7093321649647919</v>
      </c>
      <c r="Z612" s="10">
        <v>0.70933216496480611</v>
      </c>
    </row>
    <row r="613" spans="10:26">
      <c r="J613" s="11"/>
      <c r="K613" s="11"/>
      <c r="P613" s="9" t="str">
        <f t="shared" si="27"/>
        <v>2005 - 2009_Cardiff_3_LE_females</v>
      </c>
      <c r="Q613" s="10" t="s">
        <v>33</v>
      </c>
      <c r="R613" s="10" t="s">
        <v>28</v>
      </c>
      <c r="S613" s="10">
        <v>3</v>
      </c>
      <c r="T613" s="10" t="s">
        <v>116</v>
      </c>
      <c r="U613" s="10">
        <v>81.457018874624694</v>
      </c>
      <c r="V613" s="10">
        <v>0.367531161865358</v>
      </c>
      <c r="W613" s="10">
        <v>80.736657797368593</v>
      </c>
      <c r="X613" s="10">
        <v>82.177379951880795</v>
      </c>
      <c r="Y613" s="10">
        <v>0.72036107725610066</v>
      </c>
      <c r="Z613" s="10">
        <v>0.72036107725610066</v>
      </c>
    </row>
    <row r="614" spans="10:26">
      <c r="J614" s="11"/>
      <c r="K614" s="11"/>
      <c r="P614" s="9" t="str">
        <f t="shared" si="27"/>
        <v>2005 - 2009_Cardiff_4_LE_females</v>
      </c>
      <c r="Q614" s="10" t="s">
        <v>33</v>
      </c>
      <c r="R614" s="10" t="s">
        <v>28</v>
      </c>
      <c r="S614" s="10">
        <v>4</v>
      </c>
      <c r="T614" s="10" t="s">
        <v>116</v>
      </c>
      <c r="U614" s="10">
        <v>79.665717525345201</v>
      </c>
      <c r="V614" s="10">
        <v>0.37183048487852099</v>
      </c>
      <c r="W614" s="10">
        <v>78.936929774983298</v>
      </c>
      <c r="X614" s="10">
        <v>80.394505275707104</v>
      </c>
      <c r="Y614" s="10">
        <v>0.72878775036190291</v>
      </c>
      <c r="Z614" s="10">
        <v>0.72878775036190291</v>
      </c>
    </row>
    <row r="615" spans="10:26">
      <c r="J615" s="11"/>
      <c r="K615" s="11"/>
      <c r="P615" s="9" t="str">
        <f t="shared" si="27"/>
        <v>2005 - 2009_Cardiff_5_LE_females</v>
      </c>
      <c r="Q615" s="10" t="s">
        <v>33</v>
      </c>
      <c r="R615" s="10" t="s">
        <v>28</v>
      </c>
      <c r="S615" s="10">
        <v>5</v>
      </c>
      <c r="T615" s="10" t="s">
        <v>116</v>
      </c>
      <c r="U615" s="10">
        <v>77.594931587565796</v>
      </c>
      <c r="V615" s="10">
        <v>0.35421296697659399</v>
      </c>
      <c r="W615" s="10">
        <v>76.900674172291701</v>
      </c>
      <c r="X615" s="10">
        <v>78.289189002839905</v>
      </c>
      <c r="Y615" s="10">
        <v>0.69425741527410878</v>
      </c>
      <c r="Z615" s="10">
        <v>0.69425741527409457</v>
      </c>
    </row>
    <row r="616" spans="10:26">
      <c r="J616" s="11"/>
      <c r="K616" s="11"/>
      <c r="P616" s="9" t="str">
        <f t="shared" si="27"/>
        <v>2005 - 2009_Carmarthenshire_0_LE_females</v>
      </c>
      <c r="Q616" s="10" t="s">
        <v>34</v>
      </c>
      <c r="R616" s="10" t="s">
        <v>28</v>
      </c>
      <c r="S616" s="10">
        <v>0</v>
      </c>
      <c r="T616" s="10" t="s">
        <v>116</v>
      </c>
      <c r="U616" s="10">
        <v>81.303460712545601</v>
      </c>
      <c r="V616" s="10">
        <v>0.18357634093984601</v>
      </c>
      <c r="W616" s="10">
        <v>80.943651084303497</v>
      </c>
      <c r="X616" s="10">
        <v>81.663270340787705</v>
      </c>
      <c r="Y616" s="10">
        <v>0.35980962824210394</v>
      </c>
      <c r="Z616" s="10">
        <v>0.35980962824210394</v>
      </c>
    </row>
    <row r="617" spans="10:26">
      <c r="J617" s="11"/>
      <c r="K617" s="11"/>
      <c r="P617" s="9" t="str">
        <f t="shared" si="27"/>
        <v>2005 - 2009_Carmarthenshire_1_LE_females</v>
      </c>
      <c r="Q617" s="10" t="s">
        <v>34</v>
      </c>
      <c r="R617" s="10" t="s">
        <v>28</v>
      </c>
      <c r="S617" s="10">
        <v>1</v>
      </c>
      <c r="T617" s="10" t="s">
        <v>116</v>
      </c>
      <c r="U617" s="10">
        <v>82.126225622670404</v>
      </c>
      <c r="V617" s="10">
        <v>0.43171132502053799</v>
      </c>
      <c r="W617" s="10">
        <v>81.280071425630098</v>
      </c>
      <c r="X617" s="10">
        <v>82.972379819710596</v>
      </c>
      <c r="Y617" s="10">
        <v>0.84615419704019246</v>
      </c>
      <c r="Z617" s="10">
        <v>0.84615419704030614</v>
      </c>
    </row>
    <row r="618" spans="10:26">
      <c r="J618" s="11"/>
      <c r="K618" s="11"/>
      <c r="P618" s="9" t="str">
        <f t="shared" si="27"/>
        <v>2005 - 2009_Carmarthenshire_2_LE_females</v>
      </c>
      <c r="Q618" s="10" t="s">
        <v>34</v>
      </c>
      <c r="R618" s="10" t="s">
        <v>28</v>
      </c>
      <c r="S618" s="10">
        <v>2</v>
      </c>
      <c r="T618" s="10" t="s">
        <v>116</v>
      </c>
      <c r="U618" s="10">
        <v>81.806601157978506</v>
      </c>
      <c r="V618" s="10">
        <v>0.40491514263433998</v>
      </c>
      <c r="W618" s="10">
        <v>81.012967478415206</v>
      </c>
      <c r="X618" s="10">
        <v>82.600234837541805</v>
      </c>
      <c r="Y618" s="10">
        <v>0.79363367956329967</v>
      </c>
      <c r="Z618" s="10">
        <v>0.79363367956329967</v>
      </c>
    </row>
    <row r="619" spans="10:26">
      <c r="J619" s="11"/>
      <c r="K619" s="11"/>
      <c r="P619" s="9" t="str">
        <f t="shared" si="27"/>
        <v>2005 - 2009_Carmarthenshire_3_LE_females</v>
      </c>
      <c r="Q619" s="10" t="s">
        <v>34</v>
      </c>
      <c r="R619" s="10" t="s">
        <v>28</v>
      </c>
      <c r="S619" s="10">
        <v>3</v>
      </c>
      <c r="T619" s="10" t="s">
        <v>116</v>
      </c>
      <c r="U619" s="10">
        <v>81.664638843535002</v>
      </c>
      <c r="V619" s="10">
        <v>0.40350621840606099</v>
      </c>
      <c r="W619" s="10">
        <v>80.873766655459093</v>
      </c>
      <c r="X619" s="10">
        <v>82.455511031610797</v>
      </c>
      <c r="Y619" s="10">
        <v>0.79087218807579518</v>
      </c>
      <c r="Z619" s="10">
        <v>0.79087218807590887</v>
      </c>
    </row>
    <row r="620" spans="10:26">
      <c r="J620" s="11"/>
      <c r="K620" s="11"/>
      <c r="P620" s="9" t="str">
        <f t="shared" si="27"/>
        <v>2005 - 2009_Carmarthenshire_4_LE_females</v>
      </c>
      <c r="Q620" s="10" t="s">
        <v>34</v>
      </c>
      <c r="R620" s="10" t="s">
        <v>28</v>
      </c>
      <c r="S620" s="10">
        <v>4</v>
      </c>
      <c r="T620" s="10" t="s">
        <v>116</v>
      </c>
      <c r="U620" s="10">
        <v>81.152095497491203</v>
      </c>
      <c r="V620" s="10">
        <v>0.39548415569561202</v>
      </c>
      <c r="W620" s="10">
        <v>80.376946552327794</v>
      </c>
      <c r="X620" s="10">
        <v>81.927244442654597</v>
      </c>
      <c r="Y620" s="10">
        <v>0.77514894516339439</v>
      </c>
      <c r="Z620" s="10">
        <v>0.7751489451634086</v>
      </c>
    </row>
    <row r="621" spans="10:26">
      <c r="J621" s="11"/>
      <c r="K621" s="11"/>
      <c r="P621" s="9" t="str">
        <f t="shared" si="27"/>
        <v>2005 - 2009_Carmarthenshire_5_LE_females</v>
      </c>
      <c r="Q621" s="10" t="s">
        <v>34</v>
      </c>
      <c r="R621" s="10" t="s">
        <v>28</v>
      </c>
      <c r="S621" s="10">
        <v>5</v>
      </c>
      <c r="T621" s="10" t="s">
        <v>116</v>
      </c>
      <c r="U621" s="10">
        <v>79.491411830835105</v>
      </c>
      <c r="V621" s="10">
        <v>0.43463650859089398</v>
      </c>
      <c r="W621" s="10">
        <v>78.639524273996898</v>
      </c>
      <c r="X621" s="10">
        <v>80.343299387673198</v>
      </c>
      <c r="Y621" s="10">
        <v>0.85188755683809347</v>
      </c>
      <c r="Z621" s="10">
        <v>0.85188755683820716</v>
      </c>
    </row>
    <row r="622" spans="10:26">
      <c r="J622" s="11"/>
      <c r="K622" s="11"/>
      <c r="P622" s="9" t="str">
        <f t="shared" si="27"/>
        <v>2005 - 2009_Ceredigion_0_LE_females</v>
      </c>
      <c r="Q622" s="10" t="s">
        <v>36</v>
      </c>
      <c r="R622" s="10" t="s">
        <v>28</v>
      </c>
      <c r="S622" s="10">
        <v>0</v>
      </c>
      <c r="T622" s="10" t="s">
        <v>116</v>
      </c>
      <c r="U622" s="10">
        <v>83.937950907689299</v>
      </c>
      <c r="V622" s="10">
        <v>0.30638195440666099</v>
      </c>
      <c r="W622" s="10">
        <v>83.337442277052304</v>
      </c>
      <c r="X622" s="10">
        <v>84.538459538326407</v>
      </c>
      <c r="Y622" s="10">
        <v>0.60050863063710835</v>
      </c>
      <c r="Z622" s="10">
        <v>0.60050863063699467</v>
      </c>
    </row>
    <row r="623" spans="10:26">
      <c r="J623" s="11"/>
      <c r="K623" s="11"/>
      <c r="P623" s="9" t="str">
        <f t="shared" si="27"/>
        <v>2005 - 2009_Ceredigion_1_LE_females</v>
      </c>
      <c r="Q623" s="10" t="s">
        <v>36</v>
      </c>
      <c r="R623" s="10" t="s">
        <v>28</v>
      </c>
      <c r="S623" s="10">
        <v>1</v>
      </c>
      <c r="T623" s="10" t="s">
        <v>116</v>
      </c>
      <c r="U623" s="10">
        <v>84.2035322399188</v>
      </c>
      <c r="V623" s="10">
        <v>0.62948349127114001</v>
      </c>
      <c r="W623" s="10">
        <v>82.969744597027301</v>
      </c>
      <c r="X623" s="10">
        <v>85.437319882810201</v>
      </c>
      <c r="Y623" s="10">
        <v>1.2337876428914001</v>
      </c>
      <c r="Z623" s="10">
        <v>1.2337876428914996</v>
      </c>
    </row>
    <row r="624" spans="10:26">
      <c r="J624" s="11"/>
      <c r="K624" s="11"/>
      <c r="P624" s="9" t="str">
        <f t="shared" si="27"/>
        <v>2005 - 2009_Ceredigion_2_LE_females</v>
      </c>
      <c r="Q624" s="10" t="s">
        <v>36</v>
      </c>
      <c r="R624" s="10" t="s">
        <v>28</v>
      </c>
      <c r="S624" s="10">
        <v>2</v>
      </c>
      <c r="T624" s="10" t="s">
        <v>116</v>
      </c>
      <c r="U624" s="10">
        <v>84.329766622937697</v>
      </c>
      <c r="V624" s="10">
        <v>0.62150287505233903</v>
      </c>
      <c r="W624" s="10">
        <v>83.111620987835096</v>
      </c>
      <c r="X624" s="10">
        <v>85.547912258040299</v>
      </c>
      <c r="Y624" s="10">
        <v>1.2181456351026014</v>
      </c>
      <c r="Z624" s="10">
        <v>1.2181456351026014</v>
      </c>
    </row>
    <row r="625" spans="10:26">
      <c r="J625" s="11"/>
      <c r="K625" s="11"/>
      <c r="P625" s="9" t="str">
        <f t="shared" si="27"/>
        <v>2005 - 2009_Ceredigion_3_LE_females</v>
      </c>
      <c r="Q625" s="10" t="s">
        <v>36</v>
      </c>
      <c r="R625" s="10" t="s">
        <v>28</v>
      </c>
      <c r="S625" s="10">
        <v>3</v>
      </c>
      <c r="T625" s="10" t="s">
        <v>116</v>
      </c>
      <c r="U625" s="10">
        <v>83.854089166744799</v>
      </c>
      <c r="V625" s="10">
        <v>0.74666658214083903</v>
      </c>
      <c r="W625" s="10">
        <v>82.390622665748793</v>
      </c>
      <c r="X625" s="10">
        <v>85.317555667740905</v>
      </c>
      <c r="Y625" s="10">
        <v>1.4634665009961054</v>
      </c>
      <c r="Z625" s="10">
        <v>1.4634665009960059</v>
      </c>
    </row>
    <row r="626" spans="10:26">
      <c r="J626" s="11"/>
      <c r="K626" s="11"/>
      <c r="P626" s="9" t="str">
        <f t="shared" si="27"/>
        <v>2005 - 2009_Ceredigion_4_LE_females</v>
      </c>
      <c r="Q626" s="10" t="s">
        <v>36</v>
      </c>
      <c r="R626" s="10" t="s">
        <v>28</v>
      </c>
      <c r="S626" s="10">
        <v>4</v>
      </c>
      <c r="T626" s="10" t="s">
        <v>116</v>
      </c>
      <c r="U626" s="10">
        <v>84.276691120657105</v>
      </c>
      <c r="V626" s="10">
        <v>0.72628710185080403</v>
      </c>
      <c r="W626" s="10">
        <v>82.853168401029606</v>
      </c>
      <c r="X626" s="10">
        <v>85.700213840284704</v>
      </c>
      <c r="Y626" s="10">
        <v>1.4235227196275986</v>
      </c>
      <c r="Z626" s="10">
        <v>1.4235227196274991</v>
      </c>
    </row>
    <row r="627" spans="10:26">
      <c r="J627" s="11"/>
      <c r="K627" s="11"/>
      <c r="P627" s="9" t="str">
        <f t="shared" si="27"/>
        <v>2005 - 2009_Ceredigion_5_LE_females</v>
      </c>
      <c r="Q627" s="10" t="s">
        <v>36</v>
      </c>
      <c r="R627" s="10" t="s">
        <v>28</v>
      </c>
      <c r="S627" s="10">
        <v>5</v>
      </c>
      <c r="T627" s="10" t="s">
        <v>116</v>
      </c>
      <c r="U627" s="10">
        <v>82.998235051955405</v>
      </c>
      <c r="V627" s="10">
        <v>0.72101764803222701</v>
      </c>
      <c r="W627" s="10">
        <v>81.585040461812198</v>
      </c>
      <c r="X627" s="10">
        <v>84.411429642098497</v>
      </c>
      <c r="Y627" s="10">
        <v>1.4131945901430925</v>
      </c>
      <c r="Z627" s="10">
        <v>1.4131945901432061</v>
      </c>
    </row>
    <row r="628" spans="10:26">
      <c r="J628" s="11"/>
      <c r="K628" s="11"/>
      <c r="P628" s="9" t="str">
        <f t="shared" si="27"/>
        <v>2005 - 2009_Conwy_0_LE_females</v>
      </c>
      <c r="Q628" s="10" t="s">
        <v>37</v>
      </c>
      <c r="R628" s="10" t="s">
        <v>28</v>
      </c>
      <c r="S628" s="10">
        <v>0</v>
      </c>
      <c r="T628" s="10" t="s">
        <v>116</v>
      </c>
      <c r="U628" s="10">
        <v>81.301726413516903</v>
      </c>
      <c r="V628" s="10">
        <v>0.25406809176210898</v>
      </c>
      <c r="W628" s="10">
        <v>80.803752953663206</v>
      </c>
      <c r="X628" s="10">
        <v>81.799699873370599</v>
      </c>
      <c r="Y628" s="10">
        <v>0.49797345985369645</v>
      </c>
      <c r="Z628" s="10">
        <v>0.49797345985369645</v>
      </c>
    </row>
    <row r="629" spans="10:26">
      <c r="J629" s="11"/>
      <c r="K629" s="11"/>
      <c r="P629" s="9" t="str">
        <f t="shared" si="27"/>
        <v>2005 - 2009_Conwy_1_LE_females</v>
      </c>
      <c r="Q629" s="10" t="s">
        <v>37</v>
      </c>
      <c r="R629" s="10" t="s">
        <v>28</v>
      </c>
      <c r="S629" s="10">
        <v>1</v>
      </c>
      <c r="T629" s="10" t="s">
        <v>116</v>
      </c>
      <c r="U629" s="10">
        <v>84.463851438668996</v>
      </c>
      <c r="V629" s="10">
        <v>0.51183727363867704</v>
      </c>
      <c r="W629" s="10">
        <v>83.460650382337207</v>
      </c>
      <c r="X629" s="10">
        <v>85.4670524950008</v>
      </c>
      <c r="Y629" s="10">
        <v>1.0032010563318039</v>
      </c>
      <c r="Z629" s="10">
        <v>1.0032010563317897</v>
      </c>
    </row>
    <row r="630" spans="10:26">
      <c r="J630" s="11"/>
      <c r="K630" s="11"/>
      <c r="P630" s="9" t="str">
        <f t="shared" si="27"/>
        <v>2005 - 2009_Conwy_2_LE_females</v>
      </c>
      <c r="Q630" s="10" t="s">
        <v>37</v>
      </c>
      <c r="R630" s="10" t="s">
        <v>28</v>
      </c>
      <c r="S630" s="10">
        <v>2</v>
      </c>
      <c r="T630" s="10" t="s">
        <v>116</v>
      </c>
      <c r="U630" s="10">
        <v>82.180506143776995</v>
      </c>
      <c r="V630" s="10">
        <v>0.50810443208362699</v>
      </c>
      <c r="W630" s="10">
        <v>81.184621456893098</v>
      </c>
      <c r="X630" s="10">
        <v>83.176390830660907</v>
      </c>
      <c r="Y630" s="10">
        <v>0.99588468688391174</v>
      </c>
      <c r="Z630" s="10">
        <v>0.99588468688389753</v>
      </c>
    </row>
    <row r="631" spans="10:26">
      <c r="J631" s="11"/>
      <c r="K631" s="11"/>
      <c r="P631" s="9" t="str">
        <f t="shared" si="27"/>
        <v>2005 - 2009_Conwy_3_LE_females</v>
      </c>
      <c r="Q631" s="10" t="s">
        <v>37</v>
      </c>
      <c r="R631" s="10" t="s">
        <v>28</v>
      </c>
      <c r="S631" s="10">
        <v>3</v>
      </c>
      <c r="T631" s="10" t="s">
        <v>116</v>
      </c>
      <c r="U631" s="10">
        <v>80.745392779648299</v>
      </c>
      <c r="V631" s="10">
        <v>0.58704239275657599</v>
      </c>
      <c r="W631" s="10">
        <v>79.594789689845399</v>
      </c>
      <c r="X631" s="10">
        <v>81.895995869451099</v>
      </c>
      <c r="Y631" s="10">
        <v>1.1506030898028001</v>
      </c>
      <c r="Z631" s="10">
        <v>1.1506030898028996</v>
      </c>
    </row>
    <row r="632" spans="10:26">
      <c r="J632" s="11"/>
      <c r="K632" s="11"/>
      <c r="P632" s="9" t="str">
        <f t="shared" si="27"/>
        <v>2005 - 2009_Conwy_4_LE_females</v>
      </c>
      <c r="Q632" s="10" t="s">
        <v>37</v>
      </c>
      <c r="R632" s="10" t="s">
        <v>28</v>
      </c>
      <c r="S632" s="10">
        <v>4</v>
      </c>
      <c r="T632" s="10" t="s">
        <v>116</v>
      </c>
      <c r="U632" s="10">
        <v>80.241555448305604</v>
      </c>
      <c r="V632" s="10">
        <v>0.61670843202193004</v>
      </c>
      <c r="W632" s="10">
        <v>79.032806921542601</v>
      </c>
      <c r="X632" s="10">
        <v>81.450303975068607</v>
      </c>
      <c r="Y632" s="10">
        <v>1.2087485267630029</v>
      </c>
      <c r="Z632" s="10">
        <v>1.2087485267630029</v>
      </c>
    </row>
    <row r="633" spans="10:26">
      <c r="J633" s="11"/>
      <c r="K633" s="11"/>
      <c r="P633" s="9" t="str">
        <f t="shared" si="27"/>
        <v>2005 - 2009_Conwy_5_LE_females</v>
      </c>
      <c r="Q633" s="10" t="s">
        <v>37</v>
      </c>
      <c r="R633" s="10" t="s">
        <v>28</v>
      </c>
      <c r="S633" s="10">
        <v>5</v>
      </c>
      <c r="T633" s="10" t="s">
        <v>116</v>
      </c>
      <c r="U633" s="10">
        <v>78.766373799754405</v>
      </c>
      <c r="V633" s="10">
        <v>0.58086339744205995</v>
      </c>
      <c r="W633" s="10">
        <v>77.627881540768001</v>
      </c>
      <c r="X633" s="10">
        <v>79.904866058740794</v>
      </c>
      <c r="Y633" s="10">
        <v>1.1384922589863891</v>
      </c>
      <c r="Z633" s="10">
        <v>1.1384922589864033</v>
      </c>
    </row>
    <row r="634" spans="10:26">
      <c r="J634" s="11"/>
      <c r="K634" s="11"/>
      <c r="P634" s="9" t="str">
        <f t="shared" si="27"/>
        <v>2005 - 2009_Denbighshire_0_LE_females</v>
      </c>
      <c r="Q634" s="10" t="s">
        <v>38</v>
      </c>
      <c r="R634" s="10" t="s">
        <v>28</v>
      </c>
      <c r="S634" s="10">
        <v>0</v>
      </c>
      <c r="T634" s="10" t="s">
        <v>116</v>
      </c>
      <c r="U634" s="10">
        <v>81.046868773929305</v>
      </c>
      <c r="V634" s="10">
        <v>0.285178401778095</v>
      </c>
      <c r="W634" s="10">
        <v>80.487919106444195</v>
      </c>
      <c r="X634" s="10">
        <v>81.6058184414143</v>
      </c>
      <c r="Y634" s="10">
        <v>0.55894966748499542</v>
      </c>
      <c r="Z634" s="10">
        <v>0.5589496674851091</v>
      </c>
    </row>
    <row r="635" spans="10:26">
      <c r="J635" s="11"/>
      <c r="K635" s="11"/>
      <c r="P635" s="9" t="str">
        <f t="shared" si="27"/>
        <v>2005 - 2009_Denbighshire_1_LE_females</v>
      </c>
      <c r="Q635" s="10" t="s">
        <v>38</v>
      </c>
      <c r="R635" s="10" t="s">
        <v>28</v>
      </c>
      <c r="S635" s="10">
        <v>1</v>
      </c>
      <c r="T635" s="10" t="s">
        <v>116</v>
      </c>
      <c r="U635" s="10">
        <v>81.947592077089894</v>
      </c>
      <c r="V635" s="10">
        <v>0.70870856504655699</v>
      </c>
      <c r="W635" s="10">
        <v>80.558523289598597</v>
      </c>
      <c r="X635" s="10">
        <v>83.336660864581106</v>
      </c>
      <c r="Y635" s="10">
        <v>1.3890687874912118</v>
      </c>
      <c r="Z635" s="10">
        <v>1.389068787491297</v>
      </c>
    </row>
    <row r="636" spans="10:26">
      <c r="J636" s="11"/>
      <c r="K636" s="11"/>
      <c r="P636" s="9" t="str">
        <f t="shared" si="27"/>
        <v>2005 - 2009_Denbighshire_2_LE_females</v>
      </c>
      <c r="Q636" s="10" t="s">
        <v>38</v>
      </c>
      <c r="R636" s="10" t="s">
        <v>28</v>
      </c>
      <c r="S636" s="10">
        <v>2</v>
      </c>
      <c r="T636" s="10" t="s">
        <v>116</v>
      </c>
      <c r="U636" s="10">
        <v>82.147846801540794</v>
      </c>
      <c r="V636" s="10">
        <v>0.612076250758959</v>
      </c>
      <c r="W636" s="10">
        <v>80.9481773500533</v>
      </c>
      <c r="X636" s="10">
        <v>83.347516253028402</v>
      </c>
      <c r="Y636" s="10">
        <v>1.1996694514876083</v>
      </c>
      <c r="Z636" s="10">
        <v>1.1996694514874946</v>
      </c>
    </row>
    <row r="637" spans="10:26">
      <c r="J637" s="11"/>
      <c r="K637" s="11"/>
      <c r="P637" s="9" t="str">
        <f t="shared" si="27"/>
        <v>2005 - 2009_Denbighshire_3_LE_females</v>
      </c>
      <c r="Q637" s="10" t="s">
        <v>38</v>
      </c>
      <c r="R637" s="10" t="s">
        <v>28</v>
      </c>
      <c r="S637" s="10">
        <v>3</v>
      </c>
      <c r="T637" s="10" t="s">
        <v>116</v>
      </c>
      <c r="U637" s="10">
        <v>80.872627114553097</v>
      </c>
      <c r="V637" s="10">
        <v>0.70582557812529001</v>
      </c>
      <c r="W637" s="10">
        <v>79.489208981427495</v>
      </c>
      <c r="X637" s="10">
        <v>82.2560452476786</v>
      </c>
      <c r="Y637" s="10">
        <v>1.3834181331255024</v>
      </c>
      <c r="Z637" s="10">
        <v>1.3834181331256019</v>
      </c>
    </row>
    <row r="638" spans="10:26">
      <c r="J638" s="11"/>
      <c r="K638" s="11"/>
      <c r="P638" s="9" t="str">
        <f t="shared" si="27"/>
        <v>2005 - 2009_Denbighshire_4_LE_females</v>
      </c>
      <c r="Q638" s="10" t="s">
        <v>38</v>
      </c>
      <c r="R638" s="10" t="s">
        <v>28</v>
      </c>
      <c r="S638" s="10">
        <v>4</v>
      </c>
      <c r="T638" s="10" t="s">
        <v>116</v>
      </c>
      <c r="U638" s="10">
        <v>82.0490391165972</v>
      </c>
      <c r="V638" s="10">
        <v>0.638781602045702</v>
      </c>
      <c r="W638" s="10">
        <v>80.797027176587605</v>
      </c>
      <c r="X638" s="10">
        <v>83.301051056606795</v>
      </c>
      <c r="Y638" s="10">
        <v>1.252011940009595</v>
      </c>
      <c r="Z638" s="10">
        <v>1.252011940009595</v>
      </c>
    </row>
    <row r="639" spans="10:26">
      <c r="J639" s="11"/>
      <c r="K639" s="11"/>
      <c r="P639" s="9" t="str">
        <f t="shared" si="27"/>
        <v>2005 - 2009_Denbighshire_5_LE_females</v>
      </c>
      <c r="Q639" s="10" t="s">
        <v>38</v>
      </c>
      <c r="R639" s="10" t="s">
        <v>28</v>
      </c>
      <c r="S639" s="10">
        <v>5</v>
      </c>
      <c r="T639" s="10" t="s">
        <v>116</v>
      </c>
      <c r="U639" s="10">
        <v>78.232075437689005</v>
      </c>
      <c r="V639" s="10">
        <v>0.58969114836085101</v>
      </c>
      <c r="W639" s="10">
        <v>77.076280786901705</v>
      </c>
      <c r="X639" s="10">
        <v>79.387870088476205</v>
      </c>
      <c r="Y639" s="10">
        <v>1.1557946507872003</v>
      </c>
      <c r="Z639" s="10">
        <v>1.1557946507872998</v>
      </c>
    </row>
    <row r="640" spans="10:26">
      <c r="J640" s="11"/>
      <c r="K640" s="11"/>
      <c r="P640" s="9" t="str">
        <f t="shared" si="27"/>
        <v>2005 - 2009_Flintshire_0_LE_females</v>
      </c>
      <c r="Q640" s="10" t="s">
        <v>39</v>
      </c>
      <c r="R640" s="10" t="s">
        <v>28</v>
      </c>
      <c r="S640" s="10">
        <v>0</v>
      </c>
      <c r="T640" s="10" t="s">
        <v>116</v>
      </c>
      <c r="U640" s="10">
        <v>81.631658295690002</v>
      </c>
      <c r="V640" s="10">
        <v>0.21205489966072799</v>
      </c>
      <c r="W640" s="10">
        <v>81.216030692355005</v>
      </c>
      <c r="X640" s="10">
        <v>82.047285899024999</v>
      </c>
      <c r="Y640" s="10">
        <v>0.41562760333499682</v>
      </c>
      <c r="Z640" s="10">
        <v>0.41562760333499682</v>
      </c>
    </row>
    <row r="641" spans="10:26">
      <c r="J641" s="11"/>
      <c r="K641" s="11"/>
      <c r="P641" s="9" t="str">
        <f t="shared" si="27"/>
        <v>2005 - 2009_Flintshire_1_LE_females</v>
      </c>
      <c r="Q641" s="10" t="s">
        <v>39</v>
      </c>
      <c r="R641" s="10" t="s">
        <v>28</v>
      </c>
      <c r="S641" s="10">
        <v>1</v>
      </c>
      <c r="T641" s="10" t="s">
        <v>116</v>
      </c>
      <c r="U641" s="10">
        <v>84.9468267397326</v>
      </c>
      <c r="V641" s="10">
        <v>0.51429080693168805</v>
      </c>
      <c r="W641" s="10">
        <v>83.938816758146501</v>
      </c>
      <c r="X641" s="10">
        <v>85.954836721318699</v>
      </c>
      <c r="Y641" s="10">
        <v>1.008009981586099</v>
      </c>
      <c r="Z641" s="10">
        <v>1.008009981586099</v>
      </c>
    </row>
    <row r="642" spans="10:26">
      <c r="J642" s="11"/>
      <c r="K642" s="11"/>
      <c r="P642" s="9" t="str">
        <f t="shared" si="27"/>
        <v>2005 - 2009_Flintshire_2_LE_females</v>
      </c>
      <c r="Q642" s="10" t="s">
        <v>39</v>
      </c>
      <c r="R642" s="10" t="s">
        <v>28</v>
      </c>
      <c r="S642" s="10">
        <v>2</v>
      </c>
      <c r="T642" s="10" t="s">
        <v>116</v>
      </c>
      <c r="U642" s="10">
        <v>82.386804966281403</v>
      </c>
      <c r="V642" s="10">
        <v>0.42077616664502898</v>
      </c>
      <c r="W642" s="10">
        <v>81.562083679657206</v>
      </c>
      <c r="X642" s="10">
        <v>83.211526252905699</v>
      </c>
      <c r="Y642" s="10">
        <v>0.82472128662429611</v>
      </c>
      <c r="Z642" s="10">
        <v>0.82472128662419664</v>
      </c>
    </row>
    <row r="643" spans="10:26">
      <c r="J643" s="11"/>
      <c r="K643" s="11"/>
      <c r="P643" s="9" t="str">
        <f t="shared" si="27"/>
        <v>2005 - 2009_Flintshire_3_LE_females</v>
      </c>
      <c r="Q643" s="10" t="s">
        <v>39</v>
      </c>
      <c r="R643" s="10" t="s">
        <v>28</v>
      </c>
      <c r="S643" s="10">
        <v>3</v>
      </c>
      <c r="T643" s="10" t="s">
        <v>116</v>
      </c>
      <c r="U643" s="10">
        <v>81.513972549219602</v>
      </c>
      <c r="V643" s="10">
        <v>0.47784297768876599</v>
      </c>
      <c r="W643" s="10">
        <v>80.577400312949706</v>
      </c>
      <c r="X643" s="10">
        <v>82.450544785489598</v>
      </c>
      <c r="Y643" s="10">
        <v>0.93657223626999553</v>
      </c>
      <c r="Z643" s="10">
        <v>0.93657223626989605</v>
      </c>
    </row>
    <row r="644" spans="10:26">
      <c r="J644" s="11"/>
      <c r="K644" s="11"/>
      <c r="P644" s="9" t="str">
        <f t="shared" si="27"/>
        <v>2005 - 2009_Flintshire_4_LE_females</v>
      </c>
      <c r="Q644" s="10" t="s">
        <v>39</v>
      </c>
      <c r="R644" s="10" t="s">
        <v>28</v>
      </c>
      <c r="S644" s="10">
        <v>4</v>
      </c>
      <c r="T644" s="10" t="s">
        <v>116</v>
      </c>
      <c r="U644" s="10">
        <v>80.670845835374095</v>
      </c>
      <c r="V644" s="10">
        <v>0.48432779756504202</v>
      </c>
      <c r="W644" s="10">
        <v>79.721563352146703</v>
      </c>
      <c r="X644" s="10">
        <v>81.620128318601601</v>
      </c>
      <c r="Y644" s="10">
        <v>0.94928248322750619</v>
      </c>
      <c r="Z644" s="10">
        <v>0.9492824832273925</v>
      </c>
    </row>
    <row r="645" spans="10:26">
      <c r="J645" s="11"/>
      <c r="K645" s="11"/>
      <c r="P645" s="9" t="str">
        <f t="shared" ref="P645:P708" si="28">R645&amp;"_"&amp;Q645&amp;"_"&amp;S645&amp;"_"&amp;"LE"&amp;"_"&amp;T645</f>
        <v>2005 - 2009_Flintshire_5_LE_females</v>
      </c>
      <c r="Q645" s="10" t="s">
        <v>39</v>
      </c>
      <c r="R645" s="10" t="s">
        <v>28</v>
      </c>
      <c r="S645" s="10">
        <v>5</v>
      </c>
      <c r="T645" s="10" t="s">
        <v>116</v>
      </c>
      <c r="U645" s="10">
        <v>79.097559282267497</v>
      </c>
      <c r="V645" s="10">
        <v>0.48902797484727101</v>
      </c>
      <c r="W645" s="10">
        <v>78.139064451566895</v>
      </c>
      <c r="X645" s="10">
        <v>80.056054112968198</v>
      </c>
      <c r="Y645" s="10">
        <v>0.95849483070070107</v>
      </c>
      <c r="Z645" s="10">
        <v>0.9584948307006016</v>
      </c>
    </row>
    <row r="646" spans="10:26">
      <c r="J646" s="11"/>
      <c r="K646" s="11"/>
      <c r="P646" s="9" t="str">
        <f t="shared" si="28"/>
        <v>2005 - 2009_Gwynedd_0_LE_females</v>
      </c>
      <c r="Q646" s="10" t="s">
        <v>40</v>
      </c>
      <c r="R646" s="10" t="s">
        <v>28</v>
      </c>
      <c r="S646" s="10">
        <v>0</v>
      </c>
      <c r="T646" s="10" t="s">
        <v>116</v>
      </c>
      <c r="U646" s="10">
        <v>82.009813829431906</v>
      </c>
      <c r="V646" s="10">
        <v>0.22783080896456601</v>
      </c>
      <c r="W646" s="10">
        <v>81.563265443861297</v>
      </c>
      <c r="X646" s="10">
        <v>82.4563622150025</v>
      </c>
      <c r="Y646" s="10">
        <v>0.44654838557059406</v>
      </c>
      <c r="Z646" s="10">
        <v>0.44654838557060827</v>
      </c>
    </row>
    <row r="647" spans="10:26">
      <c r="J647" s="11"/>
      <c r="K647" s="11"/>
      <c r="P647" s="9" t="str">
        <f t="shared" si="28"/>
        <v>2005 - 2009_Gwynedd_1_LE_females</v>
      </c>
      <c r="Q647" s="10" t="s">
        <v>40</v>
      </c>
      <c r="R647" s="10" t="s">
        <v>28</v>
      </c>
      <c r="S647" s="10">
        <v>1</v>
      </c>
      <c r="T647" s="10" t="s">
        <v>116</v>
      </c>
      <c r="U647" s="10">
        <v>82.493097532722899</v>
      </c>
      <c r="V647" s="10">
        <v>0.47147716031041798</v>
      </c>
      <c r="W647" s="10">
        <v>81.569002298514405</v>
      </c>
      <c r="X647" s="10">
        <v>83.417192766931294</v>
      </c>
      <c r="Y647" s="10">
        <v>0.92409523420839434</v>
      </c>
      <c r="Z647" s="10">
        <v>0.92409523420849382</v>
      </c>
    </row>
    <row r="648" spans="10:26">
      <c r="J648" s="11"/>
      <c r="K648" s="11"/>
      <c r="P648" s="9" t="str">
        <f t="shared" si="28"/>
        <v>2005 - 2009_Gwynedd_2_LE_females</v>
      </c>
      <c r="Q648" s="10" t="s">
        <v>40</v>
      </c>
      <c r="R648" s="10" t="s">
        <v>28</v>
      </c>
      <c r="S648" s="10">
        <v>2</v>
      </c>
      <c r="T648" s="10" t="s">
        <v>116</v>
      </c>
      <c r="U648" s="10">
        <v>82.112414720399499</v>
      </c>
      <c r="V648" s="10">
        <v>0.51217619779294798</v>
      </c>
      <c r="W648" s="10">
        <v>81.108549372725406</v>
      </c>
      <c r="X648" s="10">
        <v>83.116280068073706</v>
      </c>
      <c r="Y648" s="10">
        <v>1.003865347674207</v>
      </c>
      <c r="Z648" s="10">
        <v>1.0038653476740933</v>
      </c>
    </row>
    <row r="649" spans="10:26">
      <c r="J649" s="11"/>
      <c r="K649" s="11"/>
      <c r="P649" s="9" t="str">
        <f t="shared" si="28"/>
        <v>2005 - 2009_Gwynedd_3_LE_females</v>
      </c>
      <c r="Q649" s="10" t="s">
        <v>40</v>
      </c>
      <c r="R649" s="10" t="s">
        <v>28</v>
      </c>
      <c r="S649" s="10">
        <v>3</v>
      </c>
      <c r="T649" s="10" t="s">
        <v>116</v>
      </c>
      <c r="U649" s="10">
        <v>83.765633246597204</v>
      </c>
      <c r="V649" s="10">
        <v>0.50676900359008203</v>
      </c>
      <c r="W649" s="10">
        <v>82.772365999560606</v>
      </c>
      <c r="X649" s="10">
        <v>84.758900493633703</v>
      </c>
      <c r="Y649" s="10">
        <v>0.99326724703649916</v>
      </c>
      <c r="Z649" s="10">
        <v>0.99326724703659863</v>
      </c>
    </row>
    <row r="650" spans="10:26">
      <c r="J650" s="11"/>
      <c r="K650" s="11"/>
      <c r="P650" s="9" t="str">
        <f t="shared" si="28"/>
        <v>2005 - 2009_Gwynedd_4_LE_females</v>
      </c>
      <c r="Q650" s="10" t="s">
        <v>40</v>
      </c>
      <c r="R650" s="10" t="s">
        <v>28</v>
      </c>
      <c r="S650" s="10">
        <v>4</v>
      </c>
      <c r="T650" s="10" t="s">
        <v>116</v>
      </c>
      <c r="U650" s="10">
        <v>81.393478850592999</v>
      </c>
      <c r="V650" s="10">
        <v>0.50974955698626001</v>
      </c>
      <c r="W650" s="10">
        <v>80.394369718899895</v>
      </c>
      <c r="X650" s="10">
        <v>82.392587982286003</v>
      </c>
      <c r="Y650" s="10">
        <v>0.99910913169300386</v>
      </c>
      <c r="Z650" s="10">
        <v>0.99910913169310334</v>
      </c>
    </row>
    <row r="651" spans="10:26">
      <c r="J651" s="11"/>
      <c r="K651" s="11"/>
      <c r="P651" s="9" t="str">
        <f t="shared" si="28"/>
        <v>2005 - 2009_Gwynedd_5_LE_females</v>
      </c>
      <c r="Q651" s="10" t="s">
        <v>40</v>
      </c>
      <c r="R651" s="10" t="s">
        <v>28</v>
      </c>
      <c r="S651" s="10">
        <v>5</v>
      </c>
      <c r="T651" s="10" t="s">
        <v>116</v>
      </c>
      <c r="U651" s="10">
        <v>80.467593575390396</v>
      </c>
      <c r="V651" s="10">
        <v>0.53927301986283704</v>
      </c>
      <c r="W651" s="10">
        <v>79.410618456459304</v>
      </c>
      <c r="X651" s="10">
        <v>81.524568694321601</v>
      </c>
      <c r="Y651" s="10">
        <v>1.0569751189312058</v>
      </c>
      <c r="Z651" s="10">
        <v>1.0569751189310921</v>
      </c>
    </row>
    <row r="652" spans="10:26">
      <c r="J652" s="11"/>
      <c r="K652" s="11"/>
      <c r="P652" s="9" t="str">
        <f t="shared" si="28"/>
        <v>2005 - 2009_Isle of Anglesey_0_LE_females</v>
      </c>
      <c r="Q652" s="10" t="s">
        <v>41</v>
      </c>
      <c r="R652" s="10" t="s">
        <v>28</v>
      </c>
      <c r="S652" s="10">
        <v>0</v>
      </c>
      <c r="T652" s="10" t="s">
        <v>116</v>
      </c>
      <c r="U652" s="10">
        <v>81.974631029512196</v>
      </c>
      <c r="V652" s="10">
        <v>0.30805614313069901</v>
      </c>
      <c r="W652" s="10">
        <v>81.370840988976099</v>
      </c>
      <c r="X652" s="10">
        <v>82.578421070048407</v>
      </c>
      <c r="Y652" s="10">
        <v>0.60379004053621088</v>
      </c>
      <c r="Z652" s="10">
        <v>0.60379004053609719</v>
      </c>
    </row>
    <row r="653" spans="10:26">
      <c r="J653" s="11"/>
      <c r="K653" s="11"/>
      <c r="P653" s="9" t="str">
        <f t="shared" si="28"/>
        <v>2005 - 2009_Isle of Anglesey_1_LE_females</v>
      </c>
      <c r="Q653" s="10" t="s">
        <v>41</v>
      </c>
      <c r="R653" s="10" t="s">
        <v>28</v>
      </c>
      <c r="S653" s="10">
        <v>1</v>
      </c>
      <c r="T653" s="10" t="s">
        <v>116</v>
      </c>
      <c r="U653" s="10">
        <v>83.381793390277394</v>
      </c>
      <c r="V653" s="10">
        <v>0.724149945627659</v>
      </c>
      <c r="W653" s="10">
        <v>81.962459496847202</v>
      </c>
      <c r="X653" s="10">
        <v>84.801127283707601</v>
      </c>
      <c r="Y653" s="10">
        <v>1.4193338934302062</v>
      </c>
      <c r="Z653" s="10">
        <v>1.419333893430192</v>
      </c>
    </row>
    <row r="654" spans="10:26">
      <c r="J654" s="11"/>
      <c r="K654" s="11"/>
      <c r="P654" s="9" t="str">
        <f t="shared" si="28"/>
        <v>2005 - 2009_Isle of Anglesey_2_LE_females</v>
      </c>
      <c r="Q654" s="10" t="s">
        <v>41</v>
      </c>
      <c r="R654" s="10" t="s">
        <v>28</v>
      </c>
      <c r="S654" s="10">
        <v>2</v>
      </c>
      <c r="T654" s="10" t="s">
        <v>116</v>
      </c>
      <c r="U654" s="10">
        <v>83.247425483738596</v>
      </c>
      <c r="V654" s="10">
        <v>0.75366342222400695</v>
      </c>
      <c r="W654" s="10">
        <v>81.7702451761796</v>
      </c>
      <c r="X654" s="10">
        <v>84.724605791297705</v>
      </c>
      <c r="Y654" s="10">
        <v>1.4771803075591095</v>
      </c>
      <c r="Z654" s="10">
        <v>1.4771803075589958</v>
      </c>
    </row>
    <row r="655" spans="10:26">
      <c r="J655" s="11"/>
      <c r="K655" s="11"/>
      <c r="P655" s="9" t="str">
        <f t="shared" si="28"/>
        <v>2005 - 2009_Isle of Anglesey_3_LE_females</v>
      </c>
      <c r="Q655" s="10" t="s">
        <v>41</v>
      </c>
      <c r="R655" s="10" t="s">
        <v>28</v>
      </c>
      <c r="S655" s="10">
        <v>3</v>
      </c>
      <c r="T655" s="10" t="s">
        <v>116</v>
      </c>
      <c r="U655" s="10">
        <v>81.700424904760197</v>
      </c>
      <c r="V655" s="10">
        <v>0.62196422148732899</v>
      </c>
      <c r="W655" s="10">
        <v>80.481375030645097</v>
      </c>
      <c r="X655" s="10">
        <v>82.919474778875397</v>
      </c>
      <c r="Y655" s="10">
        <v>1.2190498741151998</v>
      </c>
      <c r="Z655" s="10">
        <v>1.2190498741151004</v>
      </c>
    </row>
    <row r="656" spans="10:26">
      <c r="J656" s="11"/>
      <c r="K656" s="11"/>
      <c r="P656" s="9" t="str">
        <f t="shared" si="28"/>
        <v>2005 - 2009_Isle of Anglesey_4_LE_females</v>
      </c>
      <c r="Q656" s="10" t="s">
        <v>41</v>
      </c>
      <c r="R656" s="10" t="s">
        <v>28</v>
      </c>
      <c r="S656" s="10">
        <v>4</v>
      </c>
      <c r="T656" s="10" t="s">
        <v>116</v>
      </c>
      <c r="U656" s="10">
        <v>81.662850699142695</v>
      </c>
      <c r="V656" s="10">
        <v>0.70696774872982104</v>
      </c>
      <c r="W656" s="10">
        <v>80.277193911632295</v>
      </c>
      <c r="X656" s="10">
        <v>83.048507486653193</v>
      </c>
      <c r="Y656" s="10">
        <v>1.3856567875104986</v>
      </c>
      <c r="Z656" s="10">
        <v>1.3856567875103991</v>
      </c>
    </row>
    <row r="657" spans="10:26">
      <c r="J657" s="11"/>
      <c r="K657" s="11"/>
      <c r="P657" s="9" t="str">
        <f t="shared" si="28"/>
        <v>2005 - 2009_Isle of Anglesey_5_LE_females</v>
      </c>
      <c r="Q657" s="10" t="s">
        <v>41</v>
      </c>
      <c r="R657" s="10" t="s">
        <v>28</v>
      </c>
      <c r="S657" s="10">
        <v>5</v>
      </c>
      <c r="T657" s="10" t="s">
        <v>116</v>
      </c>
      <c r="U657" s="10">
        <v>79.7432438714456</v>
      </c>
      <c r="V657" s="10">
        <v>0.66526468045653198</v>
      </c>
      <c r="W657" s="10">
        <v>78.439325097750796</v>
      </c>
      <c r="X657" s="10">
        <v>81.047162645140503</v>
      </c>
      <c r="Y657" s="10">
        <v>1.3039187736949032</v>
      </c>
      <c r="Z657" s="10">
        <v>1.3039187736948037</v>
      </c>
    </row>
    <row r="658" spans="10:26">
      <c r="J658" s="11"/>
      <c r="K658" s="11"/>
      <c r="P658" s="9" t="str">
        <f t="shared" si="28"/>
        <v>2005 - 2009_Merthyr Tydfil_0_LE_females</v>
      </c>
      <c r="Q658" s="10" t="s">
        <v>43</v>
      </c>
      <c r="R658" s="10" t="s">
        <v>28</v>
      </c>
      <c r="S658" s="10">
        <v>0</v>
      </c>
      <c r="T658" s="10" t="s">
        <v>116</v>
      </c>
      <c r="U658" s="10">
        <v>79.602093218232</v>
      </c>
      <c r="V658" s="10">
        <v>0.36049653815080901</v>
      </c>
      <c r="W658" s="10">
        <v>78.895520003456497</v>
      </c>
      <c r="X658" s="10">
        <v>80.308666433007602</v>
      </c>
      <c r="Y658" s="10">
        <v>0.70657321477560231</v>
      </c>
      <c r="Z658" s="10">
        <v>0.70657321477550283</v>
      </c>
    </row>
    <row r="659" spans="10:26">
      <c r="J659" s="11"/>
      <c r="K659" s="11"/>
      <c r="P659" s="9" t="str">
        <f t="shared" si="28"/>
        <v>2005 - 2009_Merthyr Tydfil_1_LE_females</v>
      </c>
      <c r="Q659" s="10" t="s">
        <v>43</v>
      </c>
      <c r="R659" s="10" t="s">
        <v>28</v>
      </c>
      <c r="S659" s="10">
        <v>1</v>
      </c>
      <c r="T659" s="10" t="s">
        <v>116</v>
      </c>
      <c r="U659" s="10">
        <v>83.232745859448002</v>
      </c>
      <c r="V659" s="10">
        <v>0.76424378986615205</v>
      </c>
      <c r="W659" s="10">
        <v>81.7348280313104</v>
      </c>
      <c r="X659" s="10">
        <v>84.730663687585704</v>
      </c>
      <c r="Y659" s="10">
        <v>1.4979178281377017</v>
      </c>
      <c r="Z659" s="10">
        <v>1.4979178281376022</v>
      </c>
    </row>
    <row r="660" spans="10:26">
      <c r="J660" s="11"/>
      <c r="K660" s="11"/>
      <c r="P660" s="9" t="str">
        <f t="shared" si="28"/>
        <v>2005 - 2009_Merthyr Tydfil_2_LE_females</v>
      </c>
      <c r="Q660" s="10" t="s">
        <v>43</v>
      </c>
      <c r="R660" s="10" t="s">
        <v>28</v>
      </c>
      <c r="S660" s="10">
        <v>2</v>
      </c>
      <c r="T660" s="10" t="s">
        <v>116</v>
      </c>
      <c r="U660" s="10">
        <v>81.202832252266305</v>
      </c>
      <c r="V660" s="10">
        <v>0.88619919737211506</v>
      </c>
      <c r="W660" s="10">
        <v>79.465881825417</v>
      </c>
      <c r="X660" s="10">
        <v>82.939782679115694</v>
      </c>
      <c r="Y660" s="10">
        <v>1.7369504268493898</v>
      </c>
      <c r="Z660" s="10">
        <v>1.7369504268493046</v>
      </c>
    </row>
    <row r="661" spans="10:26">
      <c r="J661" s="11"/>
      <c r="K661" s="11"/>
      <c r="P661" s="9" t="str">
        <f t="shared" si="28"/>
        <v>2005 - 2009_Merthyr Tydfil_3_LE_females</v>
      </c>
      <c r="Q661" s="10" t="s">
        <v>43</v>
      </c>
      <c r="R661" s="10" t="s">
        <v>28</v>
      </c>
      <c r="S661" s="10">
        <v>3</v>
      </c>
      <c r="T661" s="10" t="s">
        <v>116</v>
      </c>
      <c r="U661" s="10">
        <v>79.131545237484005</v>
      </c>
      <c r="V661" s="10">
        <v>0.80307741084775597</v>
      </c>
      <c r="W661" s="10">
        <v>77.5575135122224</v>
      </c>
      <c r="X661" s="10">
        <v>80.705576962745596</v>
      </c>
      <c r="Y661" s="10">
        <v>1.574031725261591</v>
      </c>
      <c r="Z661" s="10">
        <v>1.5740317252616052</v>
      </c>
    </row>
    <row r="662" spans="10:26">
      <c r="J662" s="11"/>
      <c r="K662" s="11"/>
      <c r="P662" s="9" t="str">
        <f t="shared" si="28"/>
        <v>2005 - 2009_Merthyr Tydfil_4_LE_females</v>
      </c>
      <c r="Q662" s="10" t="s">
        <v>43</v>
      </c>
      <c r="R662" s="10" t="s">
        <v>28</v>
      </c>
      <c r="S662" s="10">
        <v>4</v>
      </c>
      <c r="T662" s="10" t="s">
        <v>116</v>
      </c>
      <c r="U662" s="10">
        <v>77.510714061663094</v>
      </c>
      <c r="V662" s="10">
        <v>0.85861790748008104</v>
      </c>
      <c r="W662" s="10">
        <v>75.827822963002106</v>
      </c>
      <c r="X662" s="10">
        <v>79.193605160323997</v>
      </c>
      <c r="Y662" s="10">
        <v>1.6828910986609031</v>
      </c>
      <c r="Z662" s="10">
        <v>1.6828910986609884</v>
      </c>
    </row>
    <row r="663" spans="10:26">
      <c r="J663" s="11"/>
      <c r="K663" s="11"/>
      <c r="P663" s="9" t="str">
        <f t="shared" si="28"/>
        <v>2005 - 2009_Merthyr Tydfil_5_LE_females</v>
      </c>
      <c r="Q663" s="10" t="s">
        <v>43</v>
      </c>
      <c r="R663" s="10" t="s">
        <v>28</v>
      </c>
      <c r="S663" s="10">
        <v>5</v>
      </c>
      <c r="T663" s="10" t="s">
        <v>116</v>
      </c>
      <c r="U663" s="10">
        <v>77.445998254715505</v>
      </c>
      <c r="V663" s="10">
        <v>0.82743114328782397</v>
      </c>
      <c r="W663" s="10">
        <v>75.824233213871395</v>
      </c>
      <c r="X663" s="10">
        <v>79.067763295559701</v>
      </c>
      <c r="Y663" s="10">
        <v>1.6217650408441955</v>
      </c>
      <c r="Z663" s="10">
        <v>1.6217650408441102</v>
      </c>
    </row>
    <row r="664" spans="10:26">
      <c r="J664" s="11"/>
      <c r="K664" s="11"/>
      <c r="P664" s="9" t="str">
        <f t="shared" si="28"/>
        <v>2005 - 2009_Monmouthshire_0_LE_females</v>
      </c>
      <c r="Q664" s="10" t="s">
        <v>44</v>
      </c>
      <c r="R664" s="10" t="s">
        <v>28</v>
      </c>
      <c r="S664" s="10">
        <v>0</v>
      </c>
      <c r="T664" s="10" t="s">
        <v>116</v>
      </c>
      <c r="U664" s="10">
        <v>83.620289236759305</v>
      </c>
      <c r="V664" s="10">
        <v>0.27805931805543599</v>
      </c>
      <c r="W664" s="10">
        <v>83.075292973370594</v>
      </c>
      <c r="X664" s="10">
        <v>84.165285500148002</v>
      </c>
      <c r="Y664" s="10">
        <v>0.54499626338869689</v>
      </c>
      <c r="Z664" s="10">
        <v>0.5449962633887111</v>
      </c>
    </row>
    <row r="665" spans="10:26">
      <c r="J665" s="11"/>
      <c r="K665" s="11"/>
      <c r="P665" s="9" t="str">
        <f t="shared" si="28"/>
        <v>2005 - 2009_Monmouthshire_1_LE_females</v>
      </c>
      <c r="Q665" s="10" t="s">
        <v>44</v>
      </c>
      <c r="R665" s="10" t="s">
        <v>28</v>
      </c>
      <c r="S665" s="10">
        <v>1</v>
      </c>
      <c r="T665" s="10" t="s">
        <v>116</v>
      </c>
      <c r="U665" s="10">
        <v>85.912565760534505</v>
      </c>
      <c r="V665" s="10">
        <v>0.59372750262523899</v>
      </c>
      <c r="W665" s="10">
        <v>84.748859855389</v>
      </c>
      <c r="X665" s="10">
        <v>87.076271665679897</v>
      </c>
      <c r="Y665" s="10">
        <v>1.1637059051453917</v>
      </c>
      <c r="Z665" s="10">
        <v>1.1637059051455054</v>
      </c>
    </row>
    <row r="666" spans="10:26">
      <c r="J666" s="11"/>
      <c r="K666" s="11"/>
      <c r="P666" s="9" t="str">
        <f t="shared" si="28"/>
        <v>2005 - 2009_Monmouthshire_2_LE_females</v>
      </c>
      <c r="Q666" s="10" t="s">
        <v>44</v>
      </c>
      <c r="R666" s="10" t="s">
        <v>28</v>
      </c>
      <c r="S666" s="10">
        <v>2</v>
      </c>
      <c r="T666" s="10" t="s">
        <v>116</v>
      </c>
      <c r="U666" s="10">
        <v>83.397057884847598</v>
      </c>
      <c r="V666" s="10">
        <v>0.61633520044399803</v>
      </c>
      <c r="W666" s="10">
        <v>82.189040891977399</v>
      </c>
      <c r="X666" s="10">
        <v>84.605074877717797</v>
      </c>
      <c r="Y666" s="10">
        <v>1.2080169928701991</v>
      </c>
      <c r="Z666" s="10">
        <v>1.2080169928701991</v>
      </c>
    </row>
    <row r="667" spans="10:26">
      <c r="J667" s="11"/>
      <c r="K667" s="11"/>
      <c r="P667" s="9" t="str">
        <f t="shared" si="28"/>
        <v>2005 - 2009_Monmouthshire_3_LE_females</v>
      </c>
      <c r="Q667" s="10" t="s">
        <v>44</v>
      </c>
      <c r="R667" s="10" t="s">
        <v>28</v>
      </c>
      <c r="S667" s="10">
        <v>3</v>
      </c>
      <c r="T667" s="10" t="s">
        <v>116</v>
      </c>
      <c r="U667" s="10">
        <v>84.298622751041904</v>
      </c>
      <c r="V667" s="10">
        <v>0.66601400568643598</v>
      </c>
      <c r="W667" s="10">
        <v>82.993235299896398</v>
      </c>
      <c r="X667" s="10">
        <v>85.604010202187297</v>
      </c>
      <c r="Y667" s="10">
        <v>1.3053874511453927</v>
      </c>
      <c r="Z667" s="10">
        <v>1.3053874511455064</v>
      </c>
    </row>
    <row r="668" spans="10:26">
      <c r="J668" s="11"/>
      <c r="K668" s="11"/>
      <c r="P668" s="9" t="str">
        <f t="shared" si="28"/>
        <v>2005 - 2009_Monmouthshire_4_LE_females</v>
      </c>
      <c r="Q668" s="10" t="s">
        <v>44</v>
      </c>
      <c r="R668" s="10" t="s">
        <v>28</v>
      </c>
      <c r="S668" s="10">
        <v>4</v>
      </c>
      <c r="T668" s="10" t="s">
        <v>116</v>
      </c>
      <c r="U668" s="10">
        <v>82.783829471860997</v>
      </c>
      <c r="V668" s="10">
        <v>0.643461361601398</v>
      </c>
      <c r="W668" s="10">
        <v>81.522645203122295</v>
      </c>
      <c r="X668" s="10">
        <v>84.045013740599799</v>
      </c>
      <c r="Y668" s="10">
        <v>1.261184268738802</v>
      </c>
      <c r="Z668" s="10">
        <v>1.2611842687387025</v>
      </c>
    </row>
    <row r="669" spans="10:26">
      <c r="J669" s="11"/>
      <c r="K669" s="11"/>
      <c r="P669" s="9" t="str">
        <f t="shared" si="28"/>
        <v>2005 - 2009_Monmouthshire_5_LE_females</v>
      </c>
      <c r="Q669" s="10" t="s">
        <v>44</v>
      </c>
      <c r="R669" s="10" t="s">
        <v>28</v>
      </c>
      <c r="S669" s="10">
        <v>5</v>
      </c>
      <c r="T669" s="10" t="s">
        <v>116</v>
      </c>
      <c r="U669" s="10">
        <v>82.119901159855303</v>
      </c>
      <c r="V669" s="10">
        <v>0.62144708645959701</v>
      </c>
      <c r="W669" s="10">
        <v>80.901864870394505</v>
      </c>
      <c r="X669" s="10">
        <v>83.337937449316101</v>
      </c>
      <c r="Y669" s="10">
        <v>1.2180362894607981</v>
      </c>
      <c r="Z669" s="10">
        <v>1.2180362894607981</v>
      </c>
    </row>
    <row r="670" spans="10:26">
      <c r="J670" s="11"/>
      <c r="K670" s="11"/>
      <c r="P670" s="9" t="str">
        <f t="shared" si="28"/>
        <v>2005 - 2009_Neath Port Talbot_0_LE_females</v>
      </c>
      <c r="Q670" s="10" t="s">
        <v>45</v>
      </c>
      <c r="R670" s="10" t="s">
        <v>28</v>
      </c>
      <c r="S670" s="10">
        <v>0</v>
      </c>
      <c r="T670" s="10" t="s">
        <v>116</v>
      </c>
      <c r="U670" s="10">
        <v>80.6438358926479</v>
      </c>
      <c r="V670" s="10">
        <v>0.22841360829849999</v>
      </c>
      <c r="W670" s="10">
        <v>80.196145220382903</v>
      </c>
      <c r="X670" s="10">
        <v>81.091526564912996</v>
      </c>
      <c r="Y670" s="10">
        <v>0.44769067226509662</v>
      </c>
      <c r="Z670" s="10">
        <v>0.44769067226499715</v>
      </c>
    </row>
    <row r="671" spans="10:26">
      <c r="J671" s="11"/>
      <c r="K671" s="11"/>
      <c r="P671" s="9" t="str">
        <f t="shared" si="28"/>
        <v>2005 - 2009_Neath Port Talbot_1_LE_females</v>
      </c>
      <c r="Q671" s="10" t="s">
        <v>45</v>
      </c>
      <c r="R671" s="10" t="s">
        <v>28</v>
      </c>
      <c r="S671" s="10">
        <v>1</v>
      </c>
      <c r="T671" s="10" t="s">
        <v>116</v>
      </c>
      <c r="U671" s="10">
        <v>83.729679158732097</v>
      </c>
      <c r="V671" s="10">
        <v>0.53852019493798597</v>
      </c>
      <c r="W671" s="10">
        <v>82.6741795766536</v>
      </c>
      <c r="X671" s="10">
        <v>84.785178740810494</v>
      </c>
      <c r="Y671" s="10">
        <v>1.0554995820783972</v>
      </c>
      <c r="Z671" s="10">
        <v>1.0554995820784967</v>
      </c>
    </row>
    <row r="672" spans="10:26">
      <c r="J672" s="11"/>
      <c r="K672" s="11"/>
      <c r="P672" s="9" t="str">
        <f t="shared" si="28"/>
        <v>2005 - 2009_Neath Port Talbot_2_LE_females</v>
      </c>
      <c r="Q672" s="10" t="s">
        <v>45</v>
      </c>
      <c r="R672" s="10" t="s">
        <v>28</v>
      </c>
      <c r="S672" s="10">
        <v>2</v>
      </c>
      <c r="T672" s="10" t="s">
        <v>116</v>
      </c>
      <c r="U672" s="10">
        <v>81.471155448215796</v>
      </c>
      <c r="V672" s="10">
        <v>0.48148522942855798</v>
      </c>
      <c r="W672" s="10">
        <v>80.527444398535806</v>
      </c>
      <c r="X672" s="10">
        <v>82.414866497895801</v>
      </c>
      <c r="Y672" s="10">
        <v>0.94371104968000452</v>
      </c>
      <c r="Z672" s="10">
        <v>0.94371104967999031</v>
      </c>
    </row>
    <row r="673" spans="10:26">
      <c r="J673" s="11"/>
      <c r="K673" s="11"/>
      <c r="P673" s="9" t="str">
        <f t="shared" si="28"/>
        <v>2005 - 2009_Neath Port Talbot_3_LE_females</v>
      </c>
      <c r="Q673" s="10" t="s">
        <v>45</v>
      </c>
      <c r="R673" s="10" t="s">
        <v>28</v>
      </c>
      <c r="S673" s="10">
        <v>3</v>
      </c>
      <c r="T673" s="10" t="s">
        <v>116</v>
      </c>
      <c r="U673" s="10">
        <v>80.588402423168901</v>
      </c>
      <c r="V673" s="10">
        <v>0.49948489988463901</v>
      </c>
      <c r="W673" s="10">
        <v>79.609412019394995</v>
      </c>
      <c r="X673" s="10">
        <v>81.567392826942793</v>
      </c>
      <c r="Y673" s="10">
        <v>0.97899040377389213</v>
      </c>
      <c r="Z673" s="10">
        <v>0.97899040377390634</v>
      </c>
    </row>
    <row r="674" spans="10:26">
      <c r="J674" s="11"/>
      <c r="K674" s="11"/>
      <c r="P674" s="9" t="str">
        <f t="shared" si="28"/>
        <v>2005 - 2009_Neath Port Talbot_4_LE_females</v>
      </c>
      <c r="Q674" s="10" t="s">
        <v>45</v>
      </c>
      <c r="R674" s="10" t="s">
        <v>28</v>
      </c>
      <c r="S674" s="10">
        <v>4</v>
      </c>
      <c r="T674" s="10" t="s">
        <v>116</v>
      </c>
      <c r="U674" s="10">
        <v>80.001048063802301</v>
      </c>
      <c r="V674" s="10">
        <v>0.48409896482720999</v>
      </c>
      <c r="W674" s="10">
        <v>79.052214092740897</v>
      </c>
      <c r="X674" s="10">
        <v>80.949882034863606</v>
      </c>
      <c r="Y674" s="10">
        <v>0.94883397106130474</v>
      </c>
      <c r="Z674" s="10">
        <v>0.94883397106140421</v>
      </c>
    </row>
    <row r="675" spans="10:26">
      <c r="J675" s="11"/>
      <c r="K675" s="11"/>
      <c r="P675" s="9" t="str">
        <f t="shared" si="28"/>
        <v>2005 - 2009_Neath Port Talbot_5_LE_females</v>
      </c>
      <c r="Q675" s="10" t="s">
        <v>45</v>
      </c>
      <c r="R675" s="10" t="s">
        <v>28</v>
      </c>
      <c r="S675" s="10">
        <v>5</v>
      </c>
      <c r="T675" s="10" t="s">
        <v>116</v>
      </c>
      <c r="U675" s="10">
        <v>77.817202881535493</v>
      </c>
      <c r="V675" s="10">
        <v>0.57177717358860702</v>
      </c>
      <c r="W675" s="10">
        <v>76.696519621301803</v>
      </c>
      <c r="X675" s="10">
        <v>78.937886141769198</v>
      </c>
      <c r="Y675" s="10">
        <v>1.1206832602337045</v>
      </c>
      <c r="Z675" s="10">
        <v>1.1206832602336902</v>
      </c>
    </row>
    <row r="676" spans="10:26">
      <c r="J676" s="11"/>
      <c r="K676" s="11"/>
      <c r="P676" s="9" t="str">
        <f t="shared" si="28"/>
        <v>2005 - 2009_Newport_0_LE_females</v>
      </c>
      <c r="Q676" s="10" t="s">
        <v>46</v>
      </c>
      <c r="R676" s="10" t="s">
        <v>28</v>
      </c>
      <c r="S676" s="10">
        <v>0</v>
      </c>
      <c r="T676" s="10" t="s">
        <v>116</v>
      </c>
      <c r="U676" s="10">
        <v>81.426490023437594</v>
      </c>
      <c r="V676" s="10">
        <v>0.237588637495249</v>
      </c>
      <c r="W676" s="10">
        <v>80.960816293946905</v>
      </c>
      <c r="X676" s="10">
        <v>81.892163752928298</v>
      </c>
      <c r="Y676" s="10">
        <v>0.46567372949070318</v>
      </c>
      <c r="Z676" s="10">
        <v>0.46567372949068897</v>
      </c>
    </row>
    <row r="677" spans="10:26">
      <c r="J677" s="11"/>
      <c r="K677" s="11"/>
      <c r="P677" s="9" t="str">
        <f t="shared" si="28"/>
        <v>2005 - 2009_Newport_1_LE_females</v>
      </c>
      <c r="Q677" s="10" t="s">
        <v>46</v>
      </c>
      <c r="R677" s="10" t="s">
        <v>28</v>
      </c>
      <c r="S677" s="10">
        <v>1</v>
      </c>
      <c r="T677" s="10" t="s">
        <v>116</v>
      </c>
      <c r="U677" s="10">
        <v>85.187078622974298</v>
      </c>
      <c r="V677" s="10">
        <v>0.53478802042722395</v>
      </c>
      <c r="W677" s="10">
        <v>84.138894102936902</v>
      </c>
      <c r="X677" s="10">
        <v>86.235263143011693</v>
      </c>
      <c r="Y677" s="10">
        <v>1.0481845200373954</v>
      </c>
      <c r="Z677" s="10">
        <v>1.0481845200373954</v>
      </c>
    </row>
    <row r="678" spans="10:26">
      <c r="J678" s="11"/>
      <c r="K678" s="11"/>
      <c r="P678" s="9" t="str">
        <f t="shared" si="28"/>
        <v>2005 - 2009_Newport_2_LE_females</v>
      </c>
      <c r="Q678" s="10" t="s">
        <v>46</v>
      </c>
      <c r="R678" s="10" t="s">
        <v>28</v>
      </c>
      <c r="S678" s="10">
        <v>2</v>
      </c>
      <c r="T678" s="10" t="s">
        <v>116</v>
      </c>
      <c r="U678" s="10">
        <v>82.334928784487502</v>
      </c>
      <c r="V678" s="10">
        <v>0.461012508402737</v>
      </c>
      <c r="W678" s="10">
        <v>81.431344268018094</v>
      </c>
      <c r="X678" s="10">
        <v>83.238513300956896</v>
      </c>
      <c r="Y678" s="10">
        <v>0.90358451646939386</v>
      </c>
      <c r="Z678" s="10">
        <v>0.90358451646940807</v>
      </c>
    </row>
    <row r="679" spans="10:26">
      <c r="J679" s="11"/>
      <c r="K679" s="11"/>
      <c r="P679" s="9" t="str">
        <f t="shared" si="28"/>
        <v>2005 - 2009_Newport_3_LE_females</v>
      </c>
      <c r="Q679" s="10" t="s">
        <v>46</v>
      </c>
      <c r="R679" s="10" t="s">
        <v>28</v>
      </c>
      <c r="S679" s="10">
        <v>3</v>
      </c>
      <c r="T679" s="10" t="s">
        <v>116</v>
      </c>
      <c r="U679" s="10">
        <v>79.922077228628595</v>
      </c>
      <c r="V679" s="10">
        <v>0.50373560628900405</v>
      </c>
      <c r="W679" s="10">
        <v>78.934755440302098</v>
      </c>
      <c r="X679" s="10">
        <v>80.909399016955007</v>
      </c>
      <c r="Y679" s="10">
        <v>0.98732178832641182</v>
      </c>
      <c r="Z679" s="10">
        <v>0.98732178832649709</v>
      </c>
    </row>
    <row r="680" spans="10:26">
      <c r="J680" s="11"/>
      <c r="K680" s="11"/>
      <c r="P680" s="9" t="str">
        <f t="shared" si="28"/>
        <v>2005 - 2009_Newport_4_LE_females</v>
      </c>
      <c r="Q680" s="10" t="s">
        <v>46</v>
      </c>
      <c r="R680" s="10" t="s">
        <v>28</v>
      </c>
      <c r="S680" s="10">
        <v>4</v>
      </c>
      <c r="T680" s="10" t="s">
        <v>116</v>
      </c>
      <c r="U680" s="10">
        <v>80.975690683242703</v>
      </c>
      <c r="V680" s="10">
        <v>0.58831237748199505</v>
      </c>
      <c r="W680" s="10">
        <v>79.822598423377997</v>
      </c>
      <c r="X680" s="10">
        <v>82.128782943107396</v>
      </c>
      <c r="Y680" s="10">
        <v>1.1530922598646924</v>
      </c>
      <c r="Z680" s="10">
        <v>1.1530922598647066</v>
      </c>
    </row>
    <row r="681" spans="10:26">
      <c r="J681" s="11"/>
      <c r="K681" s="11"/>
      <c r="P681" s="9" t="str">
        <f t="shared" si="28"/>
        <v>2005 - 2009_Newport_5_LE_females</v>
      </c>
      <c r="Q681" s="10" t="s">
        <v>46</v>
      </c>
      <c r="R681" s="10" t="s">
        <v>28</v>
      </c>
      <c r="S681" s="10">
        <v>5</v>
      </c>
      <c r="T681" s="10" t="s">
        <v>116</v>
      </c>
      <c r="U681" s="10">
        <v>79.637799911044596</v>
      </c>
      <c r="V681" s="10">
        <v>0.64324567776048103</v>
      </c>
      <c r="W681" s="10">
        <v>78.377038382633998</v>
      </c>
      <c r="X681" s="10">
        <v>80.898561439455094</v>
      </c>
      <c r="Y681" s="10">
        <v>1.260761528410498</v>
      </c>
      <c r="Z681" s="10">
        <v>1.2607615284105975</v>
      </c>
    </row>
    <row r="682" spans="10:26">
      <c r="J682" s="11"/>
      <c r="K682" s="11"/>
      <c r="P682" s="9" t="str">
        <f t="shared" si="28"/>
        <v>2005 - 2009_Pembrokeshire_0_LE_females</v>
      </c>
      <c r="Q682" s="10" t="s">
        <v>47</v>
      </c>
      <c r="R682" s="10" t="s">
        <v>28</v>
      </c>
      <c r="S682" s="10">
        <v>0</v>
      </c>
      <c r="T682" s="10" t="s">
        <v>116</v>
      </c>
      <c r="U682" s="10">
        <v>81.933582680589595</v>
      </c>
      <c r="V682" s="10">
        <v>0.228128915136312</v>
      </c>
      <c r="W682" s="10">
        <v>81.486450006922396</v>
      </c>
      <c r="X682" s="10">
        <v>82.380715354256793</v>
      </c>
      <c r="Y682" s="10">
        <v>0.44713267366719833</v>
      </c>
      <c r="Z682" s="10">
        <v>0.44713267366719833</v>
      </c>
    </row>
    <row r="683" spans="10:26">
      <c r="J683" s="11"/>
      <c r="K683" s="11"/>
      <c r="P683" s="9" t="str">
        <f t="shared" si="28"/>
        <v>2005 - 2009_Pembrokeshire_1_LE_females</v>
      </c>
      <c r="Q683" s="10" t="s">
        <v>47</v>
      </c>
      <c r="R683" s="10" t="s">
        <v>28</v>
      </c>
      <c r="S683" s="10">
        <v>1</v>
      </c>
      <c r="T683" s="10" t="s">
        <v>116</v>
      </c>
      <c r="U683" s="10">
        <v>83.321654035683196</v>
      </c>
      <c r="V683" s="10">
        <v>0.49452102450102398</v>
      </c>
      <c r="W683" s="10">
        <v>82.352392827661205</v>
      </c>
      <c r="X683" s="10">
        <v>84.2909152437053</v>
      </c>
      <c r="Y683" s="10">
        <v>0.96926120802210392</v>
      </c>
      <c r="Z683" s="10">
        <v>0.96926120802199023</v>
      </c>
    </row>
    <row r="684" spans="10:26">
      <c r="J684" s="11"/>
      <c r="K684" s="11"/>
      <c r="P684" s="9" t="str">
        <f t="shared" si="28"/>
        <v>2005 - 2009_Pembrokeshire_2_LE_females</v>
      </c>
      <c r="Q684" s="10" t="s">
        <v>47</v>
      </c>
      <c r="R684" s="10" t="s">
        <v>28</v>
      </c>
      <c r="S684" s="10">
        <v>2</v>
      </c>
      <c r="T684" s="10" t="s">
        <v>116</v>
      </c>
      <c r="U684" s="10">
        <v>82.449872630913006</v>
      </c>
      <c r="V684" s="10">
        <v>0.55812563990532804</v>
      </c>
      <c r="W684" s="10">
        <v>81.355946376698597</v>
      </c>
      <c r="X684" s="10">
        <v>83.543798885127501</v>
      </c>
      <c r="Y684" s="10">
        <v>1.0939262542144945</v>
      </c>
      <c r="Z684" s="10">
        <v>1.0939262542144093</v>
      </c>
    </row>
    <row r="685" spans="10:26">
      <c r="J685" s="11"/>
      <c r="K685" s="11"/>
      <c r="P685" s="9" t="str">
        <f t="shared" si="28"/>
        <v>2005 - 2009_Pembrokeshire_3_LE_females</v>
      </c>
      <c r="Q685" s="10" t="s">
        <v>47</v>
      </c>
      <c r="R685" s="10" t="s">
        <v>28</v>
      </c>
      <c r="S685" s="10">
        <v>3</v>
      </c>
      <c r="T685" s="10" t="s">
        <v>116</v>
      </c>
      <c r="U685" s="10">
        <v>82.444108815775095</v>
      </c>
      <c r="V685" s="10">
        <v>0.55384113069629903</v>
      </c>
      <c r="W685" s="10">
        <v>81.358580199610401</v>
      </c>
      <c r="X685" s="10">
        <v>83.529637431939904</v>
      </c>
      <c r="Y685" s="10">
        <v>1.0855286161648081</v>
      </c>
      <c r="Z685" s="10">
        <v>1.0855286161646944</v>
      </c>
    </row>
    <row r="686" spans="10:26">
      <c r="J686" s="11"/>
      <c r="K686" s="11"/>
      <c r="P686" s="9" t="str">
        <f t="shared" si="28"/>
        <v>2005 - 2009_Pembrokeshire_4_LE_females</v>
      </c>
      <c r="Q686" s="10" t="s">
        <v>47</v>
      </c>
      <c r="R686" s="10" t="s">
        <v>28</v>
      </c>
      <c r="S686" s="10">
        <v>4</v>
      </c>
      <c r="T686" s="10" t="s">
        <v>116</v>
      </c>
      <c r="U686" s="10">
        <v>81.122928448894896</v>
      </c>
      <c r="V686" s="10">
        <v>0.49796634104402399</v>
      </c>
      <c r="W686" s="10">
        <v>80.146914420448596</v>
      </c>
      <c r="X686" s="10">
        <v>82.098942477341197</v>
      </c>
      <c r="Y686" s="10">
        <v>0.97601402844630059</v>
      </c>
      <c r="Z686" s="10">
        <v>0.97601402844630059</v>
      </c>
    </row>
    <row r="687" spans="10:26">
      <c r="J687" s="11"/>
      <c r="K687" s="11"/>
      <c r="P687" s="9" t="str">
        <f t="shared" si="28"/>
        <v>2005 - 2009_Pembrokeshire_5_LE_females</v>
      </c>
      <c r="Q687" s="10" t="s">
        <v>47</v>
      </c>
      <c r="R687" s="10" t="s">
        <v>28</v>
      </c>
      <c r="S687" s="10">
        <v>5</v>
      </c>
      <c r="T687" s="10" t="s">
        <v>116</v>
      </c>
      <c r="U687" s="10">
        <v>79.891085043921294</v>
      </c>
      <c r="V687" s="10">
        <v>0.485060968133604</v>
      </c>
      <c r="W687" s="10">
        <v>78.940365546379397</v>
      </c>
      <c r="X687" s="10">
        <v>80.841804541463205</v>
      </c>
      <c r="Y687" s="10">
        <v>0.9507194975419111</v>
      </c>
      <c r="Z687" s="10">
        <v>0.95071949754189689</v>
      </c>
    </row>
    <row r="688" spans="10:26">
      <c r="J688" s="11"/>
      <c r="K688" s="11"/>
      <c r="P688" s="9" t="str">
        <f t="shared" si="28"/>
        <v>2005 - 2009_Powys_0_LE_females</v>
      </c>
      <c r="Q688" s="10" t="s">
        <v>57</v>
      </c>
      <c r="R688" s="10" t="s">
        <v>28</v>
      </c>
      <c r="S688" s="10">
        <v>0</v>
      </c>
      <c r="T688" s="10" t="s">
        <v>116</v>
      </c>
      <c r="U688" s="10">
        <v>82.710387214127095</v>
      </c>
      <c r="V688" s="10">
        <v>0.242669881236969</v>
      </c>
      <c r="W688" s="10">
        <v>82.234754246902597</v>
      </c>
      <c r="X688" s="10">
        <v>83.186020181351495</v>
      </c>
      <c r="Y688" s="10">
        <v>0.47563296722439929</v>
      </c>
      <c r="Z688" s="10">
        <v>0.47563296722449877</v>
      </c>
    </row>
    <row r="689" spans="10:26">
      <c r="J689" s="11"/>
      <c r="K689" s="11"/>
      <c r="P689" s="9" t="str">
        <f t="shared" si="28"/>
        <v>2005 - 2009_Powys_1_LE_females</v>
      </c>
      <c r="Q689" s="10" t="s">
        <v>57</v>
      </c>
      <c r="R689" s="10" t="s">
        <v>28</v>
      </c>
      <c r="S689" s="10">
        <v>1</v>
      </c>
      <c r="T689" s="10" t="s">
        <v>116</v>
      </c>
      <c r="U689" s="10">
        <v>84.067751001484595</v>
      </c>
      <c r="V689" s="10">
        <v>0.57791228231552105</v>
      </c>
      <c r="W689" s="10">
        <v>82.935042928146203</v>
      </c>
      <c r="X689" s="10">
        <v>85.200459074823002</v>
      </c>
      <c r="Y689" s="10">
        <v>1.1327080733384065</v>
      </c>
      <c r="Z689" s="10">
        <v>1.1327080733383923</v>
      </c>
    </row>
    <row r="690" spans="10:26">
      <c r="J690" s="11"/>
      <c r="K690" s="11"/>
      <c r="P690" s="9" t="str">
        <f t="shared" si="28"/>
        <v>2005 - 2009_Powys_2_LE_females</v>
      </c>
      <c r="Q690" s="10" t="s">
        <v>57</v>
      </c>
      <c r="R690" s="10" t="s">
        <v>28</v>
      </c>
      <c r="S690" s="10">
        <v>2</v>
      </c>
      <c r="T690" s="10" t="s">
        <v>116</v>
      </c>
      <c r="U690" s="10">
        <v>83.504831985383703</v>
      </c>
      <c r="V690" s="10">
        <v>0.567909362699481</v>
      </c>
      <c r="W690" s="10">
        <v>82.391729634492705</v>
      </c>
      <c r="X690" s="10">
        <v>84.617934336274701</v>
      </c>
      <c r="Y690" s="10">
        <v>1.1131023508909976</v>
      </c>
      <c r="Z690" s="10">
        <v>1.1131023508909976</v>
      </c>
    </row>
    <row r="691" spans="10:26">
      <c r="J691" s="11"/>
      <c r="K691" s="11"/>
      <c r="P691" s="9" t="str">
        <f t="shared" si="28"/>
        <v>2005 - 2009_Powys_3_LE_females</v>
      </c>
      <c r="Q691" s="10" t="s">
        <v>57</v>
      </c>
      <c r="R691" s="10" t="s">
        <v>28</v>
      </c>
      <c r="S691" s="10">
        <v>3</v>
      </c>
      <c r="T691" s="10" t="s">
        <v>116</v>
      </c>
      <c r="U691" s="10">
        <v>84.234664093965407</v>
      </c>
      <c r="V691" s="10">
        <v>0.58161360726017197</v>
      </c>
      <c r="W691" s="10">
        <v>83.094701423735501</v>
      </c>
      <c r="X691" s="10">
        <v>85.374626764195398</v>
      </c>
      <c r="Y691" s="10">
        <v>1.1399626702299912</v>
      </c>
      <c r="Z691" s="10">
        <v>1.1399626702299059</v>
      </c>
    </row>
    <row r="692" spans="10:26">
      <c r="J692" s="11"/>
      <c r="K692" s="11"/>
      <c r="P692" s="9" t="str">
        <f t="shared" si="28"/>
        <v>2005 - 2009_Powys_4_LE_females</v>
      </c>
      <c r="Q692" s="10" t="s">
        <v>57</v>
      </c>
      <c r="R692" s="10" t="s">
        <v>28</v>
      </c>
      <c r="S692" s="10">
        <v>4</v>
      </c>
      <c r="T692" s="10" t="s">
        <v>116</v>
      </c>
      <c r="U692" s="10">
        <v>83.846317875148998</v>
      </c>
      <c r="V692" s="10">
        <v>0.49696562937974997</v>
      </c>
      <c r="W692" s="10">
        <v>82.872265241564705</v>
      </c>
      <c r="X692" s="10">
        <v>84.820370508733404</v>
      </c>
      <c r="Y692" s="10">
        <v>0.97405263358440664</v>
      </c>
      <c r="Z692" s="10">
        <v>0.97405263358429295</v>
      </c>
    </row>
    <row r="693" spans="10:26">
      <c r="J693" s="11"/>
      <c r="K693" s="11"/>
      <c r="P693" s="9" t="str">
        <f t="shared" si="28"/>
        <v>2005 - 2009_Powys_5_LE_females</v>
      </c>
      <c r="Q693" s="10" t="s">
        <v>57</v>
      </c>
      <c r="R693" s="10" t="s">
        <v>28</v>
      </c>
      <c r="S693" s="10">
        <v>5</v>
      </c>
      <c r="T693" s="10" t="s">
        <v>116</v>
      </c>
      <c r="U693" s="10">
        <v>79.071023208268798</v>
      </c>
      <c r="V693" s="10">
        <v>0.54944388620498796</v>
      </c>
      <c r="W693" s="10">
        <v>77.994113191306994</v>
      </c>
      <c r="X693" s="10">
        <v>80.147933225230602</v>
      </c>
      <c r="Y693" s="10">
        <v>1.0769100169618042</v>
      </c>
      <c r="Z693" s="10">
        <v>1.0769100169618042</v>
      </c>
    </row>
    <row r="694" spans="10:26">
      <c r="J694" s="11"/>
      <c r="K694" s="11"/>
      <c r="P694" s="9" t="str">
        <f t="shared" si="28"/>
        <v>2005 - 2009_Rhondda Cynon Taf_0_LE_females</v>
      </c>
      <c r="Q694" s="10" t="s">
        <v>48</v>
      </c>
      <c r="R694" s="10" t="s">
        <v>28</v>
      </c>
      <c r="S694" s="10">
        <v>0</v>
      </c>
      <c r="T694" s="10" t="s">
        <v>116</v>
      </c>
      <c r="U694" s="10">
        <v>80.137691542873796</v>
      </c>
      <c r="V694" s="10">
        <v>0.17063234428509599</v>
      </c>
      <c r="W694" s="10">
        <v>79.803252148075003</v>
      </c>
      <c r="X694" s="10">
        <v>80.472130937672603</v>
      </c>
      <c r="Y694" s="10">
        <v>0.33443939479880669</v>
      </c>
      <c r="Z694" s="10">
        <v>0.33443939479879248</v>
      </c>
    </row>
    <row r="695" spans="10:26">
      <c r="J695" s="11"/>
      <c r="K695" s="11"/>
      <c r="P695" s="9" t="str">
        <f t="shared" si="28"/>
        <v>2005 - 2009_Rhondda Cynon Taf_1_LE_females</v>
      </c>
      <c r="Q695" s="10" t="s">
        <v>48</v>
      </c>
      <c r="R695" s="10" t="s">
        <v>28</v>
      </c>
      <c r="S695" s="10">
        <v>1</v>
      </c>
      <c r="T695" s="10" t="s">
        <v>116</v>
      </c>
      <c r="U695" s="10">
        <v>82.240456699256498</v>
      </c>
      <c r="V695" s="10">
        <v>0.36219144159470001</v>
      </c>
      <c r="W695" s="10">
        <v>81.530561473730799</v>
      </c>
      <c r="X695" s="10">
        <v>82.950351924782098</v>
      </c>
      <c r="Y695" s="10">
        <v>0.70989522552559947</v>
      </c>
      <c r="Z695" s="10">
        <v>0.70989522552569895</v>
      </c>
    </row>
    <row r="696" spans="10:26">
      <c r="J696" s="11"/>
      <c r="K696" s="11"/>
      <c r="P696" s="9" t="str">
        <f t="shared" si="28"/>
        <v>2005 - 2009_Rhondda Cynon Taf_2_LE_females</v>
      </c>
      <c r="Q696" s="10" t="s">
        <v>48</v>
      </c>
      <c r="R696" s="10" t="s">
        <v>28</v>
      </c>
      <c r="S696" s="10">
        <v>2</v>
      </c>
      <c r="T696" s="10" t="s">
        <v>116</v>
      </c>
      <c r="U696" s="10">
        <v>81.644587246739903</v>
      </c>
      <c r="V696" s="10">
        <v>0.38210862923371902</v>
      </c>
      <c r="W696" s="10">
        <v>80.895654333441797</v>
      </c>
      <c r="X696" s="10">
        <v>82.393520160037994</v>
      </c>
      <c r="Y696" s="10">
        <v>0.74893291329809131</v>
      </c>
      <c r="Z696" s="10">
        <v>0.74893291329810552</v>
      </c>
    </row>
    <row r="697" spans="10:26">
      <c r="J697" s="11"/>
      <c r="K697" s="11"/>
      <c r="P697" s="9" t="str">
        <f t="shared" si="28"/>
        <v>2005 - 2009_Rhondda Cynon Taf_3_LE_females</v>
      </c>
      <c r="Q697" s="10" t="s">
        <v>48</v>
      </c>
      <c r="R697" s="10" t="s">
        <v>28</v>
      </c>
      <c r="S697" s="10">
        <v>3</v>
      </c>
      <c r="T697" s="10" t="s">
        <v>116</v>
      </c>
      <c r="U697" s="10">
        <v>79.701790425539699</v>
      </c>
      <c r="V697" s="10">
        <v>0.36828809543207902</v>
      </c>
      <c r="W697" s="10">
        <v>78.979945758492804</v>
      </c>
      <c r="X697" s="10">
        <v>80.423635092586494</v>
      </c>
      <c r="Y697" s="10">
        <v>0.72184466704679551</v>
      </c>
      <c r="Z697" s="10">
        <v>0.72184466704689498</v>
      </c>
    </row>
    <row r="698" spans="10:26">
      <c r="J698" s="11"/>
      <c r="K698" s="11"/>
      <c r="P698" s="9" t="str">
        <f t="shared" si="28"/>
        <v>2005 - 2009_Rhondda Cynon Taf_4_LE_females</v>
      </c>
      <c r="Q698" s="10" t="s">
        <v>48</v>
      </c>
      <c r="R698" s="10" t="s">
        <v>28</v>
      </c>
      <c r="S698" s="10">
        <v>4</v>
      </c>
      <c r="T698" s="10" t="s">
        <v>116</v>
      </c>
      <c r="U698" s="10">
        <v>79.0938715348952</v>
      </c>
      <c r="V698" s="10">
        <v>0.392279642187642</v>
      </c>
      <c r="W698" s="10">
        <v>78.325003436207396</v>
      </c>
      <c r="X698" s="10">
        <v>79.862739633583004</v>
      </c>
      <c r="Y698" s="10">
        <v>0.76886809868780404</v>
      </c>
      <c r="Z698" s="10">
        <v>0.76886809868780404</v>
      </c>
    </row>
    <row r="699" spans="10:26">
      <c r="J699" s="11"/>
      <c r="K699" s="11"/>
      <c r="P699" s="9" t="str">
        <f t="shared" si="28"/>
        <v>2005 - 2009_Rhondda Cynon Taf_5_LE_females</v>
      </c>
      <c r="Q699" s="10" t="s">
        <v>48</v>
      </c>
      <c r="R699" s="10" t="s">
        <v>28</v>
      </c>
      <c r="S699" s="10">
        <v>5</v>
      </c>
      <c r="T699" s="10" t="s">
        <v>116</v>
      </c>
      <c r="U699" s="10">
        <v>78.162355103676504</v>
      </c>
      <c r="V699" s="10">
        <v>0.41381167295874899</v>
      </c>
      <c r="W699" s="10">
        <v>77.3512842246774</v>
      </c>
      <c r="X699" s="10">
        <v>78.973425982675593</v>
      </c>
      <c r="Y699" s="10">
        <v>0.81107087899908947</v>
      </c>
      <c r="Z699" s="10">
        <v>0.81107087899910368</v>
      </c>
    </row>
    <row r="700" spans="10:26">
      <c r="J700" s="11"/>
      <c r="K700" s="11"/>
      <c r="P700" s="9" t="str">
        <f t="shared" si="28"/>
        <v>2005 - 2009_Swansea_0_LE_females</v>
      </c>
      <c r="Q700" s="10" t="s">
        <v>50</v>
      </c>
      <c r="R700" s="10" t="s">
        <v>28</v>
      </c>
      <c r="S700" s="10">
        <v>0</v>
      </c>
      <c r="T700" s="10" t="s">
        <v>116</v>
      </c>
      <c r="U700" s="10">
        <v>81.338664441848493</v>
      </c>
      <c r="V700" s="10">
        <v>0.17158426623518899</v>
      </c>
      <c r="W700" s="10">
        <v>81.002359280027605</v>
      </c>
      <c r="X700" s="10">
        <v>81.674969603669496</v>
      </c>
      <c r="Y700" s="10">
        <v>0.33630516182100223</v>
      </c>
      <c r="Z700" s="10">
        <v>0.33630516182088854</v>
      </c>
    </row>
    <row r="701" spans="10:26">
      <c r="J701" s="11"/>
      <c r="K701" s="11"/>
      <c r="P701" s="9" t="str">
        <f t="shared" si="28"/>
        <v>2005 - 2009_Swansea_1_LE_females</v>
      </c>
      <c r="Q701" s="10" t="s">
        <v>50</v>
      </c>
      <c r="R701" s="10" t="s">
        <v>28</v>
      </c>
      <c r="S701" s="10">
        <v>1</v>
      </c>
      <c r="T701" s="10" t="s">
        <v>116</v>
      </c>
      <c r="U701" s="10">
        <v>84.598560514330401</v>
      </c>
      <c r="V701" s="10">
        <v>0.37714248407482198</v>
      </c>
      <c r="W701" s="10">
        <v>83.859361245543795</v>
      </c>
      <c r="X701" s="10">
        <v>85.337759783117093</v>
      </c>
      <c r="Y701" s="10">
        <v>0.73919926878669173</v>
      </c>
      <c r="Z701" s="10">
        <v>0.73919926878660647</v>
      </c>
    </row>
    <row r="702" spans="10:26">
      <c r="J702" s="11"/>
      <c r="K702" s="11"/>
      <c r="P702" s="9" t="str">
        <f t="shared" si="28"/>
        <v>2005 - 2009_Swansea_2_LE_females</v>
      </c>
      <c r="Q702" s="10" t="s">
        <v>50</v>
      </c>
      <c r="R702" s="10" t="s">
        <v>28</v>
      </c>
      <c r="S702" s="10">
        <v>2</v>
      </c>
      <c r="T702" s="10" t="s">
        <v>116</v>
      </c>
      <c r="U702" s="10">
        <v>82.699498175487506</v>
      </c>
      <c r="V702" s="10">
        <v>0.37520486271514802</v>
      </c>
      <c r="W702" s="10">
        <v>81.964096644565799</v>
      </c>
      <c r="X702" s="10">
        <v>83.434899706409198</v>
      </c>
      <c r="Y702" s="10">
        <v>0.73540153092169191</v>
      </c>
      <c r="Z702" s="10">
        <v>0.73540153092170613</v>
      </c>
    </row>
    <row r="703" spans="10:26">
      <c r="J703" s="11"/>
      <c r="K703" s="11"/>
      <c r="P703" s="9" t="str">
        <f t="shared" si="28"/>
        <v>2005 - 2009_Swansea_3_LE_females</v>
      </c>
      <c r="Q703" s="10" t="s">
        <v>50</v>
      </c>
      <c r="R703" s="10" t="s">
        <v>28</v>
      </c>
      <c r="S703" s="10">
        <v>3</v>
      </c>
      <c r="T703" s="10" t="s">
        <v>116</v>
      </c>
      <c r="U703" s="10">
        <v>80.820820144702296</v>
      </c>
      <c r="V703" s="10">
        <v>0.35364151434677499</v>
      </c>
      <c r="W703" s="10">
        <v>80.127682776582603</v>
      </c>
      <c r="X703" s="10">
        <v>81.513957512822003</v>
      </c>
      <c r="Y703" s="10">
        <v>0.69313736811970728</v>
      </c>
      <c r="Z703" s="10">
        <v>0.69313736811969306</v>
      </c>
    </row>
    <row r="704" spans="10:26">
      <c r="J704" s="11"/>
      <c r="K704" s="11"/>
      <c r="P704" s="9" t="str">
        <f t="shared" si="28"/>
        <v>2005 - 2009_Swansea_4_LE_females</v>
      </c>
      <c r="Q704" s="10" t="s">
        <v>50</v>
      </c>
      <c r="R704" s="10" t="s">
        <v>28</v>
      </c>
      <c r="S704" s="10">
        <v>4</v>
      </c>
      <c r="T704" s="10" t="s">
        <v>116</v>
      </c>
      <c r="U704" s="10">
        <v>80.140309514548505</v>
      </c>
      <c r="V704" s="10">
        <v>0.39335782682541198</v>
      </c>
      <c r="W704" s="10">
        <v>79.3693281739707</v>
      </c>
      <c r="X704" s="10">
        <v>80.911290855126296</v>
      </c>
      <c r="Y704" s="10">
        <v>0.77098134057779077</v>
      </c>
      <c r="Z704" s="10">
        <v>0.77098134057780499</v>
      </c>
    </row>
    <row r="705" spans="10:26">
      <c r="J705" s="11"/>
      <c r="K705" s="11"/>
      <c r="P705" s="9" t="str">
        <f t="shared" si="28"/>
        <v>2005 - 2009_Swansea_5_LE_females</v>
      </c>
      <c r="Q705" s="10" t="s">
        <v>50</v>
      </c>
      <c r="R705" s="10" t="s">
        <v>28</v>
      </c>
      <c r="S705" s="10">
        <v>5</v>
      </c>
      <c r="T705" s="10" t="s">
        <v>116</v>
      </c>
      <c r="U705" s="10">
        <v>78.530828804116098</v>
      </c>
      <c r="V705" s="10">
        <v>0.40955058164539498</v>
      </c>
      <c r="W705" s="10">
        <v>77.728109664091207</v>
      </c>
      <c r="X705" s="10">
        <v>79.333547944141102</v>
      </c>
      <c r="Y705" s="10">
        <v>0.80271914002500466</v>
      </c>
      <c r="Z705" s="10">
        <v>0.80271914002489098</v>
      </c>
    </row>
    <row r="706" spans="10:26">
      <c r="J706" s="11"/>
      <c r="K706" s="11"/>
      <c r="P706" s="9" t="str">
        <f t="shared" si="28"/>
        <v>2005 - 2009_The Vale of Glamorgan_0_LE_females</v>
      </c>
      <c r="Q706" s="10" t="s">
        <v>51</v>
      </c>
      <c r="R706" s="10" t="s">
        <v>28</v>
      </c>
      <c r="S706" s="10">
        <v>0</v>
      </c>
      <c r="T706" s="10" t="s">
        <v>116</v>
      </c>
      <c r="U706" s="10">
        <v>82.144983309222496</v>
      </c>
      <c r="V706" s="10">
        <v>0.22797119884970801</v>
      </c>
      <c r="W706" s="10">
        <v>81.698159759477093</v>
      </c>
      <c r="X706" s="10">
        <v>82.591806858967999</v>
      </c>
      <c r="Y706" s="10">
        <v>0.44682354974550265</v>
      </c>
      <c r="Z706" s="10">
        <v>0.44682354974540317</v>
      </c>
    </row>
    <row r="707" spans="10:26">
      <c r="J707" s="11"/>
      <c r="K707" s="11"/>
      <c r="P707" s="9" t="str">
        <f t="shared" si="28"/>
        <v>2005 - 2009_The Vale of Glamorgan_1_LE_females</v>
      </c>
      <c r="Q707" s="10" t="s">
        <v>51</v>
      </c>
      <c r="R707" s="10" t="s">
        <v>28</v>
      </c>
      <c r="S707" s="10">
        <v>1</v>
      </c>
      <c r="T707" s="10" t="s">
        <v>116</v>
      </c>
      <c r="U707" s="10">
        <v>85.206415639545</v>
      </c>
      <c r="V707" s="10">
        <v>0.58358275610709598</v>
      </c>
      <c r="W707" s="10">
        <v>84.062593437575103</v>
      </c>
      <c r="X707" s="10">
        <v>86.350237841514897</v>
      </c>
      <c r="Y707" s="10">
        <v>1.1438222019698969</v>
      </c>
      <c r="Z707" s="10">
        <v>1.1438222019698969</v>
      </c>
    </row>
    <row r="708" spans="10:26">
      <c r="J708" s="11"/>
      <c r="K708" s="11"/>
      <c r="P708" s="9" t="str">
        <f t="shared" si="28"/>
        <v>2005 - 2009_The Vale of Glamorgan_2_LE_females</v>
      </c>
      <c r="Q708" s="10" t="s">
        <v>51</v>
      </c>
      <c r="R708" s="10" t="s">
        <v>28</v>
      </c>
      <c r="S708" s="10">
        <v>2</v>
      </c>
      <c r="T708" s="10" t="s">
        <v>116</v>
      </c>
      <c r="U708" s="10">
        <v>83.486785141573094</v>
      </c>
      <c r="V708" s="10">
        <v>0.47724431220322699</v>
      </c>
      <c r="W708" s="10">
        <v>82.551386289654801</v>
      </c>
      <c r="X708" s="10">
        <v>84.422183993491501</v>
      </c>
      <c r="Y708" s="10">
        <v>0.9353988519184071</v>
      </c>
      <c r="Z708" s="10">
        <v>0.93539885191829342</v>
      </c>
    </row>
    <row r="709" spans="10:26">
      <c r="J709" s="11"/>
      <c r="K709" s="11"/>
      <c r="P709" s="9" t="str">
        <f t="shared" ref="P709:P723" si="29">R709&amp;"_"&amp;Q709&amp;"_"&amp;S709&amp;"_"&amp;"LE"&amp;"_"&amp;T709</f>
        <v>2005 - 2009_The Vale of Glamorgan_3_LE_females</v>
      </c>
      <c r="Q709" s="10" t="s">
        <v>51</v>
      </c>
      <c r="R709" s="10" t="s">
        <v>28</v>
      </c>
      <c r="S709" s="10">
        <v>3</v>
      </c>
      <c r="T709" s="10" t="s">
        <v>116</v>
      </c>
      <c r="U709" s="10">
        <v>82.2701777755194</v>
      </c>
      <c r="V709" s="10">
        <v>0.45566884665440399</v>
      </c>
      <c r="W709" s="10">
        <v>81.377066836076807</v>
      </c>
      <c r="X709" s="10">
        <v>83.163288714962107</v>
      </c>
      <c r="Y709" s="10">
        <v>0.89311093944270681</v>
      </c>
      <c r="Z709" s="10">
        <v>0.89311093944259312</v>
      </c>
    </row>
    <row r="710" spans="10:26">
      <c r="J710" s="11"/>
      <c r="K710" s="11"/>
      <c r="P710" s="9" t="str">
        <f t="shared" si="29"/>
        <v>2005 - 2009_The Vale of Glamorgan_4_LE_females</v>
      </c>
      <c r="Q710" s="10" t="s">
        <v>51</v>
      </c>
      <c r="R710" s="10" t="s">
        <v>28</v>
      </c>
      <c r="S710" s="10">
        <v>4</v>
      </c>
      <c r="T710" s="10" t="s">
        <v>116</v>
      </c>
      <c r="U710" s="10">
        <v>80.699009210840899</v>
      </c>
      <c r="V710" s="10">
        <v>0.52676967256486695</v>
      </c>
      <c r="W710" s="10">
        <v>79.666540652613804</v>
      </c>
      <c r="X710" s="10">
        <v>81.731477769067993</v>
      </c>
      <c r="Y710" s="10">
        <v>1.0324685582270945</v>
      </c>
      <c r="Z710" s="10">
        <v>1.0324685582270945</v>
      </c>
    </row>
    <row r="711" spans="10:26">
      <c r="J711" s="11"/>
      <c r="K711" s="11"/>
      <c r="P711" s="9" t="str">
        <f t="shared" si="29"/>
        <v>2005 - 2009_The Vale of Glamorgan_5_LE_females</v>
      </c>
      <c r="Q711" s="10" t="s">
        <v>51</v>
      </c>
      <c r="R711" s="10" t="s">
        <v>28</v>
      </c>
      <c r="S711" s="10">
        <v>5</v>
      </c>
      <c r="T711" s="10" t="s">
        <v>116</v>
      </c>
      <c r="U711" s="10">
        <v>79.157391313117301</v>
      </c>
      <c r="V711" s="10">
        <v>0.52594603154792796</v>
      </c>
      <c r="W711" s="10">
        <v>78.126537091283296</v>
      </c>
      <c r="X711" s="10">
        <v>80.188245534951193</v>
      </c>
      <c r="Y711" s="10">
        <v>1.0308542218338914</v>
      </c>
      <c r="Z711" s="10">
        <v>1.0308542218340051</v>
      </c>
    </row>
    <row r="712" spans="10:26">
      <c r="J712" s="11"/>
      <c r="K712" s="11"/>
      <c r="P712" s="9" t="str">
        <f t="shared" si="29"/>
        <v>2005 - 2009_Torfaen_0_LE_females</v>
      </c>
      <c r="Q712" s="10" t="s">
        <v>52</v>
      </c>
      <c r="R712" s="10" t="s">
        <v>28</v>
      </c>
      <c r="S712" s="10">
        <v>0</v>
      </c>
      <c r="T712" s="10" t="s">
        <v>116</v>
      </c>
      <c r="U712" s="10">
        <v>81.262692183023205</v>
      </c>
      <c r="V712" s="10">
        <v>0.27521352616376199</v>
      </c>
      <c r="W712" s="10">
        <v>80.723273671742305</v>
      </c>
      <c r="X712" s="10">
        <v>81.802110694304204</v>
      </c>
      <c r="Y712" s="10">
        <v>0.53941851128099927</v>
      </c>
      <c r="Z712" s="10">
        <v>0.53941851128089979</v>
      </c>
    </row>
    <row r="713" spans="10:26">
      <c r="J713" s="11"/>
      <c r="K713" s="11"/>
      <c r="P713" s="9" t="str">
        <f t="shared" si="29"/>
        <v>2005 - 2009_Torfaen_1_LE_females</v>
      </c>
      <c r="Q713" s="10" t="s">
        <v>52</v>
      </c>
      <c r="R713" s="10" t="s">
        <v>28</v>
      </c>
      <c r="S713" s="10">
        <v>1</v>
      </c>
      <c r="T713" s="10" t="s">
        <v>116</v>
      </c>
      <c r="U713" s="10">
        <v>83.422159622959796</v>
      </c>
      <c r="V713" s="10">
        <v>0.58896773594663399</v>
      </c>
      <c r="W713" s="10">
        <v>82.267782860504397</v>
      </c>
      <c r="X713" s="10">
        <v>84.576536385415196</v>
      </c>
      <c r="Y713" s="10">
        <v>1.1543767624553993</v>
      </c>
      <c r="Z713" s="10">
        <v>1.1543767624553993</v>
      </c>
    </row>
    <row r="714" spans="10:26">
      <c r="J714" s="11"/>
      <c r="K714" s="11"/>
      <c r="P714" s="9" t="str">
        <f t="shared" si="29"/>
        <v>2005 - 2009_Torfaen_2_LE_females</v>
      </c>
      <c r="Q714" s="10" t="s">
        <v>52</v>
      </c>
      <c r="R714" s="10" t="s">
        <v>28</v>
      </c>
      <c r="S714" s="10">
        <v>2</v>
      </c>
      <c r="T714" s="10" t="s">
        <v>116</v>
      </c>
      <c r="U714" s="10">
        <v>82.854982210626403</v>
      </c>
      <c r="V714" s="10">
        <v>0.58277222653160399</v>
      </c>
      <c r="W714" s="10">
        <v>81.712748646624505</v>
      </c>
      <c r="X714" s="10">
        <v>83.997215774628401</v>
      </c>
      <c r="Y714" s="10">
        <v>1.142233564001998</v>
      </c>
      <c r="Z714" s="10">
        <v>1.1422335640018986</v>
      </c>
    </row>
    <row r="715" spans="10:26">
      <c r="J715" s="11"/>
      <c r="K715" s="11"/>
      <c r="P715" s="9" t="str">
        <f t="shared" si="29"/>
        <v>2005 - 2009_Torfaen_3_LE_females</v>
      </c>
      <c r="Q715" s="10" t="s">
        <v>52</v>
      </c>
      <c r="R715" s="10" t="s">
        <v>28</v>
      </c>
      <c r="S715" s="10">
        <v>3</v>
      </c>
      <c r="T715" s="10" t="s">
        <v>116</v>
      </c>
      <c r="U715" s="10">
        <v>80.957921560899806</v>
      </c>
      <c r="V715" s="10">
        <v>0.688178785791007</v>
      </c>
      <c r="W715" s="10">
        <v>79.609091140749399</v>
      </c>
      <c r="X715" s="10">
        <v>82.306751981050098</v>
      </c>
      <c r="Y715" s="10">
        <v>1.3488304201502928</v>
      </c>
      <c r="Z715" s="10">
        <v>1.3488304201504064</v>
      </c>
    </row>
    <row r="716" spans="10:26">
      <c r="J716" s="11"/>
      <c r="K716" s="11"/>
      <c r="P716" s="9" t="str">
        <f t="shared" si="29"/>
        <v>2005 - 2009_Torfaen_4_LE_females</v>
      </c>
      <c r="Q716" s="10" t="s">
        <v>52</v>
      </c>
      <c r="R716" s="10" t="s">
        <v>28</v>
      </c>
      <c r="S716" s="10">
        <v>4</v>
      </c>
      <c r="T716" s="10" t="s">
        <v>116</v>
      </c>
      <c r="U716" s="10">
        <v>80.7544051669054</v>
      </c>
      <c r="V716" s="10">
        <v>0.64049517058019001</v>
      </c>
      <c r="W716" s="10">
        <v>79.499034632568197</v>
      </c>
      <c r="X716" s="10">
        <v>82.009775701242603</v>
      </c>
      <c r="Y716" s="10">
        <v>1.255370534337203</v>
      </c>
      <c r="Z716" s="10">
        <v>1.255370534337203</v>
      </c>
    </row>
    <row r="717" spans="10:26">
      <c r="J717" s="11"/>
      <c r="K717" s="11"/>
      <c r="P717" s="9" t="str">
        <f t="shared" si="29"/>
        <v>2005 - 2009_Torfaen_5_LE_females</v>
      </c>
      <c r="Q717" s="10" t="s">
        <v>52</v>
      </c>
      <c r="R717" s="10" t="s">
        <v>28</v>
      </c>
      <c r="S717" s="10">
        <v>5</v>
      </c>
      <c r="T717" s="10" t="s">
        <v>116</v>
      </c>
      <c r="U717" s="10">
        <v>78.303892679865001</v>
      </c>
      <c r="V717" s="10">
        <v>0.58989669774620201</v>
      </c>
      <c r="W717" s="10">
        <v>77.147695152282395</v>
      </c>
      <c r="X717" s="10">
        <v>79.460090207447493</v>
      </c>
      <c r="Y717" s="10">
        <v>1.1561975275824921</v>
      </c>
      <c r="Z717" s="10">
        <v>1.1561975275826057</v>
      </c>
    </row>
    <row r="718" spans="10:26">
      <c r="J718" s="11"/>
      <c r="K718" s="11"/>
      <c r="P718" s="9" t="str">
        <f t="shared" si="29"/>
        <v>2005 - 2009_Wrexham_0_LE_females</v>
      </c>
      <c r="Q718" s="10" t="s">
        <v>53</v>
      </c>
      <c r="R718" s="10" t="s">
        <v>28</v>
      </c>
      <c r="S718" s="10">
        <v>0</v>
      </c>
      <c r="T718" s="10" t="s">
        <v>116</v>
      </c>
      <c r="U718" s="10">
        <v>81.0023645580455</v>
      </c>
      <c r="V718" s="10">
        <v>0.22766148152737201</v>
      </c>
      <c r="W718" s="10">
        <v>80.556148054251906</v>
      </c>
      <c r="X718" s="10">
        <v>81.448581061839207</v>
      </c>
      <c r="Y718" s="10">
        <v>0.44621650379370692</v>
      </c>
      <c r="Z718" s="10">
        <v>0.44621650379359323</v>
      </c>
    </row>
    <row r="719" spans="10:26">
      <c r="J719" s="11"/>
      <c r="K719" s="11"/>
      <c r="P719" s="9" t="str">
        <f t="shared" si="29"/>
        <v>2005 - 2009_Wrexham_1_LE_females</v>
      </c>
      <c r="Q719" s="10" t="s">
        <v>53</v>
      </c>
      <c r="R719" s="10" t="s">
        <v>28</v>
      </c>
      <c r="S719" s="10">
        <v>1</v>
      </c>
      <c r="T719" s="10" t="s">
        <v>116</v>
      </c>
      <c r="U719" s="10">
        <v>85.754306172450796</v>
      </c>
      <c r="V719" s="10">
        <v>0.62197875584807705</v>
      </c>
      <c r="W719" s="10">
        <v>84.535227810988602</v>
      </c>
      <c r="X719" s="10">
        <v>86.973384533913006</v>
      </c>
      <c r="Y719" s="10">
        <v>1.2190783614622092</v>
      </c>
      <c r="Z719" s="10">
        <v>1.2190783614621949</v>
      </c>
    </row>
    <row r="720" spans="10:26">
      <c r="J720" s="11"/>
      <c r="K720" s="11"/>
      <c r="P720" s="9" t="str">
        <f t="shared" si="29"/>
        <v>2005 - 2009_Wrexham_2_LE_females</v>
      </c>
      <c r="Q720" s="10" t="s">
        <v>53</v>
      </c>
      <c r="R720" s="10" t="s">
        <v>28</v>
      </c>
      <c r="S720" s="10">
        <v>2</v>
      </c>
      <c r="T720" s="10" t="s">
        <v>116</v>
      </c>
      <c r="U720" s="10">
        <v>80.919434795446307</v>
      </c>
      <c r="V720" s="10">
        <v>0.47527228886156803</v>
      </c>
      <c r="W720" s="10">
        <v>79.987901109277601</v>
      </c>
      <c r="X720" s="10">
        <v>81.850968481614998</v>
      </c>
      <c r="Y720" s="10">
        <v>0.93153368616869159</v>
      </c>
      <c r="Z720" s="10">
        <v>0.9315336861687058</v>
      </c>
    </row>
    <row r="721" spans="10:26">
      <c r="J721" s="11"/>
      <c r="K721" s="11"/>
      <c r="P721" s="9" t="str">
        <f t="shared" si="29"/>
        <v>2005 - 2009_Wrexham_3_LE_females</v>
      </c>
      <c r="Q721" s="10" t="s">
        <v>53</v>
      </c>
      <c r="R721" s="10" t="s">
        <v>28</v>
      </c>
      <c r="S721" s="10">
        <v>3</v>
      </c>
      <c r="T721" s="10" t="s">
        <v>116</v>
      </c>
      <c r="U721" s="10">
        <v>81.922525216851398</v>
      </c>
      <c r="V721" s="10">
        <v>0.50728184235135498</v>
      </c>
      <c r="W721" s="10">
        <v>80.928252805842703</v>
      </c>
      <c r="X721" s="10">
        <v>82.916797627860007</v>
      </c>
      <c r="Y721" s="10">
        <v>0.99427241100860897</v>
      </c>
      <c r="Z721" s="10">
        <v>0.99427241100869423</v>
      </c>
    </row>
    <row r="722" spans="10:26">
      <c r="J722" s="11"/>
      <c r="K722" s="11"/>
      <c r="P722" s="9" t="str">
        <f t="shared" si="29"/>
        <v>2005 - 2009_Wrexham_4_LE_females</v>
      </c>
      <c r="Q722" s="10" t="s">
        <v>53</v>
      </c>
      <c r="R722" s="10" t="s">
        <v>28</v>
      </c>
      <c r="S722" s="10">
        <v>4</v>
      </c>
      <c r="T722" s="10" t="s">
        <v>116</v>
      </c>
      <c r="U722" s="10">
        <v>79.913893744349906</v>
      </c>
      <c r="V722" s="10">
        <v>0.48359012055921402</v>
      </c>
      <c r="W722" s="10">
        <v>78.966057108053803</v>
      </c>
      <c r="X722" s="10">
        <v>80.861730380645994</v>
      </c>
      <c r="Y722" s="10">
        <v>0.94783663629608839</v>
      </c>
      <c r="Z722" s="10">
        <v>0.9478366362961026</v>
      </c>
    </row>
    <row r="723" spans="10:26">
      <c r="J723" s="11"/>
      <c r="K723" s="11"/>
      <c r="P723" s="9" t="str">
        <f t="shared" si="29"/>
        <v>2005 - 2009_Wrexham_5_LE_females</v>
      </c>
      <c r="Q723" s="10" t="s">
        <v>53</v>
      </c>
      <c r="R723" s="10" t="s">
        <v>28</v>
      </c>
      <c r="S723" s="10">
        <v>5</v>
      </c>
      <c r="T723" s="10" t="s">
        <v>116</v>
      </c>
      <c r="U723" s="10">
        <v>77.912164760490199</v>
      </c>
      <c r="V723" s="10">
        <v>0.52320015121705499</v>
      </c>
      <c r="W723" s="10">
        <v>76.886692464104797</v>
      </c>
      <c r="X723" s="10">
        <v>78.937637056875701</v>
      </c>
      <c r="Y723" s="10">
        <v>1.0254722963855016</v>
      </c>
      <c r="Z723" s="10">
        <v>1.0254722963854022</v>
      </c>
    </row>
    <row r="724" spans="10:26">
      <c r="J724" s="11"/>
      <c r="K724" s="11"/>
    </row>
    <row r="725" spans="10:26">
      <c r="J725" s="11"/>
      <c r="K725" s="11"/>
    </row>
    <row r="726" spans="10:26">
      <c r="J726" s="11"/>
      <c r="K726" s="11"/>
    </row>
    <row r="727" spans="10:26">
      <c r="J727" s="11"/>
      <c r="K727" s="11"/>
    </row>
    <row r="728" spans="10:26">
      <c r="J728" s="11"/>
      <c r="K728" s="11"/>
    </row>
    <row r="729" spans="10:26">
      <c r="J729" s="11"/>
      <c r="K729" s="11"/>
    </row>
    <row r="730" spans="10:26">
      <c r="J730" s="11"/>
      <c r="K730" s="11"/>
    </row>
    <row r="731" spans="10:26">
      <c r="J731" s="11"/>
      <c r="K731" s="11"/>
    </row>
    <row r="732" spans="10:26">
      <c r="J732" s="11"/>
      <c r="K732" s="11"/>
    </row>
    <row r="733" spans="10:26">
      <c r="J733" s="11"/>
      <c r="K733" s="11"/>
    </row>
    <row r="734" spans="10:26">
      <c r="J734" s="11"/>
      <c r="K734" s="11"/>
    </row>
    <row r="735" spans="10:26">
      <c r="J735" s="11"/>
      <c r="K735" s="11"/>
    </row>
    <row r="736" spans="10:26">
      <c r="J736" s="11"/>
      <c r="K736" s="11"/>
    </row>
    <row r="737" spans="10:11">
      <c r="J737" s="11"/>
      <c r="K737" s="11"/>
    </row>
    <row r="738" spans="10:11">
      <c r="J738" s="11"/>
      <c r="K738" s="11"/>
    </row>
    <row r="739" spans="10:11">
      <c r="J739" s="11"/>
      <c r="K739" s="11"/>
    </row>
    <row r="740" spans="10:11">
      <c r="J740" s="11"/>
      <c r="K740" s="11"/>
    </row>
    <row r="741" spans="10:11">
      <c r="J741" s="11"/>
      <c r="K741" s="11"/>
    </row>
    <row r="742" spans="10:11">
      <c r="J742" s="11"/>
      <c r="K742" s="11"/>
    </row>
    <row r="743" spans="10:11">
      <c r="J743" s="11"/>
      <c r="K743" s="11"/>
    </row>
    <row r="744" spans="10:11">
      <c r="J744" s="11"/>
      <c r="K744" s="11"/>
    </row>
    <row r="745" spans="10:11">
      <c r="J745" s="11"/>
      <c r="K745" s="11"/>
    </row>
    <row r="746" spans="10:11">
      <c r="J746" s="11"/>
      <c r="K746" s="11"/>
    </row>
    <row r="747" spans="10:11">
      <c r="J747" s="11"/>
      <c r="K747" s="11"/>
    </row>
    <row r="748" spans="10:11">
      <c r="J748" s="11"/>
      <c r="K748" s="11"/>
    </row>
    <row r="749" spans="10:11">
      <c r="J749" s="11"/>
      <c r="K749" s="11"/>
    </row>
    <row r="750" spans="10:11">
      <c r="J750" s="11"/>
      <c r="K750" s="11"/>
    </row>
    <row r="751" spans="10:11">
      <c r="J751" s="11"/>
      <c r="K751" s="11"/>
    </row>
    <row r="752" spans="10:11">
      <c r="J752" s="11"/>
      <c r="K752" s="11"/>
    </row>
    <row r="753" spans="10:11">
      <c r="J753" s="11"/>
      <c r="K753" s="11"/>
    </row>
    <row r="754" spans="10:11">
      <c r="J754" s="11"/>
      <c r="K754" s="11"/>
    </row>
    <row r="755" spans="10:11">
      <c r="J755" s="11"/>
      <c r="K755" s="11"/>
    </row>
    <row r="756" spans="10:11">
      <c r="J756" s="11"/>
      <c r="K756" s="11"/>
    </row>
    <row r="757" spans="10:11">
      <c r="J757" s="11"/>
      <c r="K757" s="11"/>
    </row>
    <row r="758" spans="10:11">
      <c r="J758" s="11"/>
      <c r="K758" s="11"/>
    </row>
    <row r="759" spans="10:11">
      <c r="J759" s="11"/>
      <c r="K759" s="11"/>
    </row>
    <row r="760" spans="10:11">
      <c r="J760" s="11"/>
      <c r="K760" s="11"/>
    </row>
    <row r="761" spans="10:11">
      <c r="J761" s="11"/>
      <c r="K761" s="11"/>
    </row>
    <row r="762" spans="10:11">
      <c r="J762" s="11"/>
      <c r="K762" s="11"/>
    </row>
    <row r="763" spans="10:11">
      <c r="J763" s="11"/>
      <c r="K763" s="11"/>
    </row>
    <row r="764" spans="10:11">
      <c r="J764" s="11"/>
      <c r="K764" s="11"/>
    </row>
    <row r="765" spans="10:11">
      <c r="J765" s="11"/>
      <c r="K765" s="11"/>
    </row>
    <row r="766" spans="10:11">
      <c r="J766" s="11"/>
      <c r="K766" s="11"/>
    </row>
    <row r="767" spans="10:11">
      <c r="J767" s="11"/>
      <c r="K767" s="11"/>
    </row>
    <row r="768" spans="10:11">
      <c r="J768" s="11"/>
      <c r="K768" s="11"/>
    </row>
    <row r="769" spans="10:11">
      <c r="J769" s="11"/>
      <c r="K769" s="11"/>
    </row>
    <row r="770" spans="10:11">
      <c r="J770" s="11"/>
      <c r="K770" s="11"/>
    </row>
    <row r="771" spans="10:11">
      <c r="J771" s="11"/>
      <c r="K771" s="11"/>
    </row>
    <row r="772" spans="10:11">
      <c r="J772" s="11"/>
      <c r="K772" s="11"/>
    </row>
    <row r="773" spans="10:11">
      <c r="J773" s="11"/>
      <c r="K773" s="11"/>
    </row>
    <row r="774" spans="10:11">
      <c r="J774" s="11"/>
      <c r="K774" s="11"/>
    </row>
    <row r="775" spans="10:11">
      <c r="J775" s="11"/>
      <c r="K775" s="11"/>
    </row>
    <row r="776" spans="10:11">
      <c r="J776" s="11"/>
      <c r="K776" s="11"/>
    </row>
    <row r="777" spans="10:11">
      <c r="J777" s="11"/>
      <c r="K777" s="11"/>
    </row>
    <row r="778" spans="10:11">
      <c r="J778" s="11"/>
      <c r="K778" s="11"/>
    </row>
    <row r="779" spans="10:11">
      <c r="J779" s="11"/>
      <c r="K779" s="11"/>
    </row>
    <row r="780" spans="10:11">
      <c r="J780" s="11"/>
      <c r="K780" s="11"/>
    </row>
    <row r="781" spans="10:11">
      <c r="J781" s="11"/>
      <c r="K781" s="11"/>
    </row>
    <row r="782" spans="10:11">
      <c r="J782" s="11"/>
      <c r="K782" s="11"/>
    </row>
    <row r="783" spans="10:11">
      <c r="J783" s="11"/>
      <c r="K783" s="11"/>
    </row>
    <row r="784" spans="10:11">
      <c r="J784" s="11"/>
      <c r="K784" s="11"/>
    </row>
    <row r="785" spans="10:11">
      <c r="J785" s="11"/>
      <c r="K785" s="11"/>
    </row>
    <row r="786" spans="10:11">
      <c r="J786" s="11"/>
      <c r="K786" s="11"/>
    </row>
    <row r="787" spans="10:11">
      <c r="J787" s="11"/>
      <c r="K787" s="11"/>
    </row>
    <row r="788" spans="10:11">
      <c r="J788" s="11"/>
      <c r="K788" s="11"/>
    </row>
    <row r="789" spans="10:11">
      <c r="J789" s="11"/>
      <c r="K789" s="11"/>
    </row>
    <row r="790" spans="10:11">
      <c r="J790" s="11"/>
      <c r="K790" s="11"/>
    </row>
    <row r="791" spans="10:11">
      <c r="J791" s="11"/>
      <c r="K791" s="11"/>
    </row>
    <row r="792" spans="10:11">
      <c r="J792" s="11"/>
      <c r="K792" s="11"/>
    </row>
    <row r="793" spans="10:11">
      <c r="J793" s="11"/>
      <c r="K793" s="11"/>
    </row>
    <row r="794" spans="10:11">
      <c r="J794" s="11"/>
      <c r="K794" s="11"/>
    </row>
    <row r="795" spans="10:11">
      <c r="J795" s="11"/>
      <c r="K795" s="11"/>
    </row>
    <row r="796" spans="10:11">
      <c r="J796" s="11"/>
      <c r="K796" s="11"/>
    </row>
    <row r="797" spans="10:11">
      <c r="J797" s="11"/>
      <c r="K797" s="11"/>
    </row>
    <row r="798" spans="10:11">
      <c r="J798" s="11"/>
      <c r="K798" s="11"/>
    </row>
    <row r="799" spans="10:11">
      <c r="J799" s="11"/>
      <c r="K799" s="11"/>
    </row>
    <row r="800" spans="10:11">
      <c r="J800" s="11"/>
      <c r="K800" s="11"/>
    </row>
    <row r="801" spans="10:11">
      <c r="J801" s="11"/>
      <c r="K801" s="11"/>
    </row>
    <row r="802" spans="10:11">
      <c r="J802" s="11"/>
      <c r="K802" s="11"/>
    </row>
    <row r="803" spans="10:11">
      <c r="J803" s="11"/>
      <c r="K803" s="11"/>
    </row>
    <row r="804" spans="10:11">
      <c r="J804" s="11"/>
      <c r="K804" s="11"/>
    </row>
    <row r="805" spans="10:11">
      <c r="J805" s="11"/>
      <c r="K805" s="11"/>
    </row>
    <row r="806" spans="10:11">
      <c r="J806" s="11"/>
      <c r="K806" s="11"/>
    </row>
    <row r="807" spans="10:11">
      <c r="J807" s="11"/>
      <c r="K807" s="11"/>
    </row>
    <row r="808" spans="10:11">
      <c r="J808" s="11"/>
      <c r="K808" s="11"/>
    </row>
    <row r="809" spans="10:11">
      <c r="J809" s="11"/>
      <c r="K809" s="11"/>
    </row>
    <row r="810" spans="10:11">
      <c r="J810" s="11"/>
      <c r="K810" s="11"/>
    </row>
    <row r="811" spans="10:11">
      <c r="J811" s="11"/>
      <c r="K811" s="11"/>
    </row>
    <row r="812" spans="10:11">
      <c r="J812" s="11"/>
      <c r="K812" s="11"/>
    </row>
    <row r="813" spans="10:11">
      <c r="J813" s="11"/>
      <c r="K813" s="11"/>
    </row>
    <row r="814" spans="10:11">
      <c r="J814" s="11"/>
      <c r="K814" s="11"/>
    </row>
    <row r="815" spans="10:11">
      <c r="J815" s="11"/>
      <c r="K815" s="11"/>
    </row>
    <row r="816" spans="10:11">
      <c r="J816" s="11"/>
      <c r="K816" s="11"/>
    </row>
    <row r="817" spans="10:11">
      <c r="J817" s="11"/>
      <c r="K817" s="11"/>
    </row>
    <row r="818" spans="10:11">
      <c r="J818" s="11"/>
      <c r="K818" s="11"/>
    </row>
    <row r="819" spans="10:11">
      <c r="J819" s="11"/>
      <c r="K819" s="11"/>
    </row>
    <row r="820" spans="10:11">
      <c r="J820" s="11"/>
      <c r="K820" s="11"/>
    </row>
    <row r="821" spans="10:11">
      <c r="J821" s="11"/>
      <c r="K821" s="11"/>
    </row>
    <row r="822" spans="10:11">
      <c r="J822" s="11"/>
      <c r="K822" s="11"/>
    </row>
    <row r="823" spans="10:11">
      <c r="J823" s="11"/>
      <c r="K823" s="11"/>
    </row>
    <row r="824" spans="10:11">
      <c r="J824" s="11"/>
      <c r="K824" s="11"/>
    </row>
    <row r="825" spans="10:11">
      <c r="J825" s="11"/>
      <c r="K825" s="11"/>
    </row>
    <row r="826" spans="10:11">
      <c r="J826" s="11"/>
      <c r="K826" s="11"/>
    </row>
    <row r="827" spans="10:11">
      <c r="J827" s="11"/>
      <c r="K827" s="11"/>
    </row>
    <row r="828" spans="10:11">
      <c r="J828" s="11"/>
      <c r="K828" s="11"/>
    </row>
    <row r="829" spans="10:11">
      <c r="J829" s="11"/>
      <c r="K829" s="11"/>
    </row>
    <row r="830" spans="10:11">
      <c r="J830" s="11"/>
      <c r="K830" s="11"/>
    </row>
    <row r="831" spans="10:11">
      <c r="J831" s="11"/>
      <c r="K831" s="11"/>
    </row>
    <row r="832" spans="10:11">
      <c r="J832" s="11"/>
      <c r="K832" s="11"/>
    </row>
    <row r="833" spans="10:11">
      <c r="J833" s="11"/>
      <c r="K833" s="11"/>
    </row>
    <row r="834" spans="10:11">
      <c r="J834" s="11"/>
      <c r="K834" s="11"/>
    </row>
    <row r="835" spans="10:11">
      <c r="J835" s="11"/>
      <c r="K835" s="11"/>
    </row>
    <row r="836" spans="10:11">
      <c r="J836" s="11"/>
      <c r="K836" s="11"/>
    </row>
    <row r="837" spans="10:11">
      <c r="J837" s="11"/>
      <c r="K837" s="11"/>
    </row>
    <row r="838" spans="10:11">
      <c r="J838" s="11"/>
      <c r="K838" s="11"/>
    </row>
    <row r="839" spans="10:11">
      <c r="J839" s="11"/>
      <c r="K839" s="11"/>
    </row>
    <row r="840" spans="10:11">
      <c r="J840" s="11"/>
      <c r="K840" s="11"/>
    </row>
    <row r="841" spans="10:11">
      <c r="J841" s="11"/>
      <c r="K841" s="11"/>
    </row>
    <row r="842" spans="10:11">
      <c r="J842" s="11"/>
      <c r="K842" s="11"/>
    </row>
    <row r="843" spans="10:11">
      <c r="J843" s="11"/>
      <c r="K843" s="11"/>
    </row>
    <row r="844" spans="10:11">
      <c r="J844" s="11"/>
      <c r="K844" s="11"/>
    </row>
    <row r="845" spans="10:11">
      <c r="J845" s="11"/>
      <c r="K845" s="11"/>
    </row>
    <row r="846" spans="10:11">
      <c r="J846" s="11"/>
      <c r="K846" s="11"/>
    </row>
    <row r="847" spans="10:11">
      <c r="J847" s="11"/>
      <c r="K847" s="11"/>
    </row>
    <row r="848" spans="10:11">
      <c r="J848" s="11"/>
      <c r="K848" s="11"/>
    </row>
    <row r="849" spans="10:11">
      <c r="J849" s="11"/>
      <c r="K849" s="11"/>
    </row>
    <row r="850" spans="10:11">
      <c r="J850" s="11"/>
      <c r="K850" s="11"/>
    </row>
    <row r="851" spans="10:11">
      <c r="J851" s="11"/>
      <c r="K851" s="11"/>
    </row>
    <row r="852" spans="10:11">
      <c r="J852" s="11"/>
      <c r="K852" s="11"/>
    </row>
    <row r="853" spans="10:11">
      <c r="J853" s="11"/>
      <c r="K853" s="11"/>
    </row>
    <row r="854" spans="10:11">
      <c r="J854" s="11"/>
      <c r="K854" s="11"/>
    </row>
    <row r="855" spans="10:11">
      <c r="J855" s="11"/>
      <c r="K855" s="11"/>
    </row>
    <row r="856" spans="10:11">
      <c r="J856" s="11"/>
      <c r="K856" s="11"/>
    </row>
    <row r="857" spans="10:11">
      <c r="J857" s="11"/>
      <c r="K857" s="11"/>
    </row>
    <row r="858" spans="10:11">
      <c r="J858" s="11"/>
      <c r="K858" s="11"/>
    </row>
    <row r="859" spans="10:11">
      <c r="J859" s="11"/>
      <c r="K859" s="11"/>
    </row>
    <row r="860" spans="10:11">
      <c r="J860" s="11"/>
      <c r="K860" s="11"/>
    </row>
    <row r="861" spans="10:11">
      <c r="J861" s="11"/>
      <c r="K861" s="11"/>
    </row>
    <row r="862" spans="10:11">
      <c r="J862" s="11"/>
      <c r="K862" s="11"/>
    </row>
    <row r="863" spans="10:11">
      <c r="J863" s="11"/>
      <c r="K863" s="11"/>
    </row>
    <row r="864" spans="10:11">
      <c r="J864" s="11"/>
      <c r="K864" s="11"/>
    </row>
    <row r="865" spans="10:11">
      <c r="J865" s="11"/>
      <c r="K865" s="11"/>
    </row>
    <row r="866" spans="10:11">
      <c r="J866" s="11"/>
      <c r="K866" s="11"/>
    </row>
    <row r="867" spans="10:11">
      <c r="J867" s="11"/>
      <c r="K867" s="11"/>
    </row>
    <row r="868" spans="10:11">
      <c r="J868" s="11"/>
      <c r="K868" s="11"/>
    </row>
    <row r="869" spans="10:11">
      <c r="J869" s="11"/>
      <c r="K869" s="11"/>
    </row>
    <row r="870" spans="10:11">
      <c r="J870" s="11"/>
      <c r="K870" s="11"/>
    </row>
    <row r="871" spans="10:11">
      <c r="J871" s="11"/>
      <c r="K871" s="11"/>
    </row>
    <row r="872" spans="10:11">
      <c r="J872" s="11"/>
      <c r="K872" s="11"/>
    </row>
    <row r="873" spans="10:11">
      <c r="J873" s="11"/>
      <c r="K873" s="11"/>
    </row>
    <row r="874" spans="10:11">
      <c r="J874" s="11"/>
      <c r="K874" s="11"/>
    </row>
    <row r="875" spans="10:11">
      <c r="J875" s="11"/>
      <c r="K875" s="11"/>
    </row>
    <row r="876" spans="10:11">
      <c r="J876" s="11"/>
      <c r="K876" s="11"/>
    </row>
    <row r="877" spans="10:11">
      <c r="J877" s="11"/>
      <c r="K877" s="11"/>
    </row>
    <row r="878" spans="10:11">
      <c r="J878" s="11"/>
      <c r="K878" s="11"/>
    </row>
    <row r="879" spans="10:11">
      <c r="J879" s="11"/>
      <c r="K879" s="11"/>
    </row>
    <row r="880" spans="10:11">
      <c r="J880" s="11"/>
      <c r="K880" s="11"/>
    </row>
    <row r="881" spans="10:11">
      <c r="J881" s="11"/>
      <c r="K881" s="11"/>
    </row>
    <row r="882" spans="10:11">
      <c r="J882" s="11"/>
      <c r="K882" s="11"/>
    </row>
    <row r="883" spans="10:11">
      <c r="J883" s="11"/>
      <c r="K883" s="11"/>
    </row>
    <row r="884" spans="10:11">
      <c r="J884" s="11"/>
      <c r="K884" s="11"/>
    </row>
    <row r="885" spans="10:11">
      <c r="J885" s="11"/>
      <c r="K885" s="11"/>
    </row>
    <row r="886" spans="10:11">
      <c r="J886" s="11"/>
      <c r="K886" s="11"/>
    </row>
    <row r="887" spans="10:11">
      <c r="J887" s="11"/>
      <c r="K887" s="11"/>
    </row>
    <row r="888" spans="10:11">
      <c r="J888" s="11"/>
      <c r="K888" s="11"/>
    </row>
    <row r="889" spans="10:11">
      <c r="J889" s="11"/>
      <c r="K889" s="11"/>
    </row>
    <row r="890" spans="10:11">
      <c r="J890" s="11"/>
      <c r="K890" s="11"/>
    </row>
    <row r="891" spans="10:11">
      <c r="J891" s="11"/>
      <c r="K891" s="11"/>
    </row>
    <row r="892" spans="10:11">
      <c r="J892" s="11"/>
      <c r="K892" s="11"/>
    </row>
    <row r="893" spans="10:11">
      <c r="J893" s="11"/>
      <c r="K893" s="11"/>
    </row>
    <row r="894" spans="10:11">
      <c r="J894" s="11"/>
      <c r="K894" s="11"/>
    </row>
    <row r="895" spans="10:11">
      <c r="J895" s="11"/>
      <c r="K895" s="11"/>
    </row>
    <row r="896" spans="10:11">
      <c r="J896" s="11"/>
      <c r="K896" s="11"/>
    </row>
    <row r="897" spans="10:11">
      <c r="J897" s="11"/>
      <c r="K897" s="11"/>
    </row>
    <row r="898" spans="10:11">
      <c r="J898" s="11"/>
      <c r="K898" s="11"/>
    </row>
    <row r="899" spans="10:11">
      <c r="J899" s="11"/>
      <c r="K899" s="11"/>
    </row>
    <row r="900" spans="10:11">
      <c r="J900" s="11"/>
      <c r="K900" s="11"/>
    </row>
    <row r="901" spans="10:11">
      <c r="J901" s="11"/>
      <c r="K901" s="11"/>
    </row>
    <row r="902" spans="10:11">
      <c r="J902" s="11"/>
      <c r="K902" s="11"/>
    </row>
    <row r="903" spans="10:11">
      <c r="J903" s="11"/>
      <c r="K903" s="11"/>
    </row>
    <row r="904" spans="10:11">
      <c r="J904" s="11"/>
      <c r="K904" s="11"/>
    </row>
    <row r="905" spans="10:11">
      <c r="J905" s="11"/>
      <c r="K905" s="11"/>
    </row>
    <row r="906" spans="10:11">
      <c r="J906" s="11"/>
      <c r="K906" s="11"/>
    </row>
    <row r="907" spans="10:11">
      <c r="J907" s="11"/>
      <c r="K907" s="11"/>
    </row>
    <row r="908" spans="10:11">
      <c r="J908" s="11"/>
      <c r="K908" s="11"/>
    </row>
    <row r="909" spans="10:11">
      <c r="J909" s="11"/>
      <c r="K909" s="11"/>
    </row>
    <row r="910" spans="10:11">
      <c r="J910" s="11"/>
      <c r="K910" s="11"/>
    </row>
    <row r="911" spans="10:11">
      <c r="J911" s="11"/>
      <c r="K911" s="11"/>
    </row>
    <row r="912" spans="10:11">
      <c r="J912" s="11"/>
      <c r="K912" s="11"/>
    </row>
    <row r="913" spans="10:11">
      <c r="J913" s="11"/>
      <c r="K913" s="11"/>
    </row>
    <row r="914" spans="10:11">
      <c r="J914" s="11"/>
      <c r="K914" s="11"/>
    </row>
    <row r="915" spans="10:11">
      <c r="J915" s="11"/>
      <c r="K915" s="11"/>
    </row>
    <row r="916" spans="10:11">
      <c r="J916" s="11"/>
      <c r="K916" s="11"/>
    </row>
    <row r="917" spans="10:11">
      <c r="J917" s="11"/>
      <c r="K917" s="11"/>
    </row>
    <row r="918" spans="10:11">
      <c r="J918" s="11"/>
      <c r="K918" s="11"/>
    </row>
    <row r="919" spans="10:11">
      <c r="J919" s="11"/>
      <c r="K919" s="11"/>
    </row>
    <row r="920" spans="10:11">
      <c r="J920" s="11"/>
      <c r="K920" s="11"/>
    </row>
    <row r="921" spans="10:11">
      <c r="J921" s="11"/>
      <c r="K921" s="11"/>
    </row>
    <row r="922" spans="10:11">
      <c r="J922" s="11"/>
      <c r="K922" s="11"/>
    </row>
    <row r="923" spans="10:11">
      <c r="J923" s="11"/>
      <c r="K923" s="11"/>
    </row>
    <row r="924" spans="10:11">
      <c r="J924" s="11"/>
      <c r="K924" s="11"/>
    </row>
    <row r="925" spans="10:11">
      <c r="J925" s="11"/>
      <c r="K925" s="11"/>
    </row>
    <row r="926" spans="10:11">
      <c r="J926" s="11"/>
      <c r="K926" s="11"/>
    </row>
    <row r="927" spans="10:11">
      <c r="J927" s="11"/>
      <c r="K927" s="11"/>
    </row>
    <row r="928" spans="10:11">
      <c r="J928" s="11"/>
      <c r="K928" s="11"/>
    </row>
    <row r="929" spans="10:11">
      <c r="J929" s="11"/>
      <c r="K929" s="11"/>
    </row>
    <row r="930" spans="10:11">
      <c r="J930" s="11"/>
      <c r="K930" s="11"/>
    </row>
    <row r="931" spans="10:11">
      <c r="J931" s="11"/>
      <c r="K931" s="11"/>
    </row>
    <row r="932" spans="10:11">
      <c r="J932" s="11"/>
      <c r="K932" s="11"/>
    </row>
    <row r="933" spans="10:11">
      <c r="J933" s="11"/>
      <c r="K933" s="11"/>
    </row>
    <row r="934" spans="10:11">
      <c r="J934" s="11"/>
      <c r="K934" s="11"/>
    </row>
    <row r="935" spans="10:11">
      <c r="J935" s="11"/>
      <c r="K935" s="11"/>
    </row>
    <row r="936" spans="10:11">
      <c r="J936" s="11"/>
      <c r="K936" s="11"/>
    </row>
    <row r="937" spans="10:11">
      <c r="J937" s="11"/>
      <c r="K937" s="11"/>
    </row>
    <row r="938" spans="10:11">
      <c r="J938" s="11"/>
      <c r="K938" s="11"/>
    </row>
    <row r="939" spans="10:11">
      <c r="J939" s="11"/>
      <c r="K939" s="11"/>
    </row>
    <row r="940" spans="10:11">
      <c r="J940" s="11"/>
      <c r="K940" s="11"/>
    </row>
    <row r="941" spans="10:11">
      <c r="J941" s="11"/>
      <c r="K941" s="11"/>
    </row>
    <row r="942" spans="10:11">
      <c r="J942" s="11"/>
      <c r="K942" s="11"/>
    </row>
    <row r="943" spans="10:11">
      <c r="J943" s="11"/>
      <c r="K943" s="11"/>
    </row>
    <row r="944" spans="10:11">
      <c r="J944" s="11"/>
      <c r="K944" s="11"/>
    </row>
    <row r="945" spans="10:11">
      <c r="J945" s="11"/>
      <c r="K945" s="11"/>
    </row>
    <row r="946" spans="10:11">
      <c r="J946" s="11"/>
      <c r="K946" s="11"/>
    </row>
    <row r="947" spans="10:11">
      <c r="J947" s="11"/>
      <c r="K947" s="11"/>
    </row>
    <row r="948" spans="10:11">
      <c r="J948" s="11"/>
      <c r="K948" s="11"/>
    </row>
    <row r="949" spans="10:11">
      <c r="J949" s="11"/>
      <c r="K949" s="11"/>
    </row>
    <row r="950" spans="10:11">
      <c r="J950" s="11"/>
      <c r="K950" s="11"/>
    </row>
    <row r="951" spans="10:11">
      <c r="J951" s="11"/>
      <c r="K951" s="11"/>
    </row>
    <row r="952" spans="10:11">
      <c r="J952" s="11"/>
      <c r="K952" s="11"/>
    </row>
    <row r="953" spans="10:11">
      <c r="J953" s="11"/>
      <c r="K953" s="11"/>
    </row>
    <row r="954" spans="10:11">
      <c r="J954" s="11"/>
      <c r="K954" s="11"/>
    </row>
    <row r="955" spans="10:11">
      <c r="J955" s="11"/>
      <c r="K955" s="11"/>
    </row>
    <row r="956" spans="10:11">
      <c r="J956" s="11"/>
      <c r="K956" s="11"/>
    </row>
    <row r="957" spans="10:11">
      <c r="J957" s="11"/>
      <c r="K957" s="11"/>
    </row>
    <row r="958" spans="10:11">
      <c r="J958" s="11"/>
      <c r="K958" s="11"/>
    </row>
    <row r="959" spans="10:11">
      <c r="J959" s="11"/>
      <c r="K959" s="11"/>
    </row>
    <row r="960" spans="10:11">
      <c r="J960" s="11"/>
      <c r="K960" s="11"/>
    </row>
    <row r="961" spans="10:11">
      <c r="J961" s="11"/>
      <c r="K961" s="11"/>
    </row>
    <row r="962" spans="10:11">
      <c r="J962" s="11"/>
      <c r="K962" s="11"/>
    </row>
    <row r="963" spans="10:11">
      <c r="J963" s="11"/>
      <c r="K963" s="11"/>
    </row>
    <row r="964" spans="10:11">
      <c r="J964" s="11"/>
      <c r="K964" s="11"/>
    </row>
    <row r="965" spans="10:11">
      <c r="J965" s="11"/>
      <c r="K965" s="11"/>
    </row>
    <row r="966" spans="10:11">
      <c r="J966" s="11"/>
      <c r="K966" s="11"/>
    </row>
    <row r="967" spans="10:11">
      <c r="J967" s="11"/>
      <c r="K967" s="11"/>
    </row>
    <row r="968" spans="10:11">
      <c r="J968" s="11"/>
      <c r="K968" s="11"/>
    </row>
    <row r="969" spans="10:11">
      <c r="J969" s="11"/>
      <c r="K969" s="11"/>
    </row>
    <row r="970" spans="10:11">
      <c r="J970" s="11"/>
      <c r="K970" s="11"/>
    </row>
    <row r="971" spans="10:11">
      <c r="J971" s="11"/>
      <c r="K971" s="11"/>
    </row>
    <row r="972" spans="10:11">
      <c r="J972" s="11"/>
      <c r="K972" s="11"/>
    </row>
    <row r="973" spans="10:11">
      <c r="J973" s="11"/>
      <c r="K973" s="11"/>
    </row>
    <row r="974" spans="10:11">
      <c r="J974" s="11"/>
      <c r="K974" s="11"/>
    </row>
    <row r="975" spans="10:11">
      <c r="J975" s="11"/>
      <c r="K975" s="11"/>
    </row>
    <row r="976" spans="10:11">
      <c r="J976" s="11"/>
      <c r="K976" s="11"/>
    </row>
    <row r="977" spans="10:11">
      <c r="J977" s="11"/>
      <c r="K977" s="11"/>
    </row>
    <row r="978" spans="10:11">
      <c r="J978" s="11"/>
      <c r="K978" s="11"/>
    </row>
    <row r="979" spans="10:11">
      <c r="J979" s="11"/>
      <c r="K979" s="11"/>
    </row>
    <row r="980" spans="10:11">
      <c r="J980" s="11"/>
      <c r="K980" s="11"/>
    </row>
    <row r="981" spans="10:11">
      <c r="J981" s="11"/>
      <c r="K981" s="11"/>
    </row>
    <row r="982" spans="10:11">
      <c r="J982" s="11"/>
      <c r="K982" s="11"/>
    </row>
    <row r="983" spans="10:11">
      <c r="J983" s="11"/>
      <c r="K983" s="11"/>
    </row>
    <row r="984" spans="10:11">
      <c r="J984" s="11"/>
      <c r="K984" s="11"/>
    </row>
    <row r="985" spans="10:11">
      <c r="J985" s="11"/>
      <c r="K985" s="11"/>
    </row>
    <row r="986" spans="10:11">
      <c r="J986" s="11"/>
      <c r="K986" s="11"/>
    </row>
    <row r="987" spans="10:11">
      <c r="J987" s="11"/>
      <c r="K987" s="11"/>
    </row>
    <row r="988" spans="10:11">
      <c r="J988" s="11"/>
      <c r="K988" s="11"/>
    </row>
    <row r="989" spans="10:11">
      <c r="J989" s="11"/>
      <c r="K989" s="11"/>
    </row>
    <row r="990" spans="10:11">
      <c r="J990" s="11"/>
      <c r="K990" s="11"/>
    </row>
    <row r="991" spans="10:11">
      <c r="J991" s="11"/>
      <c r="K991" s="11"/>
    </row>
    <row r="992" spans="10:11">
      <c r="J992" s="11"/>
      <c r="K992" s="11"/>
    </row>
    <row r="993" spans="10:11">
      <c r="J993" s="11"/>
      <c r="K993" s="11"/>
    </row>
    <row r="994" spans="10:11">
      <c r="J994" s="11"/>
      <c r="K994" s="11"/>
    </row>
    <row r="995" spans="10:11">
      <c r="J995" s="11"/>
      <c r="K995" s="11"/>
    </row>
    <row r="996" spans="10:11">
      <c r="J996" s="11"/>
      <c r="K996" s="11"/>
    </row>
    <row r="997" spans="10:11">
      <c r="J997" s="11"/>
      <c r="K997" s="11"/>
    </row>
    <row r="998" spans="10:11">
      <c r="J998" s="11"/>
      <c r="K998" s="11"/>
    </row>
    <row r="999" spans="10:11">
      <c r="J999" s="11"/>
      <c r="K999" s="11"/>
    </row>
    <row r="1000" spans="10:11">
      <c r="J1000" s="11"/>
      <c r="K1000" s="11"/>
    </row>
    <row r="1001" spans="10:11">
      <c r="J1001" s="11"/>
      <c r="K1001" s="11"/>
    </row>
    <row r="1002" spans="10:11">
      <c r="J1002" s="11"/>
      <c r="K1002" s="11"/>
    </row>
    <row r="1003" spans="10:11">
      <c r="J1003" s="11"/>
      <c r="K1003" s="11"/>
    </row>
    <row r="1004" spans="10:11">
      <c r="J1004" s="11"/>
      <c r="K1004" s="11"/>
    </row>
    <row r="1005" spans="10:11">
      <c r="J1005" s="11"/>
      <c r="K1005" s="11"/>
    </row>
    <row r="1006" spans="10:11">
      <c r="J1006" s="11"/>
      <c r="K1006" s="11"/>
    </row>
    <row r="1007" spans="10:11">
      <c r="J1007" s="11"/>
      <c r="K1007" s="11"/>
    </row>
    <row r="1008" spans="10:11">
      <c r="J1008" s="11"/>
      <c r="K1008" s="11"/>
    </row>
    <row r="1009" spans="10:11">
      <c r="J1009" s="11"/>
      <c r="K1009" s="11"/>
    </row>
    <row r="1010" spans="10:11">
      <c r="J1010" s="11"/>
      <c r="K1010" s="11"/>
    </row>
    <row r="1011" spans="10:11">
      <c r="J1011" s="11"/>
      <c r="K1011" s="11"/>
    </row>
    <row r="1012" spans="10:11">
      <c r="J1012" s="11"/>
      <c r="K1012" s="11"/>
    </row>
    <row r="1013" spans="10:11">
      <c r="J1013" s="11"/>
      <c r="K1013" s="11"/>
    </row>
    <row r="1014" spans="10:11">
      <c r="J1014" s="11"/>
      <c r="K1014" s="11"/>
    </row>
    <row r="1015" spans="10:11">
      <c r="J1015" s="11"/>
      <c r="K1015" s="11"/>
    </row>
    <row r="1016" spans="10:11">
      <c r="J1016" s="11"/>
      <c r="K1016" s="11"/>
    </row>
    <row r="1017" spans="10:11">
      <c r="J1017" s="11"/>
      <c r="K1017" s="11"/>
    </row>
    <row r="1018" spans="10:11">
      <c r="J1018" s="11"/>
      <c r="K1018" s="11"/>
    </row>
    <row r="1019" spans="10:11">
      <c r="J1019" s="11"/>
      <c r="K1019" s="11"/>
    </row>
    <row r="1020" spans="10:11">
      <c r="J1020" s="11"/>
      <c r="K1020" s="11"/>
    </row>
    <row r="1021" spans="10:11">
      <c r="J1021" s="11"/>
      <c r="K1021" s="11"/>
    </row>
    <row r="1022" spans="10:11">
      <c r="J1022" s="11"/>
      <c r="K1022" s="11"/>
    </row>
    <row r="1023" spans="10:11">
      <c r="J1023" s="11"/>
      <c r="K1023" s="11"/>
    </row>
    <row r="1024" spans="10:11">
      <c r="J1024" s="11"/>
      <c r="K1024" s="11"/>
    </row>
    <row r="1025" spans="10:11">
      <c r="J1025" s="11"/>
      <c r="K1025" s="11"/>
    </row>
    <row r="1026" spans="10:11">
      <c r="J1026" s="11"/>
      <c r="K1026" s="11"/>
    </row>
    <row r="1027" spans="10:11">
      <c r="J1027" s="11"/>
      <c r="K1027" s="11"/>
    </row>
    <row r="1028" spans="10:11">
      <c r="J1028" s="11"/>
      <c r="K1028" s="11"/>
    </row>
    <row r="1029" spans="10:11">
      <c r="J1029" s="11"/>
      <c r="K1029" s="11"/>
    </row>
    <row r="1030" spans="10:11">
      <c r="J1030" s="11"/>
      <c r="K1030" s="11"/>
    </row>
    <row r="1031" spans="10:11">
      <c r="J1031" s="11"/>
      <c r="K1031" s="11"/>
    </row>
    <row r="1032" spans="10:11">
      <c r="J1032" s="11"/>
      <c r="K1032" s="11"/>
    </row>
    <row r="1033" spans="10:11">
      <c r="J1033" s="11"/>
      <c r="K1033" s="11"/>
    </row>
    <row r="1034" spans="10:11">
      <c r="J1034" s="11"/>
      <c r="K1034" s="11"/>
    </row>
    <row r="1035" spans="10:11">
      <c r="J1035" s="11"/>
      <c r="K1035" s="11"/>
    </row>
    <row r="1036" spans="10:11">
      <c r="J1036" s="11"/>
      <c r="K1036" s="11"/>
    </row>
    <row r="1037" spans="10:11">
      <c r="J1037" s="11"/>
      <c r="K1037" s="11"/>
    </row>
    <row r="1038" spans="10:11">
      <c r="J1038" s="11"/>
      <c r="K1038" s="11"/>
    </row>
    <row r="1039" spans="10:11">
      <c r="J1039" s="11"/>
      <c r="K1039" s="11"/>
    </row>
    <row r="1040" spans="10:11">
      <c r="J1040" s="11"/>
      <c r="K1040" s="11"/>
    </row>
    <row r="1041" spans="10:11">
      <c r="J1041" s="11"/>
      <c r="K1041" s="11"/>
    </row>
    <row r="1042" spans="10:11">
      <c r="J1042" s="11"/>
      <c r="K1042" s="11"/>
    </row>
    <row r="1043" spans="10:11">
      <c r="J1043" s="11"/>
      <c r="K1043" s="11"/>
    </row>
    <row r="1044" spans="10:11">
      <c r="J1044" s="11"/>
      <c r="K1044" s="11"/>
    </row>
    <row r="1045" spans="10:11">
      <c r="J1045" s="11"/>
      <c r="K1045" s="11"/>
    </row>
    <row r="1046" spans="10:11">
      <c r="J1046" s="11"/>
      <c r="K1046" s="11"/>
    </row>
    <row r="1047" spans="10:11">
      <c r="J1047" s="11"/>
      <c r="K1047" s="11"/>
    </row>
    <row r="1048" spans="10:11">
      <c r="J1048" s="11"/>
      <c r="K1048" s="11"/>
    </row>
    <row r="1049" spans="10:11">
      <c r="J1049" s="11"/>
      <c r="K1049" s="11"/>
    </row>
    <row r="1050" spans="10:11">
      <c r="J1050" s="11"/>
      <c r="K1050" s="11"/>
    </row>
    <row r="1051" spans="10:11">
      <c r="J1051" s="11"/>
      <c r="K1051" s="11"/>
    </row>
    <row r="1052" spans="10:11">
      <c r="J1052" s="11"/>
      <c r="K1052" s="11"/>
    </row>
    <row r="1053" spans="10:11">
      <c r="J1053" s="11"/>
      <c r="K1053" s="11"/>
    </row>
    <row r="1054" spans="10:11">
      <c r="J1054" s="11"/>
      <c r="K1054" s="11"/>
    </row>
    <row r="1055" spans="10:11">
      <c r="J1055" s="11"/>
      <c r="K1055" s="11"/>
    </row>
    <row r="1056" spans="10:11">
      <c r="J1056" s="11"/>
      <c r="K1056" s="11"/>
    </row>
    <row r="1057" spans="10:11">
      <c r="J1057" s="11"/>
      <c r="K1057" s="11"/>
    </row>
    <row r="1058" spans="10:11">
      <c r="J1058" s="11"/>
      <c r="K1058" s="11"/>
    </row>
    <row r="1059" spans="10:11">
      <c r="J1059" s="11"/>
      <c r="K1059" s="11"/>
    </row>
    <row r="1060" spans="10:11">
      <c r="J1060" s="11"/>
      <c r="K1060" s="11"/>
    </row>
    <row r="1061" spans="10:11">
      <c r="J1061" s="11"/>
      <c r="K1061" s="11"/>
    </row>
    <row r="1062" spans="10:11">
      <c r="J1062" s="11"/>
      <c r="K1062" s="11"/>
    </row>
    <row r="1063" spans="10:11">
      <c r="J1063" s="11"/>
      <c r="K1063" s="11"/>
    </row>
    <row r="1064" spans="10:11">
      <c r="J1064" s="11"/>
      <c r="K1064" s="11"/>
    </row>
    <row r="1065" spans="10:11">
      <c r="J1065" s="11"/>
      <c r="K1065" s="11"/>
    </row>
    <row r="1066" spans="10:11">
      <c r="J1066" s="11"/>
      <c r="K1066" s="11"/>
    </row>
    <row r="1067" spans="10:11">
      <c r="J1067" s="11"/>
      <c r="K1067" s="11"/>
    </row>
    <row r="1068" spans="10:11">
      <c r="J1068" s="11"/>
      <c r="K1068" s="11"/>
    </row>
    <row r="1069" spans="10:11">
      <c r="J1069" s="11"/>
      <c r="K1069" s="11"/>
    </row>
    <row r="1070" spans="10:11">
      <c r="J1070" s="11"/>
      <c r="K1070" s="11"/>
    </row>
    <row r="1071" spans="10:11">
      <c r="J1071" s="11"/>
      <c r="K1071" s="11"/>
    </row>
    <row r="1072" spans="10:11">
      <c r="J1072" s="11"/>
      <c r="K1072" s="11"/>
    </row>
    <row r="1073" spans="10:11">
      <c r="J1073" s="11"/>
      <c r="K1073" s="11"/>
    </row>
    <row r="1074" spans="10:11">
      <c r="J1074" s="11"/>
      <c r="K1074" s="11"/>
    </row>
    <row r="1075" spans="10:11">
      <c r="J1075" s="11"/>
      <c r="K1075" s="11"/>
    </row>
    <row r="1076" spans="10:11">
      <c r="J1076" s="11"/>
      <c r="K1076" s="11"/>
    </row>
    <row r="1077" spans="10:11">
      <c r="J1077" s="11"/>
      <c r="K1077" s="11"/>
    </row>
    <row r="1078" spans="10:11">
      <c r="J1078" s="11"/>
      <c r="K1078" s="11"/>
    </row>
    <row r="1079" spans="10:11">
      <c r="J1079" s="11"/>
      <c r="K1079" s="11"/>
    </row>
    <row r="1080" spans="10:11">
      <c r="J1080" s="11"/>
      <c r="K1080" s="11"/>
    </row>
    <row r="1081" spans="10:11">
      <c r="J1081" s="11"/>
      <c r="K1081" s="11"/>
    </row>
    <row r="1082" spans="10:11">
      <c r="J1082" s="11"/>
      <c r="K1082" s="11"/>
    </row>
    <row r="1083" spans="10:11">
      <c r="J1083" s="11"/>
      <c r="K1083" s="11"/>
    </row>
    <row r="1084" spans="10:11">
      <c r="J1084" s="11"/>
      <c r="K1084" s="11"/>
    </row>
    <row r="1085" spans="10:11">
      <c r="J1085" s="11"/>
      <c r="K1085" s="11"/>
    </row>
    <row r="1086" spans="10:11">
      <c r="J1086" s="11"/>
      <c r="K1086" s="11"/>
    </row>
    <row r="1087" spans="10:11">
      <c r="J1087" s="11"/>
      <c r="K1087" s="11"/>
    </row>
    <row r="1088" spans="10:11">
      <c r="J1088" s="11"/>
      <c r="K1088" s="11"/>
    </row>
    <row r="1089" spans="10:11">
      <c r="J1089" s="11"/>
      <c r="K1089" s="11"/>
    </row>
    <row r="1090" spans="10:11">
      <c r="J1090" s="11"/>
      <c r="K1090" s="11"/>
    </row>
    <row r="1091" spans="10:11">
      <c r="J1091" s="11"/>
      <c r="K1091" s="11"/>
    </row>
    <row r="1092" spans="10:11">
      <c r="J1092" s="11"/>
      <c r="K1092" s="11"/>
    </row>
    <row r="1093" spans="10:11">
      <c r="J1093" s="11"/>
      <c r="K1093" s="11"/>
    </row>
    <row r="1094" spans="10:11">
      <c r="J1094" s="11"/>
      <c r="K1094" s="11"/>
    </row>
    <row r="1095" spans="10:11">
      <c r="J1095" s="11"/>
      <c r="K1095" s="11"/>
    </row>
    <row r="1096" spans="10:11">
      <c r="J1096" s="11"/>
      <c r="K1096" s="11"/>
    </row>
    <row r="1097" spans="10:11">
      <c r="J1097" s="11"/>
      <c r="K1097" s="11"/>
    </row>
    <row r="1098" spans="10:11">
      <c r="J1098" s="11"/>
      <c r="K1098" s="11"/>
    </row>
    <row r="1099" spans="10:11">
      <c r="J1099" s="11"/>
      <c r="K1099" s="11"/>
    </row>
    <row r="1100" spans="10:11">
      <c r="J1100" s="11"/>
      <c r="K1100" s="11"/>
    </row>
    <row r="1101" spans="10:11">
      <c r="J1101" s="11"/>
      <c r="K1101" s="11"/>
    </row>
    <row r="1102" spans="10:11">
      <c r="J1102" s="11"/>
      <c r="K1102" s="11"/>
    </row>
    <row r="1103" spans="10:11">
      <c r="J1103" s="11"/>
      <c r="K1103" s="11"/>
    </row>
    <row r="1104" spans="10:11">
      <c r="J1104" s="11"/>
      <c r="K1104" s="11"/>
    </row>
    <row r="1105" spans="10:11">
      <c r="J1105" s="11"/>
      <c r="K1105" s="11"/>
    </row>
    <row r="1106" spans="10:11">
      <c r="J1106" s="11"/>
      <c r="K1106" s="11"/>
    </row>
    <row r="1107" spans="10:11">
      <c r="J1107" s="11"/>
      <c r="K1107" s="11"/>
    </row>
    <row r="1108" spans="10:11">
      <c r="J1108" s="11"/>
      <c r="K1108" s="11"/>
    </row>
    <row r="1109" spans="10:11">
      <c r="J1109" s="11"/>
      <c r="K1109" s="11"/>
    </row>
    <row r="1110" spans="10:11">
      <c r="J1110" s="11"/>
      <c r="K1110" s="11"/>
    </row>
    <row r="1111" spans="10:11">
      <c r="J1111" s="11"/>
      <c r="K1111" s="11"/>
    </row>
    <row r="1112" spans="10:11">
      <c r="J1112" s="11"/>
      <c r="K1112" s="11"/>
    </row>
    <row r="1113" spans="10:11">
      <c r="J1113" s="11"/>
      <c r="K1113" s="11"/>
    </row>
    <row r="1114" spans="10:11">
      <c r="J1114" s="11"/>
      <c r="K1114" s="11"/>
    </row>
    <row r="1115" spans="10:11">
      <c r="J1115" s="11"/>
      <c r="K1115" s="11"/>
    </row>
    <row r="1116" spans="10:11">
      <c r="J1116" s="11"/>
      <c r="K1116" s="11"/>
    </row>
    <row r="1117" spans="10:11">
      <c r="J1117" s="11"/>
      <c r="K1117" s="11"/>
    </row>
    <row r="1118" spans="10:11">
      <c r="J1118" s="11"/>
      <c r="K1118" s="11"/>
    </row>
    <row r="1119" spans="10:11">
      <c r="J1119" s="11"/>
      <c r="K1119" s="11"/>
    </row>
    <row r="1120" spans="10:11">
      <c r="J1120" s="11"/>
      <c r="K1120" s="11"/>
    </row>
    <row r="1121" spans="10:11">
      <c r="J1121" s="11"/>
      <c r="K1121" s="11"/>
    </row>
    <row r="1122" spans="10:11">
      <c r="J1122" s="11"/>
      <c r="K1122" s="11"/>
    </row>
    <row r="1123" spans="10:11">
      <c r="J1123" s="11"/>
      <c r="K1123" s="11"/>
    </row>
    <row r="1124" spans="10:11">
      <c r="J1124" s="11"/>
      <c r="K1124" s="11"/>
    </row>
    <row r="1125" spans="10:11">
      <c r="J1125" s="11"/>
      <c r="K1125" s="11"/>
    </row>
    <row r="1126" spans="10:11">
      <c r="J1126" s="11"/>
      <c r="K1126" s="11"/>
    </row>
    <row r="1127" spans="10:11">
      <c r="J1127" s="11"/>
      <c r="K1127" s="11"/>
    </row>
    <row r="1128" spans="10:11">
      <c r="J1128" s="11"/>
      <c r="K1128" s="11"/>
    </row>
    <row r="1129" spans="10:11">
      <c r="J1129" s="11"/>
      <c r="K1129" s="11"/>
    </row>
    <row r="1130" spans="10:11">
      <c r="J1130" s="11"/>
      <c r="K1130" s="11"/>
    </row>
    <row r="1131" spans="10:11">
      <c r="J1131" s="11"/>
      <c r="K1131" s="11"/>
    </row>
    <row r="1132" spans="10:11">
      <c r="J1132" s="11"/>
      <c r="K1132" s="11"/>
    </row>
    <row r="1133" spans="10:11">
      <c r="J1133" s="11"/>
      <c r="K1133" s="11"/>
    </row>
    <row r="1134" spans="10:11">
      <c r="J1134" s="11"/>
      <c r="K1134" s="11"/>
    </row>
    <row r="1135" spans="10:11">
      <c r="J1135" s="11"/>
      <c r="K1135" s="11"/>
    </row>
    <row r="1136" spans="10:11">
      <c r="J1136" s="11"/>
      <c r="K1136" s="11"/>
    </row>
    <row r="1137" spans="10:11">
      <c r="J1137" s="11"/>
      <c r="K1137" s="11"/>
    </row>
    <row r="1138" spans="10:11">
      <c r="J1138" s="11"/>
      <c r="K1138" s="11"/>
    </row>
    <row r="1139" spans="10:11">
      <c r="J1139" s="11"/>
      <c r="K1139" s="11"/>
    </row>
    <row r="1140" spans="10:11">
      <c r="J1140" s="11"/>
      <c r="K1140" s="11"/>
    </row>
    <row r="1141" spans="10:11">
      <c r="J1141" s="11"/>
      <c r="K1141" s="11"/>
    </row>
    <row r="1142" spans="10:11">
      <c r="J1142" s="11"/>
      <c r="K1142" s="11"/>
    </row>
    <row r="1143" spans="10:11">
      <c r="J1143" s="11"/>
      <c r="K1143" s="11"/>
    </row>
    <row r="1144" spans="10:11">
      <c r="J1144" s="11"/>
      <c r="K1144" s="11"/>
    </row>
    <row r="1145" spans="10:11">
      <c r="J1145" s="11"/>
      <c r="K1145" s="11"/>
    </row>
    <row r="1146" spans="10:11">
      <c r="J1146" s="11"/>
      <c r="K1146" s="11"/>
    </row>
    <row r="1147" spans="10:11">
      <c r="J1147" s="11"/>
      <c r="K1147" s="11"/>
    </row>
    <row r="1148" spans="10:11">
      <c r="J1148" s="11"/>
      <c r="K1148" s="11"/>
    </row>
    <row r="1149" spans="10:11">
      <c r="J1149" s="11"/>
      <c r="K1149" s="11"/>
    </row>
    <row r="1150" spans="10:11">
      <c r="J1150" s="11"/>
      <c r="K1150" s="11"/>
    </row>
    <row r="1151" spans="10:11">
      <c r="J1151" s="11"/>
      <c r="K1151" s="11"/>
    </row>
    <row r="1152" spans="10:11">
      <c r="J1152" s="11"/>
      <c r="K1152" s="11"/>
    </row>
    <row r="1153" spans="10:11">
      <c r="J1153" s="11"/>
      <c r="K1153" s="11"/>
    </row>
    <row r="1154" spans="10:11">
      <c r="J1154" s="11"/>
      <c r="K1154" s="11"/>
    </row>
    <row r="1155" spans="10:11">
      <c r="J1155" s="11"/>
      <c r="K1155" s="11"/>
    </row>
    <row r="1156" spans="10:11">
      <c r="J1156" s="11"/>
      <c r="K1156" s="11"/>
    </row>
    <row r="1157" spans="10:11">
      <c r="J1157" s="11"/>
      <c r="K1157" s="11"/>
    </row>
    <row r="1158" spans="10:11">
      <c r="J1158" s="11"/>
      <c r="K1158" s="11"/>
    </row>
    <row r="1159" spans="10:11">
      <c r="J1159" s="11"/>
      <c r="K1159" s="11"/>
    </row>
    <row r="1160" spans="10:11">
      <c r="J1160" s="11"/>
      <c r="K1160" s="11"/>
    </row>
    <row r="1161" spans="10:11">
      <c r="J1161" s="11"/>
      <c r="K1161" s="11"/>
    </row>
    <row r="1162" spans="10:11">
      <c r="J1162" s="11"/>
      <c r="K1162" s="11"/>
    </row>
    <row r="1163" spans="10:11">
      <c r="J1163" s="11"/>
      <c r="K1163" s="11"/>
    </row>
    <row r="1164" spans="10:11">
      <c r="J1164" s="11"/>
      <c r="K1164" s="11"/>
    </row>
    <row r="1165" spans="10:11">
      <c r="J1165" s="11"/>
      <c r="K1165" s="11"/>
    </row>
    <row r="1166" spans="10:11">
      <c r="J1166" s="11"/>
      <c r="K1166" s="11"/>
    </row>
    <row r="1167" spans="10:11">
      <c r="J1167" s="11"/>
      <c r="K1167" s="11"/>
    </row>
    <row r="1168" spans="10:11">
      <c r="J1168" s="11"/>
      <c r="K1168" s="11"/>
    </row>
    <row r="1169" spans="10:11">
      <c r="J1169" s="11"/>
      <c r="K1169" s="11"/>
    </row>
    <row r="1170" spans="10:11">
      <c r="J1170" s="11"/>
      <c r="K1170" s="11"/>
    </row>
    <row r="1171" spans="10:11">
      <c r="J1171" s="11"/>
      <c r="K1171" s="11"/>
    </row>
    <row r="1172" spans="10:11">
      <c r="J1172" s="11"/>
      <c r="K1172" s="11"/>
    </row>
    <row r="1173" spans="10:11">
      <c r="J1173" s="11"/>
      <c r="K1173" s="11"/>
    </row>
    <row r="1174" spans="10:11">
      <c r="J1174" s="11"/>
      <c r="K1174" s="11"/>
    </row>
    <row r="1175" spans="10:11">
      <c r="J1175" s="11"/>
      <c r="K1175" s="11"/>
    </row>
    <row r="1176" spans="10:11">
      <c r="J1176" s="11"/>
      <c r="K1176" s="11"/>
    </row>
    <row r="1177" spans="10:11">
      <c r="J1177" s="11"/>
      <c r="K1177" s="11"/>
    </row>
    <row r="1178" spans="10:11">
      <c r="J1178" s="11"/>
      <c r="K1178" s="11"/>
    </row>
    <row r="1179" spans="10:11">
      <c r="J1179" s="11"/>
      <c r="K1179" s="11"/>
    </row>
    <row r="1180" spans="10:11">
      <c r="J1180" s="11"/>
      <c r="K1180" s="11"/>
    </row>
    <row r="1181" spans="10:11">
      <c r="J1181" s="11"/>
      <c r="K1181" s="11"/>
    </row>
    <row r="1182" spans="10:11">
      <c r="J1182" s="11"/>
      <c r="K1182" s="11"/>
    </row>
    <row r="1183" spans="10:11">
      <c r="J1183" s="11"/>
      <c r="K1183" s="11"/>
    </row>
    <row r="1184" spans="10:11">
      <c r="J1184" s="11"/>
      <c r="K1184" s="11"/>
    </row>
    <row r="1185" spans="10:11">
      <c r="J1185" s="11"/>
      <c r="K1185" s="11"/>
    </row>
    <row r="1186" spans="10:11">
      <c r="J1186" s="11"/>
      <c r="K1186" s="11"/>
    </row>
    <row r="1187" spans="10:11">
      <c r="J1187" s="11"/>
      <c r="K1187" s="11"/>
    </row>
    <row r="1188" spans="10:11">
      <c r="J1188" s="11"/>
      <c r="K1188" s="11"/>
    </row>
    <row r="1189" spans="10:11">
      <c r="J1189" s="11"/>
      <c r="K1189" s="11"/>
    </row>
    <row r="1190" spans="10:11">
      <c r="J1190" s="11"/>
      <c r="K1190" s="11"/>
    </row>
    <row r="1191" spans="10:11">
      <c r="J1191" s="11"/>
      <c r="K1191" s="11"/>
    </row>
    <row r="1192" spans="10:11">
      <c r="J1192" s="11"/>
      <c r="K1192" s="11"/>
    </row>
    <row r="1193" spans="10:11">
      <c r="J1193" s="11"/>
      <c r="K1193" s="11"/>
    </row>
    <row r="1194" spans="10:11">
      <c r="J1194" s="11"/>
      <c r="K1194" s="11"/>
    </row>
    <row r="1195" spans="10:11">
      <c r="J1195" s="11"/>
      <c r="K1195" s="11"/>
    </row>
    <row r="1196" spans="10:11">
      <c r="J1196" s="11"/>
      <c r="K1196" s="11"/>
    </row>
    <row r="1197" spans="10:11">
      <c r="J1197" s="11"/>
      <c r="K1197" s="11"/>
    </row>
    <row r="1198" spans="10:11">
      <c r="J1198" s="11"/>
      <c r="K1198" s="11"/>
    </row>
    <row r="1199" spans="10:11">
      <c r="J1199" s="11"/>
      <c r="K1199" s="11"/>
    </row>
    <row r="1200" spans="10:11">
      <c r="J1200" s="11"/>
      <c r="K1200" s="11"/>
    </row>
    <row r="1201" spans="10:11">
      <c r="J1201" s="11"/>
      <c r="K1201" s="11"/>
    </row>
    <row r="1202" spans="10:11">
      <c r="J1202" s="11"/>
      <c r="K1202" s="11"/>
    </row>
    <row r="1203" spans="10:11">
      <c r="J1203" s="11"/>
      <c r="K1203" s="11"/>
    </row>
    <row r="1204" spans="10:11">
      <c r="J1204" s="11"/>
      <c r="K1204" s="11"/>
    </row>
    <row r="1205" spans="10:11">
      <c r="J1205" s="11"/>
      <c r="K1205" s="11"/>
    </row>
    <row r="1206" spans="10:11">
      <c r="J1206" s="11"/>
      <c r="K1206" s="11"/>
    </row>
    <row r="1207" spans="10:11">
      <c r="J1207" s="11"/>
      <c r="K1207" s="11"/>
    </row>
    <row r="1208" spans="10:11">
      <c r="J1208" s="11"/>
      <c r="K1208" s="11"/>
    </row>
    <row r="1209" spans="10:11">
      <c r="J1209" s="11"/>
      <c r="K1209" s="11"/>
    </row>
    <row r="1210" spans="10:11">
      <c r="J1210" s="11"/>
      <c r="K1210" s="11"/>
    </row>
    <row r="1211" spans="10:11">
      <c r="J1211" s="11"/>
      <c r="K1211" s="11"/>
    </row>
    <row r="1212" spans="10:11">
      <c r="J1212" s="11"/>
      <c r="K1212" s="11"/>
    </row>
    <row r="1213" spans="10:11">
      <c r="J1213" s="11"/>
      <c r="K1213" s="11"/>
    </row>
    <row r="1214" spans="10:11">
      <c r="J1214" s="11"/>
      <c r="K1214" s="11"/>
    </row>
    <row r="1215" spans="10:11">
      <c r="J1215" s="11"/>
      <c r="K1215" s="11"/>
    </row>
    <row r="1216" spans="10:11">
      <c r="J1216" s="11"/>
      <c r="K1216" s="11"/>
    </row>
    <row r="1217" spans="10:11">
      <c r="J1217" s="11"/>
      <c r="K1217" s="11"/>
    </row>
    <row r="1218" spans="10:11">
      <c r="J1218" s="11"/>
      <c r="K1218" s="11"/>
    </row>
    <row r="1219" spans="10:11">
      <c r="J1219" s="11"/>
      <c r="K1219" s="11"/>
    </row>
    <row r="1220" spans="10:11">
      <c r="J1220" s="11"/>
      <c r="K1220" s="11"/>
    </row>
    <row r="1221" spans="10:11">
      <c r="J1221" s="11"/>
      <c r="K1221" s="11"/>
    </row>
    <row r="1222" spans="10:11">
      <c r="J1222" s="11"/>
      <c r="K1222" s="11"/>
    </row>
    <row r="1223" spans="10:11">
      <c r="J1223" s="11"/>
      <c r="K1223" s="11"/>
    </row>
    <row r="1224" spans="10:11">
      <c r="J1224" s="11"/>
      <c r="K1224" s="11"/>
    </row>
    <row r="1225" spans="10:11">
      <c r="J1225" s="11"/>
      <c r="K1225" s="11"/>
    </row>
    <row r="1226" spans="10:11">
      <c r="J1226" s="11"/>
      <c r="K1226" s="11"/>
    </row>
    <row r="1227" spans="10:11">
      <c r="J1227" s="11"/>
      <c r="K1227" s="11"/>
    </row>
    <row r="1228" spans="10:11">
      <c r="J1228" s="11"/>
      <c r="K1228" s="11"/>
    </row>
    <row r="1229" spans="10:11">
      <c r="J1229" s="11"/>
      <c r="K1229" s="11"/>
    </row>
    <row r="1230" spans="10:11">
      <c r="J1230" s="11"/>
      <c r="K1230" s="11"/>
    </row>
    <row r="1231" spans="10:11">
      <c r="J1231" s="11"/>
      <c r="K1231" s="11"/>
    </row>
    <row r="1232" spans="10:11">
      <c r="J1232" s="11"/>
      <c r="K1232" s="11"/>
    </row>
    <row r="1233" spans="10:11">
      <c r="J1233" s="11"/>
      <c r="K1233" s="11"/>
    </row>
    <row r="1234" spans="10:11">
      <c r="J1234" s="11"/>
      <c r="K1234" s="11"/>
    </row>
    <row r="1235" spans="10:11">
      <c r="J1235" s="11"/>
      <c r="K1235" s="11"/>
    </row>
    <row r="1236" spans="10:11">
      <c r="J1236" s="11"/>
      <c r="K1236" s="11"/>
    </row>
    <row r="1237" spans="10:11">
      <c r="J1237" s="11"/>
      <c r="K1237" s="11"/>
    </row>
    <row r="1238" spans="10:11">
      <c r="J1238" s="11"/>
      <c r="K1238" s="11"/>
    </row>
    <row r="1239" spans="10:11">
      <c r="J1239" s="11"/>
      <c r="K1239" s="11"/>
    </row>
    <row r="1240" spans="10:11">
      <c r="J1240" s="11"/>
      <c r="K1240" s="11"/>
    </row>
    <row r="1241" spans="10:11">
      <c r="J1241" s="11"/>
      <c r="K1241" s="11"/>
    </row>
    <row r="1242" spans="10:11">
      <c r="J1242" s="11"/>
      <c r="K1242" s="11"/>
    </row>
    <row r="1243" spans="10:11">
      <c r="J1243" s="11"/>
      <c r="K1243" s="11"/>
    </row>
    <row r="1244" spans="10:11">
      <c r="J1244" s="11"/>
      <c r="K1244" s="11"/>
    </row>
    <row r="1245" spans="10:11">
      <c r="J1245" s="11"/>
      <c r="K1245" s="11"/>
    </row>
    <row r="1246" spans="10:11">
      <c r="J1246" s="11"/>
      <c r="K1246" s="11"/>
    </row>
    <row r="1247" spans="10:11">
      <c r="J1247" s="11"/>
      <c r="K1247" s="11"/>
    </row>
    <row r="1248" spans="10:11">
      <c r="J1248" s="11"/>
      <c r="K1248" s="11"/>
    </row>
    <row r="1249" spans="10:11">
      <c r="J1249" s="11"/>
      <c r="K1249" s="11"/>
    </row>
    <row r="1250" spans="10:11">
      <c r="J1250" s="11"/>
      <c r="K1250" s="11"/>
    </row>
    <row r="1251" spans="10:11">
      <c r="J1251" s="11"/>
      <c r="K1251" s="11"/>
    </row>
    <row r="1252" spans="10:11">
      <c r="J1252" s="11"/>
      <c r="K1252" s="11"/>
    </row>
    <row r="1253" spans="10:11">
      <c r="J1253" s="11"/>
      <c r="K1253" s="11"/>
    </row>
    <row r="1254" spans="10:11">
      <c r="J1254" s="11"/>
      <c r="K1254" s="11"/>
    </row>
    <row r="1255" spans="10:11">
      <c r="J1255" s="11"/>
      <c r="K1255" s="11"/>
    </row>
    <row r="1256" spans="10:11">
      <c r="J1256" s="11"/>
      <c r="K1256" s="11"/>
    </row>
    <row r="1257" spans="10:11">
      <c r="J1257" s="11"/>
      <c r="K1257" s="11"/>
    </row>
    <row r="1258" spans="10:11">
      <c r="J1258" s="11"/>
      <c r="K1258" s="11"/>
    </row>
    <row r="1259" spans="10:11">
      <c r="J1259" s="11"/>
      <c r="K1259" s="11"/>
    </row>
    <row r="1260" spans="10:11">
      <c r="J1260" s="11"/>
      <c r="K1260" s="11"/>
    </row>
    <row r="1261" spans="10:11">
      <c r="J1261" s="11"/>
      <c r="K1261" s="11"/>
    </row>
    <row r="1262" spans="10:11">
      <c r="J1262" s="11"/>
      <c r="K1262" s="11"/>
    </row>
    <row r="1263" spans="10:11">
      <c r="J1263" s="11"/>
      <c r="K1263" s="11"/>
    </row>
    <row r="1264" spans="10:11">
      <c r="J1264" s="11"/>
      <c r="K1264" s="11"/>
    </row>
    <row r="1265" spans="10:11">
      <c r="J1265" s="11"/>
      <c r="K1265" s="11"/>
    </row>
    <row r="1266" spans="10:11">
      <c r="J1266" s="11"/>
      <c r="K1266" s="11"/>
    </row>
    <row r="1267" spans="10:11">
      <c r="J1267" s="11"/>
      <c r="K1267" s="11"/>
    </row>
    <row r="1268" spans="10:11">
      <c r="J1268" s="11"/>
      <c r="K1268" s="11"/>
    </row>
    <row r="1269" spans="10:11">
      <c r="J1269" s="11"/>
      <c r="K1269" s="11"/>
    </row>
    <row r="1270" spans="10:11">
      <c r="J1270" s="11"/>
      <c r="K1270" s="11"/>
    </row>
    <row r="1271" spans="10:11">
      <c r="J1271" s="11"/>
      <c r="K1271" s="11"/>
    </row>
    <row r="1272" spans="10:11">
      <c r="J1272" s="11"/>
      <c r="K1272" s="11"/>
    </row>
    <row r="1273" spans="10:11">
      <c r="J1273" s="11"/>
      <c r="K1273" s="11"/>
    </row>
    <row r="1274" spans="10:11">
      <c r="J1274" s="11"/>
      <c r="K1274" s="11"/>
    </row>
    <row r="1275" spans="10:11">
      <c r="J1275" s="11"/>
      <c r="K1275" s="11"/>
    </row>
    <row r="1276" spans="10:11">
      <c r="J1276" s="11"/>
      <c r="K1276" s="11"/>
    </row>
    <row r="1277" spans="10:11">
      <c r="J1277" s="11"/>
      <c r="K1277" s="11"/>
    </row>
    <row r="1278" spans="10:11">
      <c r="J1278" s="11"/>
      <c r="K1278" s="11"/>
    </row>
    <row r="1279" spans="10:11">
      <c r="J1279" s="11"/>
      <c r="K1279" s="11"/>
    </row>
    <row r="1280" spans="10:11">
      <c r="J1280" s="11"/>
      <c r="K1280" s="11"/>
    </row>
    <row r="1281" spans="10:11">
      <c r="J1281" s="11"/>
      <c r="K1281" s="11"/>
    </row>
    <row r="1282" spans="10:11">
      <c r="J1282" s="11"/>
      <c r="K1282" s="11"/>
    </row>
    <row r="1283" spans="10:11">
      <c r="J1283" s="11"/>
      <c r="K1283" s="11"/>
    </row>
    <row r="1284" spans="10:11">
      <c r="J1284" s="11"/>
      <c r="K1284" s="11"/>
    </row>
    <row r="1285" spans="10:11">
      <c r="J1285" s="11"/>
      <c r="K1285" s="11"/>
    </row>
    <row r="1286" spans="10:11">
      <c r="J1286" s="11"/>
      <c r="K1286" s="11"/>
    </row>
    <row r="1287" spans="10:11">
      <c r="J1287" s="11"/>
      <c r="K1287" s="11"/>
    </row>
    <row r="1288" spans="10:11">
      <c r="J1288" s="11"/>
      <c r="K1288" s="11"/>
    </row>
    <row r="1289" spans="10:11">
      <c r="J1289" s="11"/>
      <c r="K1289" s="11"/>
    </row>
    <row r="1290" spans="10:11">
      <c r="J1290" s="11"/>
      <c r="K1290" s="11"/>
    </row>
    <row r="1291" spans="10:11">
      <c r="J1291" s="11"/>
      <c r="K1291" s="11"/>
    </row>
    <row r="1292" spans="10:11">
      <c r="J1292" s="11"/>
      <c r="K1292" s="11"/>
    </row>
    <row r="1293" spans="10:11">
      <c r="J1293" s="11"/>
      <c r="K1293" s="11"/>
    </row>
    <row r="1294" spans="10:11">
      <c r="J1294" s="11"/>
      <c r="K1294" s="11"/>
    </row>
    <row r="1295" spans="10:11">
      <c r="J1295" s="11"/>
      <c r="K1295" s="11"/>
    </row>
    <row r="1296" spans="10:11">
      <c r="J1296" s="11"/>
      <c r="K1296" s="11"/>
    </row>
    <row r="1297" spans="10:11">
      <c r="J1297" s="11"/>
      <c r="K1297" s="11"/>
    </row>
    <row r="1298" spans="10:11">
      <c r="J1298" s="11"/>
      <c r="K1298" s="11"/>
    </row>
    <row r="1299" spans="10:11">
      <c r="J1299" s="11"/>
      <c r="K1299" s="11"/>
    </row>
    <row r="1300" spans="10:11">
      <c r="J1300" s="11"/>
      <c r="K1300" s="11"/>
    </row>
    <row r="1301" spans="10:11">
      <c r="J1301" s="11"/>
      <c r="K1301" s="11"/>
    </row>
    <row r="1302" spans="10:11">
      <c r="J1302" s="11"/>
      <c r="K1302" s="11"/>
    </row>
    <row r="1303" spans="10:11">
      <c r="J1303" s="11"/>
      <c r="K1303" s="11"/>
    </row>
    <row r="1304" spans="10:11">
      <c r="J1304" s="11"/>
      <c r="K1304" s="11"/>
    </row>
    <row r="1305" spans="10:11">
      <c r="J1305" s="11"/>
      <c r="K1305" s="11"/>
    </row>
    <row r="1306" spans="10:11">
      <c r="J1306" s="11"/>
      <c r="K1306" s="11"/>
    </row>
    <row r="1307" spans="10:11">
      <c r="J1307" s="11"/>
      <c r="K1307" s="11"/>
    </row>
    <row r="1308" spans="10:11">
      <c r="J1308" s="11"/>
      <c r="K1308" s="11"/>
    </row>
    <row r="1309" spans="10:11">
      <c r="J1309" s="11"/>
      <c r="K1309" s="11"/>
    </row>
    <row r="1310" spans="10:11">
      <c r="J1310" s="11"/>
      <c r="K1310" s="11"/>
    </row>
    <row r="1311" spans="10:11">
      <c r="J1311" s="11"/>
      <c r="K1311" s="11"/>
    </row>
    <row r="1312" spans="10:11">
      <c r="J1312" s="11"/>
      <c r="K1312" s="11"/>
    </row>
    <row r="1313" spans="10:11">
      <c r="J1313" s="11"/>
      <c r="K1313" s="11"/>
    </row>
    <row r="1314" spans="10:11">
      <c r="J1314" s="11"/>
      <c r="K1314" s="11"/>
    </row>
    <row r="1315" spans="10:11">
      <c r="J1315" s="11"/>
      <c r="K1315" s="11"/>
    </row>
    <row r="1316" spans="10:11">
      <c r="J1316" s="11"/>
      <c r="K1316" s="11"/>
    </row>
    <row r="1317" spans="10:11">
      <c r="J1317" s="11"/>
      <c r="K1317" s="11"/>
    </row>
    <row r="1318" spans="10:11">
      <c r="J1318" s="11"/>
      <c r="K1318" s="11"/>
    </row>
    <row r="1319" spans="10:11">
      <c r="J1319" s="11"/>
      <c r="K1319" s="11"/>
    </row>
    <row r="1320" spans="10:11">
      <c r="J1320" s="11"/>
      <c r="K1320" s="11"/>
    </row>
    <row r="1321" spans="10:11">
      <c r="J1321" s="11"/>
      <c r="K1321" s="11"/>
    </row>
    <row r="1322" spans="10:11">
      <c r="J1322" s="11"/>
      <c r="K1322" s="11"/>
    </row>
    <row r="1323" spans="10:11">
      <c r="J1323" s="11"/>
      <c r="K1323" s="11"/>
    </row>
    <row r="1324" spans="10:11">
      <c r="J1324" s="11"/>
      <c r="K1324" s="11"/>
    </row>
    <row r="1325" spans="10:11">
      <c r="J1325" s="11"/>
      <c r="K1325" s="11"/>
    </row>
    <row r="1326" spans="10:11">
      <c r="J1326" s="11"/>
      <c r="K1326" s="11"/>
    </row>
    <row r="1327" spans="10:11">
      <c r="J1327" s="11"/>
      <c r="K1327" s="11"/>
    </row>
    <row r="1328" spans="10:11">
      <c r="J1328" s="11"/>
      <c r="K1328" s="11"/>
    </row>
    <row r="1329" spans="10:11">
      <c r="J1329" s="11"/>
      <c r="K1329" s="11"/>
    </row>
    <row r="1330" spans="10:11">
      <c r="J1330" s="11"/>
      <c r="K1330" s="11"/>
    </row>
    <row r="1331" spans="10:11">
      <c r="J1331" s="11"/>
      <c r="K1331" s="11"/>
    </row>
    <row r="1332" spans="10:11">
      <c r="J1332" s="11"/>
      <c r="K1332" s="11"/>
    </row>
    <row r="1333" spans="10:11">
      <c r="J1333" s="11"/>
      <c r="K1333" s="11"/>
    </row>
    <row r="1334" spans="10:11">
      <c r="J1334" s="11"/>
      <c r="K1334" s="11"/>
    </row>
    <row r="1335" spans="10:11">
      <c r="J1335" s="11"/>
      <c r="K1335" s="11"/>
    </row>
    <row r="1336" spans="10:11">
      <c r="J1336" s="11"/>
      <c r="K1336" s="11"/>
    </row>
    <row r="1337" spans="10:11">
      <c r="J1337" s="11"/>
      <c r="K1337" s="11"/>
    </row>
    <row r="1338" spans="10:11">
      <c r="J1338" s="11"/>
      <c r="K1338" s="11"/>
    </row>
    <row r="1339" spans="10:11">
      <c r="J1339" s="11"/>
      <c r="K1339" s="11"/>
    </row>
    <row r="1340" spans="10:11">
      <c r="J1340" s="11"/>
      <c r="K1340" s="11"/>
    </row>
    <row r="1341" spans="10:11">
      <c r="J1341" s="11"/>
      <c r="K1341" s="11"/>
    </row>
    <row r="1342" spans="10:11">
      <c r="J1342" s="11"/>
      <c r="K1342" s="11"/>
    </row>
    <row r="1343" spans="10:11">
      <c r="J1343" s="11"/>
      <c r="K1343" s="11"/>
    </row>
    <row r="1344" spans="10:11">
      <c r="J1344" s="11"/>
      <c r="K1344" s="11"/>
    </row>
    <row r="1345" spans="10:11">
      <c r="J1345" s="11"/>
      <c r="K1345" s="11"/>
    </row>
    <row r="1346" spans="10:11">
      <c r="J1346" s="11"/>
      <c r="K1346" s="11"/>
    </row>
    <row r="1347" spans="10:11">
      <c r="J1347" s="11"/>
      <c r="K1347" s="11"/>
    </row>
    <row r="1348" spans="10:11">
      <c r="J1348" s="11"/>
      <c r="K1348" s="11"/>
    </row>
    <row r="1349" spans="10:11">
      <c r="J1349" s="11"/>
      <c r="K1349" s="11"/>
    </row>
    <row r="1350" spans="10:11">
      <c r="J1350" s="11"/>
      <c r="K1350" s="11"/>
    </row>
    <row r="1351" spans="10:11">
      <c r="J1351" s="11"/>
      <c r="K1351" s="11"/>
    </row>
    <row r="1352" spans="10:11">
      <c r="J1352" s="11"/>
      <c r="K1352" s="11"/>
    </row>
    <row r="1353" spans="10:11">
      <c r="J1353" s="11"/>
      <c r="K1353" s="11"/>
    </row>
    <row r="1354" spans="10:11">
      <c r="J1354" s="11"/>
      <c r="K1354" s="11"/>
    </row>
    <row r="1355" spans="10:11">
      <c r="J1355" s="11"/>
      <c r="K1355" s="11"/>
    </row>
    <row r="1356" spans="10:11">
      <c r="J1356" s="11"/>
      <c r="K1356" s="11"/>
    </row>
    <row r="1357" spans="10:11">
      <c r="J1357" s="11"/>
      <c r="K1357" s="11"/>
    </row>
    <row r="1358" spans="10:11">
      <c r="J1358" s="11"/>
      <c r="K1358" s="11"/>
    </row>
    <row r="1359" spans="10:11">
      <c r="J1359" s="11"/>
      <c r="K1359" s="11"/>
    </row>
    <row r="1360" spans="10:11">
      <c r="J1360" s="11"/>
      <c r="K1360" s="11"/>
    </row>
    <row r="1361" spans="10:11">
      <c r="J1361" s="11"/>
      <c r="K1361" s="11"/>
    </row>
    <row r="1362" spans="10:11">
      <c r="J1362" s="11"/>
      <c r="K1362" s="11"/>
    </row>
    <row r="1363" spans="10:11">
      <c r="J1363" s="11"/>
      <c r="K1363" s="11"/>
    </row>
    <row r="1364" spans="10:11">
      <c r="J1364" s="11"/>
      <c r="K1364" s="11"/>
    </row>
    <row r="1365" spans="10:11">
      <c r="J1365" s="11"/>
      <c r="K1365" s="11"/>
    </row>
    <row r="1366" spans="10:11">
      <c r="J1366" s="11"/>
      <c r="K1366" s="11"/>
    </row>
    <row r="1367" spans="10:11">
      <c r="J1367" s="11"/>
      <c r="K1367" s="11"/>
    </row>
    <row r="1368" spans="10:11">
      <c r="J1368" s="11"/>
      <c r="K1368" s="11"/>
    </row>
    <row r="1369" spans="10:11">
      <c r="J1369" s="11"/>
      <c r="K1369" s="11"/>
    </row>
    <row r="1370" spans="10:11">
      <c r="J1370" s="11"/>
      <c r="K1370" s="11"/>
    </row>
    <row r="1371" spans="10:11">
      <c r="J1371" s="11"/>
      <c r="K1371" s="11"/>
    </row>
    <row r="1372" spans="10:11">
      <c r="J1372" s="11"/>
      <c r="K1372" s="11"/>
    </row>
    <row r="1373" spans="10:11">
      <c r="J1373" s="11"/>
      <c r="K1373" s="11"/>
    </row>
    <row r="1374" spans="10:11">
      <c r="J1374" s="11"/>
      <c r="K1374" s="11"/>
    </row>
    <row r="1375" spans="10:11">
      <c r="J1375" s="11"/>
      <c r="K1375" s="11"/>
    </row>
    <row r="1376" spans="10:11">
      <c r="J1376" s="11"/>
      <c r="K1376" s="11"/>
    </row>
    <row r="1377" spans="10:11">
      <c r="J1377" s="11"/>
      <c r="K1377" s="11"/>
    </row>
    <row r="1378" spans="10:11">
      <c r="J1378" s="11"/>
      <c r="K1378" s="11"/>
    </row>
    <row r="1379" spans="10:11">
      <c r="J1379" s="11"/>
      <c r="K1379" s="11"/>
    </row>
    <row r="1380" spans="10:11">
      <c r="J1380" s="11"/>
      <c r="K1380" s="11"/>
    </row>
    <row r="1381" spans="10:11">
      <c r="J1381" s="11"/>
      <c r="K1381" s="11"/>
    </row>
    <row r="1382" spans="10:11">
      <c r="J1382" s="11"/>
      <c r="K1382" s="11"/>
    </row>
    <row r="1383" spans="10:11">
      <c r="J1383" s="11"/>
      <c r="K1383" s="11"/>
    </row>
    <row r="1384" spans="10:11">
      <c r="J1384" s="11"/>
      <c r="K1384" s="11"/>
    </row>
    <row r="1385" spans="10:11">
      <c r="J1385" s="11"/>
      <c r="K1385" s="11"/>
    </row>
    <row r="1386" spans="10:11">
      <c r="J1386" s="11"/>
      <c r="K1386" s="11"/>
    </row>
    <row r="1387" spans="10:11">
      <c r="J1387" s="11"/>
      <c r="K1387" s="11"/>
    </row>
    <row r="1388" spans="10:11">
      <c r="J1388" s="11"/>
      <c r="K1388" s="11"/>
    </row>
    <row r="1389" spans="10:11">
      <c r="J1389" s="11"/>
      <c r="K1389" s="11"/>
    </row>
    <row r="1390" spans="10:11">
      <c r="J1390" s="11"/>
      <c r="K1390" s="11"/>
    </row>
    <row r="1391" spans="10:11">
      <c r="J1391" s="11"/>
      <c r="K1391" s="11"/>
    </row>
    <row r="1392" spans="10:11">
      <c r="J1392" s="11"/>
      <c r="K1392" s="11"/>
    </row>
    <row r="1393" spans="10:11">
      <c r="J1393" s="11"/>
      <c r="K1393" s="11"/>
    </row>
    <row r="1394" spans="10:11">
      <c r="J1394" s="11"/>
      <c r="K1394" s="11"/>
    </row>
    <row r="1395" spans="10:11">
      <c r="J1395" s="11"/>
      <c r="K1395" s="11"/>
    </row>
    <row r="1396" spans="10:11">
      <c r="J1396" s="11"/>
      <c r="K1396" s="11"/>
    </row>
    <row r="1397" spans="10:11">
      <c r="J1397" s="11"/>
      <c r="K1397" s="11"/>
    </row>
    <row r="1398" spans="10:11">
      <c r="J1398" s="11"/>
      <c r="K1398" s="11"/>
    </row>
    <row r="1399" spans="10:11">
      <c r="J1399" s="11"/>
      <c r="K1399" s="11"/>
    </row>
    <row r="1400" spans="10:11">
      <c r="J1400" s="11"/>
      <c r="K1400" s="11"/>
    </row>
    <row r="1401" spans="10:11">
      <c r="J1401" s="11"/>
      <c r="K1401" s="11"/>
    </row>
    <row r="1402" spans="10:11">
      <c r="J1402" s="11"/>
      <c r="K1402" s="11"/>
    </row>
    <row r="1403" spans="10:11">
      <c r="J1403" s="11"/>
      <c r="K1403" s="11"/>
    </row>
    <row r="1404" spans="10:11">
      <c r="J1404" s="11"/>
      <c r="K1404" s="11"/>
    </row>
    <row r="1405" spans="10:11">
      <c r="J1405" s="11"/>
      <c r="K1405" s="11"/>
    </row>
    <row r="1406" spans="10:11">
      <c r="J1406" s="11"/>
      <c r="K1406" s="11"/>
    </row>
    <row r="1407" spans="10:11">
      <c r="J1407" s="11"/>
      <c r="K1407" s="11"/>
    </row>
    <row r="1408" spans="10:11">
      <c r="J1408" s="11"/>
      <c r="K1408" s="11"/>
    </row>
    <row r="1409" spans="10:11">
      <c r="J1409" s="11"/>
      <c r="K1409" s="11"/>
    </row>
    <row r="1410" spans="10:11">
      <c r="J1410" s="11"/>
      <c r="K1410" s="11"/>
    </row>
    <row r="1411" spans="10:11">
      <c r="J1411" s="11"/>
      <c r="K1411" s="11"/>
    </row>
    <row r="1412" spans="10:11">
      <c r="J1412" s="11"/>
      <c r="K1412" s="11"/>
    </row>
    <row r="1413" spans="10:11">
      <c r="J1413" s="11"/>
      <c r="K1413" s="11"/>
    </row>
    <row r="1414" spans="10:11">
      <c r="J1414" s="11"/>
      <c r="K1414" s="11"/>
    </row>
    <row r="1415" spans="10:11">
      <c r="J1415" s="11"/>
      <c r="K1415" s="11"/>
    </row>
    <row r="1416" spans="10:11">
      <c r="J1416" s="11"/>
      <c r="K1416" s="11"/>
    </row>
    <row r="1417" spans="10:11">
      <c r="J1417" s="11"/>
      <c r="K1417" s="11"/>
    </row>
    <row r="1418" spans="10:11">
      <c r="J1418" s="11"/>
      <c r="K1418" s="11"/>
    </row>
    <row r="1419" spans="10:11">
      <c r="J1419" s="11"/>
      <c r="K1419" s="11"/>
    </row>
    <row r="1420" spans="10:11">
      <c r="J1420" s="11"/>
      <c r="K1420" s="11"/>
    </row>
    <row r="1421" spans="10:11">
      <c r="J1421" s="11"/>
      <c r="K1421" s="11"/>
    </row>
    <row r="1422" spans="10:11">
      <c r="J1422" s="11"/>
      <c r="K1422" s="11"/>
    </row>
    <row r="1423" spans="10:11">
      <c r="J1423" s="11"/>
      <c r="K1423" s="11"/>
    </row>
    <row r="1424" spans="10:11">
      <c r="J1424" s="11"/>
      <c r="K1424" s="11"/>
    </row>
    <row r="1425" spans="10:11">
      <c r="J1425" s="11"/>
      <c r="K1425" s="11"/>
    </row>
    <row r="1426" spans="10:11">
      <c r="J1426" s="11"/>
      <c r="K1426" s="11"/>
    </row>
    <row r="1427" spans="10:11">
      <c r="J1427" s="11"/>
      <c r="K1427" s="11"/>
    </row>
    <row r="1428" spans="10:11">
      <c r="J1428" s="11"/>
      <c r="K1428" s="11"/>
    </row>
    <row r="1429" spans="10:11">
      <c r="J1429" s="11"/>
      <c r="K1429" s="11"/>
    </row>
    <row r="1430" spans="10:11">
      <c r="J1430" s="11"/>
      <c r="K1430" s="11"/>
    </row>
    <row r="1431" spans="10:11">
      <c r="J1431" s="11"/>
      <c r="K1431" s="11"/>
    </row>
    <row r="1432" spans="10:11">
      <c r="J1432" s="11"/>
      <c r="K1432" s="11"/>
    </row>
    <row r="1433" spans="10:11">
      <c r="J1433" s="11"/>
      <c r="K1433" s="11"/>
    </row>
    <row r="1434" spans="10:11">
      <c r="J1434" s="11"/>
      <c r="K1434" s="11"/>
    </row>
    <row r="1435" spans="10:11">
      <c r="J1435" s="11"/>
      <c r="K1435" s="11"/>
    </row>
    <row r="1436" spans="10:11">
      <c r="J1436" s="11"/>
      <c r="K1436" s="11"/>
    </row>
    <row r="1437" spans="10:11">
      <c r="J1437" s="11"/>
      <c r="K1437" s="11"/>
    </row>
    <row r="1438" spans="10:11">
      <c r="J1438" s="11"/>
      <c r="K1438" s="11"/>
    </row>
    <row r="1439" spans="10:11">
      <c r="J1439" s="11"/>
      <c r="K1439" s="11"/>
    </row>
    <row r="1440" spans="10:11">
      <c r="J1440" s="11"/>
      <c r="K1440" s="11"/>
    </row>
    <row r="1441" spans="10:11">
      <c r="J1441" s="11"/>
      <c r="K1441" s="11"/>
    </row>
    <row r="1442" spans="10:11">
      <c r="J1442" s="11"/>
      <c r="K1442" s="11"/>
    </row>
    <row r="1443" spans="10:11">
      <c r="J1443" s="11"/>
      <c r="K1443" s="11"/>
    </row>
    <row r="1444" spans="10:11">
      <c r="J1444" s="11"/>
      <c r="K1444" s="11"/>
    </row>
    <row r="1445" spans="10:11">
      <c r="J1445" s="11"/>
      <c r="K1445" s="11"/>
    </row>
    <row r="1446" spans="10:11">
      <c r="J1446" s="11"/>
      <c r="K1446" s="11"/>
    </row>
    <row r="1447" spans="10:11">
      <c r="J1447" s="11"/>
      <c r="K1447" s="11"/>
    </row>
    <row r="1448" spans="10:11">
      <c r="J1448" s="11"/>
      <c r="K1448" s="11"/>
    </row>
    <row r="1449" spans="10:11">
      <c r="J1449" s="11"/>
      <c r="K1449" s="11"/>
    </row>
    <row r="1450" spans="10:11">
      <c r="J1450" s="11"/>
      <c r="K1450" s="11"/>
    </row>
    <row r="1451" spans="10:11">
      <c r="J1451" s="11"/>
      <c r="K1451" s="11"/>
    </row>
    <row r="1452" spans="10:11">
      <c r="J1452" s="11"/>
      <c r="K1452" s="11"/>
    </row>
    <row r="1453" spans="10:11">
      <c r="J1453" s="11"/>
      <c r="K1453" s="11"/>
    </row>
    <row r="1454" spans="10:11">
      <c r="J1454" s="11"/>
      <c r="K1454" s="11"/>
    </row>
    <row r="1455" spans="10:11">
      <c r="J1455" s="11"/>
      <c r="K1455" s="11"/>
    </row>
    <row r="1456" spans="10:11">
      <c r="J1456" s="11"/>
      <c r="K1456" s="11"/>
    </row>
    <row r="1457" spans="10:11">
      <c r="J1457" s="11"/>
      <c r="K1457" s="11"/>
    </row>
    <row r="1458" spans="10:11">
      <c r="J1458" s="11"/>
      <c r="K1458" s="11"/>
    </row>
    <row r="1459" spans="10:11">
      <c r="J1459" s="11"/>
      <c r="K1459" s="11"/>
    </row>
    <row r="1460" spans="10:11">
      <c r="J1460" s="11"/>
      <c r="K1460" s="11"/>
    </row>
    <row r="1461" spans="10:11">
      <c r="J1461" s="11"/>
      <c r="K1461" s="11"/>
    </row>
    <row r="1462" spans="10:11">
      <c r="J1462" s="11"/>
      <c r="K1462" s="11"/>
    </row>
    <row r="1463" spans="10:11">
      <c r="J1463" s="11"/>
      <c r="K1463" s="11"/>
    </row>
    <row r="1464" spans="10:11">
      <c r="J1464" s="11"/>
      <c r="K1464" s="11"/>
    </row>
    <row r="1465" spans="10:11">
      <c r="J1465" s="11"/>
      <c r="K1465" s="11"/>
    </row>
    <row r="1466" spans="10:11">
      <c r="J1466" s="11"/>
      <c r="K1466" s="11"/>
    </row>
    <row r="1467" spans="10:11">
      <c r="J1467" s="11"/>
      <c r="K1467" s="11"/>
    </row>
    <row r="1468" spans="10:11">
      <c r="J1468" s="11"/>
      <c r="K1468" s="11"/>
    </row>
    <row r="1469" spans="10:11">
      <c r="J1469" s="11"/>
      <c r="K1469" s="11"/>
    </row>
    <row r="1470" spans="10:11">
      <c r="J1470" s="11"/>
      <c r="K1470" s="11"/>
    </row>
    <row r="1471" spans="10:11">
      <c r="J1471" s="11"/>
      <c r="K1471" s="11"/>
    </row>
    <row r="1472" spans="10:11">
      <c r="J1472" s="11"/>
      <c r="K1472" s="11"/>
    </row>
    <row r="1473" spans="10:11">
      <c r="J1473" s="11"/>
      <c r="K1473" s="11"/>
    </row>
    <row r="1474" spans="10:11">
      <c r="J1474" s="11"/>
      <c r="K1474" s="11"/>
    </row>
    <row r="1475" spans="10:11">
      <c r="J1475" s="11"/>
      <c r="K1475" s="11"/>
    </row>
    <row r="1476" spans="10:11">
      <c r="J1476" s="11"/>
      <c r="K1476" s="11"/>
    </row>
    <row r="1477" spans="10:11">
      <c r="J1477" s="11"/>
      <c r="K1477" s="11"/>
    </row>
    <row r="1478" spans="10:11">
      <c r="J1478" s="11"/>
      <c r="K1478" s="11"/>
    </row>
    <row r="1479" spans="10:11">
      <c r="J1479" s="11"/>
      <c r="K1479" s="11"/>
    </row>
    <row r="1480" spans="10:11">
      <c r="J1480" s="11"/>
      <c r="K1480" s="11"/>
    </row>
    <row r="1481" spans="10:11">
      <c r="J1481" s="11"/>
      <c r="K1481" s="11"/>
    </row>
    <row r="1482" spans="10:11">
      <c r="J1482" s="11"/>
      <c r="K1482" s="11"/>
    </row>
    <row r="1483" spans="10:11">
      <c r="J1483" s="11"/>
      <c r="K1483" s="11"/>
    </row>
    <row r="1484" spans="10:11">
      <c r="J1484" s="11"/>
      <c r="K1484" s="11"/>
    </row>
    <row r="1485" spans="10:11">
      <c r="J1485" s="11"/>
      <c r="K1485" s="11"/>
    </row>
    <row r="1486" spans="10:11">
      <c r="J1486" s="11"/>
      <c r="K1486" s="11"/>
    </row>
    <row r="1487" spans="10:11">
      <c r="J1487" s="11"/>
      <c r="K1487" s="11"/>
    </row>
    <row r="1488" spans="10:11">
      <c r="J1488" s="11"/>
      <c r="K1488" s="11"/>
    </row>
    <row r="1489" spans="10:11">
      <c r="J1489" s="11"/>
      <c r="K1489" s="11"/>
    </row>
    <row r="1490" spans="10:11">
      <c r="J1490" s="11"/>
      <c r="K1490" s="11"/>
    </row>
    <row r="1491" spans="10:11">
      <c r="J1491" s="11"/>
      <c r="K1491" s="11"/>
    </row>
    <row r="1492" spans="10:11">
      <c r="J1492" s="11"/>
      <c r="K1492" s="11"/>
    </row>
    <row r="1493" spans="10:11">
      <c r="J1493" s="11"/>
      <c r="K1493" s="11"/>
    </row>
    <row r="1494" spans="10:11">
      <c r="J1494" s="11"/>
      <c r="K1494" s="11"/>
    </row>
    <row r="1495" spans="10:11">
      <c r="J1495" s="11"/>
      <c r="K1495" s="11"/>
    </row>
    <row r="1496" spans="10:11">
      <c r="J1496" s="11"/>
      <c r="K1496" s="11"/>
    </row>
    <row r="1497" spans="10:11">
      <c r="J1497" s="11"/>
      <c r="K1497" s="11"/>
    </row>
    <row r="1498" spans="10:11">
      <c r="J1498" s="11"/>
      <c r="K1498" s="11"/>
    </row>
    <row r="1499" spans="10:11">
      <c r="J1499" s="11"/>
      <c r="K1499" s="11"/>
    </row>
    <row r="1500" spans="10:11">
      <c r="J1500" s="11"/>
      <c r="K1500" s="11"/>
    </row>
    <row r="1501" spans="10:11">
      <c r="J1501" s="11"/>
      <c r="K1501" s="11"/>
    </row>
    <row r="1502" spans="10:11">
      <c r="J1502" s="11"/>
      <c r="K1502" s="11"/>
    </row>
    <row r="1503" spans="10:11">
      <c r="J1503" s="11"/>
      <c r="K1503" s="11"/>
    </row>
    <row r="1504" spans="10:11">
      <c r="J1504" s="11"/>
      <c r="K1504" s="11"/>
    </row>
    <row r="1505" spans="10:11">
      <c r="J1505" s="11"/>
      <c r="K1505" s="11"/>
    </row>
    <row r="1506" spans="10:11">
      <c r="J1506" s="11"/>
      <c r="K1506" s="11"/>
    </row>
    <row r="1507" spans="10:11">
      <c r="J1507" s="11"/>
      <c r="K1507" s="11"/>
    </row>
    <row r="1508" spans="10:11">
      <c r="J1508" s="11"/>
      <c r="K1508" s="11"/>
    </row>
    <row r="1509" spans="10:11">
      <c r="J1509" s="11"/>
      <c r="K1509" s="11"/>
    </row>
    <row r="1510" spans="10:11">
      <c r="J1510" s="11"/>
      <c r="K1510" s="11"/>
    </row>
    <row r="1511" spans="10:11">
      <c r="J1511" s="11"/>
      <c r="K1511" s="11"/>
    </row>
    <row r="1512" spans="10:11">
      <c r="J1512" s="11"/>
      <c r="K1512" s="11"/>
    </row>
    <row r="1513" spans="10:11">
      <c r="J1513" s="11"/>
      <c r="K1513" s="11"/>
    </row>
    <row r="1514" spans="10:11">
      <c r="J1514" s="11"/>
      <c r="K1514" s="11"/>
    </row>
    <row r="1515" spans="10:11">
      <c r="J1515" s="11"/>
      <c r="K1515" s="11"/>
    </row>
    <row r="1516" spans="10:11">
      <c r="J1516" s="11"/>
      <c r="K1516" s="11"/>
    </row>
    <row r="1517" spans="10:11">
      <c r="J1517" s="11"/>
      <c r="K1517" s="11"/>
    </row>
    <row r="1518" spans="10:11">
      <c r="J1518" s="11"/>
      <c r="K1518" s="11"/>
    </row>
    <row r="1519" spans="10:11">
      <c r="J1519" s="11"/>
      <c r="K1519" s="11"/>
    </row>
    <row r="1520" spans="10:11">
      <c r="J1520" s="11"/>
      <c r="K1520" s="11"/>
    </row>
    <row r="1521" spans="10:11">
      <c r="J1521" s="11"/>
      <c r="K1521" s="11"/>
    </row>
    <row r="1522" spans="10:11">
      <c r="J1522" s="11"/>
      <c r="K1522" s="11"/>
    </row>
    <row r="1523" spans="10:11">
      <c r="J1523" s="11"/>
      <c r="K1523" s="11"/>
    </row>
    <row r="1524" spans="10:11">
      <c r="J1524" s="11"/>
      <c r="K1524" s="11"/>
    </row>
    <row r="1525" spans="10:11">
      <c r="J1525" s="11"/>
      <c r="K1525" s="11"/>
    </row>
    <row r="1526" spans="10:11">
      <c r="J1526" s="11"/>
      <c r="K1526" s="11"/>
    </row>
    <row r="1527" spans="10:11">
      <c r="J1527" s="11"/>
      <c r="K1527" s="11"/>
    </row>
    <row r="1528" spans="10:11">
      <c r="J1528" s="11"/>
      <c r="K1528" s="11"/>
    </row>
    <row r="1529" spans="10:11">
      <c r="J1529" s="11"/>
      <c r="K1529" s="11"/>
    </row>
    <row r="1530" spans="10:11">
      <c r="J1530" s="11"/>
      <c r="K1530" s="11"/>
    </row>
    <row r="1531" spans="10:11">
      <c r="J1531" s="11"/>
      <c r="K1531" s="11"/>
    </row>
    <row r="1532" spans="10:11">
      <c r="J1532" s="11"/>
      <c r="K1532" s="11"/>
    </row>
    <row r="1533" spans="10:11">
      <c r="J1533" s="11"/>
      <c r="K1533" s="11"/>
    </row>
    <row r="1534" spans="10:11">
      <c r="J1534" s="11"/>
      <c r="K1534" s="11"/>
    </row>
    <row r="1535" spans="10:11">
      <c r="J1535" s="11"/>
      <c r="K1535" s="11"/>
    </row>
    <row r="1536" spans="10:11">
      <c r="J1536" s="11"/>
      <c r="K1536" s="11"/>
    </row>
    <row r="1537" spans="10:11">
      <c r="J1537" s="11"/>
      <c r="K1537" s="11"/>
    </row>
    <row r="1538" spans="10:11">
      <c r="J1538" s="11"/>
      <c r="K1538" s="11"/>
    </row>
    <row r="1539" spans="10:11">
      <c r="J1539" s="11"/>
      <c r="K1539" s="11"/>
    </row>
    <row r="1540" spans="10:11">
      <c r="J1540" s="11"/>
      <c r="K1540" s="11"/>
    </row>
    <row r="1541" spans="10:11">
      <c r="J1541" s="11"/>
      <c r="K1541" s="11"/>
    </row>
    <row r="1542" spans="10:11">
      <c r="J1542" s="11"/>
      <c r="K1542" s="11"/>
    </row>
    <row r="1543" spans="10:11">
      <c r="J1543" s="11"/>
      <c r="K1543" s="11"/>
    </row>
    <row r="1544" spans="10:11">
      <c r="J1544" s="11"/>
      <c r="K1544" s="11"/>
    </row>
    <row r="1545" spans="10:11">
      <c r="J1545" s="11"/>
      <c r="K1545" s="11"/>
    </row>
    <row r="1546" spans="10:11">
      <c r="J1546" s="11"/>
      <c r="K1546" s="11"/>
    </row>
    <row r="1547" spans="10:11">
      <c r="J1547" s="11"/>
      <c r="K1547" s="11"/>
    </row>
    <row r="1548" spans="10:11">
      <c r="J1548" s="11"/>
      <c r="K1548" s="11"/>
    </row>
    <row r="1549" spans="10:11">
      <c r="J1549" s="11"/>
      <c r="K1549" s="11"/>
    </row>
    <row r="1550" spans="10:11">
      <c r="J1550" s="11"/>
      <c r="K1550" s="11"/>
    </row>
    <row r="1551" spans="10:11">
      <c r="J1551" s="11"/>
      <c r="K1551" s="11"/>
    </row>
    <row r="1552" spans="10:11">
      <c r="J1552" s="11"/>
      <c r="K1552" s="11"/>
    </row>
    <row r="1553" spans="10:11">
      <c r="J1553" s="11"/>
      <c r="K1553" s="11"/>
    </row>
    <row r="1554" spans="10:11">
      <c r="J1554" s="11"/>
      <c r="K1554" s="11"/>
    </row>
    <row r="1555" spans="10:11">
      <c r="J1555" s="11"/>
      <c r="K1555" s="11"/>
    </row>
    <row r="1556" spans="10:11">
      <c r="J1556" s="11"/>
      <c r="K1556" s="11"/>
    </row>
    <row r="1557" spans="10:11">
      <c r="J1557" s="11"/>
      <c r="K1557" s="11"/>
    </row>
    <row r="1558" spans="10:11">
      <c r="J1558" s="11"/>
      <c r="K1558" s="11"/>
    </row>
    <row r="1559" spans="10:11">
      <c r="J1559" s="11"/>
      <c r="K1559" s="11"/>
    </row>
    <row r="1560" spans="10:11">
      <c r="J1560" s="11"/>
      <c r="K1560" s="11"/>
    </row>
    <row r="1561" spans="10:11">
      <c r="J1561" s="11"/>
      <c r="K1561" s="11"/>
    </row>
    <row r="1562" spans="10:11">
      <c r="J1562" s="11"/>
      <c r="K1562" s="11"/>
    </row>
    <row r="1563" spans="10:11">
      <c r="J1563" s="11"/>
      <c r="K1563" s="11"/>
    </row>
    <row r="1564" spans="10:11">
      <c r="J1564" s="11"/>
      <c r="K1564" s="11"/>
    </row>
    <row r="1565" spans="10:11">
      <c r="J1565" s="11"/>
      <c r="K1565" s="11"/>
    </row>
    <row r="1566" spans="10:11">
      <c r="J1566" s="11"/>
      <c r="K1566" s="11"/>
    </row>
    <row r="1567" spans="10:11">
      <c r="J1567" s="11"/>
      <c r="K1567" s="11"/>
    </row>
    <row r="1568" spans="10:11">
      <c r="J1568" s="11"/>
      <c r="K1568" s="11"/>
    </row>
    <row r="1569" spans="10:11">
      <c r="J1569" s="11"/>
      <c r="K1569" s="11"/>
    </row>
    <row r="1570" spans="10:11">
      <c r="J1570" s="11"/>
      <c r="K1570" s="11"/>
    </row>
    <row r="1571" spans="10:11">
      <c r="J1571" s="11"/>
      <c r="K1571" s="11"/>
    </row>
    <row r="1572" spans="10:11">
      <c r="J1572" s="11"/>
      <c r="K1572" s="11"/>
    </row>
    <row r="1573" spans="10:11">
      <c r="J1573" s="11"/>
      <c r="K1573" s="11"/>
    </row>
    <row r="1574" spans="10:11">
      <c r="J1574" s="11"/>
      <c r="K1574" s="11"/>
    </row>
    <row r="1575" spans="10:11">
      <c r="J1575" s="11"/>
      <c r="K1575" s="11"/>
    </row>
    <row r="1576" spans="10:11">
      <c r="J1576" s="11"/>
      <c r="K1576" s="11"/>
    </row>
    <row r="1577" spans="10:11">
      <c r="J1577" s="11"/>
      <c r="K1577" s="11"/>
    </row>
    <row r="1578" spans="10:11">
      <c r="J1578" s="11"/>
      <c r="K1578" s="11"/>
    </row>
    <row r="1579" spans="10:11">
      <c r="J1579" s="11"/>
      <c r="K1579" s="11"/>
    </row>
    <row r="1580" spans="10:11">
      <c r="J1580" s="11"/>
      <c r="K1580" s="11"/>
    </row>
    <row r="1581" spans="10:11">
      <c r="J1581" s="11"/>
      <c r="K1581" s="11"/>
    </row>
    <row r="1582" spans="10:11">
      <c r="J1582" s="11"/>
      <c r="K1582" s="11"/>
    </row>
    <row r="1583" spans="10:11">
      <c r="J1583" s="11"/>
      <c r="K1583" s="11"/>
    </row>
    <row r="1584" spans="10:11">
      <c r="J1584" s="11"/>
      <c r="K1584" s="11"/>
    </row>
    <row r="1585" spans="10:11">
      <c r="J1585" s="11"/>
      <c r="K1585" s="11"/>
    </row>
    <row r="1586" spans="10:11">
      <c r="J1586" s="11"/>
      <c r="K1586" s="11"/>
    </row>
    <row r="1587" spans="10:11">
      <c r="J1587" s="11"/>
      <c r="K1587" s="11"/>
    </row>
    <row r="1588" spans="10:11">
      <c r="J1588" s="11"/>
      <c r="K1588" s="11"/>
    </row>
    <row r="1589" spans="10:11">
      <c r="J1589" s="11"/>
      <c r="K1589" s="11"/>
    </row>
    <row r="1590" spans="10:11">
      <c r="J1590" s="11"/>
      <c r="K1590" s="11"/>
    </row>
    <row r="1591" spans="10:11">
      <c r="J1591" s="11"/>
      <c r="K1591" s="11"/>
    </row>
    <row r="1592" spans="10:11">
      <c r="J1592" s="11"/>
      <c r="K1592" s="11"/>
    </row>
    <row r="1593" spans="10:11">
      <c r="J1593" s="11"/>
      <c r="K1593" s="11"/>
    </row>
    <row r="1594" spans="10:11">
      <c r="J1594" s="11"/>
      <c r="K1594" s="11"/>
    </row>
    <row r="1595" spans="10:11">
      <c r="J1595" s="11"/>
      <c r="K1595" s="11"/>
    </row>
    <row r="1596" spans="10:11">
      <c r="J1596" s="11"/>
      <c r="K1596" s="11"/>
    </row>
    <row r="1597" spans="10:11">
      <c r="J1597" s="11"/>
      <c r="K1597" s="11"/>
    </row>
    <row r="1598" spans="10:11">
      <c r="J1598" s="11"/>
      <c r="K1598" s="11"/>
    </row>
    <row r="1599" spans="10:11">
      <c r="J1599" s="11"/>
      <c r="K1599" s="11"/>
    </row>
    <row r="1600" spans="10:11">
      <c r="J1600" s="11"/>
      <c r="K1600" s="11"/>
    </row>
    <row r="1601" spans="10:11">
      <c r="J1601" s="11"/>
      <c r="K1601" s="11"/>
    </row>
    <row r="1602" spans="10:11">
      <c r="J1602" s="11"/>
      <c r="K1602" s="11"/>
    </row>
    <row r="1603" spans="10:11">
      <c r="J1603" s="11"/>
      <c r="K1603" s="11"/>
    </row>
    <row r="1604" spans="10:11">
      <c r="J1604" s="11"/>
      <c r="K1604" s="11"/>
    </row>
    <row r="1605" spans="10:11">
      <c r="J1605" s="11"/>
      <c r="K1605" s="11"/>
    </row>
    <row r="1606" spans="10:11">
      <c r="J1606" s="11"/>
      <c r="K1606" s="11"/>
    </row>
    <row r="1607" spans="10:11">
      <c r="J1607" s="11"/>
      <c r="K1607" s="11"/>
    </row>
    <row r="1608" spans="10:11">
      <c r="J1608" s="11"/>
      <c r="K1608" s="11"/>
    </row>
    <row r="1609" spans="10:11">
      <c r="J1609" s="11"/>
      <c r="K1609" s="11"/>
    </row>
    <row r="1610" spans="10:11">
      <c r="J1610" s="11"/>
      <c r="K1610" s="11"/>
    </row>
    <row r="1611" spans="10:11">
      <c r="J1611" s="11"/>
      <c r="K1611" s="11"/>
    </row>
    <row r="1612" spans="10:11">
      <c r="J1612" s="11"/>
      <c r="K1612" s="11"/>
    </row>
    <row r="1613" spans="10:11">
      <c r="J1613" s="11"/>
      <c r="K1613" s="11"/>
    </row>
    <row r="1614" spans="10:11">
      <c r="J1614" s="11"/>
      <c r="K1614" s="11"/>
    </row>
    <row r="1615" spans="10:11">
      <c r="J1615" s="11"/>
      <c r="K1615" s="11"/>
    </row>
    <row r="1616" spans="10:11">
      <c r="J1616" s="11"/>
      <c r="K1616" s="11"/>
    </row>
    <row r="1617" spans="10:11">
      <c r="J1617" s="11"/>
      <c r="K1617" s="11"/>
    </row>
    <row r="1618" spans="10:11">
      <c r="J1618" s="11"/>
      <c r="K1618" s="11"/>
    </row>
    <row r="1619" spans="10:11">
      <c r="J1619" s="11"/>
      <c r="K1619" s="11"/>
    </row>
    <row r="1620" spans="10:11">
      <c r="J1620" s="11"/>
      <c r="K1620" s="11"/>
    </row>
    <row r="1621" spans="10:11">
      <c r="J1621" s="11"/>
      <c r="K1621" s="11"/>
    </row>
    <row r="1622" spans="10:11">
      <c r="J1622" s="11"/>
      <c r="K1622" s="11"/>
    </row>
    <row r="1623" spans="10:11">
      <c r="J1623" s="11"/>
      <c r="K1623" s="11"/>
    </row>
    <row r="1624" spans="10:11">
      <c r="J1624" s="11"/>
      <c r="K1624" s="11"/>
    </row>
    <row r="1625" spans="10:11">
      <c r="J1625" s="11"/>
      <c r="K1625" s="11"/>
    </row>
    <row r="1626" spans="10:11">
      <c r="J1626" s="11"/>
      <c r="K1626" s="11"/>
    </row>
    <row r="1627" spans="10:11">
      <c r="J1627" s="11"/>
      <c r="K1627" s="11"/>
    </row>
    <row r="1628" spans="10:11">
      <c r="J1628" s="11"/>
      <c r="K1628" s="11"/>
    </row>
    <row r="1629" spans="10:11">
      <c r="J1629" s="11"/>
      <c r="K1629" s="11"/>
    </row>
    <row r="1630" spans="10:11">
      <c r="J1630" s="11"/>
      <c r="K1630" s="11"/>
    </row>
    <row r="1631" spans="10:11">
      <c r="J1631" s="11"/>
      <c r="K1631" s="11"/>
    </row>
    <row r="1632" spans="10:11">
      <c r="J1632" s="11"/>
      <c r="K1632" s="11"/>
    </row>
    <row r="1633" spans="10:11">
      <c r="J1633" s="11"/>
      <c r="K1633" s="11"/>
    </row>
    <row r="1634" spans="10:11">
      <c r="J1634" s="11"/>
      <c r="K1634" s="11"/>
    </row>
    <row r="1635" spans="10:11">
      <c r="J1635" s="11"/>
      <c r="K1635" s="11"/>
    </row>
    <row r="1636" spans="10:11">
      <c r="J1636" s="11"/>
      <c r="K1636" s="11"/>
    </row>
    <row r="1637" spans="10:11">
      <c r="J1637" s="11"/>
      <c r="K1637" s="11"/>
    </row>
    <row r="1638" spans="10:11">
      <c r="J1638" s="11"/>
      <c r="K1638" s="11"/>
    </row>
    <row r="1639" spans="10:11">
      <c r="J1639" s="11"/>
      <c r="K1639" s="11"/>
    </row>
    <row r="1640" spans="10:11">
      <c r="J1640" s="11"/>
      <c r="K1640" s="11"/>
    </row>
    <row r="1641" spans="10:11">
      <c r="J1641" s="11"/>
      <c r="K1641" s="11"/>
    </row>
    <row r="1642" spans="10:11">
      <c r="J1642" s="11"/>
      <c r="K1642" s="11"/>
    </row>
    <row r="1643" spans="10:11">
      <c r="J1643" s="11"/>
      <c r="K1643" s="11"/>
    </row>
    <row r="1644" spans="10:11">
      <c r="J1644" s="11"/>
      <c r="K1644" s="11"/>
    </row>
    <row r="1645" spans="10:11">
      <c r="J1645" s="11"/>
      <c r="K1645" s="11"/>
    </row>
    <row r="1646" spans="10:11">
      <c r="J1646" s="11"/>
      <c r="K1646" s="11"/>
    </row>
    <row r="1647" spans="10:11">
      <c r="J1647" s="11"/>
      <c r="K1647" s="11"/>
    </row>
    <row r="1648" spans="10:11">
      <c r="J1648" s="11"/>
      <c r="K1648" s="11"/>
    </row>
    <row r="1649" spans="10:11">
      <c r="J1649" s="11"/>
      <c r="K1649" s="11"/>
    </row>
    <row r="1650" spans="10:11">
      <c r="J1650" s="11"/>
      <c r="K1650" s="11"/>
    </row>
    <row r="1651" spans="10:11">
      <c r="J1651" s="11"/>
      <c r="K1651" s="11"/>
    </row>
    <row r="1652" spans="10:11">
      <c r="J1652" s="11"/>
      <c r="K1652" s="11"/>
    </row>
    <row r="1653" spans="10:11">
      <c r="J1653" s="11"/>
      <c r="K1653" s="11"/>
    </row>
    <row r="1654" spans="10:11">
      <c r="J1654" s="11"/>
      <c r="K1654" s="11"/>
    </row>
    <row r="1655" spans="10:11">
      <c r="J1655" s="11"/>
      <c r="K1655" s="11"/>
    </row>
    <row r="1656" spans="10:11">
      <c r="J1656" s="11"/>
      <c r="K1656" s="11"/>
    </row>
    <row r="1657" spans="10:11">
      <c r="J1657" s="11"/>
      <c r="K1657" s="11"/>
    </row>
    <row r="1658" spans="10:11">
      <c r="J1658" s="11"/>
      <c r="K1658" s="11"/>
    </row>
    <row r="1659" spans="10:11">
      <c r="J1659" s="11"/>
      <c r="K1659" s="11"/>
    </row>
    <row r="1660" spans="10:11">
      <c r="J1660" s="11"/>
      <c r="K1660" s="11"/>
    </row>
    <row r="1661" spans="10:11">
      <c r="J1661" s="11"/>
      <c r="K1661" s="11"/>
    </row>
    <row r="1662" spans="10:11">
      <c r="J1662" s="11"/>
      <c r="K1662" s="11"/>
    </row>
    <row r="1663" spans="10:11">
      <c r="J1663" s="11"/>
      <c r="K1663" s="11"/>
    </row>
    <row r="1664" spans="10:11">
      <c r="J1664" s="11"/>
      <c r="K1664" s="11"/>
    </row>
    <row r="1665" spans="10:11">
      <c r="J1665" s="11"/>
      <c r="K1665" s="11"/>
    </row>
    <row r="1666" spans="10:11">
      <c r="J1666" s="11"/>
      <c r="K1666" s="11"/>
    </row>
    <row r="1667" spans="10:11">
      <c r="J1667" s="11"/>
      <c r="K1667" s="11"/>
    </row>
    <row r="1668" spans="10:11">
      <c r="J1668" s="11"/>
      <c r="K1668" s="11"/>
    </row>
    <row r="1669" spans="10:11">
      <c r="J1669" s="11"/>
      <c r="K1669" s="11"/>
    </row>
    <row r="1670" spans="10:11">
      <c r="J1670" s="11"/>
      <c r="K1670" s="11"/>
    </row>
    <row r="1671" spans="10:11">
      <c r="J1671" s="11"/>
      <c r="K1671" s="11"/>
    </row>
  </sheetData>
  <mergeCells count="1">
    <mergeCell ref="Q1:Z1"/>
  </mergeCells>
  <hyperlinks>
    <hyperlink ref="B1" r:id="rId1"/>
  </hyperlinks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>
    <tabColor rgb="FF00B0F0"/>
  </sheetPr>
  <dimension ref="A1:X723"/>
  <sheetViews>
    <sheetView topLeftCell="A34" workbookViewId="0">
      <selection activeCell="B68" sqref="B68"/>
    </sheetView>
  </sheetViews>
  <sheetFormatPr defaultRowHeight="15"/>
  <cols>
    <col min="1" max="1" width="46" bestFit="1" customWidth="1"/>
    <col min="2" max="2" width="23.5703125" customWidth="1"/>
    <col min="3" max="3" width="21.42578125" bestFit="1" customWidth="1"/>
    <col min="4" max="4" width="10.5703125" bestFit="1" customWidth="1"/>
    <col min="5" max="5" width="4.85546875" bestFit="1" customWidth="1"/>
    <col min="6" max="6" width="8.42578125" bestFit="1" customWidth="1"/>
    <col min="7" max="11" width="12" bestFit="1" customWidth="1"/>
    <col min="15" max="15" width="40.5703125" customWidth="1"/>
    <col min="17" max="17" width="11.5703125" customWidth="1"/>
  </cols>
  <sheetData>
    <row r="1" spans="1:24">
      <c r="A1" s="34" t="s">
        <v>133</v>
      </c>
      <c r="B1" s="33" t="s">
        <v>156</v>
      </c>
      <c r="O1" s="98" t="s">
        <v>2</v>
      </c>
      <c r="P1" s="98"/>
      <c r="Q1" s="98"/>
      <c r="R1" s="98"/>
      <c r="S1" s="98"/>
      <c r="T1" s="98"/>
      <c r="U1" s="98"/>
      <c r="V1" s="98"/>
      <c r="W1" s="98"/>
      <c r="X1" s="98"/>
    </row>
    <row r="2" spans="1:24" s="2" customFormat="1">
      <c r="A2" s="53" t="s">
        <v>853</v>
      </c>
      <c r="B2" s="33"/>
      <c r="O2" s="54" t="s">
        <v>853</v>
      </c>
      <c r="P2" s="52"/>
      <c r="Q2" s="52"/>
      <c r="R2" s="52"/>
      <c r="S2" s="52"/>
      <c r="T2" s="52"/>
      <c r="U2" s="52"/>
      <c r="V2" s="52"/>
      <c r="W2" s="52"/>
      <c r="X2" s="52"/>
    </row>
    <row r="3" spans="1:24">
      <c r="A3" s="3" t="s">
        <v>3</v>
      </c>
      <c r="B3" s="3" t="s">
        <v>4</v>
      </c>
      <c r="C3" s="12" t="s">
        <v>15</v>
      </c>
      <c r="D3" s="12" t="s">
        <v>16</v>
      </c>
      <c r="E3" s="12" t="s">
        <v>7</v>
      </c>
      <c r="F3" s="12" t="s">
        <v>8</v>
      </c>
      <c r="G3" s="12" t="s">
        <v>117</v>
      </c>
      <c r="H3" s="12" t="s">
        <v>11</v>
      </c>
      <c r="I3" s="12" t="s">
        <v>12</v>
      </c>
      <c r="J3" s="12" t="s">
        <v>13</v>
      </c>
      <c r="K3" s="12" t="s">
        <v>14</v>
      </c>
      <c r="O3" s="13"/>
      <c r="P3" s="14" t="s">
        <v>15</v>
      </c>
      <c r="Q3" s="14" t="s">
        <v>16</v>
      </c>
      <c r="R3" s="14" t="s">
        <v>7</v>
      </c>
      <c r="S3" s="14" t="s">
        <v>8</v>
      </c>
      <c r="T3" s="14" t="s">
        <v>117</v>
      </c>
      <c r="U3" s="14" t="s">
        <v>11</v>
      </c>
      <c r="V3" s="14" t="s">
        <v>12</v>
      </c>
      <c r="W3" s="14" t="s">
        <v>13</v>
      </c>
      <c r="X3" s="14" t="s">
        <v>14</v>
      </c>
    </row>
    <row r="4" spans="1:24">
      <c r="A4" s="45" t="s">
        <v>157</v>
      </c>
      <c r="B4" s="15" t="s">
        <v>18</v>
      </c>
      <c r="C4" s="2" t="str">
        <f t="shared" ref="C4:C10" si="0">VLOOKUP(A4,$O$4:$X$723,2,FALSE)</f>
        <v>Wales</v>
      </c>
      <c r="D4" t="str">
        <f t="shared" ref="D4:D10" si="1">VLOOKUP(A4,$O$4:$X$723,3,FALSE)</f>
        <v>2005 - 2009</v>
      </c>
      <c r="E4">
        <f t="shared" ref="E4:E10" si="2">VLOOKUP(A4,$O$4:$X$723,4,FALSE)</f>
        <v>0</v>
      </c>
      <c r="F4" t="str">
        <f t="shared" ref="F4:F10" si="3">VLOOKUP(A4,$O$4:$X$723,5,FALSE)</f>
        <v>Females</v>
      </c>
      <c r="G4">
        <f t="shared" ref="G4:G10" si="4">VLOOKUP(A4,$O$4:$X$723,6,FALSE)</f>
        <v>65.260581855773495</v>
      </c>
      <c r="H4">
        <f t="shared" ref="H4:H10" si="5">VLOOKUP(A4,$O$4:$X$723,7,FALSE)</f>
        <v>64.978935802681704</v>
      </c>
      <c r="I4">
        <f t="shared" ref="I4:I10" si="6">VLOOKUP(A4,$O$4:$X$723,8,FALSE)</f>
        <v>65.5422279088653</v>
      </c>
      <c r="J4">
        <f t="shared" ref="J4:J10" si="7">VLOOKUP(A4,$O$4:$X$723,9,FALSE)</f>
        <v>0.28164605309180502</v>
      </c>
      <c r="K4">
        <f t="shared" ref="K4:K10" si="8">VLOOKUP(A4,$O$4:$X$723,10,FALSE)</f>
        <v>0.2816460530917908</v>
      </c>
      <c r="M4" s="16" t="s">
        <v>19</v>
      </c>
      <c r="O4" s="10" t="s">
        <v>158</v>
      </c>
      <c r="P4" s="10" t="s">
        <v>18</v>
      </c>
      <c r="Q4" s="10" t="s">
        <v>20</v>
      </c>
      <c r="R4" s="10">
        <v>0</v>
      </c>
      <c r="S4" s="10" t="s">
        <v>0</v>
      </c>
      <c r="T4" s="10">
        <v>62.800016680811197</v>
      </c>
      <c r="U4" s="10">
        <v>62.537066883769803</v>
      </c>
      <c r="V4" s="10">
        <v>63.062966477852697</v>
      </c>
      <c r="W4" s="10">
        <v>0.26294979704150023</v>
      </c>
      <c r="X4" s="10">
        <v>0.26294979704139365</v>
      </c>
    </row>
    <row r="5" spans="1:24">
      <c r="A5" s="45" t="s">
        <v>159</v>
      </c>
      <c r="B5" s="15" t="s">
        <v>22</v>
      </c>
      <c r="C5" s="2" t="str">
        <f t="shared" si="0"/>
        <v>ABM</v>
      </c>
      <c r="D5" t="str">
        <f t="shared" si="1"/>
        <v>2005 - 2009</v>
      </c>
      <c r="E5">
        <f t="shared" si="2"/>
        <v>0</v>
      </c>
      <c r="F5" t="str">
        <f t="shared" si="3"/>
        <v>Females</v>
      </c>
      <c r="G5">
        <f t="shared" si="4"/>
        <v>64.475854547948302</v>
      </c>
      <c r="H5">
        <f t="shared" si="5"/>
        <v>63.780880118632702</v>
      </c>
      <c r="I5">
        <f t="shared" si="6"/>
        <v>65.170828977263994</v>
      </c>
      <c r="J5">
        <f t="shared" si="7"/>
        <v>0.69497442931569253</v>
      </c>
      <c r="K5">
        <f t="shared" si="8"/>
        <v>0.69497442931560016</v>
      </c>
      <c r="O5" s="10" t="s">
        <v>160</v>
      </c>
      <c r="P5" s="10" t="s">
        <v>18</v>
      </c>
      <c r="Q5" s="10" t="s">
        <v>20</v>
      </c>
      <c r="R5" s="10">
        <v>1</v>
      </c>
      <c r="S5" s="10" t="s">
        <v>0</v>
      </c>
      <c r="T5" s="10">
        <v>69.418554926476503</v>
      </c>
      <c r="U5" s="10">
        <v>68.868324316124998</v>
      </c>
      <c r="V5" s="10">
        <v>69.968785536827994</v>
      </c>
      <c r="W5" s="10">
        <v>0.55023061035149112</v>
      </c>
      <c r="X5" s="10">
        <v>0.55023061035150533</v>
      </c>
    </row>
    <row r="6" spans="1:24">
      <c r="A6" s="45" t="s">
        <v>161</v>
      </c>
      <c r="B6" s="15" t="s">
        <v>23</v>
      </c>
      <c r="C6" s="2" t="str">
        <f t="shared" si="0"/>
        <v>Aneurin Bevan</v>
      </c>
      <c r="D6" t="str">
        <f t="shared" si="1"/>
        <v>2005 - 2009</v>
      </c>
      <c r="E6">
        <f t="shared" si="2"/>
        <v>0</v>
      </c>
      <c r="F6" t="str">
        <f t="shared" si="3"/>
        <v>Females</v>
      </c>
      <c r="G6">
        <f t="shared" si="4"/>
        <v>63.389162516298597</v>
      </c>
      <c r="H6">
        <f t="shared" si="5"/>
        <v>62.786602231562</v>
      </c>
      <c r="I6">
        <f t="shared" si="6"/>
        <v>63.991722801035102</v>
      </c>
      <c r="J6">
        <f t="shared" si="7"/>
        <v>0.60256028473650503</v>
      </c>
      <c r="K6">
        <f t="shared" si="8"/>
        <v>0.6025602847365974</v>
      </c>
      <c r="O6" s="10" t="s">
        <v>162</v>
      </c>
      <c r="P6" s="10" t="s">
        <v>18</v>
      </c>
      <c r="Q6" s="10" t="s">
        <v>20</v>
      </c>
      <c r="R6" s="10">
        <v>2</v>
      </c>
      <c r="S6" s="10" t="s">
        <v>0</v>
      </c>
      <c r="T6" s="10">
        <v>66.798536092179503</v>
      </c>
      <c r="U6" s="10">
        <v>66.240782988897493</v>
      </c>
      <c r="V6" s="10">
        <v>67.356289195461599</v>
      </c>
      <c r="W6" s="10">
        <v>0.55775310328209571</v>
      </c>
      <c r="X6" s="10">
        <v>0.55775310328201044</v>
      </c>
    </row>
    <row r="7" spans="1:24">
      <c r="A7" s="45" t="s">
        <v>163</v>
      </c>
      <c r="B7" s="15" t="s">
        <v>24</v>
      </c>
      <c r="C7" s="2" t="str">
        <f t="shared" si="0"/>
        <v>Betsi</v>
      </c>
      <c r="D7" t="str">
        <f t="shared" si="1"/>
        <v>2005 - 2009</v>
      </c>
      <c r="E7">
        <f t="shared" si="2"/>
        <v>0</v>
      </c>
      <c r="F7" t="str">
        <f t="shared" si="3"/>
        <v>Females</v>
      </c>
      <c r="G7">
        <f t="shared" si="4"/>
        <v>67.880725350169001</v>
      </c>
      <c r="H7">
        <f t="shared" si="5"/>
        <v>67.383954418716201</v>
      </c>
      <c r="I7">
        <f t="shared" si="6"/>
        <v>68.377496281621802</v>
      </c>
      <c r="J7">
        <f t="shared" si="7"/>
        <v>0.49677093145280082</v>
      </c>
      <c r="K7">
        <f t="shared" si="8"/>
        <v>0.49677093145280082</v>
      </c>
      <c r="O7" s="10" t="s">
        <v>164</v>
      </c>
      <c r="P7" s="10" t="s">
        <v>18</v>
      </c>
      <c r="Q7" s="10" t="s">
        <v>20</v>
      </c>
      <c r="R7" s="10">
        <v>3</v>
      </c>
      <c r="S7" s="10" t="s">
        <v>0</v>
      </c>
      <c r="T7" s="10">
        <v>63.838439604688197</v>
      </c>
      <c r="U7" s="10">
        <v>63.300709666879101</v>
      </c>
      <c r="V7" s="10">
        <v>64.376169542497195</v>
      </c>
      <c r="W7" s="10">
        <v>0.53772993780899725</v>
      </c>
      <c r="X7" s="10">
        <v>0.53772993780909673</v>
      </c>
    </row>
    <row r="8" spans="1:24">
      <c r="A8" s="45" t="s">
        <v>165</v>
      </c>
      <c r="B8" s="15" t="s">
        <v>25</v>
      </c>
      <c r="C8" s="2" t="str">
        <f t="shared" si="0"/>
        <v>CardiffVale</v>
      </c>
      <c r="D8" t="str">
        <f t="shared" si="1"/>
        <v>2005 - 2009</v>
      </c>
      <c r="E8">
        <f t="shared" si="2"/>
        <v>0</v>
      </c>
      <c r="F8" t="str">
        <f t="shared" si="3"/>
        <v>Females</v>
      </c>
      <c r="G8">
        <f t="shared" si="4"/>
        <v>66.254720294352396</v>
      </c>
      <c r="H8">
        <f t="shared" si="5"/>
        <v>65.442471792959495</v>
      </c>
      <c r="I8">
        <f t="shared" si="6"/>
        <v>67.066968795745296</v>
      </c>
      <c r="J8">
        <f t="shared" si="7"/>
        <v>0.81224850139290083</v>
      </c>
      <c r="K8">
        <f t="shared" si="8"/>
        <v>0.81224850139290083</v>
      </c>
      <c r="O8" s="10" t="s">
        <v>166</v>
      </c>
      <c r="P8" s="10" t="s">
        <v>18</v>
      </c>
      <c r="Q8" s="10" t="s">
        <v>20</v>
      </c>
      <c r="R8" s="10">
        <v>4</v>
      </c>
      <c r="S8" s="10" t="s">
        <v>0</v>
      </c>
      <c r="T8" s="10">
        <v>59.324119839076602</v>
      </c>
      <c r="U8" s="10">
        <v>58.707550445987401</v>
      </c>
      <c r="V8" s="10">
        <v>59.940689232165802</v>
      </c>
      <c r="W8" s="10">
        <v>0.61656939308920045</v>
      </c>
      <c r="X8" s="10">
        <v>0.61656939308920045</v>
      </c>
    </row>
    <row r="9" spans="1:24">
      <c r="A9" s="45" t="s">
        <v>167</v>
      </c>
      <c r="B9" s="15" t="s">
        <v>26</v>
      </c>
      <c r="C9" s="2" t="str">
        <f t="shared" si="0"/>
        <v>Cwm Taf</v>
      </c>
      <c r="D9" t="str">
        <f t="shared" si="1"/>
        <v>2005 - 2009</v>
      </c>
      <c r="E9">
        <f t="shared" si="2"/>
        <v>0</v>
      </c>
      <c r="F9" t="str">
        <f t="shared" si="3"/>
        <v>Females</v>
      </c>
      <c r="G9">
        <f t="shared" si="4"/>
        <v>60.6242107829312</v>
      </c>
      <c r="H9">
        <f t="shared" si="5"/>
        <v>59.758255795960999</v>
      </c>
      <c r="I9">
        <f t="shared" si="6"/>
        <v>61.490165769901402</v>
      </c>
      <c r="J9">
        <f t="shared" si="7"/>
        <v>0.8659549869702019</v>
      </c>
      <c r="K9">
        <f t="shared" si="8"/>
        <v>0.8659549869702019</v>
      </c>
      <c r="O9" s="10" t="s">
        <v>168</v>
      </c>
      <c r="P9" s="10" t="s">
        <v>18</v>
      </c>
      <c r="Q9" s="10" t="s">
        <v>20</v>
      </c>
      <c r="R9" s="10">
        <v>5</v>
      </c>
      <c r="S9" s="10" t="s">
        <v>0</v>
      </c>
      <c r="T9" s="10">
        <v>54.538907945389802</v>
      </c>
      <c r="U9" s="10">
        <v>53.874879872791297</v>
      </c>
      <c r="V9" s="10">
        <v>55.2029360179883</v>
      </c>
      <c r="W9" s="10">
        <v>0.66402807259849794</v>
      </c>
      <c r="X9" s="10">
        <v>0.66402807259850505</v>
      </c>
    </row>
    <row r="10" spans="1:24">
      <c r="A10" s="45" t="s">
        <v>169</v>
      </c>
      <c r="B10" s="15" t="s">
        <v>27</v>
      </c>
      <c r="C10" s="2" t="str">
        <f t="shared" si="0"/>
        <v>Hywel Dda</v>
      </c>
      <c r="D10" t="str">
        <f t="shared" si="1"/>
        <v>2005 - 2009</v>
      </c>
      <c r="E10">
        <f t="shared" si="2"/>
        <v>0</v>
      </c>
      <c r="F10" t="str">
        <f t="shared" si="3"/>
        <v>Females</v>
      </c>
      <c r="G10">
        <f t="shared" si="4"/>
        <v>65.679454595679402</v>
      </c>
      <c r="H10">
        <f t="shared" si="5"/>
        <v>64.942885033406796</v>
      </c>
      <c r="I10">
        <f t="shared" si="6"/>
        <v>66.416024157951995</v>
      </c>
      <c r="J10">
        <f t="shared" si="7"/>
        <v>0.73656956227259229</v>
      </c>
      <c r="K10">
        <f t="shared" si="8"/>
        <v>0.7365695622726065</v>
      </c>
      <c r="O10" s="10" t="s">
        <v>170</v>
      </c>
      <c r="P10" s="10" t="s">
        <v>18</v>
      </c>
      <c r="Q10" s="10" t="s">
        <v>28</v>
      </c>
      <c r="R10" s="10">
        <v>0</v>
      </c>
      <c r="S10" s="10" t="s">
        <v>0</v>
      </c>
      <c r="T10" s="10">
        <v>63.464981492925503</v>
      </c>
      <c r="U10" s="10">
        <v>63.193383375375397</v>
      </c>
      <c r="V10" s="10">
        <v>63.736579610475701</v>
      </c>
      <c r="W10" s="10">
        <v>0.27159811755019803</v>
      </c>
      <c r="X10" s="10">
        <v>0.27159811755010566</v>
      </c>
    </row>
    <row r="11" spans="1:24">
      <c r="A11" s="45" t="s">
        <v>171</v>
      </c>
      <c r="B11" s="15" t="s">
        <v>29</v>
      </c>
      <c r="C11" s="2" t="str">
        <f t="shared" ref="C11:C61" si="9">VLOOKUP(A11,$O$4:$X$723,2,FALSE)</f>
        <v>Powys</v>
      </c>
      <c r="D11" t="str">
        <f t="shared" ref="D11:D61" si="10">VLOOKUP(A11,$O$4:$X$723,3,FALSE)</f>
        <v>2005 - 2009</v>
      </c>
      <c r="E11">
        <f t="shared" ref="E11:E61" si="11">VLOOKUP(A11,$O$4:$X$723,4,FALSE)</f>
        <v>0</v>
      </c>
      <c r="F11" t="str">
        <f t="shared" ref="F11:F61" si="12">VLOOKUP(A11,$O$4:$X$723,5,FALSE)</f>
        <v>Females</v>
      </c>
      <c r="G11">
        <f t="shared" ref="G11:G61" si="13">VLOOKUP(A11,$O$4:$X$723,6,FALSE)</f>
        <v>67.4719126829049</v>
      </c>
      <c r="H11">
        <f t="shared" ref="H11:H61" si="14">VLOOKUP(A11,$O$4:$X$723,7,FALSE)</f>
        <v>66.2145872351267</v>
      </c>
      <c r="I11">
        <f t="shared" ref="I11:I61" si="15">VLOOKUP(A11,$O$4:$X$723,8,FALSE)</f>
        <v>68.7292381306831</v>
      </c>
      <c r="J11">
        <f t="shared" ref="J11:J61" si="16">VLOOKUP(A11,$O$4:$X$723,9,FALSE)</f>
        <v>1.2573254477782001</v>
      </c>
      <c r="K11">
        <f t="shared" ref="K11:K61" si="17">VLOOKUP(A11,$O$4:$X$723,10,FALSE)</f>
        <v>1.2573254477782001</v>
      </c>
      <c r="O11" s="10" t="s">
        <v>172</v>
      </c>
      <c r="P11" s="10" t="s">
        <v>18</v>
      </c>
      <c r="Q11" s="10" t="s">
        <v>28</v>
      </c>
      <c r="R11" s="10">
        <v>1</v>
      </c>
      <c r="S11" s="10" t="s">
        <v>0</v>
      </c>
      <c r="T11" s="10">
        <v>70.210695421807301</v>
      </c>
      <c r="U11" s="10">
        <v>69.629710609235104</v>
      </c>
      <c r="V11" s="10">
        <v>70.791680234379399</v>
      </c>
      <c r="W11" s="10">
        <v>0.58098481257209755</v>
      </c>
      <c r="X11" s="10">
        <v>0.58098481257219703</v>
      </c>
    </row>
    <row r="12" spans="1:24">
      <c r="A12" s="45" t="s">
        <v>173</v>
      </c>
      <c r="B12" s="15" t="s">
        <v>30</v>
      </c>
      <c r="C12" s="2" t="str">
        <f t="shared" si="9"/>
        <v>Blaenau Gwent</v>
      </c>
      <c r="D12" t="str">
        <f t="shared" si="10"/>
        <v>2005 - 2009</v>
      </c>
      <c r="E12">
        <f t="shared" si="11"/>
        <v>0</v>
      </c>
      <c r="F12" t="str">
        <f t="shared" si="12"/>
        <v>Females</v>
      </c>
      <c r="G12">
        <f t="shared" si="13"/>
        <v>59.831395675036497</v>
      </c>
      <c r="H12">
        <f t="shared" si="14"/>
        <v>58.522775414232299</v>
      </c>
      <c r="I12">
        <f t="shared" si="15"/>
        <v>61.140015935840701</v>
      </c>
      <c r="J12">
        <f t="shared" si="16"/>
        <v>1.3086202608042043</v>
      </c>
      <c r="K12">
        <f t="shared" si="17"/>
        <v>1.3086202608041972</v>
      </c>
      <c r="O12" s="10" t="s">
        <v>174</v>
      </c>
      <c r="P12" s="10" t="s">
        <v>18</v>
      </c>
      <c r="Q12" s="10" t="s">
        <v>28</v>
      </c>
      <c r="R12" s="10">
        <v>2</v>
      </c>
      <c r="S12" s="10" t="s">
        <v>0</v>
      </c>
      <c r="T12" s="10">
        <v>67.557327167577697</v>
      </c>
      <c r="U12" s="10">
        <v>66.978856095726798</v>
      </c>
      <c r="V12" s="10">
        <v>68.135798239428695</v>
      </c>
      <c r="W12" s="10">
        <v>0.57847107185099844</v>
      </c>
      <c r="X12" s="10">
        <v>0.57847107185089897</v>
      </c>
    </row>
    <row r="13" spans="1:24">
      <c r="A13" s="45" t="s">
        <v>175</v>
      </c>
      <c r="B13" s="15" t="s">
        <v>31</v>
      </c>
      <c r="C13" s="2" t="str">
        <f t="shared" si="9"/>
        <v>Bridgend</v>
      </c>
      <c r="D13" t="str">
        <f t="shared" si="10"/>
        <v>2005 - 2009</v>
      </c>
      <c r="E13">
        <f t="shared" si="11"/>
        <v>0</v>
      </c>
      <c r="F13" t="str">
        <f t="shared" si="12"/>
        <v>Females</v>
      </c>
      <c r="G13">
        <f t="shared" si="13"/>
        <v>64.3068570587793</v>
      </c>
      <c r="H13">
        <f t="shared" si="14"/>
        <v>63.058239681569603</v>
      </c>
      <c r="I13">
        <f t="shared" si="15"/>
        <v>65.555474435988899</v>
      </c>
      <c r="J13">
        <f t="shared" si="16"/>
        <v>1.2486173772095981</v>
      </c>
      <c r="K13">
        <f t="shared" si="17"/>
        <v>1.2486173772096976</v>
      </c>
      <c r="O13" s="10" t="s">
        <v>176</v>
      </c>
      <c r="P13" s="10" t="s">
        <v>18</v>
      </c>
      <c r="Q13" s="10" t="s">
        <v>28</v>
      </c>
      <c r="R13" s="10">
        <v>3</v>
      </c>
      <c r="S13" s="10" t="s">
        <v>0</v>
      </c>
      <c r="T13" s="10">
        <v>64.5795763680524</v>
      </c>
      <c r="U13" s="10">
        <v>64.022507083276807</v>
      </c>
      <c r="V13" s="10">
        <v>65.136645652827994</v>
      </c>
      <c r="W13" s="10">
        <v>0.55706928477559359</v>
      </c>
      <c r="X13" s="10">
        <v>0.55706928477559359</v>
      </c>
    </row>
    <row r="14" spans="1:24">
      <c r="A14" s="45" t="s">
        <v>177</v>
      </c>
      <c r="B14" s="15" t="s">
        <v>32</v>
      </c>
      <c r="C14" s="2" t="str">
        <f t="shared" si="9"/>
        <v>Caerphilly</v>
      </c>
      <c r="D14" t="str">
        <f t="shared" si="10"/>
        <v>2005 - 2009</v>
      </c>
      <c r="E14">
        <f t="shared" si="11"/>
        <v>0</v>
      </c>
      <c r="F14" t="str">
        <f t="shared" si="12"/>
        <v>Females</v>
      </c>
      <c r="G14">
        <f t="shared" si="13"/>
        <v>61.060105037807404</v>
      </c>
      <c r="H14">
        <f t="shared" si="14"/>
        <v>59.764999071318201</v>
      </c>
      <c r="I14">
        <f t="shared" si="15"/>
        <v>62.3552110042965</v>
      </c>
      <c r="J14">
        <f t="shared" si="16"/>
        <v>1.2951059664890963</v>
      </c>
      <c r="K14">
        <f t="shared" si="17"/>
        <v>1.2951059664892028</v>
      </c>
      <c r="O14" s="10" t="s">
        <v>178</v>
      </c>
      <c r="P14" s="10" t="s">
        <v>18</v>
      </c>
      <c r="Q14" s="10" t="s">
        <v>28</v>
      </c>
      <c r="R14" s="10">
        <v>4</v>
      </c>
      <c r="S14" s="10" t="s">
        <v>0</v>
      </c>
      <c r="T14" s="10">
        <v>60.023579422338202</v>
      </c>
      <c r="U14" s="10">
        <v>59.389315203517398</v>
      </c>
      <c r="V14" s="10">
        <v>60.657843641158998</v>
      </c>
      <c r="W14" s="10">
        <v>0.63426421882079609</v>
      </c>
      <c r="X14" s="10">
        <v>0.63426421882080319</v>
      </c>
    </row>
    <row r="15" spans="1:24">
      <c r="A15" s="45" t="s">
        <v>179</v>
      </c>
      <c r="B15" s="15" t="s">
        <v>33</v>
      </c>
      <c r="C15" s="2" t="str">
        <f t="shared" si="9"/>
        <v>Cardiff</v>
      </c>
      <c r="D15" t="str">
        <f t="shared" si="10"/>
        <v>2005 - 2009</v>
      </c>
      <c r="E15">
        <f t="shared" si="11"/>
        <v>0</v>
      </c>
      <c r="F15" t="str">
        <f t="shared" si="12"/>
        <v>Females</v>
      </c>
      <c r="G15">
        <f t="shared" si="13"/>
        <v>65.929349669572503</v>
      </c>
      <c r="H15">
        <f t="shared" si="14"/>
        <v>64.884505012379407</v>
      </c>
      <c r="I15">
        <f t="shared" si="15"/>
        <v>66.974194326765598</v>
      </c>
      <c r="J15">
        <f t="shared" si="16"/>
        <v>1.0448446571930958</v>
      </c>
      <c r="K15">
        <f t="shared" si="17"/>
        <v>1.0448446571930958</v>
      </c>
      <c r="O15" s="10" t="s">
        <v>180</v>
      </c>
      <c r="P15" s="10" t="s">
        <v>18</v>
      </c>
      <c r="Q15" s="10" t="s">
        <v>28</v>
      </c>
      <c r="R15" s="10">
        <v>5</v>
      </c>
      <c r="S15" s="10" t="s">
        <v>0</v>
      </c>
      <c r="T15" s="10">
        <v>54.814543066871998</v>
      </c>
      <c r="U15" s="10">
        <v>54.140755351748801</v>
      </c>
      <c r="V15" s="10">
        <v>55.488330781995202</v>
      </c>
      <c r="W15" s="10">
        <v>0.67378771512320412</v>
      </c>
      <c r="X15" s="10">
        <v>0.67378771512319702</v>
      </c>
    </row>
    <row r="16" spans="1:24">
      <c r="A16" s="45" t="s">
        <v>181</v>
      </c>
      <c r="B16" s="15" t="s">
        <v>34</v>
      </c>
      <c r="C16" s="2" t="str">
        <f t="shared" si="9"/>
        <v>Carmarthenshire</v>
      </c>
      <c r="D16" t="str">
        <f t="shared" si="10"/>
        <v>2005 - 2009</v>
      </c>
      <c r="E16">
        <f t="shared" si="11"/>
        <v>0</v>
      </c>
      <c r="F16" t="str">
        <f t="shared" si="12"/>
        <v>Females</v>
      </c>
      <c r="G16">
        <f t="shared" si="13"/>
        <v>63.213329318198397</v>
      </c>
      <c r="H16">
        <f t="shared" si="14"/>
        <v>61.943096390956498</v>
      </c>
      <c r="I16">
        <f t="shared" si="15"/>
        <v>64.483562245440297</v>
      </c>
      <c r="J16">
        <f t="shared" si="16"/>
        <v>1.2702329272418993</v>
      </c>
      <c r="K16">
        <f t="shared" si="17"/>
        <v>1.2702329272418993</v>
      </c>
      <c r="O16" s="10" t="s">
        <v>182</v>
      </c>
      <c r="P16" s="10" t="s">
        <v>18</v>
      </c>
      <c r="Q16" s="10" t="s">
        <v>20</v>
      </c>
      <c r="R16" s="10">
        <v>0</v>
      </c>
      <c r="S16" s="10" t="s">
        <v>1</v>
      </c>
      <c r="T16" s="10">
        <v>64.729487088602895</v>
      </c>
      <c r="U16" s="10">
        <v>64.455328312474407</v>
      </c>
      <c r="V16" s="10">
        <v>65.003645864731396</v>
      </c>
      <c r="W16" s="10">
        <v>0.27415877612850181</v>
      </c>
      <c r="X16" s="10">
        <v>0.2741587761284876</v>
      </c>
    </row>
    <row r="17" spans="1:24">
      <c r="A17" s="45" t="s">
        <v>183</v>
      </c>
      <c r="B17" s="15" t="s">
        <v>36</v>
      </c>
      <c r="C17" s="2" t="str">
        <f t="shared" si="9"/>
        <v>Ceredigion</v>
      </c>
      <c r="D17" t="str">
        <f t="shared" si="10"/>
        <v>2005 - 2009</v>
      </c>
      <c r="E17">
        <f t="shared" si="11"/>
        <v>0</v>
      </c>
      <c r="F17" t="str">
        <f t="shared" si="12"/>
        <v>Females</v>
      </c>
      <c r="G17">
        <f t="shared" si="13"/>
        <v>69.296661071018306</v>
      </c>
      <c r="H17">
        <f t="shared" si="14"/>
        <v>68.052713500583394</v>
      </c>
      <c r="I17">
        <f t="shared" si="15"/>
        <v>70.540608641453105</v>
      </c>
      <c r="J17">
        <f t="shared" si="16"/>
        <v>1.2439475704347984</v>
      </c>
      <c r="K17">
        <f t="shared" si="17"/>
        <v>1.2439475704349121</v>
      </c>
      <c r="O17" s="10" t="s">
        <v>184</v>
      </c>
      <c r="P17" s="10" t="s">
        <v>18</v>
      </c>
      <c r="Q17" s="10" t="s">
        <v>20</v>
      </c>
      <c r="R17" s="10">
        <v>1</v>
      </c>
      <c r="S17" s="10" t="s">
        <v>1</v>
      </c>
      <c r="T17" s="10">
        <v>70.932175769561496</v>
      </c>
      <c r="U17" s="10">
        <v>70.343088572567595</v>
      </c>
      <c r="V17" s="10">
        <v>71.521262966555398</v>
      </c>
      <c r="W17" s="10">
        <v>0.58908719699390133</v>
      </c>
      <c r="X17" s="10">
        <v>0.58908719699390133</v>
      </c>
    </row>
    <row r="18" spans="1:24">
      <c r="A18" s="45" t="s">
        <v>185</v>
      </c>
      <c r="B18" s="15" t="s">
        <v>37</v>
      </c>
      <c r="C18" s="2" t="str">
        <f t="shared" si="9"/>
        <v>Conwy</v>
      </c>
      <c r="D18" t="str">
        <f t="shared" si="10"/>
        <v>2005 - 2009</v>
      </c>
      <c r="E18">
        <f t="shared" si="11"/>
        <v>0</v>
      </c>
      <c r="F18" t="str">
        <f t="shared" si="12"/>
        <v>Females</v>
      </c>
      <c r="G18">
        <f t="shared" si="13"/>
        <v>68.8614600148221</v>
      </c>
      <c r="H18">
        <f t="shared" si="14"/>
        <v>67.687252961367506</v>
      </c>
      <c r="I18">
        <f t="shared" si="15"/>
        <v>70.035667068276595</v>
      </c>
      <c r="J18">
        <f t="shared" si="16"/>
        <v>1.1742070534544951</v>
      </c>
      <c r="K18">
        <f t="shared" si="17"/>
        <v>1.1742070534545945</v>
      </c>
      <c r="O18" s="10" t="s">
        <v>186</v>
      </c>
      <c r="P18" s="10" t="s">
        <v>18</v>
      </c>
      <c r="Q18" s="10" t="s">
        <v>20</v>
      </c>
      <c r="R18" s="10">
        <v>2</v>
      </c>
      <c r="S18" s="10" t="s">
        <v>1</v>
      </c>
      <c r="T18" s="10">
        <v>68.330398601000198</v>
      </c>
      <c r="U18" s="10">
        <v>67.752528006772593</v>
      </c>
      <c r="V18" s="10">
        <v>68.908269195227803</v>
      </c>
      <c r="W18" s="10">
        <v>0.57787059422760478</v>
      </c>
      <c r="X18" s="10">
        <v>0.57787059422760478</v>
      </c>
    </row>
    <row r="19" spans="1:24">
      <c r="A19" s="45" t="s">
        <v>187</v>
      </c>
      <c r="B19" s="15" t="s">
        <v>38</v>
      </c>
      <c r="C19" s="2" t="str">
        <f t="shared" si="9"/>
        <v>Denbighshire</v>
      </c>
      <c r="D19" t="str">
        <f t="shared" si="10"/>
        <v>2005 - 2009</v>
      </c>
      <c r="E19">
        <f t="shared" si="11"/>
        <v>0</v>
      </c>
      <c r="F19" t="str">
        <f t="shared" si="12"/>
        <v>Females</v>
      </c>
      <c r="G19">
        <f t="shared" si="13"/>
        <v>67.544181993984395</v>
      </c>
      <c r="H19">
        <f t="shared" si="14"/>
        <v>66.303736348600495</v>
      </c>
      <c r="I19">
        <f t="shared" si="15"/>
        <v>68.784627639368196</v>
      </c>
      <c r="J19">
        <f t="shared" si="16"/>
        <v>1.2404456453838009</v>
      </c>
      <c r="K19">
        <f t="shared" si="17"/>
        <v>1.2404456453839003</v>
      </c>
      <c r="O19" s="10" t="s">
        <v>188</v>
      </c>
      <c r="P19" s="10" t="s">
        <v>18</v>
      </c>
      <c r="Q19" s="10" t="s">
        <v>20</v>
      </c>
      <c r="R19" s="10">
        <v>3</v>
      </c>
      <c r="S19" s="10" t="s">
        <v>1</v>
      </c>
      <c r="T19" s="10">
        <v>65.776598890648302</v>
      </c>
      <c r="U19" s="10">
        <v>65.220759230184797</v>
      </c>
      <c r="V19" s="10">
        <v>66.332438551111807</v>
      </c>
      <c r="W19" s="10">
        <v>0.55583966046350497</v>
      </c>
      <c r="X19" s="10">
        <v>0.55583966046350497</v>
      </c>
    </row>
    <row r="20" spans="1:24">
      <c r="A20" s="45" t="s">
        <v>189</v>
      </c>
      <c r="B20" s="15" t="s">
        <v>39</v>
      </c>
      <c r="C20" s="2" t="str">
        <f t="shared" si="9"/>
        <v>Flintshire</v>
      </c>
      <c r="D20" t="str">
        <f t="shared" si="10"/>
        <v>2005 - 2009</v>
      </c>
      <c r="E20">
        <f t="shared" si="11"/>
        <v>0</v>
      </c>
      <c r="F20" t="str">
        <f t="shared" si="12"/>
        <v>Females</v>
      </c>
      <c r="G20">
        <f t="shared" si="13"/>
        <v>67.714755729961496</v>
      </c>
      <c r="H20">
        <f t="shared" si="14"/>
        <v>66.509399497429996</v>
      </c>
      <c r="I20">
        <f t="shared" si="15"/>
        <v>68.920111962493095</v>
      </c>
      <c r="J20">
        <f t="shared" si="16"/>
        <v>1.2053562325315994</v>
      </c>
      <c r="K20">
        <f t="shared" si="17"/>
        <v>1.2053562325314999</v>
      </c>
      <c r="O20" s="10" t="s">
        <v>190</v>
      </c>
      <c r="P20" s="10" t="s">
        <v>18</v>
      </c>
      <c r="Q20" s="10" t="s">
        <v>20</v>
      </c>
      <c r="R20" s="10">
        <v>4</v>
      </c>
      <c r="S20" s="10" t="s">
        <v>1</v>
      </c>
      <c r="T20" s="10">
        <v>61.719324689154597</v>
      </c>
      <c r="U20" s="10">
        <v>61.083197922342599</v>
      </c>
      <c r="V20" s="10">
        <v>62.355451455966701</v>
      </c>
      <c r="W20" s="10">
        <v>0.63612676681210445</v>
      </c>
      <c r="X20" s="10">
        <v>0.63612676681199787</v>
      </c>
    </row>
    <row r="21" spans="1:24">
      <c r="A21" s="45" t="s">
        <v>191</v>
      </c>
      <c r="B21" s="15" t="s">
        <v>40</v>
      </c>
      <c r="C21" s="2" t="str">
        <f t="shared" si="9"/>
        <v>Gwynedd</v>
      </c>
      <c r="D21" t="str">
        <f t="shared" si="10"/>
        <v>2005 - 2009</v>
      </c>
      <c r="E21">
        <f t="shared" si="11"/>
        <v>0</v>
      </c>
      <c r="F21" t="str">
        <f t="shared" si="12"/>
        <v>Females</v>
      </c>
      <c r="G21">
        <f t="shared" si="13"/>
        <v>68.424092972835197</v>
      </c>
      <c r="H21">
        <f t="shared" si="14"/>
        <v>67.170059232376502</v>
      </c>
      <c r="I21">
        <f t="shared" si="15"/>
        <v>69.678126713293906</v>
      </c>
      <c r="J21">
        <f t="shared" si="16"/>
        <v>1.2540337404587092</v>
      </c>
      <c r="K21">
        <f t="shared" si="17"/>
        <v>1.254033740458695</v>
      </c>
      <c r="O21" s="10" t="s">
        <v>192</v>
      </c>
      <c r="P21" s="10" t="s">
        <v>18</v>
      </c>
      <c r="Q21" s="10" t="s">
        <v>20</v>
      </c>
      <c r="R21" s="10">
        <v>5</v>
      </c>
      <c r="S21" s="10" t="s">
        <v>1</v>
      </c>
      <c r="T21" s="10">
        <v>56.770304724989799</v>
      </c>
      <c r="U21" s="10">
        <v>56.077422621764804</v>
      </c>
      <c r="V21" s="10">
        <v>57.463186828214802</v>
      </c>
      <c r="W21" s="10">
        <v>0.69288210322500277</v>
      </c>
      <c r="X21" s="10">
        <v>0.69288210322499566</v>
      </c>
    </row>
    <row r="22" spans="1:24">
      <c r="A22" s="45" t="s">
        <v>193</v>
      </c>
      <c r="B22" s="15" t="s">
        <v>41</v>
      </c>
      <c r="C22" s="2" t="str">
        <f t="shared" si="9"/>
        <v>Isle of Anglesey</v>
      </c>
      <c r="D22" t="str">
        <f t="shared" si="10"/>
        <v>2005 - 2009</v>
      </c>
      <c r="E22">
        <f t="shared" si="11"/>
        <v>0</v>
      </c>
      <c r="F22" t="str">
        <f t="shared" si="12"/>
        <v>Females</v>
      </c>
      <c r="G22">
        <f t="shared" si="13"/>
        <v>68.5517261667284</v>
      </c>
      <c r="H22">
        <f t="shared" si="14"/>
        <v>67.373293574465805</v>
      </c>
      <c r="I22">
        <f t="shared" si="15"/>
        <v>69.730158758991095</v>
      </c>
      <c r="J22">
        <f t="shared" si="16"/>
        <v>1.1784325922626948</v>
      </c>
      <c r="K22">
        <f t="shared" si="17"/>
        <v>1.1784325922625953</v>
      </c>
      <c r="O22" s="10" t="s">
        <v>157</v>
      </c>
      <c r="P22" s="10" t="s">
        <v>18</v>
      </c>
      <c r="Q22" s="10" t="s">
        <v>28</v>
      </c>
      <c r="R22" s="10">
        <v>0</v>
      </c>
      <c r="S22" s="10" t="s">
        <v>1</v>
      </c>
      <c r="T22" s="10">
        <v>65.260581855773495</v>
      </c>
      <c r="U22" s="10">
        <v>64.978935802681704</v>
      </c>
      <c r="V22" s="10">
        <v>65.5422279088653</v>
      </c>
      <c r="W22" s="10">
        <v>0.28164605309180502</v>
      </c>
      <c r="X22" s="10">
        <v>0.2816460530917908</v>
      </c>
    </row>
    <row r="23" spans="1:24">
      <c r="A23" s="45" t="s">
        <v>194</v>
      </c>
      <c r="B23" s="15" t="s">
        <v>43</v>
      </c>
      <c r="C23" s="2" t="str">
        <f t="shared" si="9"/>
        <v>Merthyr Tydfil</v>
      </c>
      <c r="D23" t="str">
        <f t="shared" si="10"/>
        <v>2005 - 2009</v>
      </c>
      <c r="E23">
        <f t="shared" si="11"/>
        <v>0</v>
      </c>
      <c r="F23" t="str">
        <f t="shared" si="12"/>
        <v>Females</v>
      </c>
      <c r="G23">
        <f t="shared" si="13"/>
        <v>59.606738671732899</v>
      </c>
      <c r="H23">
        <f t="shared" si="14"/>
        <v>58.2839494754801</v>
      </c>
      <c r="I23">
        <f t="shared" si="15"/>
        <v>60.929527867985797</v>
      </c>
      <c r="J23">
        <f t="shared" si="16"/>
        <v>1.3227891962528986</v>
      </c>
      <c r="K23">
        <f t="shared" si="17"/>
        <v>1.3227891962527991</v>
      </c>
      <c r="O23" s="10" t="s">
        <v>195</v>
      </c>
      <c r="P23" s="10" t="s">
        <v>18</v>
      </c>
      <c r="Q23" s="10" t="s">
        <v>28</v>
      </c>
      <c r="R23" s="10">
        <v>1</v>
      </c>
      <c r="S23" s="10" t="s">
        <v>1</v>
      </c>
      <c r="T23" s="10">
        <v>71.644032579900397</v>
      </c>
      <c r="U23" s="10">
        <v>71.026478513518896</v>
      </c>
      <c r="V23" s="10">
        <v>72.261586646281799</v>
      </c>
      <c r="W23" s="10">
        <v>0.61755406638140187</v>
      </c>
      <c r="X23" s="10">
        <v>0.61755406638150134</v>
      </c>
    </row>
    <row r="24" spans="1:24">
      <c r="A24" s="45" t="s">
        <v>196</v>
      </c>
      <c r="B24" s="15" t="s">
        <v>44</v>
      </c>
      <c r="C24" s="2" t="str">
        <f t="shared" si="9"/>
        <v>Monmouthshire</v>
      </c>
      <c r="D24" t="str">
        <f t="shared" si="10"/>
        <v>2005 - 2009</v>
      </c>
      <c r="E24">
        <f t="shared" si="11"/>
        <v>0</v>
      </c>
      <c r="F24" t="str">
        <f t="shared" si="12"/>
        <v>Females</v>
      </c>
      <c r="G24">
        <f t="shared" si="13"/>
        <v>69.654631299948406</v>
      </c>
      <c r="H24">
        <f t="shared" si="14"/>
        <v>68.366748214437905</v>
      </c>
      <c r="I24">
        <f t="shared" si="15"/>
        <v>70.942514385458907</v>
      </c>
      <c r="J24">
        <f t="shared" si="16"/>
        <v>1.2878830855105008</v>
      </c>
      <c r="K24">
        <f t="shared" si="17"/>
        <v>1.2878830855105008</v>
      </c>
      <c r="O24" s="10" t="s">
        <v>197</v>
      </c>
      <c r="P24" s="10" t="s">
        <v>18</v>
      </c>
      <c r="Q24" s="10" t="s">
        <v>28</v>
      </c>
      <c r="R24" s="10">
        <v>2</v>
      </c>
      <c r="S24" s="10" t="s">
        <v>1</v>
      </c>
      <c r="T24" s="10">
        <v>68.868408291024707</v>
      </c>
      <c r="U24" s="10">
        <v>68.271862309895596</v>
      </c>
      <c r="V24" s="10">
        <v>69.464954272153705</v>
      </c>
      <c r="W24" s="10">
        <v>0.59654598112899748</v>
      </c>
      <c r="X24" s="10">
        <v>0.59654598112911117</v>
      </c>
    </row>
    <row r="25" spans="1:24">
      <c r="A25" s="45" t="s">
        <v>198</v>
      </c>
      <c r="B25" s="15" t="s">
        <v>45</v>
      </c>
      <c r="C25" s="2" t="str">
        <f t="shared" si="9"/>
        <v>Neath Port Talbot</v>
      </c>
      <c r="D25" t="str">
        <f t="shared" si="10"/>
        <v>2005 - 2009</v>
      </c>
      <c r="E25">
        <f t="shared" si="11"/>
        <v>0</v>
      </c>
      <c r="F25" t="str">
        <f t="shared" si="12"/>
        <v>Females</v>
      </c>
      <c r="G25">
        <f t="shared" si="13"/>
        <v>62.719282146462199</v>
      </c>
      <c r="H25">
        <f t="shared" si="14"/>
        <v>61.450197532371199</v>
      </c>
      <c r="I25">
        <f t="shared" si="15"/>
        <v>63.988366760553298</v>
      </c>
      <c r="J25">
        <f t="shared" si="16"/>
        <v>1.2690846140910992</v>
      </c>
      <c r="K25">
        <f t="shared" si="17"/>
        <v>1.2690846140909997</v>
      </c>
      <c r="O25" s="10" t="s">
        <v>199</v>
      </c>
      <c r="P25" s="10" t="s">
        <v>18</v>
      </c>
      <c r="Q25" s="10" t="s">
        <v>28</v>
      </c>
      <c r="R25" s="10">
        <v>3</v>
      </c>
      <c r="S25" s="10" t="s">
        <v>1</v>
      </c>
      <c r="T25" s="10">
        <v>66.373418709406394</v>
      </c>
      <c r="U25" s="10">
        <v>65.801685948610398</v>
      </c>
      <c r="V25" s="10">
        <v>66.945151470202404</v>
      </c>
      <c r="W25" s="10">
        <v>0.5717327607960101</v>
      </c>
      <c r="X25" s="10">
        <v>0.57173276079599589</v>
      </c>
    </row>
    <row r="26" spans="1:24">
      <c r="A26" s="45" t="s">
        <v>200</v>
      </c>
      <c r="B26" s="15" t="s">
        <v>46</v>
      </c>
      <c r="C26" s="2" t="str">
        <f t="shared" si="9"/>
        <v>Newport</v>
      </c>
      <c r="D26" t="str">
        <f t="shared" si="10"/>
        <v>2005 - 2009</v>
      </c>
      <c r="E26">
        <f t="shared" si="11"/>
        <v>0</v>
      </c>
      <c r="F26" t="str">
        <f t="shared" si="12"/>
        <v>Females</v>
      </c>
      <c r="G26">
        <f t="shared" si="13"/>
        <v>64.283213704099794</v>
      </c>
      <c r="H26">
        <f t="shared" si="14"/>
        <v>62.932576903492198</v>
      </c>
      <c r="I26">
        <f t="shared" si="15"/>
        <v>65.633850504707397</v>
      </c>
      <c r="J26">
        <f t="shared" si="16"/>
        <v>1.350636800607603</v>
      </c>
      <c r="K26">
        <f t="shared" si="17"/>
        <v>1.3506368006075959</v>
      </c>
      <c r="O26" s="10" t="s">
        <v>201</v>
      </c>
      <c r="P26" s="10" t="s">
        <v>18</v>
      </c>
      <c r="Q26" s="10" t="s">
        <v>28</v>
      </c>
      <c r="R26" s="10">
        <v>4</v>
      </c>
      <c r="S26" s="10" t="s">
        <v>1</v>
      </c>
      <c r="T26" s="10">
        <v>62.283691079629797</v>
      </c>
      <c r="U26" s="10">
        <v>61.630924404010599</v>
      </c>
      <c r="V26" s="10">
        <v>62.936457755249101</v>
      </c>
      <c r="W26" s="10">
        <v>0.65276667561930424</v>
      </c>
      <c r="X26" s="10">
        <v>0.65276667561919766</v>
      </c>
    </row>
    <row r="27" spans="1:24">
      <c r="A27" s="45" t="s">
        <v>202</v>
      </c>
      <c r="B27" s="15" t="s">
        <v>47</v>
      </c>
      <c r="C27" s="2" t="str">
        <f t="shared" si="9"/>
        <v>Pembrokeshire</v>
      </c>
      <c r="D27" t="str">
        <f t="shared" si="10"/>
        <v>2005 - 2009</v>
      </c>
      <c r="E27">
        <f t="shared" si="11"/>
        <v>0</v>
      </c>
      <c r="F27" t="str">
        <f t="shared" si="12"/>
        <v>Females</v>
      </c>
      <c r="G27">
        <f t="shared" si="13"/>
        <v>67.244318550413197</v>
      </c>
      <c r="H27">
        <f t="shared" si="14"/>
        <v>65.976689454521505</v>
      </c>
      <c r="I27">
        <f t="shared" si="15"/>
        <v>68.511947646304804</v>
      </c>
      <c r="J27">
        <f t="shared" si="16"/>
        <v>1.267629095891607</v>
      </c>
      <c r="K27">
        <f t="shared" si="17"/>
        <v>1.2676290958916923</v>
      </c>
      <c r="O27" s="10" t="s">
        <v>203</v>
      </c>
      <c r="P27" s="10" t="s">
        <v>18</v>
      </c>
      <c r="Q27" s="10" t="s">
        <v>28</v>
      </c>
      <c r="R27" s="10">
        <v>5</v>
      </c>
      <c r="S27" s="10" t="s">
        <v>1</v>
      </c>
      <c r="T27" s="10">
        <v>57.005855910860603</v>
      </c>
      <c r="U27" s="10">
        <v>56.305062508148197</v>
      </c>
      <c r="V27" s="10">
        <v>57.706649313573003</v>
      </c>
      <c r="W27" s="10">
        <v>0.70079340271239943</v>
      </c>
      <c r="X27" s="10">
        <v>0.70079340271240653</v>
      </c>
    </row>
    <row r="28" spans="1:24">
      <c r="A28" s="45" t="s">
        <v>204</v>
      </c>
      <c r="B28" s="15" t="s">
        <v>48</v>
      </c>
      <c r="C28" s="2" t="str">
        <f t="shared" si="9"/>
        <v>Rhondda Cynon Taf</v>
      </c>
      <c r="D28" t="str">
        <f t="shared" si="10"/>
        <v>2005 - 2009</v>
      </c>
      <c r="E28">
        <f t="shared" si="11"/>
        <v>0</v>
      </c>
      <c r="F28" t="str">
        <f t="shared" si="12"/>
        <v>Females</v>
      </c>
      <c r="G28">
        <f t="shared" si="13"/>
        <v>60.840190933081097</v>
      </c>
      <c r="H28">
        <f t="shared" si="14"/>
        <v>59.704692466369501</v>
      </c>
      <c r="I28">
        <f t="shared" si="15"/>
        <v>61.975689399792699</v>
      </c>
      <c r="J28">
        <f t="shared" si="16"/>
        <v>1.1354984667116028</v>
      </c>
      <c r="K28">
        <f t="shared" si="17"/>
        <v>1.1354984667115957</v>
      </c>
      <c r="O28" s="17" t="s">
        <v>205</v>
      </c>
      <c r="P28" s="17" t="s">
        <v>35</v>
      </c>
      <c r="Q28" s="17" t="s">
        <v>20</v>
      </c>
      <c r="R28" s="17">
        <v>0</v>
      </c>
      <c r="S28" s="17" t="s">
        <v>0</v>
      </c>
      <c r="T28" s="17">
        <v>61.246021541311201</v>
      </c>
      <c r="U28" s="17">
        <v>60.5856505913126</v>
      </c>
      <c r="V28" s="17">
        <v>61.906392491309802</v>
      </c>
      <c r="W28" s="17">
        <v>0.66037094999860102</v>
      </c>
      <c r="X28" s="17">
        <v>0.66037094999860102</v>
      </c>
    </row>
    <row r="29" spans="1:24">
      <c r="A29" s="45" t="s">
        <v>206</v>
      </c>
      <c r="B29" s="15" t="s">
        <v>50</v>
      </c>
      <c r="C29" s="2" t="str">
        <f t="shared" si="9"/>
        <v>Swansea</v>
      </c>
      <c r="D29" t="str">
        <f t="shared" si="10"/>
        <v>2005 - 2009</v>
      </c>
      <c r="E29">
        <f t="shared" si="11"/>
        <v>0</v>
      </c>
      <c r="F29" t="str">
        <f t="shared" si="12"/>
        <v>Females</v>
      </c>
      <c r="G29">
        <f t="shared" si="13"/>
        <v>65.683360646851696</v>
      </c>
      <c r="H29">
        <f t="shared" si="14"/>
        <v>64.598605929434996</v>
      </c>
      <c r="I29">
        <f t="shared" si="15"/>
        <v>66.768115364268397</v>
      </c>
      <c r="J29">
        <f t="shared" si="16"/>
        <v>1.0847547174167005</v>
      </c>
      <c r="K29">
        <f t="shared" si="17"/>
        <v>1.0847547174167005</v>
      </c>
      <c r="O29" s="17" t="s">
        <v>207</v>
      </c>
      <c r="P29" s="17" t="s">
        <v>35</v>
      </c>
      <c r="Q29" s="17" t="s">
        <v>20</v>
      </c>
      <c r="R29" s="17">
        <v>1</v>
      </c>
      <c r="S29" s="17" t="s">
        <v>0</v>
      </c>
      <c r="T29" s="17">
        <v>69.430210996823902</v>
      </c>
      <c r="U29" s="17">
        <v>67.986710951096697</v>
      </c>
      <c r="V29" s="17">
        <v>70.873711042551093</v>
      </c>
      <c r="W29" s="17">
        <v>1.4435000457271912</v>
      </c>
      <c r="X29" s="17">
        <v>1.4435000457272054</v>
      </c>
    </row>
    <row r="30" spans="1:24">
      <c r="A30" s="45" t="s">
        <v>208</v>
      </c>
      <c r="B30" s="15" t="s">
        <v>51</v>
      </c>
      <c r="C30" s="2" t="str">
        <f t="shared" si="9"/>
        <v>The Vale of Glamorgan</v>
      </c>
      <c r="D30" t="str">
        <f t="shared" si="10"/>
        <v>2005 - 2009</v>
      </c>
      <c r="E30">
        <f t="shared" si="11"/>
        <v>0</v>
      </c>
      <c r="F30" t="str">
        <f t="shared" si="12"/>
        <v>Females</v>
      </c>
      <c r="G30">
        <f t="shared" si="13"/>
        <v>66.977925920577604</v>
      </c>
      <c r="H30">
        <f t="shared" si="14"/>
        <v>65.685033770748902</v>
      </c>
      <c r="I30">
        <f t="shared" si="15"/>
        <v>68.270818070406307</v>
      </c>
      <c r="J30">
        <f t="shared" si="16"/>
        <v>1.2928921498287025</v>
      </c>
      <c r="K30">
        <f t="shared" si="17"/>
        <v>1.2928921498287025</v>
      </c>
      <c r="O30" s="17" t="s">
        <v>209</v>
      </c>
      <c r="P30" s="17" t="s">
        <v>35</v>
      </c>
      <c r="Q30" s="17" t="s">
        <v>20</v>
      </c>
      <c r="R30" s="17">
        <v>2</v>
      </c>
      <c r="S30" s="17" t="s">
        <v>0</v>
      </c>
      <c r="T30" s="17">
        <v>65.915864830210793</v>
      </c>
      <c r="U30" s="17">
        <v>64.570185962675694</v>
      </c>
      <c r="V30" s="17">
        <v>67.261543697745793</v>
      </c>
      <c r="W30" s="17">
        <v>1.3456788675349998</v>
      </c>
      <c r="X30" s="17">
        <v>1.3456788675350992</v>
      </c>
    </row>
    <row r="31" spans="1:24">
      <c r="A31" s="45" t="s">
        <v>210</v>
      </c>
      <c r="B31" s="15" t="s">
        <v>52</v>
      </c>
      <c r="C31" s="2" t="str">
        <f t="shared" si="9"/>
        <v>Torfaen</v>
      </c>
      <c r="D31" t="str">
        <f t="shared" si="10"/>
        <v>2005 - 2009</v>
      </c>
      <c r="E31">
        <f t="shared" si="11"/>
        <v>0</v>
      </c>
      <c r="F31" t="str">
        <f t="shared" si="12"/>
        <v>Females</v>
      </c>
      <c r="G31">
        <f t="shared" si="13"/>
        <v>62.656830636484202</v>
      </c>
      <c r="H31">
        <f t="shared" si="14"/>
        <v>61.230167283074003</v>
      </c>
      <c r="I31">
        <f t="shared" si="15"/>
        <v>64.083493989894393</v>
      </c>
      <c r="J31">
        <f t="shared" si="16"/>
        <v>1.4266633534101913</v>
      </c>
      <c r="K31">
        <f t="shared" si="17"/>
        <v>1.4266633534101985</v>
      </c>
      <c r="O31" s="17" t="s">
        <v>211</v>
      </c>
      <c r="P31" s="17" t="s">
        <v>35</v>
      </c>
      <c r="Q31" s="17" t="s">
        <v>20</v>
      </c>
      <c r="R31" s="17">
        <v>3</v>
      </c>
      <c r="S31" s="17" t="s">
        <v>0</v>
      </c>
      <c r="T31" s="17">
        <v>60.885282363606898</v>
      </c>
      <c r="U31" s="17">
        <v>59.478578103978698</v>
      </c>
      <c r="V31" s="17">
        <v>62.291986623235097</v>
      </c>
      <c r="W31" s="17">
        <v>1.4067042596281993</v>
      </c>
      <c r="X31" s="17">
        <v>1.4067042596281993</v>
      </c>
    </row>
    <row r="32" spans="1:24">
      <c r="A32" s="45" t="s">
        <v>212</v>
      </c>
      <c r="B32" s="15" t="s">
        <v>53</v>
      </c>
      <c r="C32" s="2" t="str">
        <f t="shared" si="9"/>
        <v>Wrexham</v>
      </c>
      <c r="D32" t="str">
        <f t="shared" si="10"/>
        <v>2005 - 2009</v>
      </c>
      <c r="E32">
        <f t="shared" si="11"/>
        <v>0</v>
      </c>
      <c r="F32" t="str">
        <f t="shared" si="12"/>
        <v>Females</v>
      </c>
      <c r="G32">
        <f t="shared" si="13"/>
        <v>66.056653394741801</v>
      </c>
      <c r="H32">
        <f t="shared" si="14"/>
        <v>64.862493287104101</v>
      </c>
      <c r="I32">
        <f t="shared" si="15"/>
        <v>67.250813502379401</v>
      </c>
      <c r="J32">
        <f t="shared" si="16"/>
        <v>1.1941601076376003</v>
      </c>
      <c r="K32">
        <f t="shared" si="17"/>
        <v>1.1941601076376998</v>
      </c>
      <c r="O32" s="17" t="s">
        <v>213</v>
      </c>
      <c r="P32" s="17" t="s">
        <v>35</v>
      </c>
      <c r="Q32" s="17" t="s">
        <v>20</v>
      </c>
      <c r="R32" s="17">
        <v>4</v>
      </c>
      <c r="S32" s="17" t="s">
        <v>0</v>
      </c>
      <c r="T32" s="17">
        <v>57.088394913195202</v>
      </c>
      <c r="U32" s="17">
        <v>55.524151969814604</v>
      </c>
      <c r="V32" s="17">
        <v>58.652637856575701</v>
      </c>
      <c r="W32" s="17">
        <v>1.5642429433804992</v>
      </c>
      <c r="X32" s="17">
        <v>1.5642429433805987</v>
      </c>
    </row>
    <row r="33" spans="1:24">
      <c r="A33" s="45" t="s">
        <v>170</v>
      </c>
      <c r="B33" s="15" t="s">
        <v>18</v>
      </c>
      <c r="C33" s="2" t="str">
        <f t="shared" si="9"/>
        <v>Wales</v>
      </c>
      <c r="D33" t="str">
        <f t="shared" si="10"/>
        <v>2005 - 2009</v>
      </c>
      <c r="E33">
        <f t="shared" si="11"/>
        <v>0</v>
      </c>
      <c r="F33" t="str">
        <f t="shared" si="12"/>
        <v>Males</v>
      </c>
      <c r="G33">
        <f t="shared" si="13"/>
        <v>63.464981492925503</v>
      </c>
      <c r="H33">
        <f t="shared" si="14"/>
        <v>63.193383375375397</v>
      </c>
      <c r="I33">
        <f t="shared" si="15"/>
        <v>63.736579610475701</v>
      </c>
      <c r="J33">
        <f t="shared" si="16"/>
        <v>0.27159811755019803</v>
      </c>
      <c r="K33">
        <f t="shared" si="17"/>
        <v>0.27159811755010566</v>
      </c>
      <c r="O33" s="17" t="s">
        <v>214</v>
      </c>
      <c r="P33" s="17" t="s">
        <v>35</v>
      </c>
      <c r="Q33" s="17" t="s">
        <v>20</v>
      </c>
      <c r="R33" s="17">
        <v>5</v>
      </c>
      <c r="S33" s="17" t="s">
        <v>0</v>
      </c>
      <c r="T33" s="17">
        <v>53.459851306200697</v>
      </c>
      <c r="U33" s="17">
        <v>51.8945612918452</v>
      </c>
      <c r="V33" s="17">
        <v>55.025141320556301</v>
      </c>
      <c r="W33" s="17">
        <v>1.5652900143556039</v>
      </c>
      <c r="X33" s="17">
        <v>1.5652900143554973</v>
      </c>
    </row>
    <row r="34" spans="1:24">
      <c r="A34" s="45" t="s">
        <v>215</v>
      </c>
      <c r="B34" s="15" t="s">
        <v>22</v>
      </c>
      <c r="C34" s="2" t="str">
        <f t="shared" si="9"/>
        <v>ABM</v>
      </c>
      <c r="D34" t="str">
        <f t="shared" si="10"/>
        <v>2005 - 2009</v>
      </c>
      <c r="E34">
        <f t="shared" si="11"/>
        <v>0</v>
      </c>
      <c r="F34" t="str">
        <f t="shared" si="12"/>
        <v>Males</v>
      </c>
      <c r="G34">
        <f t="shared" si="13"/>
        <v>61.7451871236184</v>
      </c>
      <c r="H34">
        <f t="shared" si="14"/>
        <v>61.0626892299004</v>
      </c>
      <c r="I34">
        <f t="shared" si="15"/>
        <v>62.427685017336401</v>
      </c>
      <c r="J34">
        <f t="shared" si="16"/>
        <v>0.68249789371800063</v>
      </c>
      <c r="K34">
        <f t="shared" si="17"/>
        <v>0.68249789371800063</v>
      </c>
      <c r="O34" s="17" t="s">
        <v>216</v>
      </c>
      <c r="P34" s="17" t="s">
        <v>42</v>
      </c>
      <c r="Q34" s="17" t="s">
        <v>20</v>
      </c>
      <c r="R34" s="17">
        <v>0</v>
      </c>
      <c r="S34" s="17" t="s">
        <v>0</v>
      </c>
      <c r="T34" s="17">
        <v>61.2027899533132</v>
      </c>
      <c r="U34" s="17">
        <v>60.647724654410901</v>
      </c>
      <c r="V34" s="17">
        <v>61.757855252215499</v>
      </c>
      <c r="W34" s="17">
        <v>0.55506529890229928</v>
      </c>
      <c r="X34" s="17">
        <v>0.55506529890229928</v>
      </c>
    </row>
    <row r="35" spans="1:24">
      <c r="A35" s="45" t="s">
        <v>217</v>
      </c>
      <c r="B35" s="15" t="s">
        <v>23</v>
      </c>
      <c r="C35" s="2" t="str">
        <f t="shared" si="9"/>
        <v>Aneurin Bevan</v>
      </c>
      <c r="D35" t="str">
        <f t="shared" si="10"/>
        <v>2005 - 2009</v>
      </c>
      <c r="E35">
        <f t="shared" si="11"/>
        <v>0</v>
      </c>
      <c r="F35" t="str">
        <f t="shared" si="12"/>
        <v>Males</v>
      </c>
      <c r="G35">
        <f t="shared" si="13"/>
        <v>61.959426057131097</v>
      </c>
      <c r="H35">
        <f t="shared" si="14"/>
        <v>61.380672039807997</v>
      </c>
      <c r="I35">
        <f t="shared" si="15"/>
        <v>62.538180074454203</v>
      </c>
      <c r="J35">
        <f t="shared" si="16"/>
        <v>0.5787540173231065</v>
      </c>
      <c r="K35">
        <f t="shared" si="17"/>
        <v>0.57875401732309939</v>
      </c>
      <c r="O35" s="17" t="s">
        <v>218</v>
      </c>
      <c r="P35" s="17" t="s">
        <v>42</v>
      </c>
      <c r="Q35" s="17" t="s">
        <v>20</v>
      </c>
      <c r="R35" s="17">
        <v>1</v>
      </c>
      <c r="S35" s="17" t="s">
        <v>0</v>
      </c>
      <c r="T35" s="17">
        <v>68.668932352185095</v>
      </c>
      <c r="U35" s="17">
        <v>67.523542118304206</v>
      </c>
      <c r="V35" s="17">
        <v>69.814322586065998</v>
      </c>
      <c r="W35" s="17">
        <v>1.145390233880903</v>
      </c>
      <c r="X35" s="17">
        <v>1.1453902338808888</v>
      </c>
    </row>
    <row r="36" spans="1:24">
      <c r="A36" s="45" t="s">
        <v>219</v>
      </c>
      <c r="B36" s="15" t="s">
        <v>24</v>
      </c>
      <c r="C36" s="2" t="str">
        <f t="shared" si="9"/>
        <v>Betsi</v>
      </c>
      <c r="D36" t="str">
        <f t="shared" si="10"/>
        <v>2005 - 2009</v>
      </c>
      <c r="E36">
        <f t="shared" si="11"/>
        <v>0</v>
      </c>
      <c r="F36" t="str">
        <f t="shared" si="12"/>
        <v>Males</v>
      </c>
      <c r="G36">
        <f t="shared" si="13"/>
        <v>65.700066639723602</v>
      </c>
      <c r="H36">
        <f t="shared" si="14"/>
        <v>65.221339855575394</v>
      </c>
      <c r="I36">
        <f t="shared" si="15"/>
        <v>66.178793423871696</v>
      </c>
      <c r="J36">
        <f t="shared" si="16"/>
        <v>0.478726784148094</v>
      </c>
      <c r="K36">
        <f t="shared" si="17"/>
        <v>0.47872678414820768</v>
      </c>
      <c r="O36" s="17" t="s">
        <v>220</v>
      </c>
      <c r="P36" s="17" t="s">
        <v>42</v>
      </c>
      <c r="Q36" s="17" t="s">
        <v>20</v>
      </c>
      <c r="R36" s="17">
        <v>2</v>
      </c>
      <c r="S36" s="17" t="s">
        <v>0</v>
      </c>
      <c r="T36" s="17">
        <v>65.419956665133697</v>
      </c>
      <c r="U36" s="17">
        <v>64.204610188727102</v>
      </c>
      <c r="V36" s="17">
        <v>66.635303141540405</v>
      </c>
      <c r="W36" s="17">
        <v>1.2153464764067081</v>
      </c>
      <c r="X36" s="17">
        <v>1.2153464764065944</v>
      </c>
    </row>
    <row r="37" spans="1:24">
      <c r="A37" s="45" t="s">
        <v>221</v>
      </c>
      <c r="B37" s="15" t="s">
        <v>25</v>
      </c>
      <c r="C37" s="2" t="str">
        <f t="shared" si="9"/>
        <v>CardiffVale</v>
      </c>
      <c r="D37" t="str">
        <f t="shared" si="10"/>
        <v>2005 - 2009</v>
      </c>
      <c r="E37">
        <f t="shared" si="11"/>
        <v>0</v>
      </c>
      <c r="F37" t="str">
        <f t="shared" si="12"/>
        <v>Males</v>
      </c>
      <c r="G37">
        <f t="shared" si="13"/>
        <v>64.183417887689998</v>
      </c>
      <c r="H37">
        <f t="shared" si="14"/>
        <v>63.4185675900208</v>
      </c>
      <c r="I37">
        <f t="shared" si="15"/>
        <v>64.948268185359296</v>
      </c>
      <c r="J37">
        <f t="shared" si="16"/>
        <v>0.76485029766929813</v>
      </c>
      <c r="K37">
        <f t="shared" si="17"/>
        <v>0.76485029766919865</v>
      </c>
      <c r="O37" s="17" t="s">
        <v>222</v>
      </c>
      <c r="P37" s="17" t="s">
        <v>42</v>
      </c>
      <c r="Q37" s="17" t="s">
        <v>20</v>
      </c>
      <c r="R37" s="17">
        <v>3</v>
      </c>
      <c r="S37" s="17" t="s">
        <v>0</v>
      </c>
      <c r="T37" s="17">
        <v>61.997179172962802</v>
      </c>
      <c r="U37" s="17">
        <v>60.767209774241302</v>
      </c>
      <c r="V37" s="17">
        <v>63.227148571684403</v>
      </c>
      <c r="W37" s="17">
        <v>1.2299693987216003</v>
      </c>
      <c r="X37" s="17">
        <v>1.2299693987215008</v>
      </c>
    </row>
    <row r="38" spans="1:24">
      <c r="A38" s="45" t="s">
        <v>223</v>
      </c>
      <c r="B38" s="15" t="s">
        <v>26</v>
      </c>
      <c r="C38" s="2" t="str">
        <f t="shared" si="9"/>
        <v>Cwm Taf</v>
      </c>
      <c r="D38" t="str">
        <f t="shared" si="10"/>
        <v>2005 - 2009</v>
      </c>
      <c r="E38">
        <f t="shared" si="11"/>
        <v>0</v>
      </c>
      <c r="F38" t="str">
        <f t="shared" si="12"/>
        <v>Males</v>
      </c>
      <c r="G38">
        <f t="shared" si="13"/>
        <v>59.962055812735102</v>
      </c>
      <c r="H38">
        <f t="shared" si="14"/>
        <v>59.154507846112701</v>
      </c>
      <c r="I38">
        <f t="shared" si="15"/>
        <v>60.769603779357503</v>
      </c>
      <c r="J38">
        <f t="shared" si="16"/>
        <v>0.80754796662240125</v>
      </c>
      <c r="K38">
        <f t="shared" si="17"/>
        <v>0.80754796662240125</v>
      </c>
      <c r="O38" s="17" t="s">
        <v>224</v>
      </c>
      <c r="P38" s="17" t="s">
        <v>42</v>
      </c>
      <c r="Q38" s="17" t="s">
        <v>20</v>
      </c>
      <c r="R38" s="17">
        <v>4</v>
      </c>
      <c r="S38" s="17" t="s">
        <v>0</v>
      </c>
      <c r="T38" s="17">
        <v>56.376381796163997</v>
      </c>
      <c r="U38" s="17">
        <v>55.115048751015301</v>
      </c>
      <c r="V38" s="17">
        <v>57.6377148413127</v>
      </c>
      <c r="W38" s="17">
        <v>1.261333045148703</v>
      </c>
      <c r="X38" s="17">
        <v>1.2613330451486959</v>
      </c>
    </row>
    <row r="39" spans="1:24">
      <c r="A39" s="45" t="s">
        <v>225</v>
      </c>
      <c r="B39" s="15" t="s">
        <v>27</v>
      </c>
      <c r="C39" s="2" t="str">
        <f t="shared" si="9"/>
        <v>Hywel Dda</v>
      </c>
      <c r="D39" t="str">
        <f t="shared" si="10"/>
        <v>2005 - 2009</v>
      </c>
      <c r="E39">
        <f t="shared" si="11"/>
        <v>0</v>
      </c>
      <c r="F39" t="str">
        <f t="shared" si="12"/>
        <v>Males</v>
      </c>
      <c r="G39">
        <f t="shared" si="13"/>
        <v>64.011898111369405</v>
      </c>
      <c r="H39">
        <f t="shared" si="14"/>
        <v>63.333263574261203</v>
      </c>
      <c r="I39">
        <f t="shared" si="15"/>
        <v>64.6905326484776</v>
      </c>
      <c r="J39">
        <f t="shared" si="16"/>
        <v>0.67863453710819499</v>
      </c>
      <c r="K39">
        <f t="shared" si="17"/>
        <v>0.6786345371082021</v>
      </c>
      <c r="O39" s="17" t="s">
        <v>226</v>
      </c>
      <c r="P39" s="17" t="s">
        <v>42</v>
      </c>
      <c r="Q39" s="17" t="s">
        <v>20</v>
      </c>
      <c r="R39" s="17">
        <v>5</v>
      </c>
      <c r="S39" s="17" t="s">
        <v>0</v>
      </c>
      <c r="T39" s="17">
        <v>53.617887585618497</v>
      </c>
      <c r="U39" s="17">
        <v>52.2593982701557</v>
      </c>
      <c r="V39" s="17">
        <v>54.976376901081203</v>
      </c>
      <c r="W39" s="17">
        <v>1.3584893154627053</v>
      </c>
      <c r="X39" s="17">
        <v>1.3584893154627977</v>
      </c>
    </row>
    <row r="40" spans="1:24">
      <c r="A40" s="45" t="s">
        <v>227</v>
      </c>
      <c r="B40" s="15" t="s">
        <v>29</v>
      </c>
      <c r="C40" s="2" t="str">
        <f t="shared" si="9"/>
        <v>Powys</v>
      </c>
      <c r="D40" t="str">
        <f t="shared" si="10"/>
        <v>2005 - 2009</v>
      </c>
      <c r="E40">
        <f t="shared" si="11"/>
        <v>0</v>
      </c>
      <c r="F40" t="str">
        <f t="shared" si="12"/>
        <v>Males</v>
      </c>
      <c r="G40">
        <f t="shared" si="13"/>
        <v>67.702299038366604</v>
      </c>
      <c r="H40">
        <f t="shared" si="14"/>
        <v>66.546331520639001</v>
      </c>
      <c r="I40">
        <f t="shared" si="15"/>
        <v>68.858266556094193</v>
      </c>
      <c r="J40">
        <f t="shared" si="16"/>
        <v>1.1559675177275892</v>
      </c>
      <c r="K40">
        <f t="shared" si="17"/>
        <v>1.1559675177276034</v>
      </c>
      <c r="O40" s="17" t="s">
        <v>228</v>
      </c>
      <c r="P40" s="17" t="s">
        <v>49</v>
      </c>
      <c r="Q40" s="17" t="s">
        <v>20</v>
      </c>
      <c r="R40" s="17">
        <v>0</v>
      </c>
      <c r="S40" s="17" t="s">
        <v>0</v>
      </c>
      <c r="T40" s="17">
        <v>65.108304422530395</v>
      </c>
      <c r="U40" s="17">
        <v>64.645632215946804</v>
      </c>
      <c r="V40" s="17">
        <v>65.570976629114099</v>
      </c>
      <c r="W40" s="17">
        <v>0.46267220658370434</v>
      </c>
      <c r="X40" s="17">
        <v>0.46267220658359065</v>
      </c>
    </row>
    <row r="41" spans="1:24">
      <c r="A41" s="45" t="s">
        <v>229</v>
      </c>
      <c r="B41" s="15" t="s">
        <v>30</v>
      </c>
      <c r="C41" s="2" t="str">
        <f t="shared" si="9"/>
        <v>Blaenau Gwent</v>
      </c>
      <c r="D41" t="str">
        <f t="shared" si="10"/>
        <v>2005 - 2009</v>
      </c>
      <c r="E41">
        <f t="shared" si="11"/>
        <v>0</v>
      </c>
      <c r="F41" t="str">
        <f t="shared" si="12"/>
        <v>Males</v>
      </c>
      <c r="G41">
        <f t="shared" si="13"/>
        <v>57.105419372868099</v>
      </c>
      <c r="H41">
        <f t="shared" si="14"/>
        <v>55.749346259437097</v>
      </c>
      <c r="I41">
        <f t="shared" si="15"/>
        <v>58.4614924862991</v>
      </c>
      <c r="J41">
        <f t="shared" si="16"/>
        <v>1.3560731134310018</v>
      </c>
      <c r="K41">
        <f t="shared" si="17"/>
        <v>1.3560731134310018</v>
      </c>
      <c r="O41" s="17" t="s">
        <v>230</v>
      </c>
      <c r="P41" s="17" t="s">
        <v>49</v>
      </c>
      <c r="Q41" s="17" t="s">
        <v>20</v>
      </c>
      <c r="R41" s="17">
        <v>1</v>
      </c>
      <c r="S41" s="17" t="s">
        <v>0</v>
      </c>
      <c r="T41" s="17">
        <v>70.053881996755806</v>
      </c>
      <c r="U41" s="17">
        <v>69.075791875359897</v>
      </c>
      <c r="V41" s="17">
        <v>71.031972118151799</v>
      </c>
      <c r="W41" s="17">
        <v>0.97809012139599361</v>
      </c>
      <c r="X41" s="17">
        <v>0.97809012139590834</v>
      </c>
    </row>
    <row r="42" spans="1:24">
      <c r="A42" s="45" t="s">
        <v>231</v>
      </c>
      <c r="B42" s="15" t="s">
        <v>31</v>
      </c>
      <c r="C42" s="2" t="str">
        <f t="shared" si="9"/>
        <v>Bridgend</v>
      </c>
      <c r="D42" t="str">
        <f t="shared" si="10"/>
        <v>2005 - 2009</v>
      </c>
      <c r="E42">
        <f t="shared" si="11"/>
        <v>0</v>
      </c>
      <c r="F42" t="str">
        <f t="shared" si="12"/>
        <v>Males</v>
      </c>
      <c r="G42">
        <f t="shared" si="13"/>
        <v>61.347501974968601</v>
      </c>
      <c r="H42">
        <f t="shared" si="14"/>
        <v>60.129650988913099</v>
      </c>
      <c r="I42">
        <f t="shared" si="15"/>
        <v>62.565352961023997</v>
      </c>
      <c r="J42">
        <f t="shared" si="16"/>
        <v>1.2178509860553959</v>
      </c>
      <c r="K42">
        <f t="shared" si="17"/>
        <v>1.2178509860555025</v>
      </c>
      <c r="O42" s="17" t="s">
        <v>232</v>
      </c>
      <c r="P42" s="17" t="s">
        <v>49</v>
      </c>
      <c r="Q42" s="17" t="s">
        <v>20</v>
      </c>
      <c r="R42" s="17">
        <v>2</v>
      </c>
      <c r="S42" s="17" t="s">
        <v>0</v>
      </c>
      <c r="T42" s="17">
        <v>67.852174448256406</v>
      </c>
      <c r="U42" s="17">
        <v>66.838804781796995</v>
      </c>
      <c r="V42" s="17">
        <v>68.865544114715803</v>
      </c>
      <c r="W42" s="17">
        <v>1.013369666459397</v>
      </c>
      <c r="X42" s="17">
        <v>1.0133696664594112</v>
      </c>
    </row>
    <row r="43" spans="1:24">
      <c r="A43" s="45" t="s">
        <v>233</v>
      </c>
      <c r="B43" s="15" t="s">
        <v>32</v>
      </c>
      <c r="C43" s="2" t="str">
        <f t="shared" si="9"/>
        <v>Caerphilly</v>
      </c>
      <c r="D43" t="str">
        <f t="shared" si="10"/>
        <v>2005 - 2009</v>
      </c>
      <c r="E43">
        <f t="shared" si="11"/>
        <v>0</v>
      </c>
      <c r="F43" t="str">
        <f t="shared" si="12"/>
        <v>Males</v>
      </c>
      <c r="G43">
        <f t="shared" si="13"/>
        <v>59.950099012577397</v>
      </c>
      <c r="H43">
        <f t="shared" si="14"/>
        <v>58.730006409869297</v>
      </c>
      <c r="I43">
        <f t="shared" si="15"/>
        <v>61.170191615285397</v>
      </c>
      <c r="J43">
        <f t="shared" si="16"/>
        <v>1.2200926027080001</v>
      </c>
      <c r="K43">
        <f t="shared" si="17"/>
        <v>1.2200926027080996</v>
      </c>
      <c r="O43" s="17" t="s">
        <v>234</v>
      </c>
      <c r="P43" s="17" t="s">
        <v>49</v>
      </c>
      <c r="Q43" s="17" t="s">
        <v>20</v>
      </c>
      <c r="R43" s="17">
        <v>3</v>
      </c>
      <c r="S43" s="17" t="s">
        <v>0</v>
      </c>
      <c r="T43" s="17">
        <v>66.388122900645996</v>
      </c>
      <c r="U43" s="17">
        <v>65.3893403895772</v>
      </c>
      <c r="V43" s="17">
        <v>67.386905411714906</v>
      </c>
      <c r="W43" s="17">
        <v>0.99878251106891014</v>
      </c>
      <c r="X43" s="17">
        <v>0.99878251106879645</v>
      </c>
    </row>
    <row r="44" spans="1:24">
      <c r="A44" s="45" t="s">
        <v>235</v>
      </c>
      <c r="B44" s="15" t="s">
        <v>33</v>
      </c>
      <c r="C44" s="2" t="str">
        <f t="shared" si="9"/>
        <v>Cardiff</v>
      </c>
      <c r="D44" t="str">
        <f t="shared" si="10"/>
        <v>2005 - 2009</v>
      </c>
      <c r="E44">
        <f t="shared" si="11"/>
        <v>0</v>
      </c>
      <c r="F44" t="str">
        <f t="shared" si="12"/>
        <v>Males</v>
      </c>
      <c r="G44">
        <f t="shared" si="13"/>
        <v>63.6924367001482</v>
      </c>
      <c r="H44">
        <f t="shared" si="14"/>
        <v>62.712074637083496</v>
      </c>
      <c r="I44">
        <f t="shared" si="15"/>
        <v>64.672798763212796</v>
      </c>
      <c r="J44">
        <f t="shared" si="16"/>
        <v>0.98036206306459661</v>
      </c>
      <c r="K44">
        <f t="shared" si="17"/>
        <v>0.98036206306470319</v>
      </c>
      <c r="O44" s="17" t="s">
        <v>236</v>
      </c>
      <c r="P44" s="17" t="s">
        <v>49</v>
      </c>
      <c r="Q44" s="17" t="s">
        <v>20</v>
      </c>
      <c r="R44" s="17">
        <v>4</v>
      </c>
      <c r="S44" s="17" t="s">
        <v>0</v>
      </c>
      <c r="T44" s="17">
        <v>63.051457144055597</v>
      </c>
      <c r="U44" s="17">
        <v>62.053852298791803</v>
      </c>
      <c r="V44" s="17">
        <v>64.049061989319497</v>
      </c>
      <c r="W44" s="17">
        <v>0.99760484526390059</v>
      </c>
      <c r="X44" s="17">
        <v>0.997604845263794</v>
      </c>
    </row>
    <row r="45" spans="1:24">
      <c r="A45" s="45" t="s">
        <v>237</v>
      </c>
      <c r="B45" s="15" t="s">
        <v>34</v>
      </c>
      <c r="C45" s="2" t="str">
        <f t="shared" si="9"/>
        <v>Carmarthenshire</v>
      </c>
      <c r="D45" t="str">
        <f t="shared" si="10"/>
        <v>2005 - 2009</v>
      </c>
      <c r="E45">
        <f t="shared" si="11"/>
        <v>0</v>
      </c>
      <c r="F45" t="str">
        <f t="shared" si="12"/>
        <v>Males</v>
      </c>
      <c r="G45">
        <f t="shared" si="13"/>
        <v>62.088887607432703</v>
      </c>
      <c r="H45">
        <f t="shared" si="14"/>
        <v>60.977146433749098</v>
      </c>
      <c r="I45">
        <f t="shared" si="15"/>
        <v>63.200628781116301</v>
      </c>
      <c r="J45">
        <f t="shared" si="16"/>
        <v>1.1117411736835976</v>
      </c>
      <c r="K45">
        <f t="shared" si="17"/>
        <v>1.1117411736836047</v>
      </c>
      <c r="O45" s="17" t="s">
        <v>238</v>
      </c>
      <c r="P45" s="17" t="s">
        <v>49</v>
      </c>
      <c r="Q45" s="17" t="s">
        <v>20</v>
      </c>
      <c r="R45" s="17">
        <v>5</v>
      </c>
      <c r="S45" s="17" t="s">
        <v>0</v>
      </c>
      <c r="T45" s="17">
        <v>58.420227330336402</v>
      </c>
      <c r="U45" s="17">
        <v>57.240613428920398</v>
      </c>
      <c r="V45" s="17">
        <v>59.5998412317524</v>
      </c>
      <c r="W45" s="17">
        <v>1.1796139014159976</v>
      </c>
      <c r="X45" s="17">
        <v>1.1796139014160048</v>
      </c>
    </row>
    <row r="46" spans="1:24">
      <c r="A46" s="45" t="s">
        <v>239</v>
      </c>
      <c r="B46" s="15" t="s">
        <v>36</v>
      </c>
      <c r="C46" s="2" t="str">
        <f t="shared" si="9"/>
        <v>Ceredigion</v>
      </c>
      <c r="D46" t="str">
        <f t="shared" si="10"/>
        <v>2005 - 2009</v>
      </c>
      <c r="E46">
        <f t="shared" si="11"/>
        <v>0</v>
      </c>
      <c r="F46" t="str">
        <f t="shared" si="12"/>
        <v>Males</v>
      </c>
      <c r="G46">
        <f t="shared" si="13"/>
        <v>67.644987101759995</v>
      </c>
      <c r="H46">
        <f t="shared" si="14"/>
        <v>66.465902101363795</v>
      </c>
      <c r="I46">
        <f t="shared" si="15"/>
        <v>68.824072102156194</v>
      </c>
      <c r="J46">
        <f t="shared" si="16"/>
        <v>1.1790850003961992</v>
      </c>
      <c r="K46">
        <f t="shared" si="17"/>
        <v>1.1790850003961992</v>
      </c>
      <c r="O46" s="17" t="s">
        <v>240</v>
      </c>
      <c r="P46" s="17" t="s">
        <v>54</v>
      </c>
      <c r="Q46" s="17" t="s">
        <v>20</v>
      </c>
      <c r="R46" s="17">
        <v>0</v>
      </c>
      <c r="S46" s="17" t="s">
        <v>0</v>
      </c>
      <c r="T46" s="17">
        <v>63.4048007180171</v>
      </c>
      <c r="U46" s="17">
        <v>62.668279179278301</v>
      </c>
      <c r="V46" s="17">
        <v>64.141322256755899</v>
      </c>
      <c r="W46" s="17">
        <v>0.73652153873879911</v>
      </c>
      <c r="X46" s="17">
        <v>0.73652153873879911</v>
      </c>
    </row>
    <row r="47" spans="1:24">
      <c r="A47" s="45" t="s">
        <v>241</v>
      </c>
      <c r="B47" s="15" t="s">
        <v>37</v>
      </c>
      <c r="C47" s="2" t="str">
        <f t="shared" si="9"/>
        <v>Conwy</v>
      </c>
      <c r="D47" t="str">
        <f t="shared" si="10"/>
        <v>2005 - 2009</v>
      </c>
      <c r="E47">
        <f t="shared" si="11"/>
        <v>0</v>
      </c>
      <c r="F47" t="str">
        <f t="shared" si="12"/>
        <v>Males</v>
      </c>
      <c r="G47">
        <f t="shared" si="13"/>
        <v>66.407644911695698</v>
      </c>
      <c r="H47">
        <f t="shared" si="14"/>
        <v>65.270206969422205</v>
      </c>
      <c r="I47">
        <f t="shared" si="15"/>
        <v>67.545082853969205</v>
      </c>
      <c r="J47">
        <f t="shared" si="16"/>
        <v>1.1374379422735075</v>
      </c>
      <c r="K47">
        <f t="shared" si="17"/>
        <v>1.1374379422734933</v>
      </c>
      <c r="O47" s="17" t="s">
        <v>242</v>
      </c>
      <c r="P47" s="17" t="s">
        <v>54</v>
      </c>
      <c r="Q47" s="17" t="s">
        <v>20</v>
      </c>
      <c r="R47" s="17">
        <v>1</v>
      </c>
      <c r="S47" s="17" t="s">
        <v>0</v>
      </c>
      <c r="T47" s="17">
        <v>71.771528699376802</v>
      </c>
      <c r="U47" s="17">
        <v>70.173037614022604</v>
      </c>
      <c r="V47" s="17">
        <v>73.370019784730999</v>
      </c>
      <c r="W47" s="17">
        <v>1.5984910853541976</v>
      </c>
      <c r="X47" s="17">
        <v>1.5984910853541976</v>
      </c>
    </row>
    <row r="48" spans="1:24">
      <c r="A48" s="45" t="s">
        <v>243</v>
      </c>
      <c r="B48" s="15" t="s">
        <v>38</v>
      </c>
      <c r="C48" s="2" t="str">
        <f t="shared" si="9"/>
        <v>Denbighshire</v>
      </c>
      <c r="D48" t="str">
        <f t="shared" si="10"/>
        <v>2005 - 2009</v>
      </c>
      <c r="E48">
        <f t="shared" si="11"/>
        <v>0</v>
      </c>
      <c r="F48" t="str">
        <f t="shared" si="12"/>
        <v>Males</v>
      </c>
      <c r="G48">
        <f t="shared" si="13"/>
        <v>64.917268520448701</v>
      </c>
      <c r="H48">
        <f t="shared" si="14"/>
        <v>63.702160834498898</v>
      </c>
      <c r="I48">
        <f t="shared" si="15"/>
        <v>66.132376206398504</v>
      </c>
      <c r="J48">
        <f t="shared" si="16"/>
        <v>1.2151076859498033</v>
      </c>
      <c r="K48">
        <f t="shared" si="17"/>
        <v>1.2151076859498033</v>
      </c>
      <c r="O48" s="17" t="s">
        <v>244</v>
      </c>
      <c r="P48" s="17" t="s">
        <v>54</v>
      </c>
      <c r="Q48" s="17" t="s">
        <v>20</v>
      </c>
      <c r="R48" s="17">
        <v>2</v>
      </c>
      <c r="S48" s="17" t="s">
        <v>0</v>
      </c>
      <c r="T48" s="17">
        <v>67.612559172110593</v>
      </c>
      <c r="U48" s="17">
        <v>66.186103901667195</v>
      </c>
      <c r="V48" s="17">
        <v>69.039014442553906</v>
      </c>
      <c r="W48" s="17">
        <v>1.4264552704433129</v>
      </c>
      <c r="X48" s="17">
        <v>1.4264552704433981</v>
      </c>
    </row>
    <row r="49" spans="1:24">
      <c r="A49" s="45" t="s">
        <v>245</v>
      </c>
      <c r="B49" s="15" t="s">
        <v>39</v>
      </c>
      <c r="C49" s="2" t="str">
        <f t="shared" si="9"/>
        <v>Flintshire</v>
      </c>
      <c r="D49" t="str">
        <f t="shared" si="10"/>
        <v>2005 - 2009</v>
      </c>
      <c r="E49">
        <f t="shared" si="11"/>
        <v>0</v>
      </c>
      <c r="F49" t="str">
        <f t="shared" si="12"/>
        <v>Males</v>
      </c>
      <c r="G49">
        <f t="shared" si="13"/>
        <v>66.165350611595301</v>
      </c>
      <c r="H49">
        <f t="shared" si="14"/>
        <v>65.019084689483293</v>
      </c>
      <c r="I49">
        <f t="shared" si="15"/>
        <v>67.311616533707195</v>
      </c>
      <c r="J49">
        <f t="shared" si="16"/>
        <v>1.146265922111894</v>
      </c>
      <c r="K49">
        <f t="shared" si="17"/>
        <v>1.1462659221120077</v>
      </c>
      <c r="O49" s="17" t="s">
        <v>246</v>
      </c>
      <c r="P49" s="17" t="s">
        <v>54</v>
      </c>
      <c r="Q49" s="17" t="s">
        <v>20</v>
      </c>
      <c r="R49" s="17">
        <v>3</v>
      </c>
      <c r="S49" s="17" t="s">
        <v>0</v>
      </c>
      <c r="T49" s="17">
        <v>64.459993288798998</v>
      </c>
      <c r="U49" s="17">
        <v>62.781149911231601</v>
      </c>
      <c r="V49" s="17">
        <v>66.138836666366501</v>
      </c>
      <c r="W49" s="17">
        <v>1.6788433775675031</v>
      </c>
      <c r="X49" s="17">
        <v>1.6788433775673965</v>
      </c>
    </row>
    <row r="50" spans="1:24">
      <c r="A50" s="45" t="s">
        <v>247</v>
      </c>
      <c r="B50" s="15" t="s">
        <v>40</v>
      </c>
      <c r="C50" s="2" t="str">
        <f t="shared" si="9"/>
        <v>Gwynedd</v>
      </c>
      <c r="D50" t="str">
        <f t="shared" si="10"/>
        <v>2005 - 2009</v>
      </c>
      <c r="E50">
        <f t="shared" si="11"/>
        <v>0</v>
      </c>
      <c r="F50" t="str">
        <f t="shared" si="12"/>
        <v>Males</v>
      </c>
      <c r="G50">
        <f t="shared" si="13"/>
        <v>66.090893766292695</v>
      </c>
      <c r="H50">
        <f t="shared" si="14"/>
        <v>64.933637211272597</v>
      </c>
      <c r="I50">
        <f t="shared" si="15"/>
        <v>67.248150321312806</v>
      </c>
      <c r="J50">
        <f t="shared" si="16"/>
        <v>1.1572565550201119</v>
      </c>
      <c r="K50">
        <f t="shared" si="17"/>
        <v>1.1572565550200977</v>
      </c>
      <c r="O50" s="17" t="s">
        <v>248</v>
      </c>
      <c r="P50" s="17" t="s">
        <v>54</v>
      </c>
      <c r="Q50" s="17" t="s">
        <v>20</v>
      </c>
      <c r="R50" s="17">
        <v>4</v>
      </c>
      <c r="S50" s="17" t="s">
        <v>0</v>
      </c>
      <c r="T50" s="17">
        <v>58.654510089358503</v>
      </c>
      <c r="U50" s="17">
        <v>56.861776788043699</v>
      </c>
      <c r="V50" s="17">
        <v>60.4472433906734</v>
      </c>
      <c r="W50" s="17">
        <v>1.7927333013148967</v>
      </c>
      <c r="X50" s="17">
        <v>1.7927333013148044</v>
      </c>
    </row>
    <row r="51" spans="1:24">
      <c r="A51" s="45" t="s">
        <v>249</v>
      </c>
      <c r="B51" s="15" t="s">
        <v>41</v>
      </c>
      <c r="C51" s="2" t="str">
        <f t="shared" si="9"/>
        <v>Isle of Anglesey</v>
      </c>
      <c r="D51" t="str">
        <f t="shared" si="10"/>
        <v>2005 - 2009</v>
      </c>
      <c r="E51">
        <f t="shared" si="11"/>
        <v>0</v>
      </c>
      <c r="F51" t="str">
        <f t="shared" si="12"/>
        <v>Males</v>
      </c>
      <c r="G51">
        <f t="shared" si="13"/>
        <v>65.257608434396303</v>
      </c>
      <c r="H51">
        <f t="shared" si="14"/>
        <v>64.175018668152902</v>
      </c>
      <c r="I51">
        <f t="shared" si="15"/>
        <v>66.340198200639605</v>
      </c>
      <c r="J51">
        <f t="shared" si="16"/>
        <v>1.0825897662433022</v>
      </c>
      <c r="K51">
        <f t="shared" si="17"/>
        <v>1.0825897662434016</v>
      </c>
      <c r="O51" s="17" t="s">
        <v>250</v>
      </c>
      <c r="P51" s="17" t="s">
        <v>54</v>
      </c>
      <c r="Q51" s="17" t="s">
        <v>20</v>
      </c>
      <c r="R51" s="17">
        <v>5</v>
      </c>
      <c r="S51" s="17" t="s">
        <v>0</v>
      </c>
      <c r="T51" s="17">
        <v>53.579925224899199</v>
      </c>
      <c r="U51" s="17">
        <v>51.676111178833203</v>
      </c>
      <c r="V51" s="17">
        <v>55.483739270965302</v>
      </c>
      <c r="W51" s="17">
        <v>1.9038140460661026</v>
      </c>
      <c r="X51" s="17">
        <v>1.903814046065996</v>
      </c>
    </row>
    <row r="52" spans="1:24">
      <c r="A52" s="45" t="s">
        <v>251</v>
      </c>
      <c r="B52" s="15" t="s">
        <v>43</v>
      </c>
      <c r="C52" s="2" t="str">
        <f t="shared" si="9"/>
        <v>Merthyr Tydfil</v>
      </c>
      <c r="D52" t="str">
        <f t="shared" si="10"/>
        <v>2005 - 2009</v>
      </c>
      <c r="E52">
        <f t="shared" si="11"/>
        <v>0</v>
      </c>
      <c r="F52" t="str">
        <f t="shared" si="12"/>
        <v>Males</v>
      </c>
      <c r="G52">
        <f t="shared" si="13"/>
        <v>57.892949886400999</v>
      </c>
      <c r="H52">
        <f t="shared" si="14"/>
        <v>56.646537824539699</v>
      </c>
      <c r="I52">
        <f t="shared" si="15"/>
        <v>59.139361948262199</v>
      </c>
      <c r="J52">
        <f t="shared" si="16"/>
        <v>1.2464120618612</v>
      </c>
      <c r="K52">
        <f t="shared" si="17"/>
        <v>1.2464120618612995</v>
      </c>
      <c r="O52" s="17" t="s">
        <v>252</v>
      </c>
      <c r="P52" s="17" t="s">
        <v>55</v>
      </c>
      <c r="Q52" s="17" t="s">
        <v>20</v>
      </c>
      <c r="R52" s="17">
        <v>0</v>
      </c>
      <c r="S52" s="17" t="s">
        <v>0</v>
      </c>
      <c r="T52" s="17">
        <v>59.674354780361298</v>
      </c>
      <c r="U52" s="17">
        <v>58.889991586474302</v>
      </c>
      <c r="V52" s="17">
        <v>60.458717974248302</v>
      </c>
      <c r="W52" s="17">
        <v>0.78436319388700326</v>
      </c>
      <c r="X52" s="17">
        <v>0.78436319388699616</v>
      </c>
    </row>
    <row r="53" spans="1:24">
      <c r="A53" s="45" t="s">
        <v>253</v>
      </c>
      <c r="B53" s="15" t="s">
        <v>44</v>
      </c>
      <c r="C53" s="2" t="str">
        <f t="shared" si="9"/>
        <v>Monmouthshire</v>
      </c>
      <c r="D53" t="str">
        <f t="shared" si="10"/>
        <v>2005 - 2009</v>
      </c>
      <c r="E53">
        <f t="shared" si="11"/>
        <v>0</v>
      </c>
      <c r="F53" t="str">
        <f t="shared" si="12"/>
        <v>Males</v>
      </c>
      <c r="G53">
        <f t="shared" si="13"/>
        <v>68.188678299203005</v>
      </c>
      <c r="H53">
        <f t="shared" si="14"/>
        <v>66.998851788602096</v>
      </c>
      <c r="I53">
        <f t="shared" si="15"/>
        <v>69.378504809803999</v>
      </c>
      <c r="J53">
        <f t="shared" si="16"/>
        <v>1.1898265106009944</v>
      </c>
      <c r="K53">
        <f t="shared" si="17"/>
        <v>1.1898265106009092</v>
      </c>
      <c r="O53" s="17" t="s">
        <v>254</v>
      </c>
      <c r="P53" s="17" t="s">
        <v>55</v>
      </c>
      <c r="Q53" s="17" t="s">
        <v>20</v>
      </c>
      <c r="R53" s="17">
        <v>1</v>
      </c>
      <c r="S53" s="17" t="s">
        <v>0</v>
      </c>
      <c r="T53" s="17">
        <v>66.043774682187006</v>
      </c>
      <c r="U53" s="17">
        <v>64.2674034940882</v>
      </c>
      <c r="V53" s="17">
        <v>67.820145870285899</v>
      </c>
      <c r="W53" s="17">
        <v>1.7763711880988922</v>
      </c>
      <c r="X53" s="17">
        <v>1.7763711880988069</v>
      </c>
    </row>
    <row r="54" spans="1:24">
      <c r="A54" s="45" t="s">
        <v>255</v>
      </c>
      <c r="B54" s="15" t="s">
        <v>45</v>
      </c>
      <c r="C54" s="2" t="str">
        <f t="shared" si="9"/>
        <v>Neath Port Talbot</v>
      </c>
      <c r="D54" t="str">
        <f t="shared" si="10"/>
        <v>2005 - 2009</v>
      </c>
      <c r="E54">
        <f t="shared" si="11"/>
        <v>0</v>
      </c>
      <c r="F54" t="str">
        <f t="shared" si="12"/>
        <v>Males</v>
      </c>
      <c r="G54">
        <f t="shared" si="13"/>
        <v>59.851363566207397</v>
      </c>
      <c r="H54">
        <f t="shared" si="14"/>
        <v>58.625505171683002</v>
      </c>
      <c r="I54">
        <f t="shared" si="15"/>
        <v>61.077221960731798</v>
      </c>
      <c r="J54">
        <f t="shared" si="16"/>
        <v>1.2258583945244013</v>
      </c>
      <c r="K54">
        <f t="shared" si="17"/>
        <v>1.2258583945243942</v>
      </c>
      <c r="O54" s="17" t="s">
        <v>256</v>
      </c>
      <c r="P54" s="17" t="s">
        <v>55</v>
      </c>
      <c r="Q54" s="17" t="s">
        <v>20</v>
      </c>
      <c r="R54" s="17">
        <v>2</v>
      </c>
      <c r="S54" s="17" t="s">
        <v>0</v>
      </c>
      <c r="T54" s="17">
        <v>61.913300511533599</v>
      </c>
      <c r="U54" s="17">
        <v>60.091249644806801</v>
      </c>
      <c r="V54" s="17">
        <v>63.735351378260397</v>
      </c>
      <c r="W54" s="17">
        <v>1.8220508667267978</v>
      </c>
      <c r="X54" s="17">
        <v>1.8220508667267978</v>
      </c>
    </row>
    <row r="55" spans="1:24">
      <c r="A55" s="45" t="s">
        <v>257</v>
      </c>
      <c r="B55" s="15" t="s">
        <v>46</v>
      </c>
      <c r="C55" s="2" t="str">
        <f t="shared" si="9"/>
        <v>Newport</v>
      </c>
      <c r="D55" t="str">
        <f t="shared" si="10"/>
        <v>2005 - 2009</v>
      </c>
      <c r="E55">
        <f t="shared" si="11"/>
        <v>0</v>
      </c>
      <c r="F55" t="str">
        <f t="shared" si="12"/>
        <v>Males</v>
      </c>
      <c r="G55">
        <f t="shared" si="13"/>
        <v>62.881366261756398</v>
      </c>
      <c r="H55">
        <f t="shared" si="14"/>
        <v>61.591570319313803</v>
      </c>
      <c r="I55">
        <f t="shared" si="15"/>
        <v>64.171162204198893</v>
      </c>
      <c r="J55">
        <f t="shared" si="16"/>
        <v>1.2897959424424954</v>
      </c>
      <c r="K55">
        <f t="shared" si="17"/>
        <v>1.2897959424425949</v>
      </c>
      <c r="O55" s="17" t="s">
        <v>258</v>
      </c>
      <c r="P55" s="17" t="s">
        <v>55</v>
      </c>
      <c r="Q55" s="17" t="s">
        <v>20</v>
      </c>
      <c r="R55" s="17">
        <v>3</v>
      </c>
      <c r="S55" s="17" t="s">
        <v>0</v>
      </c>
      <c r="T55" s="17">
        <v>60.1992099431572</v>
      </c>
      <c r="U55" s="17">
        <v>58.509758223751199</v>
      </c>
      <c r="V55" s="17">
        <v>61.888661662563202</v>
      </c>
      <c r="W55" s="17">
        <v>1.6894517194060015</v>
      </c>
      <c r="X55" s="17">
        <v>1.6894517194060015</v>
      </c>
    </row>
    <row r="56" spans="1:24">
      <c r="A56" s="45" t="s">
        <v>259</v>
      </c>
      <c r="B56" s="15" t="s">
        <v>47</v>
      </c>
      <c r="C56" s="2" t="str">
        <f t="shared" si="9"/>
        <v>Pembrokeshire</v>
      </c>
      <c r="D56" t="str">
        <f t="shared" si="10"/>
        <v>2005 - 2009</v>
      </c>
      <c r="E56">
        <f t="shared" si="11"/>
        <v>0</v>
      </c>
      <c r="F56" t="str">
        <f t="shared" si="12"/>
        <v>Males</v>
      </c>
      <c r="G56">
        <f t="shared" si="13"/>
        <v>64.695835027955994</v>
      </c>
      <c r="H56">
        <f t="shared" si="14"/>
        <v>63.477813252901598</v>
      </c>
      <c r="I56">
        <f t="shared" si="15"/>
        <v>65.913856803010404</v>
      </c>
      <c r="J56">
        <f t="shared" si="16"/>
        <v>1.2180217750544102</v>
      </c>
      <c r="K56">
        <f t="shared" si="17"/>
        <v>1.218021775054396</v>
      </c>
      <c r="O56" s="17" t="s">
        <v>260</v>
      </c>
      <c r="P56" s="17" t="s">
        <v>55</v>
      </c>
      <c r="Q56" s="17" t="s">
        <v>20</v>
      </c>
      <c r="R56" s="17">
        <v>4</v>
      </c>
      <c r="S56" s="17" t="s">
        <v>0</v>
      </c>
      <c r="T56" s="17">
        <v>57.8112985949181</v>
      </c>
      <c r="U56" s="17">
        <v>55.930969816883497</v>
      </c>
      <c r="V56" s="17">
        <v>59.691627372952603</v>
      </c>
      <c r="W56" s="17">
        <v>1.880328778034503</v>
      </c>
      <c r="X56" s="17">
        <v>1.8803287780346025</v>
      </c>
    </row>
    <row r="57" spans="1:24">
      <c r="A57" s="45" t="s">
        <v>261</v>
      </c>
      <c r="B57" s="15" t="s">
        <v>48</v>
      </c>
      <c r="C57" s="2" t="str">
        <f t="shared" si="9"/>
        <v>Rhondda Cynon Taf</v>
      </c>
      <c r="D57" t="str">
        <f t="shared" si="10"/>
        <v>2005 - 2009</v>
      </c>
      <c r="E57">
        <f t="shared" si="11"/>
        <v>0</v>
      </c>
      <c r="F57" t="str">
        <f t="shared" si="12"/>
        <v>Males</v>
      </c>
      <c r="G57">
        <f t="shared" si="13"/>
        <v>60.425948393562599</v>
      </c>
      <c r="H57">
        <f t="shared" si="14"/>
        <v>59.372467572138703</v>
      </c>
      <c r="I57">
        <f t="shared" si="15"/>
        <v>61.479429214986503</v>
      </c>
      <c r="J57">
        <f t="shared" si="16"/>
        <v>1.0534808214239035</v>
      </c>
      <c r="K57">
        <f t="shared" si="17"/>
        <v>1.0534808214238964</v>
      </c>
      <c r="O57" s="17" t="s">
        <v>262</v>
      </c>
      <c r="P57" s="17" t="s">
        <v>55</v>
      </c>
      <c r="Q57" s="17" t="s">
        <v>20</v>
      </c>
      <c r="R57" s="17">
        <v>5</v>
      </c>
      <c r="S57" s="17" t="s">
        <v>0</v>
      </c>
      <c r="T57" s="17">
        <v>52.5026897644154</v>
      </c>
      <c r="U57" s="17">
        <v>50.791128166188301</v>
      </c>
      <c r="V57" s="17">
        <v>54.2142513626425</v>
      </c>
      <c r="W57" s="17">
        <v>1.7115615982270995</v>
      </c>
      <c r="X57" s="17">
        <v>1.7115615982270995</v>
      </c>
    </row>
    <row r="58" spans="1:24">
      <c r="A58" s="45" t="s">
        <v>263</v>
      </c>
      <c r="B58" s="15" t="s">
        <v>50</v>
      </c>
      <c r="C58" s="2" t="str">
        <f t="shared" si="9"/>
        <v>Swansea</v>
      </c>
      <c r="D58" t="str">
        <f t="shared" si="10"/>
        <v>2005 - 2009</v>
      </c>
      <c r="E58">
        <f t="shared" si="11"/>
        <v>0</v>
      </c>
      <c r="F58" t="str">
        <f t="shared" si="12"/>
        <v>Males</v>
      </c>
      <c r="G58">
        <f t="shared" si="13"/>
        <v>62.9806145324632</v>
      </c>
      <c r="H58">
        <f t="shared" si="14"/>
        <v>61.901720861921298</v>
      </c>
      <c r="I58">
        <f t="shared" si="15"/>
        <v>64.059508203004995</v>
      </c>
      <c r="J58">
        <f t="shared" si="16"/>
        <v>1.0788936705417953</v>
      </c>
      <c r="K58">
        <f t="shared" si="17"/>
        <v>1.0788936705419019</v>
      </c>
      <c r="O58" s="17" t="s">
        <v>264</v>
      </c>
      <c r="P58" s="17" t="s">
        <v>56</v>
      </c>
      <c r="Q58" s="17" t="s">
        <v>20</v>
      </c>
      <c r="R58" s="17">
        <v>0</v>
      </c>
      <c r="S58" s="17" t="s">
        <v>0</v>
      </c>
      <c r="T58" s="17">
        <v>63.1599305772977</v>
      </c>
      <c r="U58" s="17">
        <v>62.5085283758374</v>
      </c>
      <c r="V58" s="17">
        <v>63.811332778757901</v>
      </c>
      <c r="W58" s="17">
        <v>0.65140220146020056</v>
      </c>
      <c r="X58" s="17">
        <v>0.65140220146030003</v>
      </c>
    </row>
    <row r="59" spans="1:24">
      <c r="A59" s="45" t="s">
        <v>265</v>
      </c>
      <c r="B59" s="15" t="s">
        <v>51</v>
      </c>
      <c r="C59" s="2" t="str">
        <f t="shared" si="9"/>
        <v>The Vale of Glamorgan</v>
      </c>
      <c r="D59" t="str">
        <f t="shared" si="10"/>
        <v>2005 - 2009</v>
      </c>
      <c r="E59">
        <f t="shared" si="11"/>
        <v>0</v>
      </c>
      <c r="F59" t="str">
        <f t="shared" si="12"/>
        <v>Males</v>
      </c>
      <c r="G59">
        <f t="shared" si="13"/>
        <v>64.954459382916895</v>
      </c>
      <c r="H59">
        <f t="shared" si="14"/>
        <v>63.697902527380897</v>
      </c>
      <c r="I59">
        <f t="shared" si="15"/>
        <v>66.211016238452899</v>
      </c>
      <c r="J59">
        <f t="shared" si="16"/>
        <v>1.2565568555360045</v>
      </c>
      <c r="K59">
        <f t="shared" si="17"/>
        <v>1.2565568555359974</v>
      </c>
      <c r="O59" s="17" t="s">
        <v>266</v>
      </c>
      <c r="P59" s="17" t="s">
        <v>56</v>
      </c>
      <c r="Q59" s="17" t="s">
        <v>20</v>
      </c>
      <c r="R59" s="17">
        <v>1</v>
      </c>
      <c r="S59" s="17" t="s">
        <v>0</v>
      </c>
      <c r="T59" s="17">
        <v>68.060516580298298</v>
      </c>
      <c r="U59" s="17">
        <v>66.781955807078603</v>
      </c>
      <c r="V59" s="17">
        <v>69.339077353517993</v>
      </c>
      <c r="W59" s="17">
        <v>1.2785607732196951</v>
      </c>
      <c r="X59" s="17">
        <v>1.2785607732196951</v>
      </c>
    </row>
    <row r="60" spans="1:24">
      <c r="A60" s="45" t="s">
        <v>267</v>
      </c>
      <c r="B60" s="15" t="s">
        <v>52</v>
      </c>
      <c r="C60" s="2" t="str">
        <f t="shared" si="9"/>
        <v>Torfaen</v>
      </c>
      <c r="D60" t="str">
        <f t="shared" si="10"/>
        <v>2005 - 2009</v>
      </c>
      <c r="E60">
        <f t="shared" si="11"/>
        <v>0</v>
      </c>
      <c r="F60" t="str">
        <f t="shared" si="12"/>
        <v>Males</v>
      </c>
      <c r="G60">
        <f t="shared" si="13"/>
        <v>61.705882906316504</v>
      </c>
      <c r="H60">
        <f t="shared" si="14"/>
        <v>60.3779632781986</v>
      </c>
      <c r="I60">
        <f t="shared" si="15"/>
        <v>63.033802534434301</v>
      </c>
      <c r="J60">
        <f t="shared" si="16"/>
        <v>1.3279196281177974</v>
      </c>
      <c r="K60">
        <f t="shared" si="17"/>
        <v>1.327919628117904</v>
      </c>
      <c r="O60" s="17" t="s">
        <v>268</v>
      </c>
      <c r="P60" s="17" t="s">
        <v>56</v>
      </c>
      <c r="Q60" s="17" t="s">
        <v>20</v>
      </c>
      <c r="R60" s="17">
        <v>2</v>
      </c>
      <c r="S60" s="17" t="s">
        <v>0</v>
      </c>
      <c r="T60" s="17">
        <v>64.885129546107805</v>
      </c>
      <c r="U60" s="17">
        <v>63.447227830179997</v>
      </c>
      <c r="V60" s="17">
        <v>66.323031262035499</v>
      </c>
      <c r="W60" s="17">
        <v>1.4379017159276941</v>
      </c>
      <c r="X60" s="17">
        <v>1.4379017159278078</v>
      </c>
    </row>
    <row r="61" spans="1:24">
      <c r="A61" s="45" t="s">
        <v>269</v>
      </c>
      <c r="B61" s="15" t="s">
        <v>53</v>
      </c>
      <c r="C61" s="2" t="str">
        <f t="shared" si="9"/>
        <v>Wrexham</v>
      </c>
      <c r="D61" t="str">
        <f t="shared" si="10"/>
        <v>2005 - 2009</v>
      </c>
      <c r="E61">
        <f t="shared" si="11"/>
        <v>0</v>
      </c>
      <c r="F61" t="str">
        <f t="shared" si="12"/>
        <v>Males</v>
      </c>
      <c r="G61">
        <f t="shared" si="13"/>
        <v>64.679164952675706</v>
      </c>
      <c r="H61">
        <f t="shared" si="14"/>
        <v>63.507605802436501</v>
      </c>
      <c r="I61">
        <f t="shared" si="15"/>
        <v>65.850724102914896</v>
      </c>
      <c r="J61">
        <f t="shared" si="16"/>
        <v>1.1715591502391902</v>
      </c>
      <c r="K61">
        <f t="shared" si="17"/>
        <v>1.1715591502392044</v>
      </c>
      <c r="O61" s="17" t="s">
        <v>270</v>
      </c>
      <c r="P61" s="17" t="s">
        <v>56</v>
      </c>
      <c r="Q61" s="17" t="s">
        <v>20</v>
      </c>
      <c r="R61" s="17">
        <v>3</v>
      </c>
      <c r="S61" s="17" t="s">
        <v>0</v>
      </c>
      <c r="T61" s="17">
        <v>64.213605406819994</v>
      </c>
      <c r="U61" s="17">
        <v>62.823014584485598</v>
      </c>
      <c r="V61" s="17">
        <v>65.604196229154496</v>
      </c>
      <c r="W61" s="17">
        <v>1.3905908223345023</v>
      </c>
      <c r="X61" s="17">
        <v>1.3905908223343957</v>
      </c>
    </row>
    <row r="62" spans="1:24">
      <c r="C62" s="18"/>
      <c r="O62" s="17" t="s">
        <v>271</v>
      </c>
      <c r="P62" s="17" t="s">
        <v>56</v>
      </c>
      <c r="Q62" s="17" t="s">
        <v>20</v>
      </c>
      <c r="R62" s="17">
        <v>4</v>
      </c>
      <c r="S62" s="17" t="s">
        <v>0</v>
      </c>
      <c r="T62" s="17">
        <v>62.223200049931201</v>
      </c>
      <c r="U62" s="17">
        <v>60.813033673994099</v>
      </c>
      <c r="V62" s="17">
        <v>63.633366425868303</v>
      </c>
      <c r="W62" s="17">
        <v>1.4101663759371021</v>
      </c>
      <c r="X62" s="17">
        <v>1.4101663759371021</v>
      </c>
    </row>
    <row r="63" spans="1:24">
      <c r="O63" s="17" t="s">
        <v>272</v>
      </c>
      <c r="P63" s="17" t="s">
        <v>56</v>
      </c>
      <c r="Q63" s="17" t="s">
        <v>20</v>
      </c>
      <c r="R63" s="17">
        <v>5</v>
      </c>
      <c r="S63" s="17" t="s">
        <v>0</v>
      </c>
      <c r="T63" s="17">
        <v>56.148567662342501</v>
      </c>
      <c r="U63" s="17">
        <v>54.275446348574803</v>
      </c>
      <c r="V63" s="17">
        <v>58.021688976110298</v>
      </c>
      <c r="W63" s="17">
        <v>1.8731213137677969</v>
      </c>
      <c r="X63" s="17">
        <v>1.8731213137676974</v>
      </c>
    </row>
    <row r="64" spans="1:24">
      <c r="O64" s="17" t="s">
        <v>273</v>
      </c>
      <c r="P64" s="17" t="s">
        <v>57</v>
      </c>
      <c r="Q64" s="17" t="s">
        <v>20</v>
      </c>
      <c r="R64" s="17">
        <v>0</v>
      </c>
      <c r="S64" s="17" t="s">
        <v>0</v>
      </c>
      <c r="T64" s="17">
        <v>66.653185430159297</v>
      </c>
      <c r="U64" s="17">
        <v>65.560033613574006</v>
      </c>
      <c r="V64" s="17">
        <v>67.746337246744602</v>
      </c>
      <c r="W64" s="17">
        <v>1.0931518165853049</v>
      </c>
      <c r="X64" s="17">
        <v>1.0931518165852907</v>
      </c>
    </row>
    <row r="65" spans="15:24">
      <c r="O65" s="17" t="s">
        <v>274</v>
      </c>
      <c r="P65" s="17" t="s">
        <v>57</v>
      </c>
      <c r="Q65" s="17" t="s">
        <v>20</v>
      </c>
      <c r="R65" s="17">
        <v>1</v>
      </c>
      <c r="S65" s="17" t="s">
        <v>0</v>
      </c>
      <c r="T65" s="17">
        <v>68.779442876325007</v>
      </c>
      <c r="U65" s="17">
        <v>65.503703466041202</v>
      </c>
      <c r="V65" s="17">
        <v>72.055182286608897</v>
      </c>
      <c r="W65" s="17">
        <v>3.2757394102838902</v>
      </c>
      <c r="X65" s="17">
        <v>3.2757394102838049</v>
      </c>
    </row>
    <row r="66" spans="15:24">
      <c r="O66" s="17" t="s">
        <v>275</v>
      </c>
      <c r="P66" s="17" t="s">
        <v>57</v>
      </c>
      <c r="Q66" s="17" t="s">
        <v>20</v>
      </c>
      <c r="R66" s="17">
        <v>2</v>
      </c>
      <c r="S66" s="17" t="s">
        <v>0</v>
      </c>
      <c r="T66" s="17">
        <v>66.785589986290205</v>
      </c>
      <c r="U66" s="17">
        <v>63.423392649187399</v>
      </c>
      <c r="V66" s="17">
        <v>70.147787323393004</v>
      </c>
      <c r="W66" s="17">
        <v>3.3621973371027991</v>
      </c>
      <c r="X66" s="17">
        <v>3.3621973371028062</v>
      </c>
    </row>
    <row r="67" spans="15:24">
      <c r="O67" s="17" t="s">
        <v>276</v>
      </c>
      <c r="P67" s="17" t="s">
        <v>57</v>
      </c>
      <c r="Q67" s="17" t="s">
        <v>20</v>
      </c>
      <c r="R67" s="17">
        <v>3</v>
      </c>
      <c r="S67" s="17" t="s">
        <v>0</v>
      </c>
      <c r="T67" s="17">
        <v>69.537578947139593</v>
      </c>
      <c r="U67" s="17">
        <v>66.995462745445494</v>
      </c>
      <c r="V67" s="17">
        <v>72.079695148833594</v>
      </c>
      <c r="W67" s="17">
        <v>2.5421162016940002</v>
      </c>
      <c r="X67" s="17">
        <v>2.5421162016940997</v>
      </c>
    </row>
    <row r="68" spans="15:24">
      <c r="O68" s="17" t="s">
        <v>277</v>
      </c>
      <c r="P68" s="17" t="s">
        <v>57</v>
      </c>
      <c r="Q68" s="17" t="s">
        <v>20</v>
      </c>
      <c r="R68" s="17">
        <v>4</v>
      </c>
      <c r="S68" s="17" t="s">
        <v>0</v>
      </c>
      <c r="T68" s="17">
        <v>66.301942873298401</v>
      </c>
      <c r="U68" s="17">
        <v>64.2640694501751</v>
      </c>
      <c r="V68" s="17">
        <v>68.339816296421702</v>
      </c>
      <c r="W68" s="17">
        <v>2.0378734231233011</v>
      </c>
      <c r="X68" s="17">
        <v>2.0378734231233011</v>
      </c>
    </row>
    <row r="69" spans="15:24">
      <c r="O69" s="17" t="s">
        <v>278</v>
      </c>
      <c r="P69" s="17" t="s">
        <v>57</v>
      </c>
      <c r="Q69" s="17" t="s">
        <v>20</v>
      </c>
      <c r="R69" s="17">
        <v>5</v>
      </c>
      <c r="S69" s="17" t="s">
        <v>0</v>
      </c>
      <c r="T69" s="17">
        <v>62.624347644772399</v>
      </c>
      <c r="U69" s="17">
        <v>60.396852372023503</v>
      </c>
      <c r="V69" s="17">
        <v>64.851842917521395</v>
      </c>
      <c r="W69" s="17">
        <v>2.2274952727489961</v>
      </c>
      <c r="X69" s="17">
        <v>2.2274952727488966</v>
      </c>
    </row>
    <row r="70" spans="15:24">
      <c r="O70" s="17" t="s">
        <v>215</v>
      </c>
      <c r="P70" s="17" t="s">
        <v>35</v>
      </c>
      <c r="Q70" s="17" t="s">
        <v>28</v>
      </c>
      <c r="R70" s="17">
        <v>0</v>
      </c>
      <c r="S70" s="17" t="s">
        <v>0</v>
      </c>
      <c r="T70" s="17">
        <v>61.7451871236184</v>
      </c>
      <c r="U70" s="17">
        <v>61.0626892299004</v>
      </c>
      <c r="V70" s="17">
        <v>62.427685017336401</v>
      </c>
      <c r="W70" s="17">
        <v>0.68249789371800063</v>
      </c>
      <c r="X70" s="17">
        <v>0.68249789371800063</v>
      </c>
    </row>
    <row r="71" spans="15:24">
      <c r="O71" s="17" t="s">
        <v>279</v>
      </c>
      <c r="P71" s="17" t="s">
        <v>35</v>
      </c>
      <c r="Q71" s="17" t="s">
        <v>28</v>
      </c>
      <c r="R71" s="17">
        <v>1</v>
      </c>
      <c r="S71" s="17" t="s">
        <v>0</v>
      </c>
      <c r="T71" s="17">
        <v>70.308560673205804</v>
      </c>
      <c r="U71" s="17">
        <v>68.759123764468896</v>
      </c>
      <c r="V71" s="17">
        <v>71.857997581942598</v>
      </c>
      <c r="W71" s="17">
        <v>1.5494369087367943</v>
      </c>
      <c r="X71" s="17">
        <v>1.549436908736908</v>
      </c>
    </row>
    <row r="72" spans="15:24">
      <c r="O72" s="17" t="s">
        <v>280</v>
      </c>
      <c r="P72" s="17" t="s">
        <v>35</v>
      </c>
      <c r="Q72" s="17" t="s">
        <v>28</v>
      </c>
      <c r="R72" s="17">
        <v>2</v>
      </c>
      <c r="S72" s="17" t="s">
        <v>0</v>
      </c>
      <c r="T72" s="17">
        <v>66.501527564655603</v>
      </c>
      <c r="U72" s="17">
        <v>65.106298067818798</v>
      </c>
      <c r="V72" s="17">
        <v>67.896757061492295</v>
      </c>
      <c r="W72" s="17">
        <v>1.3952294968366914</v>
      </c>
      <c r="X72" s="17">
        <v>1.3952294968368051</v>
      </c>
    </row>
    <row r="73" spans="15:24">
      <c r="O73" s="17" t="s">
        <v>281</v>
      </c>
      <c r="P73" s="17" t="s">
        <v>35</v>
      </c>
      <c r="Q73" s="17" t="s">
        <v>28</v>
      </c>
      <c r="R73" s="17">
        <v>3</v>
      </c>
      <c r="S73" s="17" t="s">
        <v>0</v>
      </c>
      <c r="T73" s="17">
        <v>61.643520103352202</v>
      </c>
      <c r="U73" s="17">
        <v>60.188277000949398</v>
      </c>
      <c r="V73" s="17">
        <v>63.098763205755098</v>
      </c>
      <c r="W73" s="17">
        <v>1.4552431024028962</v>
      </c>
      <c r="X73" s="17">
        <v>1.4552431024028039</v>
      </c>
    </row>
    <row r="74" spans="15:24">
      <c r="O74" s="17" t="s">
        <v>282</v>
      </c>
      <c r="P74" s="17" t="s">
        <v>35</v>
      </c>
      <c r="Q74" s="17" t="s">
        <v>28</v>
      </c>
      <c r="R74" s="17">
        <v>4</v>
      </c>
      <c r="S74" s="17" t="s">
        <v>0</v>
      </c>
      <c r="T74" s="17">
        <v>57.585649810293098</v>
      </c>
      <c r="U74" s="17">
        <v>55.979710149879601</v>
      </c>
      <c r="V74" s="17">
        <v>59.191589470706496</v>
      </c>
      <c r="W74" s="17">
        <v>1.605939660413398</v>
      </c>
      <c r="X74" s="17">
        <v>1.6059396604134974</v>
      </c>
    </row>
    <row r="75" spans="15:24">
      <c r="O75" s="17" t="s">
        <v>283</v>
      </c>
      <c r="P75" s="17" t="s">
        <v>35</v>
      </c>
      <c r="Q75" s="17" t="s">
        <v>28</v>
      </c>
      <c r="R75" s="17">
        <v>5</v>
      </c>
      <c r="S75" s="17" t="s">
        <v>0</v>
      </c>
      <c r="T75" s="17">
        <v>53.441380506650702</v>
      </c>
      <c r="U75" s="17">
        <v>51.865994534511103</v>
      </c>
      <c r="V75" s="17">
        <v>55.016766478790302</v>
      </c>
      <c r="W75" s="17">
        <v>1.5753859721395997</v>
      </c>
      <c r="X75" s="17">
        <v>1.5753859721395997</v>
      </c>
    </row>
    <row r="76" spans="15:24">
      <c r="O76" s="17" t="s">
        <v>217</v>
      </c>
      <c r="P76" s="17" t="s">
        <v>42</v>
      </c>
      <c r="Q76" s="17" t="s">
        <v>28</v>
      </c>
      <c r="R76" s="17">
        <v>0</v>
      </c>
      <c r="S76" s="17" t="s">
        <v>0</v>
      </c>
      <c r="T76" s="17">
        <v>61.959426057131097</v>
      </c>
      <c r="U76" s="17">
        <v>61.380672039807997</v>
      </c>
      <c r="V76" s="17">
        <v>62.538180074454203</v>
      </c>
      <c r="W76" s="17">
        <v>0.5787540173231065</v>
      </c>
      <c r="X76" s="17">
        <v>0.57875401732309939</v>
      </c>
    </row>
    <row r="77" spans="15:24">
      <c r="O77" s="17" t="s">
        <v>284</v>
      </c>
      <c r="P77" s="17" t="s">
        <v>42</v>
      </c>
      <c r="Q77" s="17" t="s">
        <v>28</v>
      </c>
      <c r="R77" s="17">
        <v>1</v>
      </c>
      <c r="S77" s="17" t="s">
        <v>0</v>
      </c>
      <c r="T77" s="17">
        <v>69.659015582622899</v>
      </c>
      <c r="U77" s="17">
        <v>68.441713104085096</v>
      </c>
      <c r="V77" s="17">
        <v>70.876318061160703</v>
      </c>
      <c r="W77" s="17">
        <v>1.2173024785378033</v>
      </c>
      <c r="X77" s="17">
        <v>1.2173024785378033</v>
      </c>
    </row>
    <row r="78" spans="15:24">
      <c r="O78" s="17" t="s">
        <v>285</v>
      </c>
      <c r="P78" s="17" t="s">
        <v>42</v>
      </c>
      <c r="Q78" s="17" t="s">
        <v>28</v>
      </c>
      <c r="R78" s="17">
        <v>2</v>
      </c>
      <c r="S78" s="17" t="s">
        <v>0</v>
      </c>
      <c r="T78" s="17">
        <v>66.508569943099204</v>
      </c>
      <c r="U78" s="17">
        <v>65.216330208822399</v>
      </c>
      <c r="V78" s="17">
        <v>67.800809677375895</v>
      </c>
      <c r="W78" s="17">
        <v>1.2922397342766914</v>
      </c>
      <c r="X78" s="17">
        <v>1.2922397342768051</v>
      </c>
    </row>
    <row r="79" spans="15:24">
      <c r="O79" s="17" t="s">
        <v>286</v>
      </c>
      <c r="P79" s="17" t="s">
        <v>42</v>
      </c>
      <c r="Q79" s="17" t="s">
        <v>28</v>
      </c>
      <c r="R79" s="17">
        <v>3</v>
      </c>
      <c r="S79" s="17" t="s">
        <v>0</v>
      </c>
      <c r="T79" s="17">
        <v>62.701472379716897</v>
      </c>
      <c r="U79" s="17">
        <v>61.426137590335898</v>
      </c>
      <c r="V79" s="17">
        <v>63.976807169097903</v>
      </c>
      <c r="W79" s="17">
        <v>1.2753347893810059</v>
      </c>
      <c r="X79" s="17">
        <v>1.2753347893809988</v>
      </c>
    </row>
    <row r="80" spans="15:24">
      <c r="O80" s="17" t="s">
        <v>287</v>
      </c>
      <c r="P80" s="17" t="s">
        <v>42</v>
      </c>
      <c r="Q80" s="17" t="s">
        <v>28</v>
      </c>
      <c r="R80" s="17">
        <v>4</v>
      </c>
      <c r="S80" s="17" t="s">
        <v>0</v>
      </c>
      <c r="T80" s="17">
        <v>56.861553058766603</v>
      </c>
      <c r="U80" s="17">
        <v>55.563844287136099</v>
      </c>
      <c r="V80" s="17">
        <v>58.159261830397099</v>
      </c>
      <c r="W80" s="17">
        <v>1.2977087716304965</v>
      </c>
      <c r="X80" s="17">
        <v>1.2977087716305036</v>
      </c>
    </row>
    <row r="81" spans="15:24">
      <c r="O81" s="17" t="s">
        <v>288</v>
      </c>
      <c r="P81" s="17" t="s">
        <v>42</v>
      </c>
      <c r="Q81" s="17" t="s">
        <v>28</v>
      </c>
      <c r="R81" s="17">
        <v>5</v>
      </c>
      <c r="S81" s="17" t="s">
        <v>0</v>
      </c>
      <c r="T81" s="17">
        <v>54.099510975974802</v>
      </c>
      <c r="U81" s="17">
        <v>52.704675523870797</v>
      </c>
      <c r="V81" s="17">
        <v>55.4943464280787</v>
      </c>
      <c r="W81" s="17">
        <v>1.3948354521038979</v>
      </c>
      <c r="X81" s="17">
        <v>1.3948354521040045</v>
      </c>
    </row>
    <row r="82" spans="15:24">
      <c r="O82" s="17" t="s">
        <v>219</v>
      </c>
      <c r="P82" s="17" t="s">
        <v>49</v>
      </c>
      <c r="Q82" s="17" t="s">
        <v>28</v>
      </c>
      <c r="R82" s="17">
        <v>0</v>
      </c>
      <c r="S82" s="17" t="s">
        <v>0</v>
      </c>
      <c r="T82" s="17">
        <v>65.700066639723602</v>
      </c>
      <c r="U82" s="17">
        <v>65.221339855575394</v>
      </c>
      <c r="V82" s="17">
        <v>66.178793423871696</v>
      </c>
      <c r="W82" s="17">
        <v>0.478726784148094</v>
      </c>
      <c r="X82" s="17">
        <v>0.47872678414820768</v>
      </c>
    </row>
    <row r="83" spans="15:24">
      <c r="O83" s="17" t="s">
        <v>289</v>
      </c>
      <c r="P83" s="17" t="s">
        <v>49</v>
      </c>
      <c r="Q83" s="17" t="s">
        <v>28</v>
      </c>
      <c r="R83" s="17">
        <v>1</v>
      </c>
      <c r="S83" s="17" t="s">
        <v>0</v>
      </c>
      <c r="T83" s="17">
        <v>70.468000473529798</v>
      </c>
      <c r="U83" s="17">
        <v>69.436330130436104</v>
      </c>
      <c r="V83" s="17">
        <v>71.499670816623507</v>
      </c>
      <c r="W83" s="17">
        <v>1.0316703430937082</v>
      </c>
      <c r="X83" s="17">
        <v>1.031670343093694</v>
      </c>
    </row>
    <row r="84" spans="15:24">
      <c r="O84" s="17" t="s">
        <v>290</v>
      </c>
      <c r="P84" s="17" t="s">
        <v>49</v>
      </c>
      <c r="Q84" s="17" t="s">
        <v>28</v>
      </c>
      <c r="R84" s="17">
        <v>2</v>
      </c>
      <c r="S84" s="17" t="s">
        <v>0</v>
      </c>
      <c r="T84" s="17">
        <v>68.329175863644906</v>
      </c>
      <c r="U84" s="17">
        <v>67.275727817324906</v>
      </c>
      <c r="V84" s="17">
        <v>69.382623909964906</v>
      </c>
      <c r="W84" s="17">
        <v>1.0534480463199998</v>
      </c>
      <c r="X84" s="17">
        <v>1.0534480463199998</v>
      </c>
    </row>
    <row r="85" spans="15:24">
      <c r="O85" s="17" t="s">
        <v>291</v>
      </c>
      <c r="P85" s="17" t="s">
        <v>49</v>
      </c>
      <c r="Q85" s="17" t="s">
        <v>28</v>
      </c>
      <c r="R85" s="17">
        <v>3</v>
      </c>
      <c r="S85" s="17" t="s">
        <v>0</v>
      </c>
      <c r="T85" s="17">
        <v>66.809216442104301</v>
      </c>
      <c r="U85" s="17">
        <v>65.779751525041902</v>
      </c>
      <c r="V85" s="17">
        <v>67.8386813591666</v>
      </c>
      <c r="W85" s="17">
        <v>1.0294649170622989</v>
      </c>
      <c r="X85" s="17">
        <v>1.0294649170623984</v>
      </c>
    </row>
    <row r="86" spans="15:24">
      <c r="O86" s="17" t="s">
        <v>292</v>
      </c>
      <c r="P86" s="17" t="s">
        <v>49</v>
      </c>
      <c r="Q86" s="17" t="s">
        <v>28</v>
      </c>
      <c r="R86" s="17">
        <v>4</v>
      </c>
      <c r="S86" s="17" t="s">
        <v>0</v>
      </c>
      <c r="T86" s="17">
        <v>63.893780095666997</v>
      </c>
      <c r="U86" s="17">
        <v>62.861346633153602</v>
      </c>
      <c r="V86" s="17">
        <v>64.926213558180393</v>
      </c>
      <c r="W86" s="17">
        <v>1.0324334625133957</v>
      </c>
      <c r="X86" s="17">
        <v>1.0324334625133957</v>
      </c>
    </row>
    <row r="87" spans="15:24">
      <c r="O87" s="17" t="s">
        <v>293</v>
      </c>
      <c r="P87" s="17" t="s">
        <v>49</v>
      </c>
      <c r="Q87" s="17" t="s">
        <v>28</v>
      </c>
      <c r="R87" s="17">
        <v>5</v>
      </c>
      <c r="S87" s="17" t="s">
        <v>0</v>
      </c>
      <c r="T87" s="17">
        <v>59.085487105637803</v>
      </c>
      <c r="U87" s="17">
        <v>57.8731835969621</v>
      </c>
      <c r="V87" s="17">
        <v>60.297790614313399</v>
      </c>
      <c r="W87" s="17">
        <v>1.2123035086755962</v>
      </c>
      <c r="X87" s="17">
        <v>1.2123035086757028</v>
      </c>
    </row>
    <row r="88" spans="15:24">
      <c r="O88" s="17" t="s">
        <v>221</v>
      </c>
      <c r="P88" s="17" t="s">
        <v>54</v>
      </c>
      <c r="Q88" s="17" t="s">
        <v>28</v>
      </c>
      <c r="R88" s="17">
        <v>0</v>
      </c>
      <c r="S88" s="17" t="s">
        <v>0</v>
      </c>
      <c r="T88" s="17">
        <v>64.183417887689998</v>
      </c>
      <c r="U88" s="17">
        <v>63.4185675900208</v>
      </c>
      <c r="V88" s="17">
        <v>64.948268185359296</v>
      </c>
      <c r="W88" s="17">
        <v>0.76485029766929813</v>
      </c>
      <c r="X88" s="17">
        <v>0.76485029766919865</v>
      </c>
    </row>
    <row r="89" spans="15:24">
      <c r="O89" s="17" t="s">
        <v>294</v>
      </c>
      <c r="P89" s="17" t="s">
        <v>54</v>
      </c>
      <c r="Q89" s="17" t="s">
        <v>28</v>
      </c>
      <c r="R89" s="17">
        <v>1</v>
      </c>
      <c r="S89" s="17" t="s">
        <v>0</v>
      </c>
      <c r="T89" s="17">
        <v>72.286149237420304</v>
      </c>
      <c r="U89" s="17">
        <v>70.645424337337204</v>
      </c>
      <c r="V89" s="17">
        <v>73.926874137503304</v>
      </c>
      <c r="W89" s="17">
        <v>1.6407249000830006</v>
      </c>
      <c r="X89" s="17">
        <v>1.6407249000831001</v>
      </c>
    </row>
    <row r="90" spans="15:24">
      <c r="O90" s="17" t="s">
        <v>295</v>
      </c>
      <c r="P90" s="17" t="s">
        <v>54</v>
      </c>
      <c r="Q90" s="17" t="s">
        <v>28</v>
      </c>
      <c r="R90" s="17">
        <v>2</v>
      </c>
      <c r="S90" s="17" t="s">
        <v>0</v>
      </c>
      <c r="T90" s="17">
        <v>68.767115791168393</v>
      </c>
      <c r="U90" s="17">
        <v>67.248870075610895</v>
      </c>
      <c r="V90" s="17">
        <v>70.285361506726005</v>
      </c>
      <c r="W90" s="17">
        <v>1.5182457155576117</v>
      </c>
      <c r="X90" s="17">
        <v>1.518245715557498</v>
      </c>
    </row>
    <row r="91" spans="15:24">
      <c r="O91" s="17" t="s">
        <v>296</v>
      </c>
      <c r="P91" s="17" t="s">
        <v>54</v>
      </c>
      <c r="Q91" s="17" t="s">
        <v>28</v>
      </c>
      <c r="R91" s="17">
        <v>3</v>
      </c>
      <c r="S91" s="17" t="s">
        <v>0</v>
      </c>
      <c r="T91" s="17">
        <v>65.108273228952598</v>
      </c>
      <c r="U91" s="17">
        <v>63.3716210033962</v>
      </c>
      <c r="V91" s="17">
        <v>66.844925454508996</v>
      </c>
      <c r="W91" s="17">
        <v>1.7366522255563979</v>
      </c>
      <c r="X91" s="17">
        <v>1.7366522255563979</v>
      </c>
    </row>
    <row r="92" spans="15:24">
      <c r="O92" s="17" t="s">
        <v>297</v>
      </c>
      <c r="P92" s="17" t="s">
        <v>54</v>
      </c>
      <c r="Q92" s="17" t="s">
        <v>28</v>
      </c>
      <c r="R92" s="17">
        <v>4</v>
      </c>
      <c r="S92" s="17" t="s">
        <v>0</v>
      </c>
      <c r="T92" s="17">
        <v>59.485009548649998</v>
      </c>
      <c r="U92" s="17">
        <v>57.618111221762</v>
      </c>
      <c r="V92" s="17">
        <v>61.351907875537997</v>
      </c>
      <c r="W92" s="17">
        <v>1.8668983268879984</v>
      </c>
      <c r="X92" s="17">
        <v>1.8668983268879984</v>
      </c>
    </row>
    <row r="93" spans="15:24">
      <c r="O93" s="17" t="s">
        <v>298</v>
      </c>
      <c r="P93" s="17" t="s">
        <v>54</v>
      </c>
      <c r="Q93" s="17" t="s">
        <v>28</v>
      </c>
      <c r="R93" s="17">
        <v>5</v>
      </c>
      <c r="S93" s="17" t="s">
        <v>0</v>
      </c>
      <c r="T93" s="17">
        <v>53.937339667439403</v>
      </c>
      <c r="U93" s="17">
        <v>52.006133190391601</v>
      </c>
      <c r="V93" s="17">
        <v>55.868546144487198</v>
      </c>
      <c r="W93" s="17">
        <v>1.9312064770477946</v>
      </c>
      <c r="X93" s="17">
        <v>1.9312064770478017</v>
      </c>
    </row>
    <row r="94" spans="15:24">
      <c r="O94" s="17" t="s">
        <v>223</v>
      </c>
      <c r="P94" s="17" t="s">
        <v>55</v>
      </c>
      <c r="Q94" s="17" t="s">
        <v>28</v>
      </c>
      <c r="R94" s="17">
        <v>0</v>
      </c>
      <c r="S94" s="17" t="s">
        <v>0</v>
      </c>
      <c r="T94" s="17">
        <v>59.962055812735102</v>
      </c>
      <c r="U94" s="17">
        <v>59.154507846112701</v>
      </c>
      <c r="V94" s="17">
        <v>60.769603779357503</v>
      </c>
      <c r="W94" s="17">
        <v>0.80754796662240125</v>
      </c>
      <c r="X94" s="17">
        <v>0.80754796662240125</v>
      </c>
    </row>
    <row r="95" spans="15:24">
      <c r="O95" s="17" t="s">
        <v>299</v>
      </c>
      <c r="P95" s="17" t="s">
        <v>55</v>
      </c>
      <c r="Q95" s="17" t="s">
        <v>28</v>
      </c>
      <c r="R95" s="17">
        <v>1</v>
      </c>
      <c r="S95" s="17" t="s">
        <v>0</v>
      </c>
      <c r="T95" s="17">
        <v>66.4798748580439</v>
      </c>
      <c r="U95" s="17">
        <v>64.629976178972996</v>
      </c>
      <c r="V95" s="17">
        <v>68.329773537114903</v>
      </c>
      <c r="W95" s="17">
        <v>1.8498986790710035</v>
      </c>
      <c r="X95" s="17">
        <v>1.849898679070904</v>
      </c>
    </row>
    <row r="96" spans="15:24">
      <c r="O96" s="17" t="s">
        <v>300</v>
      </c>
      <c r="P96" s="17" t="s">
        <v>55</v>
      </c>
      <c r="Q96" s="17" t="s">
        <v>28</v>
      </c>
      <c r="R96" s="17">
        <v>2</v>
      </c>
      <c r="S96" s="17" t="s">
        <v>0</v>
      </c>
      <c r="T96" s="17">
        <v>62.2177251686593</v>
      </c>
      <c r="U96" s="17">
        <v>60.336916804648098</v>
      </c>
      <c r="V96" s="17">
        <v>64.098533532670501</v>
      </c>
      <c r="W96" s="17">
        <v>1.8808083640112017</v>
      </c>
      <c r="X96" s="17">
        <v>1.8808083640112017</v>
      </c>
    </row>
    <row r="97" spans="15:24">
      <c r="O97" s="17" t="s">
        <v>301</v>
      </c>
      <c r="P97" s="17" t="s">
        <v>55</v>
      </c>
      <c r="Q97" s="17" t="s">
        <v>28</v>
      </c>
      <c r="R97" s="17">
        <v>3</v>
      </c>
      <c r="S97" s="17" t="s">
        <v>0</v>
      </c>
      <c r="T97" s="17">
        <v>60.712665569974</v>
      </c>
      <c r="U97" s="17">
        <v>58.960808715594403</v>
      </c>
      <c r="V97" s="17">
        <v>62.464522424353603</v>
      </c>
      <c r="W97" s="17">
        <v>1.7518568543796036</v>
      </c>
      <c r="X97" s="17">
        <v>1.7518568543795965</v>
      </c>
    </row>
    <row r="98" spans="15:24">
      <c r="O98" s="17" t="s">
        <v>302</v>
      </c>
      <c r="P98" s="17" t="s">
        <v>55</v>
      </c>
      <c r="Q98" s="17" t="s">
        <v>28</v>
      </c>
      <c r="R98" s="17">
        <v>4</v>
      </c>
      <c r="S98" s="17" t="s">
        <v>0</v>
      </c>
      <c r="T98" s="17">
        <v>57.789788291154203</v>
      </c>
      <c r="U98" s="17">
        <v>55.889250076298097</v>
      </c>
      <c r="V98" s="17">
        <v>59.690326506010202</v>
      </c>
      <c r="W98" s="17">
        <v>1.9005382148559988</v>
      </c>
      <c r="X98" s="17">
        <v>1.9005382148561054</v>
      </c>
    </row>
    <row r="99" spans="15:24">
      <c r="O99" s="17" t="s">
        <v>303</v>
      </c>
      <c r="P99" s="17" t="s">
        <v>55</v>
      </c>
      <c r="Q99" s="17" t="s">
        <v>28</v>
      </c>
      <c r="R99" s="17">
        <v>5</v>
      </c>
      <c r="S99" s="17" t="s">
        <v>0</v>
      </c>
      <c r="T99" s="17">
        <v>52.500397173377301</v>
      </c>
      <c r="U99" s="17">
        <v>50.779059897467299</v>
      </c>
      <c r="V99" s="17">
        <v>54.221734449287297</v>
      </c>
      <c r="W99" s="17">
        <v>1.7213372759099954</v>
      </c>
      <c r="X99" s="17">
        <v>1.7213372759100025</v>
      </c>
    </row>
    <row r="100" spans="15:24">
      <c r="O100" s="17" t="s">
        <v>225</v>
      </c>
      <c r="P100" s="17" t="s">
        <v>56</v>
      </c>
      <c r="Q100" s="17" t="s">
        <v>28</v>
      </c>
      <c r="R100" s="17">
        <v>0</v>
      </c>
      <c r="S100" s="17" t="s">
        <v>0</v>
      </c>
      <c r="T100" s="17">
        <v>64.011898111369405</v>
      </c>
      <c r="U100" s="17">
        <v>63.333263574261203</v>
      </c>
      <c r="V100" s="17">
        <v>64.6905326484776</v>
      </c>
      <c r="W100" s="17">
        <v>0.67863453710819499</v>
      </c>
      <c r="X100" s="17">
        <v>0.6786345371082021</v>
      </c>
    </row>
    <row r="101" spans="15:24">
      <c r="O101" s="17" t="s">
        <v>304</v>
      </c>
      <c r="P101" s="17" t="s">
        <v>56</v>
      </c>
      <c r="Q101" s="17" t="s">
        <v>28</v>
      </c>
      <c r="R101" s="17">
        <v>1</v>
      </c>
      <c r="S101" s="17" t="s">
        <v>0</v>
      </c>
      <c r="T101" s="17">
        <v>68.675939544597597</v>
      </c>
      <c r="U101" s="17">
        <v>67.3387437857333</v>
      </c>
      <c r="V101" s="17">
        <v>70.013135303461894</v>
      </c>
      <c r="W101" s="17">
        <v>1.3371957588642971</v>
      </c>
      <c r="X101" s="17">
        <v>1.3371957588642971</v>
      </c>
    </row>
    <row r="102" spans="15:24">
      <c r="O102" s="17" t="s">
        <v>305</v>
      </c>
      <c r="P102" s="17" t="s">
        <v>56</v>
      </c>
      <c r="Q102" s="17" t="s">
        <v>28</v>
      </c>
      <c r="R102" s="17">
        <v>2</v>
      </c>
      <c r="S102" s="17" t="s">
        <v>0</v>
      </c>
      <c r="T102" s="17">
        <v>66.200122919529704</v>
      </c>
      <c r="U102" s="17">
        <v>64.678487873645807</v>
      </c>
      <c r="V102" s="17">
        <v>67.721757965413502</v>
      </c>
      <c r="W102" s="17">
        <v>1.5216350458837979</v>
      </c>
      <c r="X102" s="17">
        <v>1.5216350458838974</v>
      </c>
    </row>
    <row r="103" spans="15:24">
      <c r="O103" s="17" t="s">
        <v>306</v>
      </c>
      <c r="P103" s="17" t="s">
        <v>56</v>
      </c>
      <c r="Q103" s="17" t="s">
        <v>28</v>
      </c>
      <c r="R103" s="17">
        <v>3</v>
      </c>
      <c r="S103" s="17" t="s">
        <v>0</v>
      </c>
      <c r="T103" s="17">
        <v>65.1617390526675</v>
      </c>
      <c r="U103" s="17">
        <v>63.705216558240302</v>
      </c>
      <c r="V103" s="17">
        <v>66.618261547094704</v>
      </c>
      <c r="W103" s="17">
        <v>1.4565224944272046</v>
      </c>
      <c r="X103" s="17">
        <v>1.4565224944271975</v>
      </c>
    </row>
    <row r="104" spans="15:24">
      <c r="O104" s="17" t="s">
        <v>307</v>
      </c>
      <c r="P104" s="17" t="s">
        <v>56</v>
      </c>
      <c r="Q104" s="17" t="s">
        <v>28</v>
      </c>
      <c r="R104" s="17">
        <v>4</v>
      </c>
      <c r="S104" s="17" t="s">
        <v>0</v>
      </c>
      <c r="T104" s="17">
        <v>63.195977448084598</v>
      </c>
      <c r="U104" s="17">
        <v>61.712434451552497</v>
      </c>
      <c r="V104" s="17">
        <v>64.679520444616699</v>
      </c>
      <c r="W104" s="17">
        <v>1.4835429965321012</v>
      </c>
      <c r="X104" s="17">
        <v>1.4835429965321012</v>
      </c>
    </row>
    <row r="105" spans="15:24">
      <c r="O105" s="17" t="s">
        <v>308</v>
      </c>
      <c r="P105" s="17" t="s">
        <v>56</v>
      </c>
      <c r="Q105" s="17" t="s">
        <v>28</v>
      </c>
      <c r="R105" s="17">
        <v>5</v>
      </c>
      <c r="S105" s="17" t="s">
        <v>0</v>
      </c>
      <c r="T105" s="17">
        <v>56.573940380368597</v>
      </c>
      <c r="U105" s="17">
        <v>54.667803303802003</v>
      </c>
      <c r="V105" s="17">
        <v>58.480077456935099</v>
      </c>
      <c r="W105" s="17">
        <v>1.9061370765665018</v>
      </c>
      <c r="X105" s="17">
        <v>1.9061370765665941</v>
      </c>
    </row>
    <row r="106" spans="15:24">
      <c r="O106" s="17" t="s">
        <v>227</v>
      </c>
      <c r="P106" s="17" t="s">
        <v>57</v>
      </c>
      <c r="Q106" s="17" t="s">
        <v>28</v>
      </c>
      <c r="R106" s="17">
        <v>0</v>
      </c>
      <c r="S106" s="17" t="s">
        <v>0</v>
      </c>
      <c r="T106" s="17">
        <v>67.702299038366604</v>
      </c>
      <c r="U106" s="17">
        <v>66.546331520639001</v>
      </c>
      <c r="V106" s="17">
        <v>68.858266556094193</v>
      </c>
      <c r="W106" s="17">
        <v>1.1559675177275892</v>
      </c>
      <c r="X106" s="17">
        <v>1.1559675177276034</v>
      </c>
    </row>
    <row r="107" spans="15:24">
      <c r="O107" s="17" t="s">
        <v>309</v>
      </c>
      <c r="P107" s="17" t="s">
        <v>57</v>
      </c>
      <c r="Q107" s="17" t="s">
        <v>28</v>
      </c>
      <c r="R107" s="17">
        <v>1</v>
      </c>
      <c r="S107" s="17" t="s">
        <v>0</v>
      </c>
      <c r="T107" s="17">
        <v>69.865998869972202</v>
      </c>
      <c r="U107" s="17">
        <v>65.971584439349201</v>
      </c>
      <c r="V107" s="17">
        <v>73.760413300595104</v>
      </c>
      <c r="W107" s="17">
        <v>3.894414430622902</v>
      </c>
      <c r="X107" s="17">
        <v>3.8944144306230015</v>
      </c>
    </row>
    <row r="108" spans="15:24">
      <c r="O108" s="17" t="s">
        <v>310</v>
      </c>
      <c r="P108" s="17" t="s">
        <v>57</v>
      </c>
      <c r="Q108" s="17" t="s">
        <v>28</v>
      </c>
      <c r="R108" s="17">
        <v>2</v>
      </c>
      <c r="S108" s="17" t="s">
        <v>0</v>
      </c>
      <c r="T108" s="17">
        <v>67.0425535428937</v>
      </c>
      <c r="U108" s="17">
        <v>63.628326959178501</v>
      </c>
      <c r="V108" s="17">
        <v>70.456780126608805</v>
      </c>
      <c r="W108" s="17">
        <v>3.4142265837151058</v>
      </c>
      <c r="X108" s="17">
        <v>3.4142265837151982</v>
      </c>
    </row>
    <row r="109" spans="15:24">
      <c r="O109" s="17" t="s">
        <v>311</v>
      </c>
      <c r="P109" s="17" t="s">
        <v>57</v>
      </c>
      <c r="Q109" s="17" t="s">
        <v>28</v>
      </c>
      <c r="R109" s="17">
        <v>3</v>
      </c>
      <c r="S109" s="17" t="s">
        <v>0</v>
      </c>
      <c r="T109" s="17">
        <v>71.025116979126295</v>
      </c>
      <c r="U109" s="17">
        <v>68.334962373541998</v>
      </c>
      <c r="V109" s="17">
        <v>73.715271584710607</v>
      </c>
      <c r="W109" s="17">
        <v>2.6901546055843113</v>
      </c>
      <c r="X109" s="17">
        <v>2.6901546055842971</v>
      </c>
    </row>
    <row r="110" spans="15:24">
      <c r="O110" s="17" t="s">
        <v>312</v>
      </c>
      <c r="P110" s="17" t="s">
        <v>57</v>
      </c>
      <c r="Q110" s="17" t="s">
        <v>28</v>
      </c>
      <c r="R110" s="17">
        <v>4</v>
      </c>
      <c r="S110" s="17" t="s">
        <v>0</v>
      </c>
      <c r="T110" s="17">
        <v>68.147892652222296</v>
      </c>
      <c r="U110" s="17">
        <v>65.9110488684411</v>
      </c>
      <c r="V110" s="17">
        <v>70.384736436003607</v>
      </c>
      <c r="W110" s="17">
        <v>2.2368437837813104</v>
      </c>
      <c r="X110" s="17">
        <v>2.2368437837811967</v>
      </c>
    </row>
    <row r="111" spans="15:24">
      <c r="O111" s="17" t="s">
        <v>313</v>
      </c>
      <c r="P111" s="17" t="s">
        <v>57</v>
      </c>
      <c r="Q111" s="17" t="s">
        <v>28</v>
      </c>
      <c r="R111" s="17">
        <v>5</v>
      </c>
      <c r="S111" s="17" t="s">
        <v>0</v>
      </c>
      <c r="T111" s="17">
        <v>63.4637082453768</v>
      </c>
      <c r="U111" s="17">
        <v>61.134672363372601</v>
      </c>
      <c r="V111" s="17">
        <v>65.792744127380899</v>
      </c>
      <c r="W111" s="17">
        <v>2.3290358820040993</v>
      </c>
      <c r="X111" s="17">
        <v>2.3290358820041988</v>
      </c>
    </row>
    <row r="112" spans="15:24">
      <c r="O112" s="17" t="s">
        <v>314</v>
      </c>
      <c r="P112" s="17" t="s">
        <v>35</v>
      </c>
      <c r="Q112" s="17" t="s">
        <v>20</v>
      </c>
      <c r="R112" s="17">
        <v>0</v>
      </c>
      <c r="S112" s="17" t="s">
        <v>1</v>
      </c>
      <c r="T112" s="17">
        <v>64.143222484501294</v>
      </c>
      <c r="U112" s="17">
        <v>63.4655065174219</v>
      </c>
      <c r="V112" s="17">
        <v>64.820938451580702</v>
      </c>
      <c r="W112" s="17">
        <v>0.67771596707940773</v>
      </c>
      <c r="X112" s="17">
        <v>0.67771596707939352</v>
      </c>
    </row>
    <row r="113" spans="15:24">
      <c r="O113" s="17" t="s">
        <v>315</v>
      </c>
      <c r="P113" s="17" t="s">
        <v>35</v>
      </c>
      <c r="Q113" s="17" t="s">
        <v>20</v>
      </c>
      <c r="R113" s="17">
        <v>1</v>
      </c>
      <c r="S113" s="17" t="s">
        <v>1</v>
      </c>
      <c r="T113" s="17">
        <v>71.363068500862695</v>
      </c>
      <c r="U113" s="17">
        <v>69.899904964886503</v>
      </c>
      <c r="V113" s="17">
        <v>72.826232036838903</v>
      </c>
      <c r="W113" s="17">
        <v>1.4631635359762072</v>
      </c>
      <c r="X113" s="17">
        <v>1.463163535976193</v>
      </c>
    </row>
    <row r="114" spans="15:24">
      <c r="O114" s="17" t="s">
        <v>316</v>
      </c>
      <c r="P114" s="17" t="s">
        <v>35</v>
      </c>
      <c r="Q114" s="17" t="s">
        <v>20</v>
      </c>
      <c r="R114" s="17">
        <v>2</v>
      </c>
      <c r="S114" s="17" t="s">
        <v>1</v>
      </c>
      <c r="T114" s="17">
        <v>66.8353043043453</v>
      </c>
      <c r="U114" s="17">
        <v>65.363058817095606</v>
      </c>
      <c r="V114" s="17">
        <v>68.307549791594994</v>
      </c>
      <c r="W114" s="17">
        <v>1.472245487249694</v>
      </c>
      <c r="X114" s="17">
        <v>1.472245487249694</v>
      </c>
    </row>
    <row r="115" spans="15:24">
      <c r="O115" s="17" t="s">
        <v>317</v>
      </c>
      <c r="P115" s="17" t="s">
        <v>35</v>
      </c>
      <c r="Q115" s="17" t="s">
        <v>20</v>
      </c>
      <c r="R115" s="17">
        <v>3</v>
      </c>
      <c r="S115" s="17" t="s">
        <v>1</v>
      </c>
      <c r="T115" s="17">
        <v>62.806329456358803</v>
      </c>
      <c r="U115" s="17">
        <v>61.370744538523397</v>
      </c>
      <c r="V115" s="17">
        <v>64.241914374194096</v>
      </c>
      <c r="W115" s="17">
        <v>1.4355849178352926</v>
      </c>
      <c r="X115" s="17">
        <v>1.4355849178354063</v>
      </c>
    </row>
    <row r="116" spans="15:24">
      <c r="O116" s="17" t="s">
        <v>318</v>
      </c>
      <c r="P116" s="17" t="s">
        <v>35</v>
      </c>
      <c r="Q116" s="17" t="s">
        <v>20</v>
      </c>
      <c r="R116" s="17">
        <v>4</v>
      </c>
      <c r="S116" s="17" t="s">
        <v>1</v>
      </c>
      <c r="T116" s="17">
        <v>62.421807785616799</v>
      </c>
      <c r="U116" s="17">
        <v>60.841795882644398</v>
      </c>
      <c r="V116" s="17">
        <v>64.001819688589194</v>
      </c>
      <c r="W116" s="17">
        <v>1.5800119029723945</v>
      </c>
      <c r="X116" s="17">
        <v>1.5800119029724016</v>
      </c>
    </row>
    <row r="117" spans="15:24">
      <c r="O117" s="17" t="s">
        <v>319</v>
      </c>
      <c r="P117" s="17" t="s">
        <v>35</v>
      </c>
      <c r="Q117" s="17" t="s">
        <v>20</v>
      </c>
      <c r="R117" s="17">
        <v>5</v>
      </c>
      <c r="S117" s="17" t="s">
        <v>1</v>
      </c>
      <c r="T117" s="17">
        <v>57.562041075437499</v>
      </c>
      <c r="U117" s="17">
        <v>55.901880614387601</v>
      </c>
      <c r="V117" s="17">
        <v>59.222201536487397</v>
      </c>
      <c r="W117" s="17">
        <v>1.6601604610498981</v>
      </c>
      <c r="X117" s="17">
        <v>1.6601604610498981</v>
      </c>
    </row>
    <row r="118" spans="15:24">
      <c r="O118" s="17" t="s">
        <v>320</v>
      </c>
      <c r="P118" s="17" t="s">
        <v>42</v>
      </c>
      <c r="Q118" s="17" t="s">
        <v>20</v>
      </c>
      <c r="R118" s="17">
        <v>0</v>
      </c>
      <c r="S118" s="17" t="s">
        <v>1</v>
      </c>
      <c r="T118" s="17">
        <v>62.823848313582999</v>
      </c>
      <c r="U118" s="17">
        <v>62.240621854948202</v>
      </c>
      <c r="V118" s="17">
        <v>63.407074772217896</v>
      </c>
      <c r="W118" s="17">
        <v>0.58322645863489697</v>
      </c>
      <c r="X118" s="17">
        <v>0.5832264586347975</v>
      </c>
    </row>
    <row r="119" spans="15:24">
      <c r="O119" s="17" t="s">
        <v>321</v>
      </c>
      <c r="P119" s="17" t="s">
        <v>42</v>
      </c>
      <c r="Q119" s="17" t="s">
        <v>20</v>
      </c>
      <c r="R119" s="17">
        <v>1</v>
      </c>
      <c r="S119" s="17" t="s">
        <v>1</v>
      </c>
      <c r="T119" s="17">
        <v>69.147106824760002</v>
      </c>
      <c r="U119" s="17">
        <v>67.8866160000767</v>
      </c>
      <c r="V119" s="17">
        <v>70.407597649443204</v>
      </c>
      <c r="W119" s="17">
        <v>1.2604908246832025</v>
      </c>
      <c r="X119" s="17">
        <v>1.260490824683302</v>
      </c>
    </row>
    <row r="120" spans="15:24">
      <c r="O120" s="17" t="s">
        <v>322</v>
      </c>
      <c r="P120" s="17" t="s">
        <v>42</v>
      </c>
      <c r="Q120" s="17" t="s">
        <v>20</v>
      </c>
      <c r="R120" s="17">
        <v>2</v>
      </c>
      <c r="S120" s="17" t="s">
        <v>1</v>
      </c>
      <c r="T120" s="17">
        <v>67.617322821205505</v>
      </c>
      <c r="U120" s="17">
        <v>66.394927377218195</v>
      </c>
      <c r="V120" s="17">
        <v>68.839718265192701</v>
      </c>
      <c r="W120" s="17">
        <v>1.222395443987196</v>
      </c>
      <c r="X120" s="17">
        <v>1.2223954439873097</v>
      </c>
    </row>
    <row r="121" spans="15:24">
      <c r="O121" s="17" t="s">
        <v>323</v>
      </c>
      <c r="P121" s="17" t="s">
        <v>42</v>
      </c>
      <c r="Q121" s="17" t="s">
        <v>20</v>
      </c>
      <c r="R121" s="17">
        <v>3</v>
      </c>
      <c r="S121" s="17" t="s">
        <v>1</v>
      </c>
      <c r="T121" s="17">
        <v>62.417071963064203</v>
      </c>
      <c r="U121" s="17">
        <v>61.105338950588703</v>
      </c>
      <c r="V121" s="17">
        <v>63.728804975539703</v>
      </c>
      <c r="W121" s="17">
        <v>1.3117330124755</v>
      </c>
      <c r="X121" s="17">
        <v>1.3117330124755</v>
      </c>
    </row>
    <row r="122" spans="15:24">
      <c r="O122" s="17" t="s">
        <v>324</v>
      </c>
      <c r="P122" s="17" t="s">
        <v>42</v>
      </c>
      <c r="Q122" s="17" t="s">
        <v>20</v>
      </c>
      <c r="R122" s="17">
        <v>4</v>
      </c>
      <c r="S122" s="17" t="s">
        <v>1</v>
      </c>
      <c r="T122" s="17">
        <v>59.884382342830001</v>
      </c>
      <c r="U122" s="17">
        <v>58.570409684978102</v>
      </c>
      <c r="V122" s="17">
        <v>61.198355000682</v>
      </c>
      <c r="W122" s="17">
        <v>1.3139726578519983</v>
      </c>
      <c r="X122" s="17">
        <v>1.3139726578518989</v>
      </c>
    </row>
    <row r="123" spans="15:24">
      <c r="O123" s="17" t="s">
        <v>325</v>
      </c>
      <c r="P123" s="17" t="s">
        <v>42</v>
      </c>
      <c r="Q123" s="17" t="s">
        <v>20</v>
      </c>
      <c r="R123" s="17">
        <v>5</v>
      </c>
      <c r="S123" s="17" t="s">
        <v>1</v>
      </c>
      <c r="T123" s="17">
        <v>54.977777616340603</v>
      </c>
      <c r="U123" s="17">
        <v>53.584968338695397</v>
      </c>
      <c r="V123" s="17">
        <v>56.370586893985802</v>
      </c>
      <c r="W123" s="17">
        <v>1.392809277645199</v>
      </c>
      <c r="X123" s="17">
        <v>1.3928092776452061</v>
      </c>
    </row>
    <row r="124" spans="15:24">
      <c r="O124" s="17" t="s">
        <v>326</v>
      </c>
      <c r="P124" s="17" t="s">
        <v>49</v>
      </c>
      <c r="Q124" s="17" t="s">
        <v>20</v>
      </c>
      <c r="R124" s="17">
        <v>0</v>
      </c>
      <c r="S124" s="17" t="s">
        <v>1</v>
      </c>
      <c r="T124" s="17">
        <v>67.317989669270602</v>
      </c>
      <c r="U124" s="17">
        <v>66.835330194070906</v>
      </c>
      <c r="V124" s="17">
        <v>67.800649144470398</v>
      </c>
      <c r="W124" s="17">
        <v>0.48265947519979591</v>
      </c>
      <c r="X124" s="17">
        <v>0.48265947519969643</v>
      </c>
    </row>
    <row r="125" spans="15:24">
      <c r="O125" s="17" t="s">
        <v>327</v>
      </c>
      <c r="P125" s="17" t="s">
        <v>49</v>
      </c>
      <c r="Q125" s="17" t="s">
        <v>20</v>
      </c>
      <c r="R125" s="17">
        <v>1</v>
      </c>
      <c r="S125" s="17" t="s">
        <v>1</v>
      </c>
      <c r="T125" s="17">
        <v>71.892199197040696</v>
      </c>
      <c r="U125" s="17">
        <v>70.844795737336597</v>
      </c>
      <c r="V125" s="17">
        <v>72.939602656744796</v>
      </c>
      <c r="W125" s="17">
        <v>1.0474034597040998</v>
      </c>
      <c r="X125" s="17">
        <v>1.0474034597040998</v>
      </c>
    </row>
    <row r="126" spans="15:24">
      <c r="O126" s="17" t="s">
        <v>328</v>
      </c>
      <c r="P126" s="17" t="s">
        <v>49</v>
      </c>
      <c r="Q126" s="17" t="s">
        <v>20</v>
      </c>
      <c r="R126" s="17">
        <v>2</v>
      </c>
      <c r="S126" s="17" t="s">
        <v>1</v>
      </c>
      <c r="T126" s="17">
        <v>69.231219041169197</v>
      </c>
      <c r="U126" s="17">
        <v>68.143802256282996</v>
      </c>
      <c r="V126" s="17">
        <v>70.318635826055399</v>
      </c>
      <c r="W126" s="17">
        <v>1.0874167848862015</v>
      </c>
      <c r="X126" s="17">
        <v>1.0874167848862015</v>
      </c>
    </row>
    <row r="127" spans="15:24">
      <c r="O127" s="17" t="s">
        <v>329</v>
      </c>
      <c r="P127" s="17" t="s">
        <v>49</v>
      </c>
      <c r="Q127" s="17" t="s">
        <v>20</v>
      </c>
      <c r="R127" s="17">
        <v>3</v>
      </c>
      <c r="S127" s="17" t="s">
        <v>1</v>
      </c>
      <c r="T127" s="17">
        <v>68.841838978659396</v>
      </c>
      <c r="U127" s="17">
        <v>67.784845610178394</v>
      </c>
      <c r="V127" s="17">
        <v>69.898832347140399</v>
      </c>
      <c r="W127" s="17">
        <v>1.0569933684810024</v>
      </c>
      <c r="X127" s="17">
        <v>1.0569933684810024</v>
      </c>
    </row>
    <row r="128" spans="15:24">
      <c r="O128" s="17" t="s">
        <v>330</v>
      </c>
      <c r="P128" s="17" t="s">
        <v>49</v>
      </c>
      <c r="Q128" s="17" t="s">
        <v>20</v>
      </c>
      <c r="R128" s="17">
        <v>4</v>
      </c>
      <c r="S128" s="17" t="s">
        <v>1</v>
      </c>
      <c r="T128" s="17">
        <v>66.178275158363604</v>
      </c>
      <c r="U128" s="17">
        <v>65.156771103767298</v>
      </c>
      <c r="V128" s="17">
        <v>67.199779212959797</v>
      </c>
      <c r="W128" s="17">
        <v>1.0215040545961926</v>
      </c>
      <c r="X128" s="17">
        <v>1.0215040545963063</v>
      </c>
    </row>
    <row r="129" spans="15:24">
      <c r="O129" s="17" t="s">
        <v>331</v>
      </c>
      <c r="P129" s="17" t="s">
        <v>49</v>
      </c>
      <c r="Q129" s="17" t="s">
        <v>20</v>
      </c>
      <c r="R129" s="17">
        <v>5</v>
      </c>
      <c r="S129" s="17" t="s">
        <v>1</v>
      </c>
      <c r="T129" s="17">
        <v>60.385889387486102</v>
      </c>
      <c r="U129" s="17">
        <v>59.166094506637599</v>
      </c>
      <c r="V129" s="17">
        <v>61.605684268334699</v>
      </c>
      <c r="W129" s="17">
        <v>1.2197948808485961</v>
      </c>
      <c r="X129" s="17">
        <v>1.2197948808485037</v>
      </c>
    </row>
    <row r="130" spans="15:24">
      <c r="O130" s="17" t="s">
        <v>332</v>
      </c>
      <c r="P130" s="17" t="s">
        <v>54</v>
      </c>
      <c r="Q130" s="17" t="s">
        <v>20</v>
      </c>
      <c r="R130" s="17">
        <v>0</v>
      </c>
      <c r="S130" s="17" t="s">
        <v>1</v>
      </c>
      <c r="T130" s="17">
        <v>65.660956550169999</v>
      </c>
      <c r="U130" s="17">
        <v>64.882028457005902</v>
      </c>
      <c r="V130" s="17">
        <v>66.439884643334096</v>
      </c>
      <c r="W130" s="17">
        <v>0.77892809316409739</v>
      </c>
      <c r="X130" s="17">
        <v>0.77892809316409739</v>
      </c>
    </row>
    <row r="131" spans="15:24">
      <c r="O131" s="17" t="s">
        <v>333</v>
      </c>
      <c r="P131" s="17" t="s">
        <v>54</v>
      </c>
      <c r="Q131" s="17" t="s">
        <v>20</v>
      </c>
      <c r="R131" s="17">
        <v>1</v>
      </c>
      <c r="S131" s="17" t="s">
        <v>1</v>
      </c>
      <c r="T131" s="17">
        <v>72.644328563856007</v>
      </c>
      <c r="U131" s="17">
        <v>70.9614476940868</v>
      </c>
      <c r="V131" s="17">
        <v>74.327209433625299</v>
      </c>
      <c r="W131" s="17">
        <v>1.6828808697692921</v>
      </c>
      <c r="X131" s="17">
        <v>1.6828808697692068</v>
      </c>
    </row>
    <row r="132" spans="15:24">
      <c r="O132" s="17" t="s">
        <v>334</v>
      </c>
      <c r="P132" s="17" t="s">
        <v>54</v>
      </c>
      <c r="Q132" s="17" t="s">
        <v>20</v>
      </c>
      <c r="R132" s="17">
        <v>2</v>
      </c>
      <c r="S132" s="17" t="s">
        <v>1</v>
      </c>
      <c r="T132" s="17">
        <v>70.379939411293705</v>
      </c>
      <c r="U132" s="17">
        <v>68.888219678656</v>
      </c>
      <c r="V132" s="17">
        <v>71.871659143931296</v>
      </c>
      <c r="W132" s="17">
        <v>1.4917197326375913</v>
      </c>
      <c r="X132" s="17">
        <v>1.491719732637705</v>
      </c>
    </row>
    <row r="133" spans="15:24">
      <c r="O133" s="17" t="s">
        <v>335</v>
      </c>
      <c r="P133" s="17" t="s">
        <v>54</v>
      </c>
      <c r="Q133" s="17" t="s">
        <v>20</v>
      </c>
      <c r="R133" s="17">
        <v>3</v>
      </c>
      <c r="S133" s="17" t="s">
        <v>1</v>
      </c>
      <c r="T133" s="17">
        <v>65.854813522082097</v>
      </c>
      <c r="U133" s="17">
        <v>64.080619184219799</v>
      </c>
      <c r="V133" s="17">
        <v>67.629007859944394</v>
      </c>
      <c r="W133" s="17">
        <v>1.7741943378622977</v>
      </c>
      <c r="X133" s="17">
        <v>1.7741943378622977</v>
      </c>
    </row>
    <row r="134" spans="15:24">
      <c r="O134" s="17" t="s">
        <v>336</v>
      </c>
      <c r="P134" s="17" t="s">
        <v>54</v>
      </c>
      <c r="Q134" s="17" t="s">
        <v>20</v>
      </c>
      <c r="R134" s="17">
        <v>4</v>
      </c>
      <c r="S134" s="17" t="s">
        <v>1</v>
      </c>
      <c r="T134" s="17">
        <v>62.546949400562497</v>
      </c>
      <c r="U134" s="17">
        <v>60.743128586930297</v>
      </c>
      <c r="V134" s="17">
        <v>64.350770214194597</v>
      </c>
      <c r="W134" s="17">
        <v>1.8038208136321003</v>
      </c>
      <c r="X134" s="17">
        <v>1.8038208136321998</v>
      </c>
    </row>
    <row r="135" spans="15:24">
      <c r="O135" s="17" t="s">
        <v>337</v>
      </c>
      <c r="P135" s="17" t="s">
        <v>54</v>
      </c>
      <c r="Q135" s="17" t="s">
        <v>20</v>
      </c>
      <c r="R135" s="17">
        <v>5</v>
      </c>
      <c r="S135" s="17" t="s">
        <v>1</v>
      </c>
      <c r="T135" s="17">
        <v>56.261936911644497</v>
      </c>
      <c r="U135" s="17">
        <v>54.242133742443002</v>
      </c>
      <c r="V135" s="17">
        <v>58.2817400808459</v>
      </c>
      <c r="W135" s="17">
        <v>2.0198031692014027</v>
      </c>
      <c r="X135" s="17">
        <v>2.0198031692014951</v>
      </c>
    </row>
    <row r="136" spans="15:24">
      <c r="O136" s="17" t="s">
        <v>338</v>
      </c>
      <c r="P136" s="17" t="s">
        <v>55</v>
      </c>
      <c r="Q136" s="17" t="s">
        <v>20</v>
      </c>
      <c r="R136" s="17">
        <v>0</v>
      </c>
      <c r="S136" s="17" t="s">
        <v>1</v>
      </c>
      <c r="T136" s="17">
        <v>60.251710103947303</v>
      </c>
      <c r="U136" s="17">
        <v>59.406472754332199</v>
      </c>
      <c r="V136" s="17">
        <v>61.096947453562301</v>
      </c>
      <c r="W136" s="17">
        <v>0.84523734961499741</v>
      </c>
      <c r="X136" s="17">
        <v>0.84523734961510399</v>
      </c>
    </row>
    <row r="137" spans="15:24">
      <c r="O137" s="17" t="s">
        <v>339</v>
      </c>
      <c r="P137" s="17" t="s">
        <v>55</v>
      </c>
      <c r="Q137" s="17" t="s">
        <v>20</v>
      </c>
      <c r="R137" s="17">
        <v>1</v>
      </c>
      <c r="S137" s="17" t="s">
        <v>1</v>
      </c>
      <c r="T137" s="17">
        <v>67.314394319601305</v>
      </c>
      <c r="U137" s="17">
        <v>65.443477041416401</v>
      </c>
      <c r="V137" s="17">
        <v>69.185311597786196</v>
      </c>
      <c r="W137" s="17">
        <v>1.8709172781848906</v>
      </c>
      <c r="X137" s="17">
        <v>1.8709172781849048</v>
      </c>
    </row>
    <row r="138" spans="15:24">
      <c r="O138" s="17" t="s">
        <v>340</v>
      </c>
      <c r="P138" s="17" t="s">
        <v>55</v>
      </c>
      <c r="Q138" s="17" t="s">
        <v>20</v>
      </c>
      <c r="R138" s="17">
        <v>2</v>
      </c>
      <c r="S138" s="17" t="s">
        <v>1</v>
      </c>
      <c r="T138" s="17">
        <v>63.471332619553898</v>
      </c>
      <c r="U138" s="17">
        <v>61.590996084688697</v>
      </c>
      <c r="V138" s="17">
        <v>65.351669154419</v>
      </c>
      <c r="W138" s="17">
        <v>1.8803365348651013</v>
      </c>
      <c r="X138" s="17">
        <v>1.8803365348652008</v>
      </c>
    </row>
    <row r="139" spans="15:24">
      <c r="O139" s="17" t="s">
        <v>341</v>
      </c>
      <c r="P139" s="17" t="s">
        <v>55</v>
      </c>
      <c r="Q139" s="17" t="s">
        <v>20</v>
      </c>
      <c r="R139" s="17">
        <v>3</v>
      </c>
      <c r="S139" s="17" t="s">
        <v>1</v>
      </c>
      <c r="T139" s="17">
        <v>59.694060955159898</v>
      </c>
      <c r="U139" s="17">
        <v>57.802312960136</v>
      </c>
      <c r="V139" s="17">
        <v>61.585808950183903</v>
      </c>
      <c r="W139" s="17">
        <v>1.891747995024005</v>
      </c>
      <c r="X139" s="17">
        <v>1.8917479950238985</v>
      </c>
    </row>
    <row r="140" spans="15:24">
      <c r="O140" s="17" t="s">
        <v>342</v>
      </c>
      <c r="P140" s="17" t="s">
        <v>55</v>
      </c>
      <c r="Q140" s="17" t="s">
        <v>20</v>
      </c>
      <c r="R140" s="17">
        <v>4</v>
      </c>
      <c r="S140" s="17" t="s">
        <v>1</v>
      </c>
      <c r="T140" s="17">
        <v>57.385751911868503</v>
      </c>
      <c r="U140" s="17">
        <v>55.428297771291298</v>
      </c>
      <c r="V140" s="17">
        <v>59.343206052445801</v>
      </c>
      <c r="W140" s="17">
        <v>1.9574541405772976</v>
      </c>
      <c r="X140" s="17">
        <v>1.9574541405772052</v>
      </c>
    </row>
    <row r="141" spans="15:24">
      <c r="O141" s="17" t="s">
        <v>343</v>
      </c>
      <c r="P141" s="17" t="s">
        <v>55</v>
      </c>
      <c r="Q141" s="17" t="s">
        <v>20</v>
      </c>
      <c r="R141" s="17">
        <v>5</v>
      </c>
      <c r="S141" s="17" t="s">
        <v>1</v>
      </c>
      <c r="T141" s="17">
        <v>54.464766354535797</v>
      </c>
      <c r="U141" s="17">
        <v>52.646986894939197</v>
      </c>
      <c r="V141" s="17">
        <v>56.282545814132398</v>
      </c>
      <c r="W141" s="17">
        <v>1.8177794595966006</v>
      </c>
      <c r="X141" s="17">
        <v>1.8177794595966006</v>
      </c>
    </row>
    <row r="142" spans="15:24">
      <c r="O142" s="17" t="s">
        <v>344</v>
      </c>
      <c r="P142" s="17" t="s">
        <v>56</v>
      </c>
      <c r="Q142" s="17" t="s">
        <v>20</v>
      </c>
      <c r="R142" s="17">
        <v>0</v>
      </c>
      <c r="S142" s="17" t="s">
        <v>1</v>
      </c>
      <c r="T142" s="17">
        <v>65.033964811838601</v>
      </c>
      <c r="U142" s="17">
        <v>64.3177954378843</v>
      </c>
      <c r="V142" s="17">
        <v>65.750134185793002</v>
      </c>
      <c r="W142" s="17">
        <v>0.71616937395440061</v>
      </c>
      <c r="X142" s="17">
        <v>0.71616937395430114</v>
      </c>
    </row>
    <row r="143" spans="15:24">
      <c r="O143" s="17" t="s">
        <v>345</v>
      </c>
      <c r="P143" s="17" t="s">
        <v>56</v>
      </c>
      <c r="Q143" s="17" t="s">
        <v>20</v>
      </c>
      <c r="R143" s="17">
        <v>1</v>
      </c>
      <c r="S143" s="17" t="s">
        <v>1</v>
      </c>
      <c r="T143" s="17">
        <v>69.159415045179102</v>
      </c>
      <c r="U143" s="17">
        <v>67.677808663647696</v>
      </c>
      <c r="V143" s="17">
        <v>70.641021426710395</v>
      </c>
      <c r="W143" s="17">
        <v>1.481606381531293</v>
      </c>
      <c r="X143" s="17">
        <v>1.4816063815314067</v>
      </c>
    </row>
    <row r="144" spans="15:24">
      <c r="O144" s="17" t="s">
        <v>346</v>
      </c>
      <c r="P144" s="17" t="s">
        <v>56</v>
      </c>
      <c r="Q144" s="17" t="s">
        <v>20</v>
      </c>
      <c r="R144" s="17">
        <v>2</v>
      </c>
      <c r="S144" s="17" t="s">
        <v>1</v>
      </c>
      <c r="T144" s="17">
        <v>67.191119390694894</v>
      </c>
      <c r="U144" s="17">
        <v>65.629631970686304</v>
      </c>
      <c r="V144" s="17">
        <v>68.752606810703597</v>
      </c>
      <c r="W144" s="17">
        <v>1.561487420008703</v>
      </c>
      <c r="X144" s="17">
        <v>1.5614874200085893</v>
      </c>
    </row>
    <row r="145" spans="15:24">
      <c r="O145" s="17" t="s">
        <v>347</v>
      </c>
      <c r="P145" s="17" t="s">
        <v>56</v>
      </c>
      <c r="Q145" s="17" t="s">
        <v>20</v>
      </c>
      <c r="R145" s="17">
        <v>3</v>
      </c>
      <c r="S145" s="17" t="s">
        <v>1</v>
      </c>
      <c r="T145" s="17">
        <v>66.3182610675007</v>
      </c>
      <c r="U145" s="17">
        <v>64.872173864170094</v>
      </c>
      <c r="V145" s="17">
        <v>67.764348270831206</v>
      </c>
      <c r="W145" s="17">
        <v>1.4460872033305066</v>
      </c>
      <c r="X145" s="17">
        <v>1.446087203330606</v>
      </c>
    </row>
    <row r="146" spans="15:24">
      <c r="O146" s="17" t="s">
        <v>348</v>
      </c>
      <c r="P146" s="17" t="s">
        <v>56</v>
      </c>
      <c r="Q146" s="17" t="s">
        <v>20</v>
      </c>
      <c r="R146" s="17">
        <v>4</v>
      </c>
      <c r="S146" s="17" t="s">
        <v>1</v>
      </c>
      <c r="T146" s="17">
        <v>64.566885751116104</v>
      </c>
      <c r="U146" s="17">
        <v>62.990986014378798</v>
      </c>
      <c r="V146" s="17">
        <v>66.142785487853402</v>
      </c>
      <c r="W146" s="17">
        <v>1.5758997367372984</v>
      </c>
      <c r="X146" s="17">
        <v>1.5758997367373055</v>
      </c>
    </row>
    <row r="147" spans="15:24">
      <c r="O147" s="17" t="s">
        <v>349</v>
      </c>
      <c r="P147" s="17" t="s">
        <v>56</v>
      </c>
      <c r="Q147" s="17" t="s">
        <v>20</v>
      </c>
      <c r="R147" s="17">
        <v>5</v>
      </c>
      <c r="S147" s="17" t="s">
        <v>1</v>
      </c>
      <c r="T147" s="17">
        <v>57.679031729122499</v>
      </c>
      <c r="U147" s="17">
        <v>55.664135890238697</v>
      </c>
      <c r="V147" s="17">
        <v>59.693927568006202</v>
      </c>
      <c r="W147" s="17">
        <v>2.014895838883703</v>
      </c>
      <c r="X147" s="17">
        <v>2.0148958388838025</v>
      </c>
    </row>
    <row r="148" spans="15:24">
      <c r="O148" s="17" t="s">
        <v>350</v>
      </c>
      <c r="P148" s="17" t="s">
        <v>57</v>
      </c>
      <c r="Q148" s="17" t="s">
        <v>20</v>
      </c>
      <c r="R148" s="17">
        <v>0</v>
      </c>
      <c r="S148" s="17" t="s">
        <v>1</v>
      </c>
      <c r="T148" s="17">
        <v>66.695807490141405</v>
      </c>
      <c r="U148" s="17">
        <v>65.486691431069701</v>
      </c>
      <c r="V148" s="17">
        <v>67.904923549213095</v>
      </c>
      <c r="W148" s="17">
        <v>1.2091160590716896</v>
      </c>
      <c r="X148" s="17">
        <v>1.2091160590717038</v>
      </c>
    </row>
    <row r="149" spans="15:24">
      <c r="O149" s="17" t="s">
        <v>351</v>
      </c>
      <c r="P149" s="17" t="s">
        <v>57</v>
      </c>
      <c r="Q149" s="17" t="s">
        <v>20</v>
      </c>
      <c r="R149" s="17">
        <v>1</v>
      </c>
      <c r="S149" s="17" t="s">
        <v>1</v>
      </c>
      <c r="T149" s="17">
        <v>71.359953158172402</v>
      </c>
      <c r="U149" s="17">
        <v>68.787700924966799</v>
      </c>
      <c r="V149" s="17">
        <v>73.932205391378005</v>
      </c>
      <c r="W149" s="17">
        <v>2.572252233205603</v>
      </c>
      <c r="X149" s="17">
        <v>2.572252233205603</v>
      </c>
    </row>
    <row r="150" spans="15:24">
      <c r="O150" s="17" t="s">
        <v>352</v>
      </c>
      <c r="P150" s="17" t="s">
        <v>57</v>
      </c>
      <c r="Q150" s="17" t="s">
        <v>20</v>
      </c>
      <c r="R150" s="17">
        <v>2</v>
      </c>
      <c r="S150" s="17" t="s">
        <v>1</v>
      </c>
      <c r="T150" s="17">
        <v>69.661536231865597</v>
      </c>
      <c r="U150" s="17">
        <v>66.486041970621301</v>
      </c>
      <c r="V150" s="17">
        <v>72.837030493110007</v>
      </c>
      <c r="W150" s="17">
        <v>3.1754942612444097</v>
      </c>
      <c r="X150" s="17">
        <v>3.175494261244296</v>
      </c>
    </row>
    <row r="151" spans="15:24">
      <c r="O151" s="17" t="s">
        <v>353</v>
      </c>
      <c r="P151" s="17" t="s">
        <v>57</v>
      </c>
      <c r="Q151" s="17" t="s">
        <v>20</v>
      </c>
      <c r="R151" s="17">
        <v>3</v>
      </c>
      <c r="S151" s="17" t="s">
        <v>1</v>
      </c>
      <c r="T151" s="17">
        <v>68.517444523207203</v>
      </c>
      <c r="U151" s="17">
        <v>65.439931829152897</v>
      </c>
      <c r="V151" s="17">
        <v>71.594957217261395</v>
      </c>
      <c r="W151" s="17">
        <v>3.0775126940541924</v>
      </c>
      <c r="X151" s="17">
        <v>3.0775126940543061</v>
      </c>
    </row>
    <row r="152" spans="15:24">
      <c r="O152" s="17" t="s">
        <v>354</v>
      </c>
      <c r="P152" s="17" t="s">
        <v>57</v>
      </c>
      <c r="Q152" s="17" t="s">
        <v>20</v>
      </c>
      <c r="R152" s="17">
        <v>4</v>
      </c>
      <c r="S152" s="17" t="s">
        <v>1</v>
      </c>
      <c r="T152" s="17">
        <v>66.000742595650706</v>
      </c>
      <c r="U152" s="17">
        <v>63.580438638203503</v>
      </c>
      <c r="V152" s="17">
        <v>68.421046553097895</v>
      </c>
      <c r="W152" s="17">
        <v>2.4203039574471887</v>
      </c>
      <c r="X152" s="17">
        <v>2.4203039574472029</v>
      </c>
    </row>
    <row r="153" spans="15:24">
      <c r="O153" s="17" t="s">
        <v>355</v>
      </c>
      <c r="P153" s="17" t="s">
        <v>57</v>
      </c>
      <c r="Q153" s="17" t="s">
        <v>20</v>
      </c>
      <c r="R153" s="17">
        <v>5</v>
      </c>
      <c r="S153" s="17" t="s">
        <v>1</v>
      </c>
      <c r="T153" s="17">
        <v>59.6277916015977</v>
      </c>
      <c r="U153" s="17">
        <v>56.890577422615799</v>
      </c>
      <c r="V153" s="17">
        <v>62.365005780579502</v>
      </c>
      <c r="W153" s="17">
        <v>2.7372141789818016</v>
      </c>
      <c r="X153" s="17">
        <v>2.7372141789819011</v>
      </c>
    </row>
    <row r="154" spans="15:24">
      <c r="O154" s="17" t="s">
        <v>159</v>
      </c>
      <c r="P154" s="17" t="s">
        <v>35</v>
      </c>
      <c r="Q154" s="17" t="s">
        <v>28</v>
      </c>
      <c r="R154" s="17">
        <v>0</v>
      </c>
      <c r="S154" s="17" t="s">
        <v>1</v>
      </c>
      <c r="T154" s="17">
        <v>64.475854547948302</v>
      </c>
      <c r="U154" s="17">
        <v>63.780880118632702</v>
      </c>
      <c r="V154" s="17">
        <v>65.170828977263994</v>
      </c>
      <c r="W154" s="17">
        <v>0.69497442931569253</v>
      </c>
      <c r="X154" s="17">
        <v>0.69497442931560016</v>
      </c>
    </row>
    <row r="155" spans="15:24">
      <c r="O155" s="17" t="s">
        <v>356</v>
      </c>
      <c r="P155" s="17" t="s">
        <v>35</v>
      </c>
      <c r="Q155" s="17" t="s">
        <v>28</v>
      </c>
      <c r="R155" s="17">
        <v>1</v>
      </c>
      <c r="S155" s="17" t="s">
        <v>1</v>
      </c>
      <c r="T155" s="17">
        <v>71.738601574327305</v>
      </c>
      <c r="U155" s="17">
        <v>70.189492817369199</v>
      </c>
      <c r="V155" s="17">
        <v>73.287710331285496</v>
      </c>
      <c r="W155" s="17">
        <v>1.5491087569581907</v>
      </c>
      <c r="X155" s="17">
        <v>1.5491087569581055</v>
      </c>
    </row>
    <row r="156" spans="15:24">
      <c r="O156" s="17" t="s">
        <v>357</v>
      </c>
      <c r="P156" s="17" t="s">
        <v>35</v>
      </c>
      <c r="Q156" s="17" t="s">
        <v>28</v>
      </c>
      <c r="R156" s="17">
        <v>2</v>
      </c>
      <c r="S156" s="17" t="s">
        <v>1</v>
      </c>
      <c r="T156" s="17">
        <v>67.162863679580198</v>
      </c>
      <c r="U156" s="17">
        <v>65.643759862480294</v>
      </c>
      <c r="V156" s="17">
        <v>68.681967496680102</v>
      </c>
      <c r="W156" s="17">
        <v>1.5191038170999036</v>
      </c>
      <c r="X156" s="17">
        <v>1.5191038170999036</v>
      </c>
    </row>
    <row r="157" spans="15:24">
      <c r="O157" s="17" t="s">
        <v>358</v>
      </c>
      <c r="P157" s="17" t="s">
        <v>35</v>
      </c>
      <c r="Q157" s="17" t="s">
        <v>28</v>
      </c>
      <c r="R157" s="17">
        <v>3</v>
      </c>
      <c r="S157" s="17" t="s">
        <v>1</v>
      </c>
      <c r="T157" s="17">
        <v>63.452552695342703</v>
      </c>
      <c r="U157" s="17">
        <v>61.9719722302655</v>
      </c>
      <c r="V157" s="17">
        <v>64.9331331604198</v>
      </c>
      <c r="W157" s="17">
        <v>1.4805804650770966</v>
      </c>
      <c r="X157" s="17">
        <v>1.4805804650772032</v>
      </c>
    </row>
    <row r="158" spans="15:24">
      <c r="O158" s="17" t="s">
        <v>359</v>
      </c>
      <c r="P158" s="17" t="s">
        <v>35</v>
      </c>
      <c r="Q158" s="17" t="s">
        <v>28</v>
      </c>
      <c r="R158" s="17">
        <v>4</v>
      </c>
      <c r="S158" s="17" t="s">
        <v>1</v>
      </c>
      <c r="T158" s="17">
        <v>62.623920198461498</v>
      </c>
      <c r="U158" s="17">
        <v>61.024244822018197</v>
      </c>
      <c r="V158" s="17">
        <v>64.223595574904706</v>
      </c>
      <c r="W158" s="17">
        <v>1.5996753764432086</v>
      </c>
      <c r="X158" s="17">
        <v>1.5996753764433009</v>
      </c>
    </row>
    <row r="159" spans="15:24">
      <c r="O159" s="17" t="s">
        <v>360</v>
      </c>
      <c r="P159" s="17" t="s">
        <v>35</v>
      </c>
      <c r="Q159" s="17" t="s">
        <v>28</v>
      </c>
      <c r="R159" s="17">
        <v>5</v>
      </c>
      <c r="S159" s="17" t="s">
        <v>1</v>
      </c>
      <c r="T159" s="17">
        <v>57.671069491008197</v>
      </c>
      <c r="U159" s="17">
        <v>55.9941995245238</v>
      </c>
      <c r="V159" s="17">
        <v>59.3479394574926</v>
      </c>
      <c r="W159" s="17">
        <v>1.6768699664844036</v>
      </c>
      <c r="X159" s="17">
        <v>1.6768699664843965</v>
      </c>
    </row>
    <row r="160" spans="15:24">
      <c r="O160" s="17" t="s">
        <v>161</v>
      </c>
      <c r="P160" s="17" t="s">
        <v>42</v>
      </c>
      <c r="Q160" s="17" t="s">
        <v>28</v>
      </c>
      <c r="R160" s="17">
        <v>0</v>
      </c>
      <c r="S160" s="17" t="s">
        <v>1</v>
      </c>
      <c r="T160" s="17">
        <v>63.389162516298597</v>
      </c>
      <c r="U160" s="17">
        <v>62.786602231562</v>
      </c>
      <c r="V160" s="17">
        <v>63.991722801035102</v>
      </c>
      <c r="W160" s="17">
        <v>0.60256028473650503</v>
      </c>
      <c r="X160" s="17">
        <v>0.6025602847365974</v>
      </c>
    </row>
    <row r="161" spans="15:24">
      <c r="O161" s="17" t="s">
        <v>361</v>
      </c>
      <c r="P161" s="17" t="s">
        <v>42</v>
      </c>
      <c r="Q161" s="17" t="s">
        <v>28</v>
      </c>
      <c r="R161" s="17">
        <v>1</v>
      </c>
      <c r="S161" s="17" t="s">
        <v>1</v>
      </c>
      <c r="T161" s="17">
        <v>70.013591349248998</v>
      </c>
      <c r="U161" s="17">
        <v>68.685252782374405</v>
      </c>
      <c r="V161" s="17">
        <v>71.341929916123505</v>
      </c>
      <c r="W161" s="17">
        <v>1.3283385668745069</v>
      </c>
      <c r="X161" s="17">
        <v>1.3283385668745922</v>
      </c>
    </row>
    <row r="162" spans="15:24">
      <c r="O162" s="17" t="s">
        <v>362</v>
      </c>
      <c r="P162" s="17" t="s">
        <v>42</v>
      </c>
      <c r="Q162" s="17" t="s">
        <v>28</v>
      </c>
      <c r="R162" s="17">
        <v>2</v>
      </c>
      <c r="S162" s="17" t="s">
        <v>1</v>
      </c>
      <c r="T162" s="17">
        <v>68.7356217224619</v>
      </c>
      <c r="U162" s="17">
        <v>67.430223363854793</v>
      </c>
      <c r="V162" s="17">
        <v>70.041020081068993</v>
      </c>
      <c r="W162" s="17">
        <v>1.3053983586070927</v>
      </c>
      <c r="X162" s="17">
        <v>1.305398358607107</v>
      </c>
    </row>
    <row r="163" spans="15:24">
      <c r="O163" s="17" t="s">
        <v>363</v>
      </c>
      <c r="P163" s="17" t="s">
        <v>42</v>
      </c>
      <c r="Q163" s="17" t="s">
        <v>28</v>
      </c>
      <c r="R163" s="17">
        <v>3</v>
      </c>
      <c r="S163" s="17" t="s">
        <v>1</v>
      </c>
      <c r="T163" s="17">
        <v>62.715960705726403</v>
      </c>
      <c r="U163" s="17">
        <v>61.369432358189499</v>
      </c>
      <c r="V163" s="17">
        <v>64.062489053263306</v>
      </c>
      <c r="W163" s="17">
        <v>1.3465283475369034</v>
      </c>
      <c r="X163" s="17">
        <v>1.3465283475369034</v>
      </c>
    </row>
    <row r="164" spans="15:24">
      <c r="O164" s="17" t="s">
        <v>364</v>
      </c>
      <c r="P164" s="17" t="s">
        <v>42</v>
      </c>
      <c r="Q164" s="17" t="s">
        <v>28</v>
      </c>
      <c r="R164" s="17">
        <v>4</v>
      </c>
      <c r="S164" s="17" t="s">
        <v>1</v>
      </c>
      <c r="T164" s="17">
        <v>60.098289355090202</v>
      </c>
      <c r="U164" s="17">
        <v>58.763149183918003</v>
      </c>
      <c r="V164" s="17">
        <v>61.433429526262401</v>
      </c>
      <c r="W164" s="17">
        <v>1.3351401711721991</v>
      </c>
      <c r="X164" s="17">
        <v>1.3351401711721991</v>
      </c>
    </row>
    <row r="165" spans="15:24">
      <c r="O165" s="17" t="s">
        <v>365</v>
      </c>
      <c r="P165" s="17" t="s">
        <v>42</v>
      </c>
      <c r="Q165" s="17" t="s">
        <v>28</v>
      </c>
      <c r="R165" s="17">
        <v>5</v>
      </c>
      <c r="S165" s="17" t="s">
        <v>1</v>
      </c>
      <c r="T165" s="17">
        <v>55.396985017030701</v>
      </c>
      <c r="U165" s="17">
        <v>53.975957606089104</v>
      </c>
      <c r="V165" s="17">
        <v>56.818012427972299</v>
      </c>
      <c r="W165" s="17">
        <v>1.4210274109415977</v>
      </c>
      <c r="X165" s="17">
        <v>1.4210274109415977</v>
      </c>
    </row>
    <row r="166" spans="15:24">
      <c r="O166" s="17" t="s">
        <v>163</v>
      </c>
      <c r="P166" s="17" t="s">
        <v>49</v>
      </c>
      <c r="Q166" s="17" t="s">
        <v>28</v>
      </c>
      <c r="R166" s="17">
        <v>0</v>
      </c>
      <c r="S166" s="17" t="s">
        <v>1</v>
      </c>
      <c r="T166" s="17">
        <v>67.880725350169001</v>
      </c>
      <c r="U166" s="17">
        <v>67.383954418716201</v>
      </c>
      <c r="V166" s="17">
        <v>68.377496281621802</v>
      </c>
      <c r="W166" s="17">
        <v>0.49677093145280082</v>
      </c>
      <c r="X166" s="17">
        <v>0.49677093145280082</v>
      </c>
    </row>
    <row r="167" spans="15:24">
      <c r="O167" s="17" t="s">
        <v>366</v>
      </c>
      <c r="P167" s="17" t="s">
        <v>49</v>
      </c>
      <c r="Q167" s="17" t="s">
        <v>28</v>
      </c>
      <c r="R167" s="17">
        <v>1</v>
      </c>
      <c r="S167" s="17" t="s">
        <v>1</v>
      </c>
      <c r="T167" s="17">
        <v>72.571002004640803</v>
      </c>
      <c r="U167" s="17">
        <v>71.472078785547893</v>
      </c>
      <c r="V167" s="17">
        <v>73.669925223733799</v>
      </c>
      <c r="W167" s="17">
        <v>1.0989232190929954</v>
      </c>
      <c r="X167" s="17">
        <v>1.0989232190929101</v>
      </c>
    </row>
    <row r="168" spans="15:24">
      <c r="O168" s="17" t="s">
        <v>367</v>
      </c>
      <c r="P168" s="17" t="s">
        <v>49</v>
      </c>
      <c r="Q168" s="17" t="s">
        <v>28</v>
      </c>
      <c r="R168" s="17">
        <v>2</v>
      </c>
      <c r="S168" s="17" t="s">
        <v>1</v>
      </c>
      <c r="T168" s="17">
        <v>69.572675177271805</v>
      </c>
      <c r="U168" s="17">
        <v>68.456016078647195</v>
      </c>
      <c r="V168" s="17">
        <v>70.6893342758964</v>
      </c>
      <c r="W168" s="17">
        <v>1.116659098624595</v>
      </c>
      <c r="X168" s="17">
        <v>1.1166590986246092</v>
      </c>
    </row>
    <row r="169" spans="15:24">
      <c r="O169" s="17" t="s">
        <v>368</v>
      </c>
      <c r="P169" s="17" t="s">
        <v>49</v>
      </c>
      <c r="Q169" s="17" t="s">
        <v>28</v>
      </c>
      <c r="R169" s="17">
        <v>3</v>
      </c>
      <c r="S169" s="17" t="s">
        <v>1</v>
      </c>
      <c r="T169" s="17">
        <v>69.290518210438606</v>
      </c>
      <c r="U169" s="17">
        <v>68.206644749633298</v>
      </c>
      <c r="V169" s="17">
        <v>70.374391671243899</v>
      </c>
      <c r="W169" s="17">
        <v>1.0838734608052931</v>
      </c>
      <c r="X169" s="17">
        <v>1.0838734608053073</v>
      </c>
    </row>
    <row r="170" spans="15:24">
      <c r="O170" s="17" t="s">
        <v>369</v>
      </c>
      <c r="P170" s="17" t="s">
        <v>49</v>
      </c>
      <c r="Q170" s="17" t="s">
        <v>28</v>
      </c>
      <c r="R170" s="17">
        <v>4</v>
      </c>
      <c r="S170" s="17" t="s">
        <v>1</v>
      </c>
      <c r="T170" s="17">
        <v>66.913630641356406</v>
      </c>
      <c r="U170" s="17">
        <v>65.860936958465999</v>
      </c>
      <c r="V170" s="17">
        <v>67.966324324246699</v>
      </c>
      <c r="W170" s="17">
        <v>1.0526936828902933</v>
      </c>
      <c r="X170" s="17">
        <v>1.052693682890407</v>
      </c>
    </row>
    <row r="171" spans="15:24">
      <c r="O171" s="17" t="s">
        <v>370</v>
      </c>
      <c r="P171" s="17" t="s">
        <v>49</v>
      </c>
      <c r="Q171" s="17" t="s">
        <v>28</v>
      </c>
      <c r="R171" s="17">
        <v>5</v>
      </c>
      <c r="S171" s="17" t="s">
        <v>1</v>
      </c>
      <c r="T171" s="17">
        <v>60.923722681893999</v>
      </c>
      <c r="U171" s="17">
        <v>59.679076840969699</v>
      </c>
      <c r="V171" s="17">
        <v>62.168368522818298</v>
      </c>
      <c r="W171" s="17">
        <v>1.2446458409242993</v>
      </c>
      <c r="X171" s="17">
        <v>1.2446458409242993</v>
      </c>
    </row>
    <row r="172" spans="15:24">
      <c r="O172" s="17" t="s">
        <v>165</v>
      </c>
      <c r="P172" s="17" t="s">
        <v>54</v>
      </c>
      <c r="Q172" s="17" t="s">
        <v>28</v>
      </c>
      <c r="R172" s="17">
        <v>0</v>
      </c>
      <c r="S172" s="17" t="s">
        <v>1</v>
      </c>
      <c r="T172" s="17">
        <v>66.254720294352396</v>
      </c>
      <c r="U172" s="17">
        <v>65.442471792959495</v>
      </c>
      <c r="V172" s="17">
        <v>67.066968795745296</v>
      </c>
      <c r="W172" s="17">
        <v>0.81224850139290083</v>
      </c>
      <c r="X172" s="17">
        <v>0.81224850139290083</v>
      </c>
    </row>
    <row r="173" spans="15:24">
      <c r="O173" s="17" t="s">
        <v>371</v>
      </c>
      <c r="P173" s="17" t="s">
        <v>54</v>
      </c>
      <c r="Q173" s="17" t="s">
        <v>28</v>
      </c>
      <c r="R173" s="17">
        <v>1</v>
      </c>
      <c r="S173" s="17" t="s">
        <v>1</v>
      </c>
      <c r="T173" s="17">
        <v>73.491449701199301</v>
      </c>
      <c r="U173" s="17">
        <v>71.705221778252806</v>
      </c>
      <c r="V173" s="17">
        <v>75.277677624145696</v>
      </c>
      <c r="W173" s="17">
        <v>1.7862279229463951</v>
      </c>
      <c r="X173" s="17">
        <v>1.7862279229464946</v>
      </c>
    </row>
    <row r="174" spans="15:24">
      <c r="O174" s="17" t="s">
        <v>372</v>
      </c>
      <c r="P174" s="17" t="s">
        <v>54</v>
      </c>
      <c r="Q174" s="17" t="s">
        <v>28</v>
      </c>
      <c r="R174" s="17">
        <v>2</v>
      </c>
      <c r="S174" s="17" t="s">
        <v>1</v>
      </c>
      <c r="T174" s="17">
        <v>71.489829573349994</v>
      </c>
      <c r="U174" s="17">
        <v>69.904551746595004</v>
      </c>
      <c r="V174" s="17">
        <v>73.075107400104997</v>
      </c>
      <c r="W174" s="17">
        <v>1.5852778267550036</v>
      </c>
      <c r="X174" s="17">
        <v>1.5852778267549894</v>
      </c>
    </row>
    <row r="175" spans="15:24">
      <c r="O175" s="17" t="s">
        <v>373</v>
      </c>
      <c r="P175" s="17" t="s">
        <v>54</v>
      </c>
      <c r="Q175" s="17" t="s">
        <v>28</v>
      </c>
      <c r="R175" s="17">
        <v>3</v>
      </c>
      <c r="S175" s="17" t="s">
        <v>1</v>
      </c>
      <c r="T175" s="17">
        <v>66.464022469027796</v>
      </c>
      <c r="U175" s="17">
        <v>64.619394598234706</v>
      </c>
      <c r="V175" s="17">
        <v>68.308650339820801</v>
      </c>
      <c r="W175" s="17">
        <v>1.8446278707930048</v>
      </c>
      <c r="X175" s="17">
        <v>1.8446278707930901</v>
      </c>
    </row>
    <row r="176" spans="15:24">
      <c r="O176" s="17" t="s">
        <v>374</v>
      </c>
      <c r="P176" s="17" t="s">
        <v>54</v>
      </c>
      <c r="Q176" s="17" t="s">
        <v>28</v>
      </c>
      <c r="R176" s="17">
        <v>4</v>
      </c>
      <c r="S176" s="17" t="s">
        <v>1</v>
      </c>
      <c r="T176" s="17">
        <v>63.2408100335782</v>
      </c>
      <c r="U176" s="17">
        <v>61.341107658426097</v>
      </c>
      <c r="V176" s="17">
        <v>65.140512408730203</v>
      </c>
      <c r="W176" s="17">
        <v>1.8997023751520032</v>
      </c>
      <c r="X176" s="17">
        <v>1.8997023751521027</v>
      </c>
    </row>
    <row r="177" spans="15:24">
      <c r="O177" s="17" t="s">
        <v>375</v>
      </c>
      <c r="P177" s="17" t="s">
        <v>54</v>
      </c>
      <c r="Q177" s="17" t="s">
        <v>28</v>
      </c>
      <c r="R177" s="17">
        <v>5</v>
      </c>
      <c r="S177" s="17" t="s">
        <v>1</v>
      </c>
      <c r="T177" s="17">
        <v>56.153319591625603</v>
      </c>
      <c r="U177" s="17">
        <v>54.125409875238802</v>
      </c>
      <c r="V177" s="17">
        <v>58.181229308012398</v>
      </c>
      <c r="W177" s="17">
        <v>2.0279097163867945</v>
      </c>
      <c r="X177" s="17">
        <v>2.0279097163868016</v>
      </c>
    </row>
    <row r="178" spans="15:24">
      <c r="O178" s="17" t="s">
        <v>167</v>
      </c>
      <c r="P178" s="17" t="s">
        <v>55</v>
      </c>
      <c r="Q178" s="17" t="s">
        <v>28</v>
      </c>
      <c r="R178" s="17">
        <v>0</v>
      </c>
      <c r="S178" s="17" t="s">
        <v>1</v>
      </c>
      <c r="T178" s="17">
        <v>60.6242107829312</v>
      </c>
      <c r="U178" s="17">
        <v>59.758255795960999</v>
      </c>
      <c r="V178" s="17">
        <v>61.490165769901402</v>
      </c>
      <c r="W178" s="17">
        <v>0.8659549869702019</v>
      </c>
      <c r="X178" s="17">
        <v>0.8659549869702019</v>
      </c>
    </row>
    <row r="179" spans="15:24">
      <c r="O179" s="17" t="s">
        <v>376</v>
      </c>
      <c r="P179" s="17" t="s">
        <v>55</v>
      </c>
      <c r="Q179" s="17" t="s">
        <v>28</v>
      </c>
      <c r="R179" s="17">
        <v>1</v>
      </c>
      <c r="S179" s="17" t="s">
        <v>1</v>
      </c>
      <c r="T179" s="17">
        <v>67.428684284804007</v>
      </c>
      <c r="U179" s="17">
        <v>65.492388706816499</v>
      </c>
      <c r="V179" s="17">
        <v>69.3649798627915</v>
      </c>
      <c r="W179" s="17">
        <v>1.9362955779874937</v>
      </c>
      <c r="X179" s="17">
        <v>1.936295577987508</v>
      </c>
    </row>
    <row r="180" spans="15:24">
      <c r="O180" s="17" t="s">
        <v>377</v>
      </c>
      <c r="P180" s="17" t="s">
        <v>55</v>
      </c>
      <c r="Q180" s="17" t="s">
        <v>28</v>
      </c>
      <c r="R180" s="17">
        <v>2</v>
      </c>
      <c r="S180" s="17" t="s">
        <v>1</v>
      </c>
      <c r="T180" s="17">
        <v>63.975616702786098</v>
      </c>
      <c r="U180" s="17">
        <v>62.033951361320902</v>
      </c>
      <c r="V180" s="17">
        <v>65.917282044251294</v>
      </c>
      <c r="W180" s="17">
        <v>1.9416653414651961</v>
      </c>
      <c r="X180" s="17">
        <v>1.9416653414651961</v>
      </c>
    </row>
    <row r="181" spans="15:24">
      <c r="O181" s="17" t="s">
        <v>378</v>
      </c>
      <c r="P181" s="17" t="s">
        <v>55</v>
      </c>
      <c r="Q181" s="17" t="s">
        <v>28</v>
      </c>
      <c r="R181" s="17">
        <v>3</v>
      </c>
      <c r="S181" s="17" t="s">
        <v>1</v>
      </c>
      <c r="T181" s="17">
        <v>60.350987149075102</v>
      </c>
      <c r="U181" s="17">
        <v>58.410554945073201</v>
      </c>
      <c r="V181" s="17">
        <v>62.291419353076897</v>
      </c>
      <c r="W181" s="17">
        <v>1.9404322040017945</v>
      </c>
      <c r="X181" s="17">
        <v>1.9404322040019011</v>
      </c>
    </row>
    <row r="182" spans="15:24">
      <c r="O182" s="17" t="s">
        <v>379</v>
      </c>
      <c r="P182" s="17" t="s">
        <v>55</v>
      </c>
      <c r="Q182" s="17" t="s">
        <v>28</v>
      </c>
      <c r="R182" s="17">
        <v>4</v>
      </c>
      <c r="S182" s="17" t="s">
        <v>1</v>
      </c>
      <c r="T182" s="17">
        <v>57.743586626704698</v>
      </c>
      <c r="U182" s="17">
        <v>55.741193678509603</v>
      </c>
      <c r="V182" s="17">
        <v>59.745979574899799</v>
      </c>
      <c r="W182" s="17">
        <v>2.0023929481951015</v>
      </c>
      <c r="X182" s="17">
        <v>2.0023929481950944</v>
      </c>
    </row>
    <row r="183" spans="15:24">
      <c r="O183" s="17" t="s">
        <v>380</v>
      </c>
      <c r="P183" s="17" t="s">
        <v>55</v>
      </c>
      <c r="Q183" s="17" t="s">
        <v>28</v>
      </c>
      <c r="R183" s="17">
        <v>5</v>
      </c>
      <c r="S183" s="17" t="s">
        <v>1</v>
      </c>
      <c r="T183" s="17">
        <v>54.568908450966802</v>
      </c>
      <c r="U183" s="17">
        <v>52.734484087427703</v>
      </c>
      <c r="V183" s="17">
        <v>56.403332814505902</v>
      </c>
      <c r="W183" s="17">
        <v>1.8344243635390995</v>
      </c>
      <c r="X183" s="17">
        <v>1.8344243635390995</v>
      </c>
    </row>
    <row r="184" spans="15:24">
      <c r="O184" s="17" t="s">
        <v>169</v>
      </c>
      <c r="P184" s="17" t="s">
        <v>56</v>
      </c>
      <c r="Q184" s="17" t="s">
        <v>28</v>
      </c>
      <c r="R184" s="17">
        <v>0</v>
      </c>
      <c r="S184" s="17" t="s">
        <v>1</v>
      </c>
      <c r="T184" s="17">
        <v>65.679454595679402</v>
      </c>
      <c r="U184" s="17">
        <v>64.942885033406796</v>
      </c>
      <c r="V184" s="17">
        <v>66.416024157951995</v>
      </c>
      <c r="W184" s="17">
        <v>0.73656956227259229</v>
      </c>
      <c r="X184" s="17">
        <v>0.7365695622726065</v>
      </c>
    </row>
    <row r="185" spans="15:24">
      <c r="O185" s="17" t="s">
        <v>381</v>
      </c>
      <c r="P185" s="17" t="s">
        <v>56</v>
      </c>
      <c r="Q185" s="17" t="s">
        <v>28</v>
      </c>
      <c r="R185" s="17">
        <v>1</v>
      </c>
      <c r="S185" s="17" t="s">
        <v>1</v>
      </c>
      <c r="T185" s="17">
        <v>69.774578428969306</v>
      </c>
      <c r="U185" s="17">
        <v>68.242932996311893</v>
      </c>
      <c r="V185" s="17">
        <v>71.306223861626705</v>
      </c>
      <c r="W185" s="17">
        <v>1.5316454326573989</v>
      </c>
      <c r="X185" s="17">
        <v>1.5316454326574132</v>
      </c>
    </row>
    <row r="186" spans="15:24">
      <c r="O186" s="17" t="s">
        <v>382</v>
      </c>
      <c r="P186" s="17" t="s">
        <v>56</v>
      </c>
      <c r="Q186" s="17" t="s">
        <v>28</v>
      </c>
      <c r="R186" s="17">
        <v>2</v>
      </c>
      <c r="S186" s="17" t="s">
        <v>1</v>
      </c>
      <c r="T186" s="17">
        <v>67.769791702255205</v>
      </c>
      <c r="U186" s="17">
        <v>66.164777919965005</v>
      </c>
      <c r="V186" s="17">
        <v>69.374805484545405</v>
      </c>
      <c r="W186" s="17">
        <v>1.6050137822902002</v>
      </c>
      <c r="X186" s="17">
        <v>1.6050137822902002</v>
      </c>
    </row>
    <row r="187" spans="15:24">
      <c r="O187" s="17" t="s">
        <v>383</v>
      </c>
      <c r="P187" s="17" t="s">
        <v>56</v>
      </c>
      <c r="Q187" s="17" t="s">
        <v>28</v>
      </c>
      <c r="R187" s="17">
        <v>3</v>
      </c>
      <c r="S187" s="17" t="s">
        <v>1</v>
      </c>
      <c r="T187" s="17">
        <v>67.049708624560296</v>
      </c>
      <c r="U187" s="17">
        <v>65.551562304148007</v>
      </c>
      <c r="V187" s="17">
        <v>68.547854944972698</v>
      </c>
      <c r="W187" s="17">
        <v>1.4981463204124026</v>
      </c>
      <c r="X187" s="17">
        <v>1.4981463204122889</v>
      </c>
    </row>
    <row r="188" spans="15:24">
      <c r="O188" s="17" t="s">
        <v>384</v>
      </c>
      <c r="P188" s="17" t="s">
        <v>56</v>
      </c>
      <c r="Q188" s="17" t="s">
        <v>28</v>
      </c>
      <c r="R188" s="17">
        <v>4</v>
      </c>
      <c r="S188" s="17" t="s">
        <v>1</v>
      </c>
      <c r="T188" s="17">
        <v>64.894529428880901</v>
      </c>
      <c r="U188" s="17">
        <v>63.296494120838197</v>
      </c>
      <c r="V188" s="17">
        <v>66.492564736923498</v>
      </c>
      <c r="W188" s="17">
        <v>1.5980353080425971</v>
      </c>
      <c r="X188" s="17">
        <v>1.5980353080427037</v>
      </c>
    </row>
    <row r="189" spans="15:24">
      <c r="O189" s="17" t="s">
        <v>385</v>
      </c>
      <c r="P189" s="17" t="s">
        <v>56</v>
      </c>
      <c r="Q189" s="17" t="s">
        <v>28</v>
      </c>
      <c r="R189" s="17">
        <v>5</v>
      </c>
      <c r="S189" s="17" t="s">
        <v>1</v>
      </c>
      <c r="T189" s="17">
        <v>58.480743095208098</v>
      </c>
      <c r="U189" s="17">
        <v>56.407055731986901</v>
      </c>
      <c r="V189" s="17">
        <v>60.554430458429302</v>
      </c>
      <c r="W189" s="17">
        <v>2.0736873632212038</v>
      </c>
      <c r="X189" s="17">
        <v>2.0736873632211967</v>
      </c>
    </row>
    <row r="190" spans="15:24">
      <c r="O190" s="17" t="s">
        <v>171</v>
      </c>
      <c r="P190" s="17" t="s">
        <v>57</v>
      </c>
      <c r="Q190" s="17" t="s">
        <v>28</v>
      </c>
      <c r="R190" s="17">
        <v>0</v>
      </c>
      <c r="S190" s="17" t="s">
        <v>1</v>
      </c>
      <c r="T190" s="17">
        <v>67.4719126829049</v>
      </c>
      <c r="U190" s="17">
        <v>66.2145872351267</v>
      </c>
      <c r="V190" s="17">
        <v>68.7292381306831</v>
      </c>
      <c r="W190" s="17">
        <v>1.2573254477782001</v>
      </c>
      <c r="X190" s="17">
        <v>1.2573254477782001</v>
      </c>
    </row>
    <row r="191" spans="15:24">
      <c r="O191" s="17" t="s">
        <v>386</v>
      </c>
      <c r="P191" s="17" t="s">
        <v>57</v>
      </c>
      <c r="Q191" s="17" t="s">
        <v>28</v>
      </c>
      <c r="R191" s="17">
        <v>1</v>
      </c>
      <c r="S191" s="17" t="s">
        <v>1</v>
      </c>
      <c r="T191" s="17">
        <v>71.727386928745801</v>
      </c>
      <c r="U191" s="17">
        <v>69.098276880171099</v>
      </c>
      <c r="V191" s="17">
        <v>74.356496977320504</v>
      </c>
      <c r="W191" s="17">
        <v>2.6291100485747023</v>
      </c>
      <c r="X191" s="17">
        <v>2.6291100485747023</v>
      </c>
    </row>
    <row r="192" spans="15:24">
      <c r="O192" s="17" t="s">
        <v>387</v>
      </c>
      <c r="P192" s="17" t="s">
        <v>57</v>
      </c>
      <c r="Q192" s="17" t="s">
        <v>28</v>
      </c>
      <c r="R192" s="17">
        <v>2</v>
      </c>
      <c r="S192" s="17" t="s">
        <v>1</v>
      </c>
      <c r="T192" s="17">
        <v>70.344641249288003</v>
      </c>
      <c r="U192" s="17">
        <v>67.092008286131801</v>
      </c>
      <c r="V192" s="17">
        <v>73.597274212444205</v>
      </c>
      <c r="W192" s="17">
        <v>3.2526329631562021</v>
      </c>
      <c r="X192" s="17">
        <v>3.2526329631562021</v>
      </c>
    </row>
    <row r="193" spans="15:24">
      <c r="O193" s="17" t="s">
        <v>388</v>
      </c>
      <c r="P193" s="17" t="s">
        <v>57</v>
      </c>
      <c r="Q193" s="17" t="s">
        <v>28</v>
      </c>
      <c r="R193" s="17">
        <v>3</v>
      </c>
      <c r="S193" s="17" t="s">
        <v>1</v>
      </c>
      <c r="T193" s="17">
        <v>69.713392927984899</v>
      </c>
      <c r="U193" s="17">
        <v>66.474998024932603</v>
      </c>
      <c r="V193" s="17">
        <v>72.951787831037194</v>
      </c>
      <c r="W193" s="17">
        <v>3.2383949030522956</v>
      </c>
      <c r="X193" s="17">
        <v>3.2383949030522956</v>
      </c>
    </row>
    <row r="194" spans="15:24">
      <c r="O194" s="17" t="s">
        <v>389</v>
      </c>
      <c r="P194" s="17" t="s">
        <v>57</v>
      </c>
      <c r="Q194" s="17" t="s">
        <v>28</v>
      </c>
      <c r="R194" s="17">
        <v>4</v>
      </c>
      <c r="S194" s="17" t="s">
        <v>1</v>
      </c>
      <c r="T194" s="17">
        <v>67.369668520313894</v>
      </c>
      <c r="U194" s="17">
        <v>64.741712457135193</v>
      </c>
      <c r="V194" s="17">
        <v>69.997624583492595</v>
      </c>
      <c r="W194" s="17">
        <v>2.6279560631787007</v>
      </c>
      <c r="X194" s="17">
        <v>2.6279560631787007</v>
      </c>
    </row>
    <row r="195" spans="15:24">
      <c r="O195" s="17" t="s">
        <v>390</v>
      </c>
      <c r="P195" s="17" t="s">
        <v>57</v>
      </c>
      <c r="Q195" s="17" t="s">
        <v>28</v>
      </c>
      <c r="R195" s="17">
        <v>5</v>
      </c>
      <c r="S195" s="17" t="s">
        <v>1</v>
      </c>
      <c r="T195" s="17">
        <v>59.750856592741997</v>
      </c>
      <c r="U195" s="17">
        <v>56.962296090070097</v>
      </c>
      <c r="V195" s="17">
        <v>62.539417095414002</v>
      </c>
      <c r="W195" s="17">
        <v>2.7885605026720057</v>
      </c>
      <c r="X195" s="17">
        <v>2.7885605026718991</v>
      </c>
    </row>
    <row r="196" spans="15:24">
      <c r="O196" s="19" t="s">
        <v>391</v>
      </c>
      <c r="P196" s="19" t="s">
        <v>30</v>
      </c>
      <c r="Q196" s="19" t="s">
        <v>20</v>
      </c>
      <c r="R196" s="19">
        <v>0</v>
      </c>
      <c r="S196" s="19" t="s">
        <v>0</v>
      </c>
      <c r="T196" s="19">
        <v>56.425468133079498</v>
      </c>
      <c r="U196" s="19">
        <v>55.138007157767603</v>
      </c>
      <c r="V196" s="19">
        <v>57.7129291083914</v>
      </c>
      <c r="W196" s="19">
        <v>1.2874609753119017</v>
      </c>
      <c r="X196" s="19">
        <v>1.2874609753118946</v>
      </c>
    </row>
    <row r="197" spans="15:24">
      <c r="O197" s="19" t="s">
        <v>392</v>
      </c>
      <c r="P197" s="19" t="s">
        <v>30</v>
      </c>
      <c r="Q197" s="19" t="s">
        <v>20</v>
      </c>
      <c r="R197" s="19">
        <v>1</v>
      </c>
      <c r="S197" s="19" t="s">
        <v>0</v>
      </c>
      <c r="T197" s="19">
        <v>60.484148288975703</v>
      </c>
      <c r="U197" s="19">
        <v>57.620511637025203</v>
      </c>
      <c r="V197" s="19">
        <v>63.347784940926203</v>
      </c>
      <c r="W197" s="19">
        <v>2.8636366519505003</v>
      </c>
      <c r="X197" s="19">
        <v>2.8636366519505003</v>
      </c>
    </row>
    <row r="198" spans="15:24">
      <c r="O198" s="19" t="s">
        <v>393</v>
      </c>
      <c r="P198" s="19" t="s">
        <v>30</v>
      </c>
      <c r="Q198" s="19" t="s">
        <v>20</v>
      </c>
      <c r="R198" s="19">
        <v>2</v>
      </c>
      <c r="S198" s="19" t="s">
        <v>0</v>
      </c>
      <c r="T198" s="19">
        <v>57.2465420788728</v>
      </c>
      <c r="U198" s="19">
        <v>53.942077349411498</v>
      </c>
      <c r="V198" s="19">
        <v>60.551006808334002</v>
      </c>
      <c r="W198" s="19">
        <v>3.304464729461202</v>
      </c>
      <c r="X198" s="19">
        <v>3.3044647294613014</v>
      </c>
    </row>
    <row r="199" spans="15:24">
      <c r="O199" s="19" t="s">
        <v>394</v>
      </c>
      <c r="P199" s="19" t="s">
        <v>30</v>
      </c>
      <c r="Q199" s="19" t="s">
        <v>20</v>
      </c>
      <c r="R199" s="19">
        <v>3</v>
      </c>
      <c r="S199" s="19" t="s">
        <v>0</v>
      </c>
      <c r="T199" s="19">
        <v>56.3837539624679</v>
      </c>
      <c r="U199" s="19">
        <v>53.711679807908403</v>
      </c>
      <c r="V199" s="19">
        <v>59.055828117027502</v>
      </c>
      <c r="W199" s="19">
        <v>2.6720741545596027</v>
      </c>
      <c r="X199" s="19">
        <v>2.6720741545594962</v>
      </c>
    </row>
    <row r="200" spans="15:24">
      <c r="O200" s="19" t="s">
        <v>395</v>
      </c>
      <c r="P200" s="19" t="s">
        <v>30</v>
      </c>
      <c r="Q200" s="19" t="s">
        <v>20</v>
      </c>
      <c r="R200" s="19">
        <v>4</v>
      </c>
      <c r="S200" s="19" t="s">
        <v>0</v>
      </c>
      <c r="T200" s="19">
        <v>55.5862795728546</v>
      </c>
      <c r="U200" s="19">
        <v>52.256682271932299</v>
      </c>
      <c r="V200" s="19">
        <v>58.915876873776902</v>
      </c>
      <c r="W200" s="19">
        <v>3.3295973009223019</v>
      </c>
      <c r="X200" s="19">
        <v>3.3295973009223019</v>
      </c>
    </row>
    <row r="201" spans="15:24">
      <c r="O201" s="19" t="s">
        <v>396</v>
      </c>
      <c r="P201" s="19" t="s">
        <v>30</v>
      </c>
      <c r="Q201" s="19" t="s">
        <v>20</v>
      </c>
      <c r="R201" s="19">
        <v>5</v>
      </c>
      <c r="S201" s="19" t="s">
        <v>0</v>
      </c>
      <c r="T201" s="19">
        <v>53.153894990790597</v>
      </c>
      <c r="U201" s="19">
        <v>50.487594648957902</v>
      </c>
      <c r="V201" s="19">
        <v>55.820195332623399</v>
      </c>
      <c r="W201" s="19">
        <v>2.6663003418328017</v>
      </c>
      <c r="X201" s="19">
        <v>2.6663003418326952</v>
      </c>
    </row>
    <row r="202" spans="15:24">
      <c r="O202" s="19" t="s">
        <v>397</v>
      </c>
      <c r="P202" s="19" t="s">
        <v>31</v>
      </c>
      <c r="Q202" s="19" t="s">
        <v>20</v>
      </c>
      <c r="R202" s="19">
        <v>0</v>
      </c>
      <c r="S202" s="19" t="s">
        <v>0</v>
      </c>
      <c r="T202" s="19">
        <v>61.189340925423899</v>
      </c>
      <c r="U202" s="19">
        <v>59.994619463682298</v>
      </c>
      <c r="V202" s="19">
        <v>62.3840623871655</v>
      </c>
      <c r="W202" s="19">
        <v>1.1947214617416009</v>
      </c>
      <c r="X202" s="19">
        <v>1.1947214617416009</v>
      </c>
    </row>
    <row r="203" spans="15:24">
      <c r="O203" s="19" t="s">
        <v>398</v>
      </c>
      <c r="P203" s="19" t="s">
        <v>31</v>
      </c>
      <c r="Q203" s="19" t="s">
        <v>20</v>
      </c>
      <c r="R203" s="19">
        <v>1</v>
      </c>
      <c r="S203" s="19" t="s">
        <v>0</v>
      </c>
      <c r="T203" s="19">
        <v>69.121957942418604</v>
      </c>
      <c r="U203" s="19">
        <v>66.795105316425307</v>
      </c>
      <c r="V203" s="19">
        <v>71.448810568411801</v>
      </c>
      <c r="W203" s="19">
        <v>2.3268526259931974</v>
      </c>
      <c r="X203" s="19">
        <v>2.3268526259932969</v>
      </c>
    </row>
    <row r="204" spans="15:24">
      <c r="O204" s="19" t="s">
        <v>399</v>
      </c>
      <c r="P204" s="19" t="s">
        <v>31</v>
      </c>
      <c r="Q204" s="19" t="s">
        <v>20</v>
      </c>
      <c r="R204" s="19">
        <v>2</v>
      </c>
      <c r="S204" s="19" t="s">
        <v>0</v>
      </c>
      <c r="T204" s="19">
        <v>63.908550315106702</v>
      </c>
      <c r="U204" s="19">
        <v>61.012142940600803</v>
      </c>
      <c r="V204" s="19">
        <v>66.804957689612493</v>
      </c>
      <c r="W204" s="19">
        <v>2.8964073745057917</v>
      </c>
      <c r="X204" s="19">
        <v>2.8964073745058982</v>
      </c>
    </row>
    <row r="205" spans="15:24">
      <c r="O205" s="19" t="s">
        <v>400</v>
      </c>
      <c r="P205" s="19" t="s">
        <v>31</v>
      </c>
      <c r="Q205" s="19" t="s">
        <v>20</v>
      </c>
      <c r="R205" s="19">
        <v>3</v>
      </c>
      <c r="S205" s="19" t="s">
        <v>0</v>
      </c>
      <c r="T205" s="19">
        <v>61.112469470548497</v>
      </c>
      <c r="U205" s="19">
        <v>58.452660675679603</v>
      </c>
      <c r="V205" s="19">
        <v>63.772278265417398</v>
      </c>
      <c r="W205" s="19">
        <v>2.6598087948689013</v>
      </c>
      <c r="X205" s="19">
        <v>2.6598087948688942</v>
      </c>
    </row>
    <row r="206" spans="15:24">
      <c r="O206" s="19" t="s">
        <v>401</v>
      </c>
      <c r="P206" s="19" t="s">
        <v>31</v>
      </c>
      <c r="Q206" s="19" t="s">
        <v>20</v>
      </c>
      <c r="R206" s="19">
        <v>4</v>
      </c>
      <c r="S206" s="19" t="s">
        <v>0</v>
      </c>
      <c r="T206" s="19">
        <v>56.830227471022397</v>
      </c>
      <c r="U206" s="19">
        <v>53.849765308362002</v>
      </c>
      <c r="V206" s="19">
        <v>59.810689633682799</v>
      </c>
      <c r="W206" s="19">
        <v>2.9804621626604018</v>
      </c>
      <c r="X206" s="19">
        <v>2.9804621626603947</v>
      </c>
    </row>
    <row r="207" spans="15:24">
      <c r="O207" s="19" t="s">
        <v>402</v>
      </c>
      <c r="P207" s="19" t="s">
        <v>31</v>
      </c>
      <c r="Q207" s="19" t="s">
        <v>20</v>
      </c>
      <c r="R207" s="19">
        <v>5</v>
      </c>
      <c r="S207" s="19" t="s">
        <v>0</v>
      </c>
      <c r="T207" s="19">
        <v>54.464947741477303</v>
      </c>
      <c r="U207" s="19">
        <v>51.680580106706799</v>
      </c>
      <c r="V207" s="19">
        <v>57.2493153762478</v>
      </c>
      <c r="W207" s="19">
        <v>2.7843676347704971</v>
      </c>
      <c r="X207" s="19">
        <v>2.7843676347705042</v>
      </c>
    </row>
    <row r="208" spans="15:24">
      <c r="O208" s="19" t="s">
        <v>403</v>
      </c>
      <c r="P208" s="19" t="s">
        <v>32</v>
      </c>
      <c r="Q208" s="19" t="s">
        <v>20</v>
      </c>
      <c r="R208" s="19">
        <v>0</v>
      </c>
      <c r="S208" s="19" t="s">
        <v>0</v>
      </c>
      <c r="T208" s="19">
        <v>59.425409591999902</v>
      </c>
      <c r="U208" s="19">
        <v>58.252171583815297</v>
      </c>
      <c r="V208" s="19">
        <v>60.598647600184499</v>
      </c>
      <c r="W208" s="19">
        <v>1.1732380081845974</v>
      </c>
      <c r="X208" s="19">
        <v>1.1732380081846046</v>
      </c>
    </row>
    <row r="209" spans="15:24">
      <c r="O209" s="19" t="s">
        <v>404</v>
      </c>
      <c r="P209" s="19" t="s">
        <v>32</v>
      </c>
      <c r="Q209" s="19" t="s">
        <v>20</v>
      </c>
      <c r="R209" s="19">
        <v>1</v>
      </c>
      <c r="S209" s="19" t="s">
        <v>0</v>
      </c>
      <c r="T209" s="19">
        <v>66.6959179529224</v>
      </c>
      <c r="U209" s="19">
        <v>63.543913894723403</v>
      </c>
      <c r="V209" s="19">
        <v>69.847922011121398</v>
      </c>
      <c r="W209" s="19">
        <v>3.1520040581989974</v>
      </c>
      <c r="X209" s="19">
        <v>3.1520040581989974</v>
      </c>
    </row>
    <row r="210" spans="15:24">
      <c r="O210" s="19" t="s">
        <v>405</v>
      </c>
      <c r="P210" s="19" t="s">
        <v>32</v>
      </c>
      <c r="Q210" s="19" t="s">
        <v>20</v>
      </c>
      <c r="R210" s="19">
        <v>2</v>
      </c>
      <c r="S210" s="19" t="s">
        <v>0</v>
      </c>
      <c r="T210" s="19">
        <v>64.391470848335899</v>
      </c>
      <c r="U210" s="19">
        <v>62.065376072047698</v>
      </c>
      <c r="V210" s="19">
        <v>66.7175656246242</v>
      </c>
      <c r="W210" s="19">
        <v>2.3260947762883006</v>
      </c>
      <c r="X210" s="19">
        <v>2.3260947762882012</v>
      </c>
    </row>
    <row r="211" spans="15:24">
      <c r="O211" s="19" t="s">
        <v>406</v>
      </c>
      <c r="P211" s="19" t="s">
        <v>32</v>
      </c>
      <c r="Q211" s="19" t="s">
        <v>20</v>
      </c>
      <c r="R211" s="19">
        <v>3</v>
      </c>
      <c r="S211" s="19" t="s">
        <v>0</v>
      </c>
      <c r="T211" s="19">
        <v>58.486535992928602</v>
      </c>
      <c r="U211" s="19">
        <v>55.674258484934498</v>
      </c>
      <c r="V211" s="19">
        <v>61.298813500922599</v>
      </c>
      <c r="W211" s="19">
        <v>2.812277507993997</v>
      </c>
      <c r="X211" s="19">
        <v>2.8122775079941036</v>
      </c>
    </row>
    <row r="212" spans="15:24">
      <c r="O212" s="19" t="s">
        <v>407</v>
      </c>
      <c r="P212" s="19" t="s">
        <v>32</v>
      </c>
      <c r="Q212" s="19" t="s">
        <v>20</v>
      </c>
      <c r="R212" s="19">
        <v>4</v>
      </c>
      <c r="S212" s="19" t="s">
        <v>0</v>
      </c>
      <c r="T212" s="19">
        <v>54.491754260695302</v>
      </c>
      <c r="U212" s="19">
        <v>51.755385344614403</v>
      </c>
      <c r="V212" s="19">
        <v>57.2281231767763</v>
      </c>
      <c r="W212" s="19">
        <v>2.7363689160809983</v>
      </c>
      <c r="X212" s="19">
        <v>2.7363689160808988</v>
      </c>
    </row>
    <row r="213" spans="15:24">
      <c r="O213" s="19" t="s">
        <v>408</v>
      </c>
      <c r="P213" s="19" t="s">
        <v>32</v>
      </c>
      <c r="Q213" s="19" t="s">
        <v>20</v>
      </c>
      <c r="R213" s="19">
        <v>5</v>
      </c>
      <c r="S213" s="19" t="s">
        <v>0</v>
      </c>
      <c r="T213" s="19">
        <v>52.865093310956297</v>
      </c>
      <c r="U213" s="19">
        <v>50.189987716875898</v>
      </c>
      <c r="V213" s="19">
        <v>55.540198905036704</v>
      </c>
      <c r="W213" s="19">
        <v>2.6751055940804065</v>
      </c>
      <c r="X213" s="19">
        <v>2.6751055940803994</v>
      </c>
    </row>
    <row r="214" spans="15:24">
      <c r="O214" s="19" t="s">
        <v>409</v>
      </c>
      <c r="P214" s="19" t="s">
        <v>33</v>
      </c>
      <c r="Q214" s="19" t="s">
        <v>20</v>
      </c>
      <c r="R214" s="19">
        <v>0</v>
      </c>
      <c r="S214" s="19" t="s">
        <v>0</v>
      </c>
      <c r="T214" s="19">
        <v>62.977309631378802</v>
      </c>
      <c r="U214" s="19">
        <v>62.029107634184598</v>
      </c>
      <c r="V214" s="19">
        <v>63.925511628572998</v>
      </c>
      <c r="W214" s="19">
        <v>0.94820199719419662</v>
      </c>
      <c r="X214" s="19">
        <v>0.94820199719420373</v>
      </c>
    </row>
    <row r="215" spans="15:24">
      <c r="O215" s="19" t="s">
        <v>410</v>
      </c>
      <c r="P215" s="19" t="s">
        <v>33</v>
      </c>
      <c r="Q215" s="19" t="s">
        <v>20</v>
      </c>
      <c r="R215" s="19">
        <v>1</v>
      </c>
      <c r="S215" s="19" t="s">
        <v>0</v>
      </c>
      <c r="T215" s="19">
        <v>71.307311366590596</v>
      </c>
      <c r="U215" s="19">
        <v>69.297038480635294</v>
      </c>
      <c r="V215" s="19">
        <v>73.317584252545998</v>
      </c>
      <c r="W215" s="19">
        <v>2.010272885955402</v>
      </c>
      <c r="X215" s="19">
        <v>2.0102728859553025</v>
      </c>
    </row>
    <row r="216" spans="15:24">
      <c r="O216" s="19" t="s">
        <v>411</v>
      </c>
      <c r="P216" s="19" t="s">
        <v>33</v>
      </c>
      <c r="Q216" s="19" t="s">
        <v>20</v>
      </c>
      <c r="R216" s="19">
        <v>2</v>
      </c>
      <c r="S216" s="19" t="s">
        <v>0</v>
      </c>
      <c r="T216" s="19">
        <v>66.815437786451298</v>
      </c>
      <c r="U216" s="19">
        <v>64.771316951734093</v>
      </c>
      <c r="V216" s="19">
        <v>68.859558621168603</v>
      </c>
      <c r="W216" s="19">
        <v>2.0441208347173045</v>
      </c>
      <c r="X216" s="19">
        <v>2.0441208347172051</v>
      </c>
    </row>
    <row r="217" spans="15:24">
      <c r="O217" s="19" t="s">
        <v>412</v>
      </c>
      <c r="P217" s="19" t="s">
        <v>33</v>
      </c>
      <c r="Q217" s="19" t="s">
        <v>20</v>
      </c>
      <c r="R217" s="19">
        <v>3</v>
      </c>
      <c r="S217" s="19" t="s">
        <v>0</v>
      </c>
      <c r="T217" s="19">
        <v>64.651885629965705</v>
      </c>
      <c r="U217" s="19">
        <v>62.478234442387901</v>
      </c>
      <c r="V217" s="19">
        <v>66.825536817543494</v>
      </c>
      <c r="W217" s="19">
        <v>2.1736511875777893</v>
      </c>
      <c r="X217" s="19">
        <v>2.1736511875778035</v>
      </c>
    </row>
    <row r="218" spans="15:24">
      <c r="O218" s="19" t="s">
        <v>413</v>
      </c>
      <c r="P218" s="19" t="s">
        <v>33</v>
      </c>
      <c r="Q218" s="19" t="s">
        <v>20</v>
      </c>
      <c r="R218" s="19">
        <v>4</v>
      </c>
      <c r="S218" s="19" t="s">
        <v>0</v>
      </c>
      <c r="T218" s="19">
        <v>59.110429459861599</v>
      </c>
      <c r="U218" s="19">
        <v>56.899325657760102</v>
      </c>
      <c r="V218" s="19">
        <v>61.321533261963097</v>
      </c>
      <c r="W218" s="19">
        <v>2.2111038021014977</v>
      </c>
      <c r="X218" s="19">
        <v>2.2111038021014977</v>
      </c>
    </row>
    <row r="219" spans="15:24">
      <c r="O219" s="19" t="s">
        <v>414</v>
      </c>
      <c r="P219" s="19" t="s">
        <v>33</v>
      </c>
      <c r="Q219" s="19" t="s">
        <v>20</v>
      </c>
      <c r="R219" s="19">
        <v>5</v>
      </c>
      <c r="S219" s="19" t="s">
        <v>0</v>
      </c>
      <c r="T219" s="19">
        <v>52.695997956058299</v>
      </c>
      <c r="U219" s="19">
        <v>50.254058648615597</v>
      </c>
      <c r="V219" s="19">
        <v>55.137937263501101</v>
      </c>
      <c r="W219" s="19">
        <v>2.4419393074428015</v>
      </c>
      <c r="X219" s="19">
        <v>2.441939307442702</v>
      </c>
    </row>
    <row r="220" spans="15:24">
      <c r="O220" s="19" t="s">
        <v>415</v>
      </c>
      <c r="P220" s="19" t="s">
        <v>34</v>
      </c>
      <c r="Q220" s="19" t="s">
        <v>20</v>
      </c>
      <c r="R220" s="19">
        <v>0</v>
      </c>
      <c r="S220" s="19" t="s">
        <v>0</v>
      </c>
      <c r="T220" s="19">
        <v>61.318761355076802</v>
      </c>
      <c r="U220" s="19">
        <v>60.246353593357398</v>
      </c>
      <c r="V220" s="19">
        <v>62.391169116796199</v>
      </c>
      <c r="W220" s="19">
        <v>1.072407761719397</v>
      </c>
      <c r="X220" s="19">
        <v>1.0724077617194041</v>
      </c>
    </row>
    <row r="221" spans="15:24">
      <c r="O221" s="19" t="s">
        <v>416</v>
      </c>
      <c r="P221" s="19" t="s">
        <v>34</v>
      </c>
      <c r="Q221" s="19" t="s">
        <v>20</v>
      </c>
      <c r="R221" s="19">
        <v>1</v>
      </c>
      <c r="S221" s="19" t="s">
        <v>0</v>
      </c>
      <c r="T221" s="19">
        <v>67.021166785926098</v>
      </c>
      <c r="U221" s="19">
        <v>64.961259189233004</v>
      </c>
      <c r="V221" s="19">
        <v>69.081074382619207</v>
      </c>
      <c r="W221" s="19">
        <v>2.0599075966931082</v>
      </c>
      <c r="X221" s="19">
        <v>2.059907596693094</v>
      </c>
    </row>
    <row r="222" spans="15:24">
      <c r="O222" s="19" t="s">
        <v>417</v>
      </c>
      <c r="P222" s="19" t="s">
        <v>34</v>
      </c>
      <c r="Q222" s="19" t="s">
        <v>20</v>
      </c>
      <c r="R222" s="19">
        <v>2</v>
      </c>
      <c r="S222" s="19" t="s">
        <v>0</v>
      </c>
      <c r="T222" s="19">
        <v>62.705038208106899</v>
      </c>
      <c r="U222" s="19">
        <v>60.0869893002086</v>
      </c>
      <c r="V222" s="19">
        <v>65.323087116005098</v>
      </c>
      <c r="W222" s="19">
        <v>2.6180489078981992</v>
      </c>
      <c r="X222" s="19">
        <v>2.6180489078982987</v>
      </c>
    </row>
    <row r="223" spans="15:24">
      <c r="O223" s="19" t="s">
        <v>418</v>
      </c>
      <c r="P223" s="19" t="s">
        <v>34</v>
      </c>
      <c r="Q223" s="19" t="s">
        <v>20</v>
      </c>
      <c r="R223" s="19">
        <v>3</v>
      </c>
      <c r="S223" s="19" t="s">
        <v>0</v>
      </c>
      <c r="T223" s="19">
        <v>62.166612732303697</v>
      </c>
      <c r="U223" s="19">
        <v>59.8557837931587</v>
      </c>
      <c r="V223" s="19">
        <v>64.477441671448702</v>
      </c>
      <c r="W223" s="19">
        <v>2.3108289391450043</v>
      </c>
      <c r="X223" s="19">
        <v>2.3108289391449972</v>
      </c>
    </row>
    <row r="224" spans="15:24">
      <c r="O224" s="19" t="s">
        <v>419</v>
      </c>
      <c r="P224" s="19" t="s">
        <v>34</v>
      </c>
      <c r="Q224" s="19" t="s">
        <v>20</v>
      </c>
      <c r="R224" s="19">
        <v>4</v>
      </c>
      <c r="S224" s="19" t="s">
        <v>0</v>
      </c>
      <c r="T224" s="19">
        <v>59.647529768072602</v>
      </c>
      <c r="U224" s="19">
        <v>57.341885419327902</v>
      </c>
      <c r="V224" s="19">
        <v>61.953174116817301</v>
      </c>
      <c r="W224" s="19">
        <v>2.3056443487446998</v>
      </c>
      <c r="X224" s="19">
        <v>2.3056443487446998</v>
      </c>
    </row>
    <row r="225" spans="15:24">
      <c r="O225" s="19" t="s">
        <v>420</v>
      </c>
      <c r="P225" s="19" t="s">
        <v>34</v>
      </c>
      <c r="Q225" s="19" t="s">
        <v>20</v>
      </c>
      <c r="R225" s="19">
        <v>5</v>
      </c>
      <c r="S225" s="19" t="s">
        <v>0</v>
      </c>
      <c r="T225" s="19">
        <v>54.745990818311398</v>
      </c>
      <c r="U225" s="19">
        <v>52.0821222518775</v>
      </c>
      <c r="V225" s="19">
        <v>57.409859384745403</v>
      </c>
      <c r="W225" s="19">
        <v>2.6638685664340045</v>
      </c>
      <c r="X225" s="19">
        <v>2.6638685664338979</v>
      </c>
    </row>
    <row r="226" spans="15:24">
      <c r="O226" s="19" t="s">
        <v>421</v>
      </c>
      <c r="P226" s="19" t="s">
        <v>36</v>
      </c>
      <c r="Q226" s="19" t="s">
        <v>20</v>
      </c>
      <c r="R226" s="19">
        <v>0</v>
      </c>
      <c r="S226" s="19" t="s">
        <v>0</v>
      </c>
      <c r="T226" s="19">
        <v>66.421360531702604</v>
      </c>
      <c r="U226" s="19">
        <v>65.322281550056999</v>
      </c>
      <c r="V226" s="19">
        <v>67.520439513348094</v>
      </c>
      <c r="W226" s="19">
        <v>1.0990789816454907</v>
      </c>
      <c r="X226" s="19">
        <v>1.0990789816456044</v>
      </c>
    </row>
    <row r="227" spans="15:24">
      <c r="O227" s="19" t="s">
        <v>422</v>
      </c>
      <c r="P227" s="19" t="s">
        <v>36</v>
      </c>
      <c r="Q227" s="19" t="s">
        <v>20</v>
      </c>
      <c r="R227" s="19">
        <v>1</v>
      </c>
      <c r="S227" s="19" t="s">
        <v>0</v>
      </c>
      <c r="T227" s="19">
        <v>69.996361901561599</v>
      </c>
      <c r="U227" s="19">
        <v>67.635301986456199</v>
      </c>
      <c r="V227" s="19">
        <v>72.357421816667099</v>
      </c>
      <c r="W227" s="19">
        <v>2.3610599151054998</v>
      </c>
      <c r="X227" s="19">
        <v>2.3610599151054004</v>
      </c>
    </row>
    <row r="228" spans="15:24">
      <c r="O228" s="19" t="s">
        <v>423</v>
      </c>
      <c r="P228" s="19" t="s">
        <v>36</v>
      </c>
      <c r="Q228" s="19" t="s">
        <v>20</v>
      </c>
      <c r="R228" s="19">
        <v>2</v>
      </c>
      <c r="S228" s="19" t="s">
        <v>0</v>
      </c>
      <c r="T228" s="19">
        <v>70.240352784490995</v>
      </c>
      <c r="U228" s="19">
        <v>67.912146353726101</v>
      </c>
      <c r="V228" s="19">
        <v>72.568559215255902</v>
      </c>
      <c r="W228" s="19">
        <v>2.328206430764908</v>
      </c>
      <c r="X228" s="19">
        <v>2.3282064307648938</v>
      </c>
    </row>
    <row r="229" spans="15:24">
      <c r="O229" s="19" t="s">
        <v>424</v>
      </c>
      <c r="P229" s="19" t="s">
        <v>36</v>
      </c>
      <c r="Q229" s="19" t="s">
        <v>20</v>
      </c>
      <c r="R229" s="19">
        <v>3</v>
      </c>
      <c r="S229" s="19" t="s">
        <v>0</v>
      </c>
      <c r="T229" s="19">
        <v>66.624313281892</v>
      </c>
      <c r="U229" s="19">
        <v>64.485655309541102</v>
      </c>
      <c r="V229" s="19">
        <v>68.762971254242998</v>
      </c>
      <c r="W229" s="19">
        <v>2.1386579723509982</v>
      </c>
      <c r="X229" s="19">
        <v>2.1386579723508987</v>
      </c>
    </row>
    <row r="230" spans="15:24">
      <c r="O230" s="19" t="s">
        <v>425</v>
      </c>
      <c r="P230" s="19" t="s">
        <v>36</v>
      </c>
      <c r="Q230" s="19" t="s">
        <v>20</v>
      </c>
      <c r="R230" s="19">
        <v>4</v>
      </c>
      <c r="S230" s="19" t="s">
        <v>0</v>
      </c>
      <c r="T230" s="19">
        <v>62.768740906868203</v>
      </c>
      <c r="U230" s="19">
        <v>60.190732860187701</v>
      </c>
      <c r="V230" s="19">
        <v>65.346748953548598</v>
      </c>
      <c r="W230" s="19">
        <v>2.5780080466803952</v>
      </c>
      <c r="X230" s="19">
        <v>2.5780080466805018</v>
      </c>
    </row>
    <row r="231" spans="15:24">
      <c r="O231" s="19" t="s">
        <v>426</v>
      </c>
      <c r="P231" s="19" t="s">
        <v>36</v>
      </c>
      <c r="Q231" s="19" t="s">
        <v>20</v>
      </c>
      <c r="R231" s="19">
        <v>5</v>
      </c>
      <c r="S231" s="19" t="s">
        <v>0</v>
      </c>
      <c r="T231" s="19">
        <v>63.810047824814497</v>
      </c>
      <c r="U231" s="19">
        <v>60.5657726269121</v>
      </c>
      <c r="V231" s="19">
        <v>67.054323022716801</v>
      </c>
      <c r="W231" s="19">
        <v>3.2442751979023043</v>
      </c>
      <c r="X231" s="19">
        <v>3.2442751979023967</v>
      </c>
    </row>
    <row r="232" spans="15:24">
      <c r="O232" s="19" t="s">
        <v>427</v>
      </c>
      <c r="P232" s="19" t="s">
        <v>37</v>
      </c>
      <c r="Q232" s="19" t="s">
        <v>20</v>
      </c>
      <c r="R232" s="19">
        <v>0</v>
      </c>
      <c r="S232" s="19" t="s">
        <v>0</v>
      </c>
      <c r="T232" s="19">
        <v>65.711703495595501</v>
      </c>
      <c r="U232" s="19">
        <v>64.6075715605309</v>
      </c>
      <c r="V232" s="19">
        <v>66.815835430660201</v>
      </c>
      <c r="W232" s="19">
        <v>1.1041319350647001</v>
      </c>
      <c r="X232" s="19">
        <v>1.1041319350646006</v>
      </c>
    </row>
    <row r="233" spans="15:24">
      <c r="O233" s="19" t="s">
        <v>428</v>
      </c>
      <c r="P233" s="19" t="s">
        <v>37</v>
      </c>
      <c r="Q233" s="19" t="s">
        <v>20</v>
      </c>
      <c r="R233" s="19">
        <v>1</v>
      </c>
      <c r="S233" s="19" t="s">
        <v>0</v>
      </c>
      <c r="T233" s="19">
        <v>69.799245223416193</v>
      </c>
      <c r="U233" s="19">
        <v>67.097720509904093</v>
      </c>
      <c r="V233" s="19">
        <v>72.500769936928293</v>
      </c>
      <c r="W233" s="19">
        <v>2.7015247135121001</v>
      </c>
      <c r="X233" s="19">
        <v>2.7015247135121001</v>
      </c>
    </row>
    <row r="234" spans="15:24">
      <c r="O234" s="19" t="s">
        <v>429</v>
      </c>
      <c r="P234" s="19" t="s">
        <v>37</v>
      </c>
      <c r="Q234" s="19" t="s">
        <v>20</v>
      </c>
      <c r="R234" s="19">
        <v>2</v>
      </c>
      <c r="S234" s="19" t="s">
        <v>0</v>
      </c>
      <c r="T234" s="19">
        <v>69.888179718170207</v>
      </c>
      <c r="U234" s="19">
        <v>67.628645825936204</v>
      </c>
      <c r="V234" s="19">
        <v>72.147713610404296</v>
      </c>
      <c r="W234" s="19">
        <v>2.2595338922340886</v>
      </c>
      <c r="X234" s="19">
        <v>2.2595338922340034</v>
      </c>
    </row>
    <row r="235" spans="15:24">
      <c r="O235" s="19" t="s">
        <v>430</v>
      </c>
      <c r="P235" s="19" t="s">
        <v>37</v>
      </c>
      <c r="Q235" s="19" t="s">
        <v>20</v>
      </c>
      <c r="R235" s="19">
        <v>3</v>
      </c>
      <c r="S235" s="19" t="s">
        <v>0</v>
      </c>
      <c r="T235" s="19">
        <v>66.371208110841295</v>
      </c>
      <c r="U235" s="19">
        <v>63.796220952430602</v>
      </c>
      <c r="V235" s="19">
        <v>68.946195269252001</v>
      </c>
      <c r="W235" s="19">
        <v>2.5749871584107069</v>
      </c>
      <c r="X235" s="19">
        <v>2.5749871584106927</v>
      </c>
    </row>
    <row r="236" spans="15:24">
      <c r="O236" s="19" t="s">
        <v>431</v>
      </c>
      <c r="P236" s="19" t="s">
        <v>37</v>
      </c>
      <c r="Q236" s="19" t="s">
        <v>20</v>
      </c>
      <c r="R236" s="19">
        <v>4</v>
      </c>
      <c r="S236" s="19" t="s">
        <v>0</v>
      </c>
      <c r="T236" s="19">
        <v>64.214824400187396</v>
      </c>
      <c r="U236" s="19">
        <v>61.881529339618503</v>
      </c>
      <c r="V236" s="19">
        <v>66.548119460756396</v>
      </c>
      <c r="W236" s="19">
        <v>2.3332950605690002</v>
      </c>
      <c r="X236" s="19">
        <v>2.3332950605688936</v>
      </c>
    </row>
    <row r="237" spans="15:24">
      <c r="O237" s="19" t="s">
        <v>432</v>
      </c>
      <c r="P237" s="19" t="s">
        <v>37</v>
      </c>
      <c r="Q237" s="19" t="s">
        <v>20</v>
      </c>
      <c r="R237" s="19">
        <v>5</v>
      </c>
      <c r="S237" s="19" t="s">
        <v>0</v>
      </c>
      <c r="T237" s="19">
        <v>59.332436800746798</v>
      </c>
      <c r="U237" s="19">
        <v>56.634562713826902</v>
      </c>
      <c r="V237" s="19">
        <v>62.030310887666602</v>
      </c>
      <c r="W237" s="19">
        <v>2.6978740869198035</v>
      </c>
      <c r="X237" s="19">
        <v>2.6978740869198958</v>
      </c>
    </row>
    <row r="238" spans="15:24">
      <c r="O238" s="19" t="s">
        <v>433</v>
      </c>
      <c r="P238" s="19" t="s">
        <v>38</v>
      </c>
      <c r="Q238" s="19" t="s">
        <v>20</v>
      </c>
      <c r="R238" s="19">
        <v>0</v>
      </c>
      <c r="S238" s="19" t="s">
        <v>0</v>
      </c>
      <c r="T238" s="19">
        <v>64.222707788759294</v>
      </c>
      <c r="U238" s="19">
        <v>63.054100284549797</v>
      </c>
      <c r="V238" s="19">
        <v>65.391315292968798</v>
      </c>
      <c r="W238" s="19">
        <v>1.1686075042095041</v>
      </c>
      <c r="X238" s="19">
        <v>1.168607504209497</v>
      </c>
    </row>
    <row r="239" spans="15:24">
      <c r="O239" s="19" t="s">
        <v>434</v>
      </c>
      <c r="P239" s="19" t="s">
        <v>38</v>
      </c>
      <c r="Q239" s="19" t="s">
        <v>20</v>
      </c>
      <c r="R239" s="19">
        <v>1</v>
      </c>
      <c r="S239" s="19" t="s">
        <v>0</v>
      </c>
      <c r="T239" s="19">
        <v>69.299808312096005</v>
      </c>
      <c r="U239" s="19">
        <v>66.923538451383493</v>
      </c>
      <c r="V239" s="19">
        <v>71.676078172808403</v>
      </c>
      <c r="W239" s="19">
        <v>2.376269860712398</v>
      </c>
      <c r="X239" s="19">
        <v>2.3762698607125117</v>
      </c>
    </row>
    <row r="240" spans="15:24">
      <c r="O240" s="19" t="s">
        <v>435</v>
      </c>
      <c r="P240" s="19" t="s">
        <v>38</v>
      </c>
      <c r="Q240" s="19" t="s">
        <v>20</v>
      </c>
      <c r="R240" s="19">
        <v>2</v>
      </c>
      <c r="S240" s="19" t="s">
        <v>0</v>
      </c>
      <c r="T240" s="19">
        <v>66.655069955144995</v>
      </c>
      <c r="U240" s="19">
        <v>63.789357991771801</v>
      </c>
      <c r="V240" s="19">
        <v>69.520781918518196</v>
      </c>
      <c r="W240" s="19">
        <v>2.8657119633732009</v>
      </c>
      <c r="X240" s="19">
        <v>2.8657119633731938</v>
      </c>
    </row>
    <row r="241" spans="15:24">
      <c r="O241" s="19" t="s">
        <v>436</v>
      </c>
      <c r="P241" s="19" t="s">
        <v>38</v>
      </c>
      <c r="Q241" s="19" t="s">
        <v>20</v>
      </c>
      <c r="R241" s="19">
        <v>3</v>
      </c>
      <c r="S241" s="19" t="s">
        <v>0</v>
      </c>
      <c r="T241" s="19">
        <v>66.338418392500103</v>
      </c>
      <c r="U241" s="19">
        <v>63.911060285732702</v>
      </c>
      <c r="V241" s="19">
        <v>68.765776499267403</v>
      </c>
      <c r="W241" s="19">
        <v>2.4273581067673007</v>
      </c>
      <c r="X241" s="19">
        <v>2.4273581067674002</v>
      </c>
    </row>
    <row r="242" spans="15:24">
      <c r="O242" s="19" t="s">
        <v>437</v>
      </c>
      <c r="P242" s="19" t="s">
        <v>38</v>
      </c>
      <c r="Q242" s="19" t="s">
        <v>20</v>
      </c>
      <c r="R242" s="19">
        <v>4</v>
      </c>
      <c r="S242" s="19" t="s">
        <v>0</v>
      </c>
      <c r="T242" s="19">
        <v>62.578424521640599</v>
      </c>
      <c r="U242" s="19">
        <v>59.787521975305502</v>
      </c>
      <c r="V242" s="19">
        <v>65.369327067975803</v>
      </c>
      <c r="W242" s="19">
        <v>2.7909025463352037</v>
      </c>
      <c r="X242" s="19">
        <v>2.7909025463350972</v>
      </c>
    </row>
    <row r="243" spans="15:24">
      <c r="O243" s="19" t="s">
        <v>438</v>
      </c>
      <c r="P243" s="19" t="s">
        <v>38</v>
      </c>
      <c r="Q243" s="19" t="s">
        <v>20</v>
      </c>
      <c r="R243" s="19">
        <v>5</v>
      </c>
      <c r="S243" s="19" t="s">
        <v>0</v>
      </c>
      <c r="T243" s="19">
        <v>55.242003409089001</v>
      </c>
      <c r="U243" s="19">
        <v>52.156651143334301</v>
      </c>
      <c r="V243" s="19">
        <v>58.327355674843602</v>
      </c>
      <c r="W243" s="19">
        <v>3.0853522657546009</v>
      </c>
      <c r="X243" s="19">
        <v>3.0853522657547003</v>
      </c>
    </row>
    <row r="244" spans="15:24">
      <c r="O244" s="19" t="s">
        <v>439</v>
      </c>
      <c r="P244" s="19" t="s">
        <v>39</v>
      </c>
      <c r="Q244" s="19" t="s">
        <v>20</v>
      </c>
      <c r="R244" s="19">
        <v>0</v>
      </c>
      <c r="S244" s="19" t="s">
        <v>0</v>
      </c>
      <c r="T244" s="19">
        <v>65.384377197723694</v>
      </c>
      <c r="U244" s="19">
        <v>64.306955842007298</v>
      </c>
      <c r="V244" s="19">
        <v>66.461798553440104</v>
      </c>
      <c r="W244" s="19">
        <v>1.0774213557164103</v>
      </c>
      <c r="X244" s="19">
        <v>1.0774213557163961</v>
      </c>
    </row>
    <row r="245" spans="15:24">
      <c r="O245" s="19" t="s">
        <v>440</v>
      </c>
      <c r="P245" s="19" t="s">
        <v>39</v>
      </c>
      <c r="Q245" s="19" t="s">
        <v>20</v>
      </c>
      <c r="R245" s="19">
        <v>1</v>
      </c>
      <c r="S245" s="19" t="s">
        <v>0</v>
      </c>
      <c r="T245" s="19">
        <v>70.979634342748298</v>
      </c>
      <c r="U245" s="19">
        <v>68.438213175178902</v>
      </c>
      <c r="V245" s="19">
        <v>73.521055510317694</v>
      </c>
      <c r="W245" s="19">
        <v>2.5414211675693963</v>
      </c>
      <c r="X245" s="19">
        <v>2.5414211675693963</v>
      </c>
    </row>
    <row r="246" spans="15:24">
      <c r="O246" s="19" t="s">
        <v>441</v>
      </c>
      <c r="P246" s="19" t="s">
        <v>39</v>
      </c>
      <c r="Q246" s="19" t="s">
        <v>20</v>
      </c>
      <c r="R246" s="19">
        <v>2</v>
      </c>
      <c r="S246" s="19" t="s">
        <v>0</v>
      </c>
      <c r="T246" s="19">
        <v>68.274152173162307</v>
      </c>
      <c r="U246" s="19">
        <v>66.014898252035906</v>
      </c>
      <c r="V246" s="19">
        <v>70.533406094288594</v>
      </c>
      <c r="W246" s="19">
        <v>2.2592539211262874</v>
      </c>
      <c r="X246" s="19">
        <v>2.2592539211264011</v>
      </c>
    </row>
    <row r="247" spans="15:24">
      <c r="O247" s="19" t="s">
        <v>442</v>
      </c>
      <c r="P247" s="19" t="s">
        <v>39</v>
      </c>
      <c r="Q247" s="19" t="s">
        <v>20</v>
      </c>
      <c r="R247" s="19">
        <v>3</v>
      </c>
      <c r="S247" s="19" t="s">
        <v>0</v>
      </c>
      <c r="T247" s="19">
        <v>66.511993873564407</v>
      </c>
      <c r="U247" s="19">
        <v>63.7307947440002</v>
      </c>
      <c r="V247" s="19">
        <v>69.293193003128707</v>
      </c>
      <c r="W247" s="19">
        <v>2.7811991295642997</v>
      </c>
      <c r="X247" s="19">
        <v>2.7811991295642073</v>
      </c>
    </row>
    <row r="248" spans="15:24">
      <c r="O248" s="19" t="s">
        <v>443</v>
      </c>
      <c r="P248" s="19" t="s">
        <v>39</v>
      </c>
      <c r="Q248" s="19" t="s">
        <v>20</v>
      </c>
      <c r="R248" s="19">
        <v>4</v>
      </c>
      <c r="S248" s="19" t="s">
        <v>0</v>
      </c>
      <c r="T248" s="19">
        <v>63.030305672612599</v>
      </c>
      <c r="U248" s="19">
        <v>60.704220271456698</v>
      </c>
      <c r="V248" s="19">
        <v>65.356391073768407</v>
      </c>
      <c r="W248" s="19">
        <v>2.3260854011558081</v>
      </c>
      <c r="X248" s="19">
        <v>2.3260854011559005</v>
      </c>
    </row>
    <row r="249" spans="15:24">
      <c r="O249" s="19" t="s">
        <v>444</v>
      </c>
      <c r="P249" s="19" t="s">
        <v>39</v>
      </c>
      <c r="Q249" s="19" t="s">
        <v>20</v>
      </c>
      <c r="R249" s="19">
        <v>5</v>
      </c>
      <c r="S249" s="19" t="s">
        <v>0</v>
      </c>
      <c r="T249" s="19">
        <v>58.706701821769997</v>
      </c>
      <c r="U249" s="19">
        <v>55.843517924608797</v>
      </c>
      <c r="V249" s="19">
        <v>61.569885718931303</v>
      </c>
      <c r="W249" s="19">
        <v>2.8631838971613064</v>
      </c>
      <c r="X249" s="19">
        <v>2.8631838971611998</v>
      </c>
    </row>
    <row r="250" spans="15:24">
      <c r="O250" s="19" t="s">
        <v>445</v>
      </c>
      <c r="P250" s="19" t="s">
        <v>40</v>
      </c>
      <c r="Q250" s="19" t="s">
        <v>20</v>
      </c>
      <c r="R250" s="19">
        <v>0</v>
      </c>
      <c r="S250" s="19" t="s">
        <v>0</v>
      </c>
      <c r="T250" s="19">
        <v>65.896582323221807</v>
      </c>
      <c r="U250" s="19">
        <v>64.764443763441406</v>
      </c>
      <c r="V250" s="19">
        <v>67.028720883002293</v>
      </c>
      <c r="W250" s="19">
        <v>1.1321385597804863</v>
      </c>
      <c r="X250" s="19">
        <v>1.132138559780401</v>
      </c>
    </row>
    <row r="251" spans="15:24">
      <c r="O251" s="19" t="s">
        <v>446</v>
      </c>
      <c r="P251" s="19" t="s">
        <v>40</v>
      </c>
      <c r="Q251" s="19" t="s">
        <v>20</v>
      </c>
      <c r="R251" s="19">
        <v>1</v>
      </c>
      <c r="S251" s="19" t="s">
        <v>0</v>
      </c>
      <c r="T251" s="19">
        <v>69.999660318010797</v>
      </c>
      <c r="U251" s="19">
        <v>67.324331107787799</v>
      </c>
      <c r="V251" s="19">
        <v>72.674989528233795</v>
      </c>
      <c r="W251" s="19">
        <v>2.6753292102229977</v>
      </c>
      <c r="X251" s="19">
        <v>2.6753292102229977</v>
      </c>
    </row>
    <row r="252" spans="15:24">
      <c r="O252" s="19" t="s">
        <v>447</v>
      </c>
      <c r="P252" s="19" t="s">
        <v>40</v>
      </c>
      <c r="Q252" s="19" t="s">
        <v>20</v>
      </c>
      <c r="R252" s="19">
        <v>2</v>
      </c>
      <c r="S252" s="19" t="s">
        <v>0</v>
      </c>
      <c r="T252" s="19">
        <v>65.988725779213496</v>
      </c>
      <c r="U252" s="19">
        <v>63.346444965854701</v>
      </c>
      <c r="V252" s="19">
        <v>68.631006592572405</v>
      </c>
      <c r="W252" s="19">
        <v>2.6422808133589086</v>
      </c>
      <c r="X252" s="19">
        <v>2.6422808133587949</v>
      </c>
    </row>
    <row r="253" spans="15:24">
      <c r="O253" s="19" t="s">
        <v>448</v>
      </c>
      <c r="P253" s="19" t="s">
        <v>40</v>
      </c>
      <c r="Q253" s="19" t="s">
        <v>20</v>
      </c>
      <c r="R253" s="19">
        <v>3</v>
      </c>
      <c r="S253" s="19" t="s">
        <v>0</v>
      </c>
      <c r="T253" s="19">
        <v>67.428789908370405</v>
      </c>
      <c r="U253" s="19">
        <v>65.178222067636099</v>
      </c>
      <c r="V253" s="19">
        <v>69.679357749104597</v>
      </c>
      <c r="W253" s="19">
        <v>2.2505678407341918</v>
      </c>
      <c r="X253" s="19">
        <v>2.2505678407343055</v>
      </c>
    </row>
    <row r="254" spans="15:24">
      <c r="O254" s="19" t="s">
        <v>449</v>
      </c>
      <c r="P254" s="19" t="s">
        <v>40</v>
      </c>
      <c r="Q254" s="19" t="s">
        <v>20</v>
      </c>
      <c r="R254" s="19">
        <v>4</v>
      </c>
      <c r="S254" s="19" t="s">
        <v>0</v>
      </c>
      <c r="T254" s="19">
        <v>66.019397955141002</v>
      </c>
      <c r="U254" s="19">
        <v>63.807056407749997</v>
      </c>
      <c r="V254" s="19">
        <v>68.231739502531994</v>
      </c>
      <c r="W254" s="19">
        <v>2.2123415473909915</v>
      </c>
      <c r="X254" s="19">
        <v>2.2123415473910057</v>
      </c>
    </row>
    <row r="255" spans="15:24">
      <c r="O255" s="19" t="s">
        <v>450</v>
      </c>
      <c r="P255" s="19" t="s">
        <v>40</v>
      </c>
      <c r="Q255" s="19" t="s">
        <v>20</v>
      </c>
      <c r="R255" s="19">
        <v>5</v>
      </c>
      <c r="S255" s="19" t="s">
        <v>0</v>
      </c>
      <c r="T255" s="19">
        <v>62.223189331133497</v>
      </c>
      <c r="U255" s="19">
        <v>59.686716145862498</v>
      </c>
      <c r="V255" s="19">
        <v>64.759662516404404</v>
      </c>
      <c r="W255" s="19">
        <v>2.536473185270907</v>
      </c>
      <c r="X255" s="19">
        <v>2.5364731852709994</v>
      </c>
    </row>
    <row r="256" spans="15:24">
      <c r="O256" s="19" t="s">
        <v>451</v>
      </c>
      <c r="P256" s="19" t="s">
        <v>41</v>
      </c>
      <c r="Q256" s="19" t="s">
        <v>20</v>
      </c>
      <c r="R256" s="19">
        <v>0</v>
      </c>
      <c r="S256" s="19" t="s">
        <v>0</v>
      </c>
      <c r="T256" s="19">
        <v>65.251392670684794</v>
      </c>
      <c r="U256" s="19">
        <v>64.182500746336601</v>
      </c>
      <c r="V256" s="19">
        <v>66.320284595033101</v>
      </c>
      <c r="W256" s="19">
        <v>1.068891924348307</v>
      </c>
      <c r="X256" s="19">
        <v>1.0688919243481934</v>
      </c>
    </row>
    <row r="257" spans="15:24">
      <c r="O257" s="19" t="s">
        <v>452</v>
      </c>
      <c r="P257" s="19" t="s">
        <v>41</v>
      </c>
      <c r="Q257" s="19" t="s">
        <v>20</v>
      </c>
      <c r="R257" s="19">
        <v>1</v>
      </c>
      <c r="S257" s="19" t="s">
        <v>0</v>
      </c>
      <c r="T257" s="19">
        <v>68.722252867022704</v>
      </c>
      <c r="U257" s="19">
        <v>66.509805427005503</v>
      </c>
      <c r="V257" s="19">
        <v>70.934700307039904</v>
      </c>
      <c r="W257" s="19">
        <v>2.2124474400172005</v>
      </c>
      <c r="X257" s="19">
        <v>2.2124474400172005</v>
      </c>
    </row>
    <row r="258" spans="15:24">
      <c r="O258" s="19" t="s">
        <v>453</v>
      </c>
      <c r="P258" s="19" t="s">
        <v>41</v>
      </c>
      <c r="Q258" s="19" t="s">
        <v>20</v>
      </c>
      <c r="R258" s="19">
        <v>2</v>
      </c>
      <c r="S258" s="19" t="s">
        <v>0</v>
      </c>
      <c r="T258" s="19">
        <v>68.592954076105897</v>
      </c>
      <c r="U258" s="19">
        <v>66.301091573506795</v>
      </c>
      <c r="V258" s="19">
        <v>70.884816578704999</v>
      </c>
      <c r="W258" s="19">
        <v>2.291862502599102</v>
      </c>
      <c r="X258" s="19">
        <v>2.291862502599102</v>
      </c>
    </row>
    <row r="259" spans="15:24">
      <c r="O259" s="19" t="s">
        <v>454</v>
      </c>
      <c r="P259" s="19" t="s">
        <v>41</v>
      </c>
      <c r="Q259" s="19" t="s">
        <v>20</v>
      </c>
      <c r="R259" s="19">
        <v>3</v>
      </c>
      <c r="S259" s="19" t="s">
        <v>0</v>
      </c>
      <c r="T259" s="19">
        <v>64.891848141517997</v>
      </c>
      <c r="U259" s="19">
        <v>62.5645865637971</v>
      </c>
      <c r="V259" s="19">
        <v>67.219109719238901</v>
      </c>
      <c r="W259" s="19">
        <v>2.327261577720904</v>
      </c>
      <c r="X259" s="19">
        <v>2.3272615777208969</v>
      </c>
    </row>
    <row r="260" spans="15:24">
      <c r="O260" s="19" t="s">
        <v>455</v>
      </c>
      <c r="P260" s="19" t="s">
        <v>41</v>
      </c>
      <c r="Q260" s="19" t="s">
        <v>20</v>
      </c>
      <c r="R260" s="19">
        <v>4</v>
      </c>
      <c r="S260" s="19" t="s">
        <v>0</v>
      </c>
      <c r="T260" s="19">
        <v>66.749710866575597</v>
      </c>
      <c r="U260" s="19">
        <v>64.574870004818493</v>
      </c>
      <c r="V260" s="19">
        <v>68.924551728332602</v>
      </c>
      <c r="W260" s="19">
        <v>2.174840861757005</v>
      </c>
      <c r="X260" s="19">
        <v>2.1748408617571044</v>
      </c>
    </row>
    <row r="261" spans="15:24">
      <c r="O261" s="19" t="s">
        <v>456</v>
      </c>
      <c r="P261" s="19" t="s">
        <v>41</v>
      </c>
      <c r="Q261" s="19" t="s">
        <v>20</v>
      </c>
      <c r="R261" s="19">
        <v>5</v>
      </c>
      <c r="S261" s="19" t="s">
        <v>0</v>
      </c>
      <c r="T261" s="19">
        <v>56.8586948289799</v>
      </c>
      <c r="U261" s="19">
        <v>53.634234549561299</v>
      </c>
      <c r="V261" s="19">
        <v>60.0831551083985</v>
      </c>
      <c r="W261" s="19">
        <v>3.2244602794186008</v>
      </c>
      <c r="X261" s="19">
        <v>3.2244602794186008</v>
      </c>
    </row>
    <row r="262" spans="15:24">
      <c r="O262" s="19" t="s">
        <v>457</v>
      </c>
      <c r="P262" s="19" t="s">
        <v>43</v>
      </c>
      <c r="Q262" s="19" t="s">
        <v>20</v>
      </c>
      <c r="R262" s="19">
        <v>0</v>
      </c>
      <c r="S262" s="19" t="s">
        <v>0</v>
      </c>
      <c r="T262" s="19">
        <v>57.7055193822627</v>
      </c>
      <c r="U262" s="19">
        <v>56.493543586235603</v>
      </c>
      <c r="V262" s="19">
        <v>58.917495178289798</v>
      </c>
      <c r="W262" s="19">
        <v>1.2119757960270974</v>
      </c>
      <c r="X262" s="19">
        <v>1.2119757960270974</v>
      </c>
    </row>
    <row r="263" spans="15:24">
      <c r="O263" s="19" t="s">
        <v>458</v>
      </c>
      <c r="P263" s="19" t="s">
        <v>43</v>
      </c>
      <c r="Q263" s="19" t="s">
        <v>20</v>
      </c>
      <c r="R263" s="19">
        <v>1</v>
      </c>
      <c r="S263" s="19" t="s">
        <v>0</v>
      </c>
      <c r="T263" s="19">
        <v>64.919404604884207</v>
      </c>
      <c r="U263" s="19">
        <v>62.595781120239103</v>
      </c>
      <c r="V263" s="19">
        <v>67.243028089529204</v>
      </c>
      <c r="W263" s="19">
        <v>2.3236234846449975</v>
      </c>
      <c r="X263" s="19">
        <v>2.323623484645104</v>
      </c>
    </row>
    <row r="264" spans="15:24">
      <c r="O264" s="19" t="s">
        <v>459</v>
      </c>
      <c r="P264" s="19" t="s">
        <v>43</v>
      </c>
      <c r="Q264" s="19" t="s">
        <v>20</v>
      </c>
      <c r="R264" s="19">
        <v>2</v>
      </c>
      <c r="S264" s="19" t="s">
        <v>0</v>
      </c>
      <c r="T264" s="19">
        <v>59.6617354379364</v>
      </c>
      <c r="U264" s="19">
        <v>56.891844925904103</v>
      </c>
      <c r="V264" s="19">
        <v>62.431625949968598</v>
      </c>
      <c r="W264" s="19">
        <v>2.7698905120321982</v>
      </c>
      <c r="X264" s="19">
        <v>2.7698905120322976</v>
      </c>
    </row>
    <row r="265" spans="15:24">
      <c r="O265" s="19" t="s">
        <v>460</v>
      </c>
      <c r="P265" s="19" t="s">
        <v>43</v>
      </c>
      <c r="Q265" s="19" t="s">
        <v>20</v>
      </c>
      <c r="R265" s="19">
        <v>3</v>
      </c>
      <c r="S265" s="19" t="s">
        <v>0</v>
      </c>
      <c r="T265" s="19">
        <v>55.404127036597501</v>
      </c>
      <c r="U265" s="19">
        <v>52.729599491431699</v>
      </c>
      <c r="V265" s="19">
        <v>58.078654581763303</v>
      </c>
      <c r="W265" s="19">
        <v>2.6745275451658017</v>
      </c>
      <c r="X265" s="19">
        <v>2.6745275451658017</v>
      </c>
    </row>
    <row r="266" spans="15:24">
      <c r="O266" s="19" t="s">
        <v>461</v>
      </c>
      <c r="P266" s="19" t="s">
        <v>43</v>
      </c>
      <c r="Q266" s="19" t="s">
        <v>20</v>
      </c>
      <c r="R266" s="19">
        <v>4</v>
      </c>
      <c r="S266" s="19" t="s">
        <v>0</v>
      </c>
      <c r="T266" s="19">
        <v>58.2810020654182</v>
      </c>
      <c r="U266" s="19">
        <v>55.799566817197103</v>
      </c>
      <c r="V266" s="19">
        <v>60.762437313639303</v>
      </c>
      <c r="W266" s="19">
        <v>2.4814352482211035</v>
      </c>
      <c r="X266" s="19">
        <v>2.4814352482210964</v>
      </c>
    </row>
    <row r="267" spans="15:24">
      <c r="O267" s="19" t="s">
        <v>462</v>
      </c>
      <c r="P267" s="19" t="s">
        <v>43</v>
      </c>
      <c r="Q267" s="19" t="s">
        <v>20</v>
      </c>
      <c r="R267" s="19">
        <v>5</v>
      </c>
      <c r="S267" s="19" t="s">
        <v>0</v>
      </c>
      <c r="T267" s="19">
        <v>50.197954575614801</v>
      </c>
      <c r="U267" s="19">
        <v>47.2926016056769</v>
      </c>
      <c r="V267" s="19">
        <v>53.103307545552703</v>
      </c>
      <c r="W267" s="19">
        <v>2.9053529699379013</v>
      </c>
      <c r="X267" s="19">
        <v>2.9053529699379013</v>
      </c>
    </row>
    <row r="268" spans="15:24">
      <c r="O268" s="19" t="s">
        <v>463</v>
      </c>
      <c r="P268" s="19" t="s">
        <v>44</v>
      </c>
      <c r="Q268" s="19" t="s">
        <v>20</v>
      </c>
      <c r="R268" s="19">
        <v>0</v>
      </c>
      <c r="S268" s="19" t="s">
        <v>0</v>
      </c>
      <c r="T268" s="19">
        <v>67.302764779072803</v>
      </c>
      <c r="U268" s="19">
        <v>66.168660629583997</v>
      </c>
      <c r="V268" s="19">
        <v>68.436868928561594</v>
      </c>
      <c r="W268" s="19">
        <v>1.1341041494887918</v>
      </c>
      <c r="X268" s="19">
        <v>1.134104149488806</v>
      </c>
    </row>
    <row r="269" spans="15:24">
      <c r="O269" s="19" t="s">
        <v>464</v>
      </c>
      <c r="P269" s="19" t="s">
        <v>44</v>
      </c>
      <c r="Q269" s="19" t="s">
        <v>20</v>
      </c>
      <c r="R269" s="19">
        <v>1</v>
      </c>
      <c r="S269" s="19" t="s">
        <v>0</v>
      </c>
      <c r="T269" s="19">
        <v>72.265307569001195</v>
      </c>
      <c r="U269" s="19">
        <v>69.4245539229385</v>
      </c>
      <c r="V269" s="19">
        <v>75.106061215064003</v>
      </c>
      <c r="W269" s="19">
        <v>2.840753646062808</v>
      </c>
      <c r="X269" s="19">
        <v>2.8407536460626943</v>
      </c>
    </row>
    <row r="270" spans="15:24">
      <c r="O270" s="19" t="s">
        <v>465</v>
      </c>
      <c r="P270" s="19" t="s">
        <v>44</v>
      </c>
      <c r="Q270" s="19" t="s">
        <v>20</v>
      </c>
      <c r="R270" s="19">
        <v>2</v>
      </c>
      <c r="S270" s="19" t="s">
        <v>0</v>
      </c>
      <c r="T270" s="19">
        <v>68.745053981613097</v>
      </c>
      <c r="U270" s="19">
        <v>66.288127787737096</v>
      </c>
      <c r="V270" s="19">
        <v>71.201980175489098</v>
      </c>
      <c r="W270" s="19">
        <v>2.4569261938760008</v>
      </c>
      <c r="X270" s="19">
        <v>2.4569261938760008</v>
      </c>
    </row>
    <row r="271" spans="15:24">
      <c r="O271" s="19" t="s">
        <v>466</v>
      </c>
      <c r="P271" s="19" t="s">
        <v>44</v>
      </c>
      <c r="Q271" s="19" t="s">
        <v>20</v>
      </c>
      <c r="R271" s="19">
        <v>3</v>
      </c>
      <c r="S271" s="19" t="s">
        <v>0</v>
      </c>
      <c r="T271" s="19">
        <v>68.662810793130603</v>
      </c>
      <c r="U271" s="19">
        <v>65.886664811374999</v>
      </c>
      <c r="V271" s="19">
        <v>71.438956774886094</v>
      </c>
      <c r="W271" s="19">
        <v>2.7761459817554908</v>
      </c>
      <c r="X271" s="19">
        <v>2.7761459817556045</v>
      </c>
    </row>
    <row r="272" spans="15:24">
      <c r="O272" s="19" t="s">
        <v>467</v>
      </c>
      <c r="P272" s="19" t="s">
        <v>44</v>
      </c>
      <c r="Q272" s="19" t="s">
        <v>20</v>
      </c>
      <c r="R272" s="19">
        <v>4</v>
      </c>
      <c r="S272" s="19" t="s">
        <v>0</v>
      </c>
      <c r="T272" s="19">
        <v>66.092527219942895</v>
      </c>
      <c r="U272" s="19">
        <v>63.296156938168401</v>
      </c>
      <c r="V272" s="19">
        <v>68.888897501717395</v>
      </c>
      <c r="W272" s="19">
        <v>2.7963702817745002</v>
      </c>
      <c r="X272" s="19">
        <v>2.7963702817744931</v>
      </c>
    </row>
    <row r="273" spans="15:24">
      <c r="O273" s="19" t="s">
        <v>468</v>
      </c>
      <c r="P273" s="19" t="s">
        <v>44</v>
      </c>
      <c r="Q273" s="19" t="s">
        <v>20</v>
      </c>
      <c r="R273" s="19">
        <v>5</v>
      </c>
      <c r="S273" s="19" t="s">
        <v>0</v>
      </c>
      <c r="T273" s="19">
        <v>60.6189221191079</v>
      </c>
      <c r="U273" s="19">
        <v>57.870432328431299</v>
      </c>
      <c r="V273" s="19">
        <v>63.367411909784501</v>
      </c>
      <c r="W273" s="19">
        <v>2.7484897906766008</v>
      </c>
      <c r="X273" s="19">
        <v>2.7484897906766008</v>
      </c>
    </row>
    <row r="274" spans="15:24">
      <c r="O274" s="19" t="s">
        <v>469</v>
      </c>
      <c r="P274" s="19" t="s">
        <v>45</v>
      </c>
      <c r="Q274" s="19" t="s">
        <v>20</v>
      </c>
      <c r="R274" s="19">
        <v>0</v>
      </c>
      <c r="S274" s="19" t="s">
        <v>0</v>
      </c>
      <c r="T274" s="19">
        <v>59.082310206557203</v>
      </c>
      <c r="U274" s="19">
        <v>57.9129090236924</v>
      </c>
      <c r="V274" s="19">
        <v>60.251711389421899</v>
      </c>
      <c r="W274" s="19">
        <v>1.1694011828646964</v>
      </c>
      <c r="X274" s="19">
        <v>1.169401182864803</v>
      </c>
    </row>
    <row r="275" spans="15:24">
      <c r="O275" s="19" t="s">
        <v>470</v>
      </c>
      <c r="P275" s="19" t="s">
        <v>45</v>
      </c>
      <c r="Q275" s="19" t="s">
        <v>20</v>
      </c>
      <c r="R275" s="19">
        <v>1</v>
      </c>
      <c r="S275" s="19" t="s">
        <v>0</v>
      </c>
      <c r="T275" s="19">
        <v>66.6625978913045</v>
      </c>
      <c r="U275" s="19">
        <v>64.579394509401894</v>
      </c>
      <c r="V275" s="19">
        <v>68.745801273207206</v>
      </c>
      <c r="W275" s="19">
        <v>2.083203381902706</v>
      </c>
      <c r="X275" s="19">
        <v>2.0832033819026066</v>
      </c>
    </row>
    <row r="276" spans="15:24">
      <c r="O276" s="19" t="s">
        <v>471</v>
      </c>
      <c r="P276" s="19" t="s">
        <v>45</v>
      </c>
      <c r="Q276" s="19" t="s">
        <v>20</v>
      </c>
      <c r="R276" s="19">
        <v>2</v>
      </c>
      <c r="S276" s="19" t="s">
        <v>0</v>
      </c>
      <c r="T276" s="19">
        <v>62.145461905141303</v>
      </c>
      <c r="U276" s="19">
        <v>59.497706658212401</v>
      </c>
      <c r="V276" s="19">
        <v>64.793217152070198</v>
      </c>
      <c r="W276" s="19">
        <v>2.6477552469288952</v>
      </c>
      <c r="X276" s="19">
        <v>2.6477552469289023</v>
      </c>
    </row>
    <row r="277" spans="15:24">
      <c r="O277" s="19" t="s">
        <v>472</v>
      </c>
      <c r="P277" s="19" t="s">
        <v>45</v>
      </c>
      <c r="Q277" s="19" t="s">
        <v>20</v>
      </c>
      <c r="R277" s="19">
        <v>3</v>
      </c>
      <c r="S277" s="19" t="s">
        <v>0</v>
      </c>
      <c r="T277" s="19">
        <v>59.854973711173798</v>
      </c>
      <c r="U277" s="19">
        <v>57.281315812806596</v>
      </c>
      <c r="V277" s="19">
        <v>62.4286316095411</v>
      </c>
      <c r="W277" s="19">
        <v>2.5736578983673013</v>
      </c>
      <c r="X277" s="19">
        <v>2.5736578983672018</v>
      </c>
    </row>
    <row r="278" spans="15:24">
      <c r="O278" s="19" t="s">
        <v>473</v>
      </c>
      <c r="P278" s="19" t="s">
        <v>45</v>
      </c>
      <c r="Q278" s="19" t="s">
        <v>20</v>
      </c>
      <c r="R278" s="19">
        <v>4</v>
      </c>
      <c r="S278" s="19" t="s">
        <v>0</v>
      </c>
      <c r="T278" s="19">
        <v>56.449005468291702</v>
      </c>
      <c r="U278" s="19">
        <v>53.903935747223201</v>
      </c>
      <c r="V278" s="19">
        <v>58.994075189360103</v>
      </c>
      <c r="W278" s="19">
        <v>2.5450697210684012</v>
      </c>
      <c r="X278" s="19">
        <v>2.5450697210685007</v>
      </c>
    </row>
    <row r="279" spans="15:24">
      <c r="O279" s="19" t="s">
        <v>474</v>
      </c>
      <c r="P279" s="19" t="s">
        <v>45</v>
      </c>
      <c r="Q279" s="19" t="s">
        <v>20</v>
      </c>
      <c r="R279" s="19">
        <v>5</v>
      </c>
      <c r="S279" s="19" t="s">
        <v>0</v>
      </c>
      <c r="T279" s="19">
        <v>49.959958654225801</v>
      </c>
      <c r="U279" s="19">
        <v>46.986631677481498</v>
      </c>
      <c r="V279" s="19">
        <v>52.933285630969998</v>
      </c>
      <c r="W279" s="19">
        <v>2.9733269767441968</v>
      </c>
      <c r="X279" s="19">
        <v>2.9733269767443034</v>
      </c>
    </row>
    <row r="280" spans="15:24">
      <c r="O280" s="19" t="s">
        <v>475</v>
      </c>
      <c r="P280" s="19" t="s">
        <v>46</v>
      </c>
      <c r="Q280" s="19" t="s">
        <v>20</v>
      </c>
      <c r="R280" s="19">
        <v>0</v>
      </c>
      <c r="S280" s="19" t="s">
        <v>0</v>
      </c>
      <c r="T280" s="19">
        <v>61.866795100225303</v>
      </c>
      <c r="U280" s="19">
        <v>60.631983737369801</v>
      </c>
      <c r="V280" s="19">
        <v>63.101606463080799</v>
      </c>
      <c r="W280" s="19">
        <v>1.2348113628554955</v>
      </c>
      <c r="X280" s="19">
        <v>1.2348113628555026</v>
      </c>
    </row>
    <row r="281" spans="15:24">
      <c r="O281" s="19" t="s">
        <v>476</v>
      </c>
      <c r="P281" s="19" t="s">
        <v>46</v>
      </c>
      <c r="Q281" s="19" t="s">
        <v>20</v>
      </c>
      <c r="R281" s="19">
        <v>1</v>
      </c>
      <c r="S281" s="19" t="s">
        <v>0</v>
      </c>
      <c r="T281" s="19">
        <v>68.952999493522896</v>
      </c>
      <c r="U281" s="19">
        <v>66.517488763280895</v>
      </c>
      <c r="V281" s="19">
        <v>71.388510223764797</v>
      </c>
      <c r="W281" s="19">
        <v>2.4355107302419015</v>
      </c>
      <c r="X281" s="19">
        <v>2.4355107302420009</v>
      </c>
    </row>
    <row r="282" spans="15:24">
      <c r="O282" s="19" t="s">
        <v>477</v>
      </c>
      <c r="P282" s="19" t="s">
        <v>46</v>
      </c>
      <c r="Q282" s="19" t="s">
        <v>20</v>
      </c>
      <c r="R282" s="19">
        <v>2</v>
      </c>
      <c r="S282" s="19" t="s">
        <v>0</v>
      </c>
      <c r="T282" s="19">
        <v>66.360534805445795</v>
      </c>
      <c r="U282" s="19">
        <v>63.825493808489803</v>
      </c>
      <c r="V282" s="19">
        <v>68.895575802401694</v>
      </c>
      <c r="W282" s="19">
        <v>2.5350409969558996</v>
      </c>
      <c r="X282" s="19">
        <v>2.5350409969559919</v>
      </c>
    </row>
    <row r="283" spans="15:24">
      <c r="O283" s="19" t="s">
        <v>478</v>
      </c>
      <c r="P283" s="19" t="s">
        <v>46</v>
      </c>
      <c r="Q283" s="19" t="s">
        <v>20</v>
      </c>
      <c r="R283" s="19">
        <v>3</v>
      </c>
      <c r="S283" s="19" t="s">
        <v>0</v>
      </c>
      <c r="T283" s="19">
        <v>63.2432863674114</v>
      </c>
      <c r="U283" s="19">
        <v>60.630553549702</v>
      </c>
      <c r="V283" s="19">
        <v>65.8560191851208</v>
      </c>
      <c r="W283" s="19">
        <v>2.6127328177094</v>
      </c>
      <c r="X283" s="19">
        <v>2.6127328177094</v>
      </c>
    </row>
    <row r="284" spans="15:24">
      <c r="O284" s="19" t="s">
        <v>479</v>
      </c>
      <c r="P284" s="19" t="s">
        <v>46</v>
      </c>
      <c r="Q284" s="19" t="s">
        <v>20</v>
      </c>
      <c r="R284" s="19">
        <v>4</v>
      </c>
      <c r="S284" s="19" t="s">
        <v>0</v>
      </c>
      <c r="T284" s="19">
        <v>58.637918634603501</v>
      </c>
      <c r="U284" s="19">
        <v>55.7829870929246</v>
      </c>
      <c r="V284" s="19">
        <v>61.492850176282403</v>
      </c>
      <c r="W284" s="19">
        <v>2.8549315416789014</v>
      </c>
      <c r="X284" s="19">
        <v>2.8549315416789014</v>
      </c>
    </row>
    <row r="285" spans="15:24">
      <c r="O285" s="19" t="s">
        <v>480</v>
      </c>
      <c r="P285" s="19" t="s">
        <v>46</v>
      </c>
      <c r="Q285" s="19" t="s">
        <v>20</v>
      </c>
      <c r="R285" s="19">
        <v>5</v>
      </c>
      <c r="S285" s="19" t="s">
        <v>0</v>
      </c>
      <c r="T285" s="19">
        <v>52.8298703892657</v>
      </c>
      <c r="U285" s="19">
        <v>49.4726145219079</v>
      </c>
      <c r="V285" s="19">
        <v>56.187126256623401</v>
      </c>
      <c r="W285" s="19">
        <v>3.3572558673577007</v>
      </c>
      <c r="X285" s="19">
        <v>3.3572558673578001</v>
      </c>
    </row>
    <row r="286" spans="15:24">
      <c r="O286" s="19" t="s">
        <v>481</v>
      </c>
      <c r="P286" s="19" t="s">
        <v>47</v>
      </c>
      <c r="Q286" s="19" t="s">
        <v>20</v>
      </c>
      <c r="R286" s="19">
        <v>0</v>
      </c>
      <c r="S286" s="19" t="s">
        <v>0</v>
      </c>
      <c r="T286" s="19">
        <v>63.9788964367281</v>
      </c>
      <c r="U286" s="19">
        <v>62.8097801711857</v>
      </c>
      <c r="V286" s="19">
        <v>65.148012702270606</v>
      </c>
      <c r="W286" s="19">
        <v>1.169116265542506</v>
      </c>
      <c r="X286" s="19">
        <v>1.1691162655423994</v>
      </c>
    </row>
    <row r="287" spans="15:24">
      <c r="O287" s="19" t="s">
        <v>482</v>
      </c>
      <c r="P287" s="19" t="s">
        <v>47</v>
      </c>
      <c r="Q287" s="19" t="s">
        <v>20</v>
      </c>
      <c r="R287" s="19">
        <v>1</v>
      </c>
      <c r="S287" s="19" t="s">
        <v>0</v>
      </c>
      <c r="T287" s="19">
        <v>67.712606022435097</v>
      </c>
      <c r="U287" s="19">
        <v>65.328134766463705</v>
      </c>
      <c r="V287" s="19">
        <v>70.097077278406601</v>
      </c>
      <c r="W287" s="19">
        <v>2.3844712559715049</v>
      </c>
      <c r="X287" s="19">
        <v>2.3844712559713912</v>
      </c>
    </row>
    <row r="288" spans="15:24">
      <c r="O288" s="19" t="s">
        <v>483</v>
      </c>
      <c r="P288" s="19" t="s">
        <v>47</v>
      </c>
      <c r="Q288" s="19" t="s">
        <v>20</v>
      </c>
      <c r="R288" s="19">
        <v>2</v>
      </c>
      <c r="S288" s="19" t="s">
        <v>0</v>
      </c>
      <c r="T288" s="19">
        <v>64.765715329468804</v>
      </c>
      <c r="U288" s="19">
        <v>61.813804733295598</v>
      </c>
      <c r="V288" s="19">
        <v>67.717625925641997</v>
      </c>
      <c r="W288" s="19">
        <v>2.9519105961731924</v>
      </c>
      <c r="X288" s="19">
        <v>2.9519105961732066</v>
      </c>
    </row>
    <row r="289" spans="15:24">
      <c r="O289" s="19" t="s">
        <v>484</v>
      </c>
      <c r="P289" s="19" t="s">
        <v>47</v>
      </c>
      <c r="Q289" s="19" t="s">
        <v>20</v>
      </c>
      <c r="R289" s="19">
        <v>3</v>
      </c>
      <c r="S289" s="19" t="s">
        <v>0</v>
      </c>
      <c r="T289" s="19">
        <v>63.6739455596963</v>
      </c>
      <c r="U289" s="19">
        <v>61.078316659603097</v>
      </c>
      <c r="V289" s="19">
        <v>66.269574459789496</v>
      </c>
      <c r="W289" s="19">
        <v>2.595628900093196</v>
      </c>
      <c r="X289" s="19">
        <v>2.5956289000932031</v>
      </c>
    </row>
    <row r="290" spans="15:24">
      <c r="O290" s="19" t="s">
        <v>485</v>
      </c>
      <c r="P290" s="19" t="s">
        <v>47</v>
      </c>
      <c r="Q290" s="19" t="s">
        <v>20</v>
      </c>
      <c r="R290" s="19">
        <v>4</v>
      </c>
      <c r="S290" s="19" t="s">
        <v>0</v>
      </c>
      <c r="T290" s="19">
        <v>62.660070002094599</v>
      </c>
      <c r="U290" s="19">
        <v>59.724511486206502</v>
      </c>
      <c r="V290" s="19">
        <v>65.595628517982703</v>
      </c>
      <c r="W290" s="19">
        <v>2.9355585158881041</v>
      </c>
      <c r="X290" s="19">
        <v>2.935558515888097</v>
      </c>
    </row>
    <row r="291" spans="15:24">
      <c r="O291" s="19" t="s">
        <v>486</v>
      </c>
      <c r="P291" s="19" t="s">
        <v>47</v>
      </c>
      <c r="Q291" s="19" t="s">
        <v>20</v>
      </c>
      <c r="R291" s="19">
        <v>5</v>
      </c>
      <c r="S291" s="19" t="s">
        <v>0</v>
      </c>
      <c r="T291" s="19">
        <v>59.862361096503797</v>
      </c>
      <c r="U291" s="19">
        <v>57.042564421392797</v>
      </c>
      <c r="V291" s="19">
        <v>62.682157771614897</v>
      </c>
      <c r="W291" s="19">
        <v>2.8197966751110997</v>
      </c>
      <c r="X291" s="19">
        <v>2.8197966751110002</v>
      </c>
    </row>
    <row r="292" spans="15:24">
      <c r="O292" s="19" t="s">
        <v>273</v>
      </c>
      <c r="P292" s="19" t="s">
        <v>57</v>
      </c>
      <c r="Q292" s="19" t="s">
        <v>20</v>
      </c>
      <c r="R292" s="19">
        <v>0</v>
      </c>
      <c r="S292" s="19" t="s">
        <v>0</v>
      </c>
      <c r="T292" s="19">
        <v>66.653185430159297</v>
      </c>
      <c r="U292" s="19">
        <v>65.560033613574006</v>
      </c>
      <c r="V292" s="19">
        <v>67.746337246744602</v>
      </c>
      <c r="W292" s="19">
        <v>1.0931518165853049</v>
      </c>
      <c r="X292" s="19">
        <v>1.0931518165852907</v>
      </c>
    </row>
    <row r="293" spans="15:24">
      <c r="O293" s="19" t="s">
        <v>274</v>
      </c>
      <c r="P293" s="19" t="s">
        <v>57</v>
      </c>
      <c r="Q293" s="19" t="s">
        <v>20</v>
      </c>
      <c r="R293" s="19">
        <v>1</v>
      </c>
      <c r="S293" s="19" t="s">
        <v>0</v>
      </c>
      <c r="T293" s="19">
        <v>68.779442876325007</v>
      </c>
      <c r="U293" s="19">
        <v>65.503703466041202</v>
      </c>
      <c r="V293" s="19">
        <v>72.055182286608897</v>
      </c>
      <c r="W293" s="19">
        <v>3.2757394102838902</v>
      </c>
      <c r="X293" s="19">
        <v>3.2757394102838049</v>
      </c>
    </row>
    <row r="294" spans="15:24">
      <c r="O294" s="19" t="s">
        <v>275</v>
      </c>
      <c r="P294" s="19" t="s">
        <v>57</v>
      </c>
      <c r="Q294" s="19" t="s">
        <v>20</v>
      </c>
      <c r="R294" s="19">
        <v>2</v>
      </c>
      <c r="S294" s="19" t="s">
        <v>0</v>
      </c>
      <c r="T294" s="19">
        <v>66.785589986290205</v>
      </c>
      <c r="U294" s="19">
        <v>63.423392649187399</v>
      </c>
      <c r="V294" s="19">
        <v>70.147787323393004</v>
      </c>
      <c r="W294" s="19">
        <v>3.3621973371027991</v>
      </c>
      <c r="X294" s="19">
        <v>3.3621973371028062</v>
      </c>
    </row>
    <row r="295" spans="15:24">
      <c r="O295" s="19" t="s">
        <v>276</v>
      </c>
      <c r="P295" s="19" t="s">
        <v>57</v>
      </c>
      <c r="Q295" s="19" t="s">
        <v>20</v>
      </c>
      <c r="R295" s="19">
        <v>3</v>
      </c>
      <c r="S295" s="19" t="s">
        <v>0</v>
      </c>
      <c r="T295" s="19">
        <v>69.537578947139593</v>
      </c>
      <c r="U295" s="19">
        <v>66.995462745445494</v>
      </c>
      <c r="V295" s="19">
        <v>72.079695148833594</v>
      </c>
      <c r="W295" s="19">
        <v>2.5421162016940002</v>
      </c>
      <c r="X295" s="19">
        <v>2.5421162016940997</v>
      </c>
    </row>
    <row r="296" spans="15:24">
      <c r="O296" s="19" t="s">
        <v>277</v>
      </c>
      <c r="P296" s="19" t="s">
        <v>57</v>
      </c>
      <c r="Q296" s="19" t="s">
        <v>20</v>
      </c>
      <c r="R296" s="19">
        <v>4</v>
      </c>
      <c r="S296" s="19" t="s">
        <v>0</v>
      </c>
      <c r="T296" s="19">
        <v>66.301942873298401</v>
      </c>
      <c r="U296" s="19">
        <v>64.2640694501751</v>
      </c>
      <c r="V296" s="19">
        <v>68.339816296421702</v>
      </c>
      <c r="W296" s="19">
        <v>2.0378734231233011</v>
      </c>
      <c r="X296" s="19">
        <v>2.0378734231233011</v>
      </c>
    </row>
    <row r="297" spans="15:24">
      <c r="O297" s="19" t="s">
        <v>278</v>
      </c>
      <c r="P297" s="19" t="s">
        <v>57</v>
      </c>
      <c r="Q297" s="19" t="s">
        <v>20</v>
      </c>
      <c r="R297" s="19">
        <v>5</v>
      </c>
      <c r="S297" s="19" t="s">
        <v>0</v>
      </c>
      <c r="T297" s="19">
        <v>62.624347644772399</v>
      </c>
      <c r="U297" s="19">
        <v>60.396852372023503</v>
      </c>
      <c r="V297" s="19">
        <v>64.851842917521395</v>
      </c>
      <c r="W297" s="19">
        <v>2.2274952727489961</v>
      </c>
      <c r="X297" s="19">
        <v>2.2274952727488966</v>
      </c>
    </row>
    <row r="298" spans="15:24">
      <c r="O298" s="19" t="s">
        <v>487</v>
      </c>
      <c r="P298" s="19" t="s">
        <v>48</v>
      </c>
      <c r="Q298" s="19" t="s">
        <v>20</v>
      </c>
      <c r="R298" s="19">
        <v>0</v>
      </c>
      <c r="S298" s="19" t="s">
        <v>0</v>
      </c>
      <c r="T298" s="19">
        <v>60.122238929475103</v>
      </c>
      <c r="U298" s="19">
        <v>59.099132841682803</v>
      </c>
      <c r="V298" s="19">
        <v>61.145345017267402</v>
      </c>
      <c r="W298" s="19">
        <v>1.0231060877922999</v>
      </c>
      <c r="X298" s="19">
        <v>1.0231060877922999</v>
      </c>
    </row>
    <row r="299" spans="15:24">
      <c r="O299" s="19" t="s">
        <v>488</v>
      </c>
      <c r="P299" s="19" t="s">
        <v>48</v>
      </c>
      <c r="Q299" s="19" t="s">
        <v>20</v>
      </c>
      <c r="R299" s="19">
        <v>1</v>
      </c>
      <c r="S299" s="19" t="s">
        <v>0</v>
      </c>
      <c r="T299" s="19">
        <v>66.423200617913395</v>
      </c>
      <c r="U299" s="19">
        <v>64.132019359538802</v>
      </c>
      <c r="V299" s="19">
        <v>68.714381876288101</v>
      </c>
      <c r="W299" s="19">
        <v>2.2911812583747064</v>
      </c>
      <c r="X299" s="19">
        <v>2.2911812583745927</v>
      </c>
    </row>
    <row r="300" spans="15:24">
      <c r="O300" s="19" t="s">
        <v>489</v>
      </c>
      <c r="P300" s="19" t="s">
        <v>48</v>
      </c>
      <c r="Q300" s="19" t="s">
        <v>20</v>
      </c>
      <c r="R300" s="19">
        <v>2</v>
      </c>
      <c r="S300" s="19" t="s">
        <v>0</v>
      </c>
      <c r="T300" s="19">
        <v>61.666852169143603</v>
      </c>
      <c r="U300" s="19">
        <v>59.373199010063601</v>
      </c>
      <c r="V300" s="19">
        <v>63.960505328223697</v>
      </c>
      <c r="W300" s="19">
        <v>2.2936531590800939</v>
      </c>
      <c r="X300" s="19">
        <v>2.2936531590800016</v>
      </c>
    </row>
    <row r="301" spans="15:24">
      <c r="O301" s="19" t="s">
        <v>490</v>
      </c>
      <c r="P301" s="19" t="s">
        <v>48</v>
      </c>
      <c r="Q301" s="19" t="s">
        <v>20</v>
      </c>
      <c r="R301" s="19">
        <v>3</v>
      </c>
      <c r="S301" s="19" t="s">
        <v>0</v>
      </c>
      <c r="T301" s="19">
        <v>61.0725494606829</v>
      </c>
      <c r="U301" s="19">
        <v>58.926313249413603</v>
      </c>
      <c r="V301" s="19">
        <v>63.218785671952197</v>
      </c>
      <c r="W301" s="19">
        <v>2.1462362112692972</v>
      </c>
      <c r="X301" s="19">
        <v>2.1462362112692972</v>
      </c>
    </row>
    <row r="302" spans="15:24">
      <c r="O302" s="19" t="s">
        <v>491</v>
      </c>
      <c r="P302" s="19" t="s">
        <v>48</v>
      </c>
      <c r="Q302" s="19" t="s">
        <v>20</v>
      </c>
      <c r="R302" s="19">
        <v>4</v>
      </c>
      <c r="S302" s="19" t="s">
        <v>0</v>
      </c>
      <c r="T302" s="19">
        <v>58.131454859641899</v>
      </c>
      <c r="U302" s="19">
        <v>55.483271286567501</v>
      </c>
      <c r="V302" s="19">
        <v>60.779638432716297</v>
      </c>
      <c r="W302" s="19">
        <v>2.6481835730743981</v>
      </c>
      <c r="X302" s="19">
        <v>2.6481835730743981</v>
      </c>
    </row>
    <row r="303" spans="15:24">
      <c r="O303" s="19" t="s">
        <v>492</v>
      </c>
      <c r="P303" s="19" t="s">
        <v>48</v>
      </c>
      <c r="Q303" s="19" t="s">
        <v>20</v>
      </c>
      <c r="R303" s="19">
        <v>5</v>
      </c>
      <c r="S303" s="19" t="s">
        <v>0</v>
      </c>
      <c r="T303" s="19">
        <v>53.410376047332697</v>
      </c>
      <c r="U303" s="19">
        <v>51.099607180504101</v>
      </c>
      <c r="V303" s="19">
        <v>55.7211449141613</v>
      </c>
      <c r="W303" s="19">
        <v>2.3107688668286031</v>
      </c>
      <c r="X303" s="19">
        <v>2.3107688668285959</v>
      </c>
    </row>
    <row r="304" spans="15:24">
      <c r="O304" s="19" t="s">
        <v>493</v>
      </c>
      <c r="P304" s="19" t="s">
        <v>50</v>
      </c>
      <c r="Q304" s="19" t="s">
        <v>20</v>
      </c>
      <c r="R304" s="19">
        <v>0</v>
      </c>
      <c r="S304" s="19" t="s">
        <v>0</v>
      </c>
      <c r="T304" s="19">
        <v>62.476088428480601</v>
      </c>
      <c r="U304" s="19">
        <v>61.430785321355799</v>
      </c>
      <c r="V304" s="19">
        <v>63.521391535605403</v>
      </c>
      <c r="W304" s="19">
        <v>1.045303107124802</v>
      </c>
      <c r="X304" s="19">
        <v>1.045303107124802</v>
      </c>
    </row>
    <row r="305" spans="15:24">
      <c r="O305" s="19" t="s">
        <v>494</v>
      </c>
      <c r="P305" s="19" t="s">
        <v>50</v>
      </c>
      <c r="Q305" s="19" t="s">
        <v>20</v>
      </c>
      <c r="R305" s="19">
        <v>1</v>
      </c>
      <c r="S305" s="19" t="s">
        <v>0</v>
      </c>
      <c r="T305" s="19">
        <v>71.637213991161602</v>
      </c>
      <c r="U305" s="19">
        <v>69.384745996941206</v>
      </c>
      <c r="V305" s="19">
        <v>73.889681985381998</v>
      </c>
      <c r="W305" s="19">
        <v>2.252467994220396</v>
      </c>
      <c r="X305" s="19">
        <v>2.252467994220396</v>
      </c>
    </row>
    <row r="306" spans="15:24">
      <c r="O306" s="19" t="s">
        <v>495</v>
      </c>
      <c r="P306" s="19" t="s">
        <v>50</v>
      </c>
      <c r="Q306" s="19" t="s">
        <v>20</v>
      </c>
      <c r="R306" s="19">
        <v>2</v>
      </c>
      <c r="S306" s="19" t="s">
        <v>0</v>
      </c>
      <c r="T306" s="19">
        <v>67.196893152839294</v>
      </c>
      <c r="U306" s="19">
        <v>65.316732568574594</v>
      </c>
      <c r="V306" s="19">
        <v>69.077053737103896</v>
      </c>
      <c r="W306" s="19">
        <v>1.8801605842646012</v>
      </c>
      <c r="X306" s="19">
        <v>1.8801605842647007</v>
      </c>
    </row>
    <row r="307" spans="15:24">
      <c r="O307" s="19" t="s">
        <v>496</v>
      </c>
      <c r="P307" s="19" t="s">
        <v>50</v>
      </c>
      <c r="Q307" s="19" t="s">
        <v>20</v>
      </c>
      <c r="R307" s="19">
        <v>3</v>
      </c>
      <c r="S307" s="19" t="s">
        <v>0</v>
      </c>
      <c r="T307" s="19">
        <v>62.816571492768702</v>
      </c>
      <c r="U307" s="19">
        <v>60.421768884972899</v>
      </c>
      <c r="V307" s="19">
        <v>65.211374100564399</v>
      </c>
      <c r="W307" s="19">
        <v>2.3948026077956968</v>
      </c>
      <c r="X307" s="19">
        <v>2.3948026077958033</v>
      </c>
    </row>
    <row r="308" spans="15:24">
      <c r="O308" s="19" t="s">
        <v>497</v>
      </c>
      <c r="P308" s="19" t="s">
        <v>50</v>
      </c>
      <c r="Q308" s="19" t="s">
        <v>20</v>
      </c>
      <c r="R308" s="19">
        <v>4</v>
      </c>
      <c r="S308" s="19" t="s">
        <v>0</v>
      </c>
      <c r="T308" s="19">
        <v>57.393280774017803</v>
      </c>
      <c r="U308" s="19">
        <v>54.7545045125472</v>
      </c>
      <c r="V308" s="19">
        <v>60.032057035488499</v>
      </c>
      <c r="W308" s="19">
        <v>2.6387762614706958</v>
      </c>
      <c r="X308" s="19">
        <v>2.6387762614706034</v>
      </c>
    </row>
    <row r="309" spans="15:24">
      <c r="O309" s="19" t="s">
        <v>498</v>
      </c>
      <c r="P309" s="19" t="s">
        <v>50</v>
      </c>
      <c r="Q309" s="19" t="s">
        <v>20</v>
      </c>
      <c r="R309" s="19">
        <v>5</v>
      </c>
      <c r="S309" s="19" t="s">
        <v>0</v>
      </c>
      <c r="T309" s="19">
        <v>54.44309458195</v>
      </c>
      <c r="U309" s="19">
        <v>52.152614186924602</v>
      </c>
      <c r="V309" s="19">
        <v>56.733574976975497</v>
      </c>
      <c r="W309" s="19">
        <v>2.2904803950254973</v>
      </c>
      <c r="X309" s="19">
        <v>2.2904803950253978</v>
      </c>
    </row>
    <row r="310" spans="15:24">
      <c r="O310" s="19" t="s">
        <v>499</v>
      </c>
      <c r="P310" s="19" t="s">
        <v>51</v>
      </c>
      <c r="Q310" s="19" t="s">
        <v>20</v>
      </c>
      <c r="R310" s="19">
        <v>0</v>
      </c>
      <c r="S310" s="19" t="s">
        <v>0</v>
      </c>
      <c r="T310" s="19">
        <v>64.065648208751298</v>
      </c>
      <c r="U310" s="19">
        <v>62.8669450380225</v>
      </c>
      <c r="V310" s="19">
        <v>65.264351379480004</v>
      </c>
      <c r="W310" s="19">
        <v>1.1987031707287059</v>
      </c>
      <c r="X310" s="19">
        <v>1.1987031707287983</v>
      </c>
    </row>
    <row r="311" spans="15:24">
      <c r="O311" s="19" t="s">
        <v>500</v>
      </c>
      <c r="P311" s="19" t="s">
        <v>51</v>
      </c>
      <c r="Q311" s="19" t="s">
        <v>20</v>
      </c>
      <c r="R311" s="19">
        <v>1</v>
      </c>
      <c r="S311" s="19" t="s">
        <v>0</v>
      </c>
      <c r="T311" s="19">
        <v>71.381845706444395</v>
      </c>
      <c r="U311" s="19">
        <v>68.993517122919201</v>
      </c>
      <c r="V311" s="19">
        <v>73.770174289969503</v>
      </c>
      <c r="W311" s="19">
        <v>2.3883285835251087</v>
      </c>
      <c r="X311" s="19">
        <v>2.3883285835251939</v>
      </c>
    </row>
    <row r="312" spans="15:24">
      <c r="O312" s="19" t="s">
        <v>501</v>
      </c>
      <c r="P312" s="19" t="s">
        <v>51</v>
      </c>
      <c r="Q312" s="19" t="s">
        <v>20</v>
      </c>
      <c r="R312" s="19">
        <v>2</v>
      </c>
      <c r="S312" s="19" t="s">
        <v>0</v>
      </c>
      <c r="T312" s="19">
        <v>67.796214106473201</v>
      </c>
      <c r="U312" s="19">
        <v>65.276460717876105</v>
      </c>
      <c r="V312" s="19">
        <v>70.315967495070197</v>
      </c>
      <c r="W312" s="19">
        <v>2.519753388596996</v>
      </c>
      <c r="X312" s="19">
        <v>2.5197533885970955</v>
      </c>
    </row>
    <row r="313" spans="15:24">
      <c r="O313" s="19" t="s">
        <v>502</v>
      </c>
      <c r="P313" s="19" t="s">
        <v>51</v>
      </c>
      <c r="Q313" s="19" t="s">
        <v>20</v>
      </c>
      <c r="R313" s="19">
        <v>3</v>
      </c>
      <c r="S313" s="19" t="s">
        <v>0</v>
      </c>
      <c r="T313" s="19">
        <v>66.012769074657896</v>
      </c>
      <c r="U313" s="19">
        <v>62.885846774367998</v>
      </c>
      <c r="V313" s="19">
        <v>69.139691374947802</v>
      </c>
      <c r="W313" s="19">
        <v>3.1269223002899054</v>
      </c>
      <c r="X313" s="19">
        <v>3.1269223002898983</v>
      </c>
    </row>
    <row r="314" spans="15:24">
      <c r="O314" s="19" t="s">
        <v>503</v>
      </c>
      <c r="P314" s="19" t="s">
        <v>51</v>
      </c>
      <c r="Q314" s="19" t="s">
        <v>20</v>
      </c>
      <c r="R314" s="19">
        <v>4</v>
      </c>
      <c r="S314" s="19" t="s">
        <v>0</v>
      </c>
      <c r="T314" s="19">
        <v>61.4139313699037</v>
      </c>
      <c r="U314" s="19">
        <v>58.845451931249599</v>
      </c>
      <c r="V314" s="19">
        <v>63.982410808557901</v>
      </c>
      <c r="W314" s="19">
        <v>2.5684794386542009</v>
      </c>
      <c r="X314" s="19">
        <v>2.5684794386541014</v>
      </c>
    </row>
    <row r="315" spans="15:24">
      <c r="O315" s="19" t="s">
        <v>504</v>
      </c>
      <c r="P315" s="19" t="s">
        <v>51</v>
      </c>
      <c r="Q315" s="19" t="s">
        <v>20</v>
      </c>
      <c r="R315" s="19">
        <v>5</v>
      </c>
      <c r="S315" s="19" t="s">
        <v>0</v>
      </c>
      <c r="T315" s="19">
        <v>54.692528530088403</v>
      </c>
      <c r="U315" s="19">
        <v>51.808006250348299</v>
      </c>
      <c r="V315" s="19">
        <v>57.577050809828599</v>
      </c>
      <c r="W315" s="19">
        <v>2.8845222797401959</v>
      </c>
      <c r="X315" s="19">
        <v>2.8845222797401036</v>
      </c>
    </row>
    <row r="316" spans="15:24">
      <c r="O316" s="19" t="s">
        <v>505</v>
      </c>
      <c r="P316" s="19" t="s">
        <v>52</v>
      </c>
      <c r="Q316" s="19" t="s">
        <v>20</v>
      </c>
      <c r="R316" s="19">
        <v>0</v>
      </c>
      <c r="S316" s="19" t="s">
        <v>0</v>
      </c>
      <c r="T316" s="19">
        <v>61.150007681584199</v>
      </c>
      <c r="U316" s="19">
        <v>59.8661859558648</v>
      </c>
      <c r="V316" s="19">
        <v>62.433829407303598</v>
      </c>
      <c r="W316" s="19">
        <v>1.2838217257193989</v>
      </c>
      <c r="X316" s="19">
        <v>1.2838217257193989</v>
      </c>
    </row>
    <row r="317" spans="15:24">
      <c r="O317" s="19" t="s">
        <v>506</v>
      </c>
      <c r="P317" s="19" t="s">
        <v>52</v>
      </c>
      <c r="Q317" s="19" t="s">
        <v>20</v>
      </c>
      <c r="R317" s="19">
        <v>1</v>
      </c>
      <c r="S317" s="19" t="s">
        <v>0</v>
      </c>
      <c r="T317" s="19">
        <v>67.065151997229606</v>
      </c>
      <c r="U317" s="19">
        <v>64.847999327747004</v>
      </c>
      <c r="V317" s="19">
        <v>69.282304666712193</v>
      </c>
      <c r="W317" s="19">
        <v>2.2171526694825872</v>
      </c>
      <c r="X317" s="19">
        <v>2.2171526694826014</v>
      </c>
    </row>
    <row r="318" spans="15:24">
      <c r="O318" s="19" t="s">
        <v>507</v>
      </c>
      <c r="P318" s="19" t="s">
        <v>52</v>
      </c>
      <c r="Q318" s="19" t="s">
        <v>20</v>
      </c>
      <c r="R318" s="19">
        <v>2</v>
      </c>
      <c r="S318" s="19" t="s">
        <v>0</v>
      </c>
      <c r="T318" s="19">
        <v>63.846116590351699</v>
      </c>
      <c r="U318" s="19">
        <v>61.056326584236402</v>
      </c>
      <c r="V318" s="19">
        <v>66.635906596466995</v>
      </c>
      <c r="W318" s="19">
        <v>2.7897900061152967</v>
      </c>
      <c r="X318" s="19">
        <v>2.7897900061152967</v>
      </c>
    </row>
    <row r="319" spans="15:24">
      <c r="O319" s="19" t="s">
        <v>508</v>
      </c>
      <c r="P319" s="19" t="s">
        <v>52</v>
      </c>
      <c r="Q319" s="19" t="s">
        <v>20</v>
      </c>
      <c r="R319" s="19">
        <v>3</v>
      </c>
      <c r="S319" s="19" t="s">
        <v>0</v>
      </c>
      <c r="T319" s="19">
        <v>62.3910941213163</v>
      </c>
      <c r="U319" s="19">
        <v>59.516425954023397</v>
      </c>
      <c r="V319" s="19">
        <v>65.265762288609295</v>
      </c>
      <c r="W319" s="19">
        <v>2.8746681672929952</v>
      </c>
      <c r="X319" s="19">
        <v>2.8746681672929029</v>
      </c>
    </row>
    <row r="320" spans="15:24">
      <c r="O320" s="19" t="s">
        <v>509</v>
      </c>
      <c r="P320" s="19" t="s">
        <v>52</v>
      </c>
      <c r="Q320" s="19" t="s">
        <v>20</v>
      </c>
      <c r="R320" s="19">
        <v>4</v>
      </c>
      <c r="S320" s="19" t="s">
        <v>0</v>
      </c>
      <c r="T320" s="19">
        <v>57.341548976882997</v>
      </c>
      <c r="U320" s="19">
        <v>54.348740888951099</v>
      </c>
      <c r="V320" s="19">
        <v>60.334357064814903</v>
      </c>
      <c r="W320" s="19">
        <v>2.9928080879319054</v>
      </c>
      <c r="X320" s="19">
        <v>2.9928080879318983</v>
      </c>
    </row>
    <row r="321" spans="15:24">
      <c r="O321" s="19" t="s">
        <v>510</v>
      </c>
      <c r="P321" s="19" t="s">
        <v>52</v>
      </c>
      <c r="Q321" s="19" t="s">
        <v>20</v>
      </c>
      <c r="R321" s="19">
        <v>5</v>
      </c>
      <c r="S321" s="19" t="s">
        <v>0</v>
      </c>
      <c r="T321" s="19">
        <v>53.67494935741</v>
      </c>
      <c r="U321" s="19">
        <v>50.709585760030201</v>
      </c>
      <c r="V321" s="19">
        <v>56.6403129547897</v>
      </c>
      <c r="W321" s="19">
        <v>2.9653635973796995</v>
      </c>
      <c r="X321" s="19">
        <v>2.9653635973797989</v>
      </c>
    </row>
    <row r="322" spans="15:24">
      <c r="O322" s="19" t="s">
        <v>511</v>
      </c>
      <c r="P322" s="19" t="s">
        <v>53</v>
      </c>
      <c r="Q322" s="19" t="s">
        <v>20</v>
      </c>
      <c r="R322" s="19">
        <v>0</v>
      </c>
      <c r="S322" s="19" t="s">
        <v>0</v>
      </c>
      <c r="T322" s="19">
        <v>63.882081365487998</v>
      </c>
      <c r="U322" s="19">
        <v>62.764859019943799</v>
      </c>
      <c r="V322" s="19">
        <v>64.999303711032098</v>
      </c>
      <c r="W322" s="19">
        <v>1.1172223455440999</v>
      </c>
      <c r="X322" s="19">
        <v>1.1172223455441994</v>
      </c>
    </row>
    <row r="323" spans="15:24">
      <c r="O323" s="19" t="s">
        <v>512</v>
      </c>
      <c r="P323" s="19" t="s">
        <v>53</v>
      </c>
      <c r="Q323" s="19" t="s">
        <v>20</v>
      </c>
      <c r="R323" s="19">
        <v>1</v>
      </c>
      <c r="S323" s="19" t="s">
        <v>0</v>
      </c>
      <c r="T323" s="19">
        <v>69.984530542312598</v>
      </c>
      <c r="U323" s="19">
        <v>67.634116005800806</v>
      </c>
      <c r="V323" s="19">
        <v>72.334945078824504</v>
      </c>
      <c r="W323" s="19">
        <v>2.3504145365119058</v>
      </c>
      <c r="X323" s="19">
        <v>2.3504145365117921</v>
      </c>
    </row>
    <row r="324" spans="15:24">
      <c r="O324" s="19" t="s">
        <v>513</v>
      </c>
      <c r="P324" s="19" t="s">
        <v>53</v>
      </c>
      <c r="Q324" s="19" t="s">
        <v>20</v>
      </c>
      <c r="R324" s="19">
        <v>2</v>
      </c>
      <c r="S324" s="19" t="s">
        <v>0</v>
      </c>
      <c r="T324" s="19">
        <v>67.613356664144604</v>
      </c>
      <c r="U324" s="19">
        <v>65.370037761391501</v>
      </c>
      <c r="V324" s="19">
        <v>69.856675566897707</v>
      </c>
      <c r="W324" s="19">
        <v>2.2433189027531029</v>
      </c>
      <c r="X324" s="19">
        <v>2.2433189027531029</v>
      </c>
    </row>
    <row r="325" spans="15:24">
      <c r="O325" s="19" t="s">
        <v>514</v>
      </c>
      <c r="P325" s="19" t="s">
        <v>53</v>
      </c>
      <c r="Q325" s="19" t="s">
        <v>20</v>
      </c>
      <c r="R325" s="19">
        <v>3</v>
      </c>
      <c r="S325" s="19" t="s">
        <v>0</v>
      </c>
      <c r="T325" s="19">
        <v>64.609771865165996</v>
      </c>
      <c r="U325" s="19">
        <v>62.2175046770855</v>
      </c>
      <c r="V325" s="19">
        <v>67.002039053246506</v>
      </c>
      <c r="W325" s="19">
        <v>2.3922671880805098</v>
      </c>
      <c r="X325" s="19">
        <v>2.3922671880804955</v>
      </c>
    </row>
    <row r="326" spans="15:24">
      <c r="O326" s="19" t="s">
        <v>515</v>
      </c>
      <c r="P326" s="19" t="s">
        <v>53</v>
      </c>
      <c r="Q326" s="19" t="s">
        <v>20</v>
      </c>
      <c r="R326" s="19">
        <v>4</v>
      </c>
      <c r="S326" s="19" t="s">
        <v>0</v>
      </c>
      <c r="T326" s="19">
        <v>61.249799090702702</v>
      </c>
      <c r="U326" s="19">
        <v>58.684407974297699</v>
      </c>
      <c r="V326" s="19">
        <v>63.815190207107598</v>
      </c>
      <c r="W326" s="19">
        <v>2.5653911164048964</v>
      </c>
      <c r="X326" s="19">
        <v>2.5653911164050029</v>
      </c>
    </row>
    <row r="327" spans="15:24">
      <c r="O327" s="19" t="s">
        <v>516</v>
      </c>
      <c r="P327" s="19" t="s">
        <v>53</v>
      </c>
      <c r="Q327" s="19" t="s">
        <v>20</v>
      </c>
      <c r="R327" s="19">
        <v>5</v>
      </c>
      <c r="S327" s="19" t="s">
        <v>0</v>
      </c>
      <c r="T327" s="19">
        <v>56.610949206098198</v>
      </c>
      <c r="U327" s="19">
        <v>53.8174297794802</v>
      </c>
      <c r="V327" s="19">
        <v>59.404468632716203</v>
      </c>
      <c r="W327" s="19">
        <v>2.7935194266180048</v>
      </c>
      <c r="X327" s="19">
        <v>2.7935194266179977</v>
      </c>
    </row>
    <row r="328" spans="15:24">
      <c r="O328" s="19" t="s">
        <v>229</v>
      </c>
      <c r="P328" s="19" t="s">
        <v>30</v>
      </c>
      <c r="Q328" s="19" t="s">
        <v>28</v>
      </c>
      <c r="R328" s="19">
        <v>0</v>
      </c>
      <c r="S328" s="19" t="s">
        <v>0</v>
      </c>
      <c r="T328" s="19">
        <v>57.105419372868099</v>
      </c>
      <c r="U328" s="19">
        <v>55.749346259437097</v>
      </c>
      <c r="V328" s="19">
        <v>58.4614924862991</v>
      </c>
      <c r="W328" s="19">
        <v>1.3560731134310018</v>
      </c>
      <c r="X328" s="19">
        <v>1.3560731134310018</v>
      </c>
    </row>
    <row r="329" spans="15:24">
      <c r="O329" s="19" t="s">
        <v>517</v>
      </c>
      <c r="P329" s="19" t="s">
        <v>30</v>
      </c>
      <c r="Q329" s="19" t="s">
        <v>28</v>
      </c>
      <c r="R329" s="19">
        <v>1</v>
      </c>
      <c r="S329" s="19" t="s">
        <v>0</v>
      </c>
      <c r="T329" s="19">
        <v>60.844489183749403</v>
      </c>
      <c r="U329" s="19">
        <v>57.892609192723903</v>
      </c>
      <c r="V329" s="19">
        <v>63.796369174774902</v>
      </c>
      <c r="W329" s="19">
        <v>2.9518799910254998</v>
      </c>
      <c r="X329" s="19">
        <v>2.9518799910254998</v>
      </c>
    </row>
    <row r="330" spans="15:24">
      <c r="O330" s="19" t="s">
        <v>518</v>
      </c>
      <c r="P330" s="19" t="s">
        <v>30</v>
      </c>
      <c r="Q330" s="19" t="s">
        <v>28</v>
      </c>
      <c r="R330" s="19">
        <v>2</v>
      </c>
      <c r="S330" s="19" t="s">
        <v>0</v>
      </c>
      <c r="T330" s="19">
        <v>58.616160747702601</v>
      </c>
      <c r="U330" s="19">
        <v>54.821865127719398</v>
      </c>
      <c r="V330" s="19">
        <v>62.410456367685697</v>
      </c>
      <c r="W330" s="19">
        <v>3.7942956199830959</v>
      </c>
      <c r="X330" s="19">
        <v>3.7942956199832025</v>
      </c>
    </row>
    <row r="331" spans="15:24">
      <c r="O331" s="19" t="s">
        <v>519</v>
      </c>
      <c r="P331" s="19" t="s">
        <v>30</v>
      </c>
      <c r="Q331" s="19" t="s">
        <v>28</v>
      </c>
      <c r="R331" s="19">
        <v>3</v>
      </c>
      <c r="S331" s="19" t="s">
        <v>0</v>
      </c>
      <c r="T331" s="19">
        <v>56.8291052319844</v>
      </c>
      <c r="U331" s="19">
        <v>54.0585461760095</v>
      </c>
      <c r="V331" s="19">
        <v>59.599664287959399</v>
      </c>
      <c r="W331" s="19">
        <v>2.7705590559749993</v>
      </c>
      <c r="X331" s="19">
        <v>2.7705590559748998</v>
      </c>
    </row>
    <row r="332" spans="15:24">
      <c r="O332" s="19" t="s">
        <v>520</v>
      </c>
      <c r="P332" s="19" t="s">
        <v>30</v>
      </c>
      <c r="Q332" s="19" t="s">
        <v>28</v>
      </c>
      <c r="R332" s="19">
        <v>4</v>
      </c>
      <c r="S332" s="19" t="s">
        <v>0</v>
      </c>
      <c r="T332" s="19">
        <v>56.337287940095102</v>
      </c>
      <c r="U332" s="19">
        <v>52.919076251141398</v>
      </c>
      <c r="V332" s="19">
        <v>59.755499629048799</v>
      </c>
      <c r="W332" s="19">
        <v>3.4182116889536971</v>
      </c>
      <c r="X332" s="19">
        <v>3.4182116889537042</v>
      </c>
    </row>
    <row r="333" spans="15:24">
      <c r="O333" s="19" t="s">
        <v>521</v>
      </c>
      <c r="P333" s="19" t="s">
        <v>30</v>
      </c>
      <c r="Q333" s="19" t="s">
        <v>28</v>
      </c>
      <c r="R333" s="19">
        <v>5</v>
      </c>
      <c r="S333" s="19" t="s">
        <v>0</v>
      </c>
      <c r="T333" s="19">
        <v>53.922491360698203</v>
      </c>
      <c r="U333" s="19">
        <v>51.212422093371501</v>
      </c>
      <c r="V333" s="19">
        <v>56.632560628024898</v>
      </c>
      <c r="W333" s="19">
        <v>2.7100692673266948</v>
      </c>
      <c r="X333" s="19">
        <v>2.7100692673267019</v>
      </c>
    </row>
    <row r="334" spans="15:24">
      <c r="O334" s="19" t="s">
        <v>231</v>
      </c>
      <c r="P334" s="19" t="s">
        <v>31</v>
      </c>
      <c r="Q334" s="19" t="s">
        <v>28</v>
      </c>
      <c r="R334" s="19">
        <v>0</v>
      </c>
      <c r="S334" s="19" t="s">
        <v>0</v>
      </c>
      <c r="T334" s="19">
        <v>61.347501974968601</v>
      </c>
      <c r="U334" s="19">
        <v>60.129650988913099</v>
      </c>
      <c r="V334" s="19">
        <v>62.565352961023997</v>
      </c>
      <c r="W334" s="19">
        <v>1.2178509860553959</v>
      </c>
      <c r="X334" s="19">
        <v>1.2178509860555025</v>
      </c>
    </row>
    <row r="335" spans="15:24">
      <c r="O335" s="19" t="s">
        <v>522</v>
      </c>
      <c r="P335" s="19" t="s">
        <v>31</v>
      </c>
      <c r="Q335" s="19" t="s">
        <v>28</v>
      </c>
      <c r="R335" s="19">
        <v>1</v>
      </c>
      <c r="S335" s="19" t="s">
        <v>0</v>
      </c>
      <c r="T335" s="19">
        <v>69.1929585222273</v>
      </c>
      <c r="U335" s="19">
        <v>66.8045322794448</v>
      </c>
      <c r="V335" s="19">
        <v>71.581384765009801</v>
      </c>
      <c r="W335" s="19">
        <v>2.3884262427825007</v>
      </c>
      <c r="X335" s="19">
        <v>2.3884262427825007</v>
      </c>
    </row>
    <row r="336" spans="15:24">
      <c r="O336" s="19" t="s">
        <v>523</v>
      </c>
      <c r="P336" s="19" t="s">
        <v>31</v>
      </c>
      <c r="Q336" s="19" t="s">
        <v>28</v>
      </c>
      <c r="R336" s="19">
        <v>2</v>
      </c>
      <c r="S336" s="19" t="s">
        <v>0</v>
      </c>
      <c r="T336" s="19">
        <v>64.6645220056011</v>
      </c>
      <c r="U336" s="19">
        <v>61.666028658466203</v>
      </c>
      <c r="V336" s="19">
        <v>67.663015352735997</v>
      </c>
      <c r="W336" s="19">
        <v>2.9984933471348967</v>
      </c>
      <c r="X336" s="19">
        <v>2.9984933471348967</v>
      </c>
    </row>
    <row r="337" spans="15:24">
      <c r="O337" s="19" t="s">
        <v>524</v>
      </c>
      <c r="P337" s="19" t="s">
        <v>31</v>
      </c>
      <c r="Q337" s="19" t="s">
        <v>28</v>
      </c>
      <c r="R337" s="19">
        <v>3</v>
      </c>
      <c r="S337" s="19" t="s">
        <v>0</v>
      </c>
      <c r="T337" s="19">
        <v>61.2442804873059</v>
      </c>
      <c r="U337" s="19">
        <v>58.524591790178398</v>
      </c>
      <c r="V337" s="19">
        <v>63.963969184433402</v>
      </c>
      <c r="W337" s="19">
        <v>2.7196886971275021</v>
      </c>
      <c r="X337" s="19">
        <v>2.7196886971275021</v>
      </c>
    </row>
    <row r="338" spans="15:24">
      <c r="O338" s="19" t="s">
        <v>525</v>
      </c>
      <c r="P338" s="19" t="s">
        <v>31</v>
      </c>
      <c r="Q338" s="19" t="s">
        <v>28</v>
      </c>
      <c r="R338" s="19">
        <v>4</v>
      </c>
      <c r="S338" s="19" t="s">
        <v>0</v>
      </c>
      <c r="T338" s="19">
        <v>57.390848429017197</v>
      </c>
      <c r="U338" s="19">
        <v>54.327521110687002</v>
      </c>
      <c r="V338" s="19">
        <v>60.454175747347399</v>
      </c>
      <c r="W338" s="19">
        <v>3.0633273183302023</v>
      </c>
      <c r="X338" s="19">
        <v>3.0633273183301952</v>
      </c>
    </row>
    <row r="339" spans="15:24">
      <c r="O339" s="19" t="s">
        <v>526</v>
      </c>
      <c r="P339" s="19" t="s">
        <v>31</v>
      </c>
      <c r="Q339" s="19" t="s">
        <v>28</v>
      </c>
      <c r="R339" s="19">
        <v>5</v>
      </c>
      <c r="S339" s="19" t="s">
        <v>0</v>
      </c>
      <c r="T339" s="19">
        <v>53.772703113144097</v>
      </c>
      <c r="U339" s="19">
        <v>51.042485392616399</v>
      </c>
      <c r="V339" s="19">
        <v>56.502920833671801</v>
      </c>
      <c r="W339" s="19">
        <v>2.7302177205277047</v>
      </c>
      <c r="X339" s="19">
        <v>2.7302177205276976</v>
      </c>
    </row>
    <row r="340" spans="15:24">
      <c r="O340" s="19" t="s">
        <v>233</v>
      </c>
      <c r="P340" s="19" t="s">
        <v>32</v>
      </c>
      <c r="Q340" s="19" t="s">
        <v>28</v>
      </c>
      <c r="R340" s="19">
        <v>0</v>
      </c>
      <c r="S340" s="19" t="s">
        <v>0</v>
      </c>
      <c r="T340" s="19">
        <v>59.950099012577397</v>
      </c>
      <c r="U340" s="19">
        <v>58.730006409869297</v>
      </c>
      <c r="V340" s="19">
        <v>61.170191615285397</v>
      </c>
      <c r="W340" s="19">
        <v>1.2200926027080001</v>
      </c>
      <c r="X340" s="19">
        <v>1.2200926027080996</v>
      </c>
    </row>
    <row r="341" spans="15:24">
      <c r="O341" s="19" t="s">
        <v>527</v>
      </c>
      <c r="P341" s="19" t="s">
        <v>32</v>
      </c>
      <c r="Q341" s="19" t="s">
        <v>28</v>
      </c>
      <c r="R341" s="19">
        <v>1</v>
      </c>
      <c r="S341" s="19" t="s">
        <v>0</v>
      </c>
      <c r="T341" s="19">
        <v>67.488639688960703</v>
      </c>
      <c r="U341" s="19">
        <v>64.197652631894499</v>
      </c>
      <c r="V341" s="19">
        <v>70.779626746026906</v>
      </c>
      <c r="W341" s="19">
        <v>3.2909870570662036</v>
      </c>
      <c r="X341" s="19">
        <v>3.2909870570662036</v>
      </c>
    </row>
    <row r="342" spans="15:24">
      <c r="O342" s="19" t="s">
        <v>528</v>
      </c>
      <c r="P342" s="19" t="s">
        <v>32</v>
      </c>
      <c r="Q342" s="19" t="s">
        <v>28</v>
      </c>
      <c r="R342" s="19">
        <v>2</v>
      </c>
      <c r="S342" s="19" t="s">
        <v>0</v>
      </c>
      <c r="T342" s="19">
        <v>65.076744770764506</v>
      </c>
      <c r="U342" s="19">
        <v>62.6429936101744</v>
      </c>
      <c r="V342" s="19">
        <v>67.510495931354697</v>
      </c>
      <c r="W342" s="19">
        <v>2.4337511605901909</v>
      </c>
      <c r="X342" s="19">
        <v>2.4337511605901057</v>
      </c>
    </row>
    <row r="343" spans="15:24">
      <c r="O343" s="19" t="s">
        <v>529</v>
      </c>
      <c r="P343" s="19" t="s">
        <v>32</v>
      </c>
      <c r="Q343" s="19" t="s">
        <v>28</v>
      </c>
      <c r="R343" s="19">
        <v>3</v>
      </c>
      <c r="S343" s="19" t="s">
        <v>0</v>
      </c>
      <c r="T343" s="19">
        <v>58.858472407036899</v>
      </c>
      <c r="U343" s="19">
        <v>55.9671314018968</v>
      </c>
      <c r="V343" s="19">
        <v>61.749813412176998</v>
      </c>
      <c r="W343" s="19">
        <v>2.8913410051400987</v>
      </c>
      <c r="X343" s="19">
        <v>2.8913410051400987</v>
      </c>
    </row>
    <row r="344" spans="15:24">
      <c r="O344" s="19" t="s">
        <v>530</v>
      </c>
      <c r="P344" s="19" t="s">
        <v>32</v>
      </c>
      <c r="Q344" s="19" t="s">
        <v>28</v>
      </c>
      <c r="R344" s="19">
        <v>4</v>
      </c>
      <c r="S344" s="19" t="s">
        <v>0</v>
      </c>
      <c r="T344" s="19">
        <v>54.623573803750098</v>
      </c>
      <c r="U344" s="19">
        <v>51.8290768741264</v>
      </c>
      <c r="V344" s="19">
        <v>57.418070733373803</v>
      </c>
      <c r="W344" s="19">
        <v>2.7944969296237048</v>
      </c>
      <c r="X344" s="19">
        <v>2.7944969296236977</v>
      </c>
    </row>
    <row r="345" spans="15:24">
      <c r="O345" s="19" t="s">
        <v>531</v>
      </c>
      <c r="P345" s="19" t="s">
        <v>32</v>
      </c>
      <c r="Q345" s="19" t="s">
        <v>28</v>
      </c>
      <c r="R345" s="19">
        <v>5</v>
      </c>
      <c r="S345" s="19" t="s">
        <v>0</v>
      </c>
      <c r="T345" s="19">
        <v>53.443694228518297</v>
      </c>
      <c r="U345" s="19">
        <v>50.739986297184601</v>
      </c>
      <c r="V345" s="19">
        <v>56.147402159852099</v>
      </c>
      <c r="W345" s="19">
        <v>2.7037079313338026</v>
      </c>
      <c r="X345" s="19">
        <v>2.703707931333696</v>
      </c>
    </row>
    <row r="346" spans="15:24">
      <c r="O346" s="19" t="s">
        <v>235</v>
      </c>
      <c r="P346" s="19" t="s">
        <v>33</v>
      </c>
      <c r="Q346" s="19" t="s">
        <v>28</v>
      </c>
      <c r="R346" s="19">
        <v>0</v>
      </c>
      <c r="S346" s="19" t="s">
        <v>0</v>
      </c>
      <c r="T346" s="19">
        <v>63.6924367001482</v>
      </c>
      <c r="U346" s="19">
        <v>62.712074637083496</v>
      </c>
      <c r="V346" s="19">
        <v>64.672798763212796</v>
      </c>
      <c r="W346" s="19">
        <v>0.98036206306459661</v>
      </c>
      <c r="X346" s="19">
        <v>0.98036206306470319</v>
      </c>
    </row>
    <row r="347" spans="15:24">
      <c r="O347" s="19" t="s">
        <v>532</v>
      </c>
      <c r="P347" s="19" t="s">
        <v>33</v>
      </c>
      <c r="Q347" s="19" t="s">
        <v>28</v>
      </c>
      <c r="R347" s="19">
        <v>1</v>
      </c>
      <c r="S347" s="19" t="s">
        <v>0</v>
      </c>
      <c r="T347" s="19">
        <v>71.9415357267074</v>
      </c>
      <c r="U347" s="19">
        <v>69.873475442639503</v>
      </c>
      <c r="V347" s="19">
        <v>74.009596010775198</v>
      </c>
      <c r="W347" s="19">
        <v>2.0680602840677977</v>
      </c>
      <c r="X347" s="19">
        <v>2.0680602840678972</v>
      </c>
    </row>
    <row r="348" spans="15:24">
      <c r="O348" s="19" t="s">
        <v>533</v>
      </c>
      <c r="P348" s="19" t="s">
        <v>33</v>
      </c>
      <c r="Q348" s="19" t="s">
        <v>28</v>
      </c>
      <c r="R348" s="19">
        <v>2</v>
      </c>
      <c r="S348" s="19" t="s">
        <v>0</v>
      </c>
      <c r="T348" s="19">
        <v>67.345042637313796</v>
      </c>
      <c r="U348" s="19">
        <v>65.242320336427994</v>
      </c>
      <c r="V348" s="19">
        <v>69.447764938199597</v>
      </c>
      <c r="W348" s="19">
        <v>2.1027223008858016</v>
      </c>
      <c r="X348" s="19">
        <v>2.1027223008858016</v>
      </c>
    </row>
    <row r="349" spans="15:24">
      <c r="O349" s="19" t="s">
        <v>534</v>
      </c>
      <c r="P349" s="19" t="s">
        <v>33</v>
      </c>
      <c r="Q349" s="19" t="s">
        <v>28</v>
      </c>
      <c r="R349" s="19">
        <v>3</v>
      </c>
      <c r="S349" s="19" t="s">
        <v>0</v>
      </c>
      <c r="T349" s="19">
        <v>65.395783649510904</v>
      </c>
      <c r="U349" s="19">
        <v>63.133408070980103</v>
      </c>
      <c r="V349" s="19">
        <v>67.658159228041796</v>
      </c>
      <c r="W349" s="19">
        <v>2.262375578530893</v>
      </c>
      <c r="X349" s="19">
        <v>2.2623755785308006</v>
      </c>
    </row>
    <row r="350" spans="15:24">
      <c r="O350" s="19" t="s">
        <v>535</v>
      </c>
      <c r="P350" s="19" t="s">
        <v>33</v>
      </c>
      <c r="Q350" s="19" t="s">
        <v>28</v>
      </c>
      <c r="R350" s="19">
        <v>4</v>
      </c>
      <c r="S350" s="19" t="s">
        <v>0</v>
      </c>
      <c r="T350" s="19">
        <v>59.882736990829301</v>
      </c>
      <c r="U350" s="19">
        <v>57.600007235432798</v>
      </c>
      <c r="V350" s="19">
        <v>62.165466746225903</v>
      </c>
      <c r="W350" s="19">
        <v>2.2827297553966019</v>
      </c>
      <c r="X350" s="19">
        <v>2.2827297553965025</v>
      </c>
    </row>
    <row r="351" spans="15:24">
      <c r="O351" s="19" t="s">
        <v>536</v>
      </c>
      <c r="P351" s="19" t="s">
        <v>33</v>
      </c>
      <c r="Q351" s="19" t="s">
        <v>28</v>
      </c>
      <c r="R351" s="19">
        <v>5</v>
      </c>
      <c r="S351" s="19" t="s">
        <v>0</v>
      </c>
      <c r="T351" s="19">
        <v>53.114337957131902</v>
      </c>
      <c r="U351" s="19">
        <v>50.610558089173601</v>
      </c>
      <c r="V351" s="19">
        <v>55.618117825090103</v>
      </c>
      <c r="W351" s="19">
        <v>2.5037798679582011</v>
      </c>
      <c r="X351" s="19">
        <v>2.5037798679583005</v>
      </c>
    </row>
    <row r="352" spans="15:24">
      <c r="O352" s="19" t="s">
        <v>237</v>
      </c>
      <c r="P352" s="19" t="s">
        <v>34</v>
      </c>
      <c r="Q352" s="19" t="s">
        <v>28</v>
      </c>
      <c r="R352" s="19">
        <v>0</v>
      </c>
      <c r="S352" s="19" t="s">
        <v>0</v>
      </c>
      <c r="T352" s="19">
        <v>62.088887607432703</v>
      </c>
      <c r="U352" s="19">
        <v>60.977146433749098</v>
      </c>
      <c r="V352" s="19">
        <v>63.200628781116301</v>
      </c>
      <c r="W352" s="19">
        <v>1.1117411736835976</v>
      </c>
      <c r="X352" s="19">
        <v>1.1117411736836047</v>
      </c>
    </row>
    <row r="353" spans="15:24">
      <c r="O353" s="19" t="s">
        <v>537</v>
      </c>
      <c r="P353" s="19" t="s">
        <v>34</v>
      </c>
      <c r="Q353" s="19" t="s">
        <v>28</v>
      </c>
      <c r="R353" s="19">
        <v>1</v>
      </c>
      <c r="S353" s="19" t="s">
        <v>0</v>
      </c>
      <c r="T353" s="19">
        <v>67.601993901716099</v>
      </c>
      <c r="U353" s="19">
        <v>65.450963191591399</v>
      </c>
      <c r="V353" s="19">
        <v>69.7530246118409</v>
      </c>
      <c r="W353" s="19">
        <v>2.1510307101248003</v>
      </c>
      <c r="X353" s="19">
        <v>2.1510307101247008</v>
      </c>
    </row>
    <row r="354" spans="15:24">
      <c r="O354" s="19" t="s">
        <v>538</v>
      </c>
      <c r="P354" s="19" t="s">
        <v>34</v>
      </c>
      <c r="Q354" s="19" t="s">
        <v>28</v>
      </c>
      <c r="R354" s="19">
        <v>2</v>
      </c>
      <c r="S354" s="19" t="s">
        <v>0</v>
      </c>
      <c r="T354" s="19">
        <v>63.663672982572599</v>
      </c>
      <c r="U354" s="19">
        <v>60.9037995264583</v>
      </c>
      <c r="V354" s="19">
        <v>66.423546438686799</v>
      </c>
      <c r="W354" s="19">
        <v>2.7598734561141995</v>
      </c>
      <c r="X354" s="19">
        <v>2.759873456114299</v>
      </c>
    </row>
    <row r="355" spans="15:24">
      <c r="O355" s="19" t="s">
        <v>539</v>
      </c>
      <c r="P355" s="19" t="s">
        <v>34</v>
      </c>
      <c r="Q355" s="19" t="s">
        <v>28</v>
      </c>
      <c r="R355" s="19">
        <v>3</v>
      </c>
      <c r="S355" s="19" t="s">
        <v>0</v>
      </c>
      <c r="T355" s="19">
        <v>62.860395015455097</v>
      </c>
      <c r="U355" s="19">
        <v>60.476703567670398</v>
      </c>
      <c r="V355" s="19">
        <v>65.244086463239697</v>
      </c>
      <c r="W355" s="19">
        <v>2.3836914477845994</v>
      </c>
      <c r="X355" s="19">
        <v>2.3836914477846989</v>
      </c>
    </row>
    <row r="356" spans="15:24">
      <c r="O356" s="19" t="s">
        <v>540</v>
      </c>
      <c r="P356" s="19" t="s">
        <v>34</v>
      </c>
      <c r="Q356" s="19" t="s">
        <v>28</v>
      </c>
      <c r="R356" s="19">
        <v>4</v>
      </c>
      <c r="S356" s="19" t="s">
        <v>0</v>
      </c>
      <c r="T356" s="19">
        <v>61.231553863967299</v>
      </c>
      <c r="U356" s="19">
        <v>58.766021331972397</v>
      </c>
      <c r="V356" s="19">
        <v>63.697086395962302</v>
      </c>
      <c r="W356" s="19">
        <v>2.4655325319950023</v>
      </c>
      <c r="X356" s="19">
        <v>2.4655325319949029</v>
      </c>
    </row>
    <row r="357" spans="15:24">
      <c r="O357" s="19" t="s">
        <v>541</v>
      </c>
      <c r="P357" s="19" t="s">
        <v>34</v>
      </c>
      <c r="Q357" s="19" t="s">
        <v>28</v>
      </c>
      <c r="R357" s="19">
        <v>5</v>
      </c>
      <c r="S357" s="19" t="s">
        <v>0</v>
      </c>
      <c r="T357" s="19">
        <v>54.867414557860798</v>
      </c>
      <c r="U357" s="19">
        <v>52.177280271658702</v>
      </c>
      <c r="V357" s="19">
        <v>57.5575488440629</v>
      </c>
      <c r="W357" s="19">
        <v>2.6901342862021025</v>
      </c>
      <c r="X357" s="19">
        <v>2.6901342862020954</v>
      </c>
    </row>
    <row r="358" spans="15:24">
      <c r="O358" s="19" t="s">
        <v>239</v>
      </c>
      <c r="P358" s="19" t="s">
        <v>36</v>
      </c>
      <c r="Q358" s="19" t="s">
        <v>28</v>
      </c>
      <c r="R358" s="19">
        <v>0</v>
      </c>
      <c r="S358" s="19" t="s">
        <v>0</v>
      </c>
      <c r="T358" s="19">
        <v>67.644987101759995</v>
      </c>
      <c r="U358" s="19">
        <v>66.465902101363795</v>
      </c>
      <c r="V358" s="19">
        <v>68.824072102156194</v>
      </c>
      <c r="W358" s="19">
        <v>1.1790850003961992</v>
      </c>
      <c r="X358" s="19">
        <v>1.1790850003961992</v>
      </c>
    </row>
    <row r="359" spans="15:24">
      <c r="O359" s="19" t="s">
        <v>542</v>
      </c>
      <c r="P359" s="19" t="s">
        <v>36</v>
      </c>
      <c r="Q359" s="19" t="s">
        <v>28</v>
      </c>
      <c r="R359" s="19">
        <v>1</v>
      </c>
      <c r="S359" s="19" t="s">
        <v>0</v>
      </c>
      <c r="T359" s="19">
        <v>71.358822152278904</v>
      </c>
      <c r="U359" s="19">
        <v>68.720765200536405</v>
      </c>
      <c r="V359" s="19">
        <v>73.996879104021403</v>
      </c>
      <c r="W359" s="19">
        <v>2.6380569517424988</v>
      </c>
      <c r="X359" s="19">
        <v>2.6380569517424988</v>
      </c>
    </row>
    <row r="360" spans="15:24">
      <c r="O360" s="19" t="s">
        <v>543</v>
      </c>
      <c r="P360" s="19" t="s">
        <v>36</v>
      </c>
      <c r="Q360" s="19" t="s">
        <v>28</v>
      </c>
      <c r="R360" s="19">
        <v>2</v>
      </c>
      <c r="S360" s="19" t="s">
        <v>0</v>
      </c>
      <c r="T360" s="19">
        <v>71.905733449809503</v>
      </c>
      <c r="U360" s="19">
        <v>69.400022985245698</v>
      </c>
      <c r="V360" s="19">
        <v>74.411443914373393</v>
      </c>
      <c r="W360" s="19">
        <v>2.5057104645638901</v>
      </c>
      <c r="X360" s="19">
        <v>2.5057104645638049</v>
      </c>
    </row>
    <row r="361" spans="15:24">
      <c r="O361" s="19" t="s">
        <v>544</v>
      </c>
      <c r="P361" s="19" t="s">
        <v>36</v>
      </c>
      <c r="Q361" s="19" t="s">
        <v>28</v>
      </c>
      <c r="R361" s="19">
        <v>3</v>
      </c>
      <c r="S361" s="19" t="s">
        <v>0</v>
      </c>
      <c r="T361" s="19">
        <v>69.078621012940303</v>
      </c>
      <c r="U361" s="19">
        <v>66.387479780467501</v>
      </c>
      <c r="V361" s="19">
        <v>71.769762245413105</v>
      </c>
      <c r="W361" s="19">
        <v>2.6911412324728019</v>
      </c>
      <c r="X361" s="19">
        <v>2.6911412324728019</v>
      </c>
    </row>
    <row r="362" spans="15:24">
      <c r="O362" s="19" t="s">
        <v>545</v>
      </c>
      <c r="P362" s="19" t="s">
        <v>36</v>
      </c>
      <c r="Q362" s="19" t="s">
        <v>28</v>
      </c>
      <c r="R362" s="19">
        <v>4</v>
      </c>
      <c r="S362" s="19" t="s">
        <v>0</v>
      </c>
      <c r="T362" s="19">
        <v>63.522970515664099</v>
      </c>
      <c r="U362" s="19">
        <v>60.854964102483599</v>
      </c>
      <c r="V362" s="19">
        <v>66.190976928844506</v>
      </c>
      <c r="W362" s="19">
        <v>2.6680064131804073</v>
      </c>
      <c r="X362" s="19">
        <v>2.6680064131804997</v>
      </c>
    </row>
    <row r="363" spans="15:24">
      <c r="O363" s="19" t="s">
        <v>546</v>
      </c>
      <c r="P363" s="19" t="s">
        <v>36</v>
      </c>
      <c r="Q363" s="19" t="s">
        <v>28</v>
      </c>
      <c r="R363" s="19">
        <v>5</v>
      </c>
      <c r="S363" s="19" t="s">
        <v>0</v>
      </c>
      <c r="T363" s="19">
        <v>64.138433643475594</v>
      </c>
      <c r="U363" s="19">
        <v>60.558527244261697</v>
      </c>
      <c r="V363" s="19">
        <v>67.718340042689405</v>
      </c>
      <c r="W363" s="19">
        <v>3.5799063992138116</v>
      </c>
      <c r="X363" s="19">
        <v>3.5799063992138969</v>
      </c>
    </row>
    <row r="364" spans="15:24">
      <c r="O364" s="19" t="s">
        <v>241</v>
      </c>
      <c r="P364" s="19" t="s">
        <v>37</v>
      </c>
      <c r="Q364" s="19" t="s">
        <v>28</v>
      </c>
      <c r="R364" s="19">
        <v>0</v>
      </c>
      <c r="S364" s="19" t="s">
        <v>0</v>
      </c>
      <c r="T364" s="19">
        <v>66.407644911695698</v>
      </c>
      <c r="U364" s="19">
        <v>65.270206969422205</v>
      </c>
      <c r="V364" s="19">
        <v>67.545082853969205</v>
      </c>
      <c r="W364" s="19">
        <v>1.1374379422735075</v>
      </c>
      <c r="X364" s="19">
        <v>1.1374379422734933</v>
      </c>
    </row>
    <row r="365" spans="15:24">
      <c r="O365" s="19" t="s">
        <v>547</v>
      </c>
      <c r="P365" s="19" t="s">
        <v>37</v>
      </c>
      <c r="Q365" s="19" t="s">
        <v>28</v>
      </c>
      <c r="R365" s="19">
        <v>1</v>
      </c>
      <c r="S365" s="19" t="s">
        <v>0</v>
      </c>
      <c r="T365" s="19">
        <v>70.872680885483206</v>
      </c>
      <c r="U365" s="19">
        <v>68.089724402182597</v>
      </c>
      <c r="V365" s="19">
        <v>73.655637368783701</v>
      </c>
      <c r="W365" s="19">
        <v>2.7829564833004952</v>
      </c>
      <c r="X365" s="19">
        <v>2.7829564833006089</v>
      </c>
    </row>
    <row r="366" spans="15:24">
      <c r="O366" s="19" t="s">
        <v>548</v>
      </c>
      <c r="P366" s="19" t="s">
        <v>37</v>
      </c>
      <c r="Q366" s="19" t="s">
        <v>28</v>
      </c>
      <c r="R366" s="19">
        <v>2</v>
      </c>
      <c r="S366" s="19" t="s">
        <v>0</v>
      </c>
      <c r="T366" s="19">
        <v>70.297443244115001</v>
      </c>
      <c r="U366" s="19">
        <v>67.964423543167797</v>
      </c>
      <c r="V366" s="19">
        <v>72.630462945062106</v>
      </c>
      <c r="W366" s="19">
        <v>2.333019700947105</v>
      </c>
      <c r="X366" s="19">
        <v>2.3330197009472045</v>
      </c>
    </row>
    <row r="367" spans="15:24">
      <c r="O367" s="19" t="s">
        <v>549</v>
      </c>
      <c r="P367" s="19" t="s">
        <v>37</v>
      </c>
      <c r="Q367" s="19" t="s">
        <v>28</v>
      </c>
      <c r="R367" s="19">
        <v>3</v>
      </c>
      <c r="S367" s="19" t="s">
        <v>0</v>
      </c>
      <c r="T367" s="19">
        <v>66.480047161724798</v>
      </c>
      <c r="U367" s="19">
        <v>63.843592068732498</v>
      </c>
      <c r="V367" s="19">
        <v>69.116502254717005</v>
      </c>
      <c r="W367" s="19">
        <v>2.6364550929922075</v>
      </c>
      <c r="X367" s="19">
        <v>2.6364550929922999</v>
      </c>
    </row>
    <row r="368" spans="15:24">
      <c r="O368" s="19" t="s">
        <v>550</v>
      </c>
      <c r="P368" s="19" t="s">
        <v>37</v>
      </c>
      <c r="Q368" s="19" t="s">
        <v>28</v>
      </c>
      <c r="R368" s="19">
        <v>4</v>
      </c>
      <c r="S368" s="19" t="s">
        <v>0</v>
      </c>
      <c r="T368" s="19">
        <v>65.139505774615202</v>
      </c>
      <c r="U368" s="19">
        <v>62.661054982758301</v>
      </c>
      <c r="V368" s="19">
        <v>67.617956566472202</v>
      </c>
      <c r="W368" s="19">
        <v>2.478450791857</v>
      </c>
      <c r="X368" s="19">
        <v>2.4784507918569005</v>
      </c>
    </row>
    <row r="369" spans="15:24">
      <c r="O369" s="19" t="s">
        <v>551</v>
      </c>
      <c r="P369" s="19" t="s">
        <v>37</v>
      </c>
      <c r="Q369" s="19" t="s">
        <v>28</v>
      </c>
      <c r="R369" s="19">
        <v>5</v>
      </c>
      <c r="S369" s="19" t="s">
        <v>0</v>
      </c>
      <c r="T369" s="19">
        <v>60.233204085504802</v>
      </c>
      <c r="U369" s="19">
        <v>57.4640002356672</v>
      </c>
      <c r="V369" s="19">
        <v>63.002407935342397</v>
      </c>
      <c r="W369" s="19">
        <v>2.769203849837595</v>
      </c>
      <c r="X369" s="19">
        <v>2.7692038498376021</v>
      </c>
    </row>
    <row r="370" spans="15:24">
      <c r="O370" s="19" t="s">
        <v>243</v>
      </c>
      <c r="P370" s="19" t="s">
        <v>38</v>
      </c>
      <c r="Q370" s="19" t="s">
        <v>28</v>
      </c>
      <c r="R370" s="19">
        <v>0</v>
      </c>
      <c r="S370" s="19" t="s">
        <v>0</v>
      </c>
      <c r="T370" s="19">
        <v>64.917268520448701</v>
      </c>
      <c r="U370" s="19">
        <v>63.702160834498898</v>
      </c>
      <c r="V370" s="19">
        <v>66.132376206398504</v>
      </c>
      <c r="W370" s="19">
        <v>1.2151076859498033</v>
      </c>
      <c r="X370" s="19">
        <v>1.2151076859498033</v>
      </c>
    </row>
    <row r="371" spans="15:24">
      <c r="O371" s="19" t="s">
        <v>552</v>
      </c>
      <c r="P371" s="19" t="s">
        <v>38</v>
      </c>
      <c r="Q371" s="19" t="s">
        <v>28</v>
      </c>
      <c r="R371" s="19">
        <v>1</v>
      </c>
      <c r="S371" s="19" t="s">
        <v>0</v>
      </c>
      <c r="T371" s="19">
        <v>69.197503107369499</v>
      </c>
      <c r="U371" s="19">
        <v>66.706123577903099</v>
      </c>
      <c r="V371" s="19">
        <v>71.6888826368358</v>
      </c>
      <c r="W371" s="19">
        <v>2.4913795294663004</v>
      </c>
      <c r="X371" s="19">
        <v>2.4913795294663998</v>
      </c>
    </row>
    <row r="372" spans="15:24">
      <c r="O372" s="19" t="s">
        <v>553</v>
      </c>
      <c r="P372" s="19" t="s">
        <v>38</v>
      </c>
      <c r="Q372" s="19" t="s">
        <v>28</v>
      </c>
      <c r="R372" s="19">
        <v>2</v>
      </c>
      <c r="S372" s="19" t="s">
        <v>0</v>
      </c>
      <c r="T372" s="19">
        <v>67.553123852538207</v>
      </c>
      <c r="U372" s="19">
        <v>64.524210713194904</v>
      </c>
      <c r="V372" s="19">
        <v>70.582036991881495</v>
      </c>
      <c r="W372" s="19">
        <v>3.0289131393432882</v>
      </c>
      <c r="X372" s="19">
        <v>3.0289131393433024</v>
      </c>
    </row>
    <row r="373" spans="15:24">
      <c r="O373" s="19" t="s">
        <v>554</v>
      </c>
      <c r="P373" s="19" t="s">
        <v>38</v>
      </c>
      <c r="Q373" s="19" t="s">
        <v>28</v>
      </c>
      <c r="R373" s="19">
        <v>3</v>
      </c>
      <c r="S373" s="19" t="s">
        <v>0</v>
      </c>
      <c r="T373" s="19">
        <v>66.989604803453005</v>
      </c>
      <c r="U373" s="19">
        <v>64.497003299694896</v>
      </c>
      <c r="V373" s="19">
        <v>69.482206307211101</v>
      </c>
      <c r="W373" s="19">
        <v>2.4926015037580953</v>
      </c>
      <c r="X373" s="19">
        <v>2.4926015037581095</v>
      </c>
    </row>
    <row r="374" spans="15:24">
      <c r="O374" s="19" t="s">
        <v>555</v>
      </c>
      <c r="P374" s="19" t="s">
        <v>38</v>
      </c>
      <c r="Q374" s="19" t="s">
        <v>28</v>
      </c>
      <c r="R374" s="19">
        <v>4</v>
      </c>
      <c r="S374" s="19" t="s">
        <v>0</v>
      </c>
      <c r="T374" s="19">
        <v>63.767208509520998</v>
      </c>
      <c r="U374" s="19">
        <v>60.899151340895898</v>
      </c>
      <c r="V374" s="19">
        <v>66.635265678146098</v>
      </c>
      <c r="W374" s="19">
        <v>2.8680571686251</v>
      </c>
      <c r="X374" s="19">
        <v>2.8680571686251</v>
      </c>
    </row>
    <row r="375" spans="15:24">
      <c r="O375" s="19" t="s">
        <v>556</v>
      </c>
      <c r="P375" s="19" t="s">
        <v>38</v>
      </c>
      <c r="Q375" s="19" t="s">
        <v>28</v>
      </c>
      <c r="R375" s="19">
        <v>5</v>
      </c>
      <c r="S375" s="19" t="s">
        <v>0</v>
      </c>
      <c r="T375" s="19">
        <v>55.926563832682199</v>
      </c>
      <c r="U375" s="19">
        <v>52.805699535657702</v>
      </c>
      <c r="V375" s="19">
        <v>59.047428129706603</v>
      </c>
      <c r="W375" s="19">
        <v>3.1208642970244043</v>
      </c>
      <c r="X375" s="19">
        <v>3.1208642970244966</v>
      </c>
    </row>
    <row r="376" spans="15:24">
      <c r="O376" s="19" t="s">
        <v>245</v>
      </c>
      <c r="P376" s="19" t="s">
        <v>39</v>
      </c>
      <c r="Q376" s="19" t="s">
        <v>28</v>
      </c>
      <c r="R376" s="19">
        <v>0</v>
      </c>
      <c r="S376" s="19" t="s">
        <v>0</v>
      </c>
      <c r="T376" s="19">
        <v>66.165350611595301</v>
      </c>
      <c r="U376" s="19">
        <v>65.019084689483293</v>
      </c>
      <c r="V376" s="19">
        <v>67.311616533707195</v>
      </c>
      <c r="W376" s="19">
        <v>1.146265922111894</v>
      </c>
      <c r="X376" s="19">
        <v>1.1462659221120077</v>
      </c>
    </row>
    <row r="377" spans="15:24">
      <c r="O377" s="19" t="s">
        <v>557</v>
      </c>
      <c r="P377" s="19" t="s">
        <v>39</v>
      </c>
      <c r="Q377" s="19" t="s">
        <v>28</v>
      </c>
      <c r="R377" s="19">
        <v>1</v>
      </c>
      <c r="S377" s="19" t="s">
        <v>0</v>
      </c>
      <c r="T377" s="19">
        <v>71.092230833734305</v>
      </c>
      <c r="U377" s="19">
        <v>68.283161387192706</v>
      </c>
      <c r="V377" s="19">
        <v>73.901300280275905</v>
      </c>
      <c r="W377" s="19">
        <v>2.8090694465415993</v>
      </c>
      <c r="X377" s="19">
        <v>2.8090694465415993</v>
      </c>
    </row>
    <row r="378" spans="15:24">
      <c r="O378" s="19" t="s">
        <v>558</v>
      </c>
      <c r="P378" s="19" t="s">
        <v>39</v>
      </c>
      <c r="Q378" s="19" t="s">
        <v>28</v>
      </c>
      <c r="R378" s="19">
        <v>2</v>
      </c>
      <c r="S378" s="19" t="s">
        <v>0</v>
      </c>
      <c r="T378" s="19">
        <v>69.083978295056696</v>
      </c>
      <c r="U378" s="19">
        <v>66.616236743669504</v>
      </c>
      <c r="V378" s="19">
        <v>71.551719846443802</v>
      </c>
      <c r="W378" s="19">
        <v>2.4677415513871068</v>
      </c>
      <c r="X378" s="19">
        <v>2.4677415513871921</v>
      </c>
    </row>
    <row r="379" spans="15:24">
      <c r="O379" s="19" t="s">
        <v>559</v>
      </c>
      <c r="P379" s="19" t="s">
        <v>39</v>
      </c>
      <c r="Q379" s="19" t="s">
        <v>28</v>
      </c>
      <c r="R379" s="19">
        <v>3</v>
      </c>
      <c r="S379" s="19" t="s">
        <v>0</v>
      </c>
      <c r="T379" s="19">
        <v>67.569706901092204</v>
      </c>
      <c r="U379" s="19">
        <v>64.586565766069896</v>
      </c>
      <c r="V379" s="19">
        <v>70.552848036114497</v>
      </c>
      <c r="W379" s="19">
        <v>2.9831411350222936</v>
      </c>
      <c r="X379" s="19">
        <v>2.9831411350223078</v>
      </c>
    </row>
    <row r="380" spans="15:24">
      <c r="O380" s="19" t="s">
        <v>560</v>
      </c>
      <c r="P380" s="19" t="s">
        <v>39</v>
      </c>
      <c r="Q380" s="19" t="s">
        <v>28</v>
      </c>
      <c r="R380" s="19">
        <v>4</v>
      </c>
      <c r="S380" s="19" t="s">
        <v>0</v>
      </c>
      <c r="T380" s="19">
        <v>63.906978114803302</v>
      </c>
      <c r="U380" s="19">
        <v>61.451039502550202</v>
      </c>
      <c r="V380" s="19">
        <v>66.362916727056401</v>
      </c>
      <c r="W380" s="19">
        <v>2.4559386122530995</v>
      </c>
      <c r="X380" s="19">
        <v>2.4559386122530995</v>
      </c>
    </row>
    <row r="381" spans="15:24">
      <c r="O381" s="19" t="s">
        <v>561</v>
      </c>
      <c r="P381" s="19" t="s">
        <v>39</v>
      </c>
      <c r="Q381" s="19" t="s">
        <v>28</v>
      </c>
      <c r="R381" s="19">
        <v>5</v>
      </c>
      <c r="S381" s="19" t="s">
        <v>0</v>
      </c>
      <c r="T381" s="19">
        <v>59.6110543851537</v>
      </c>
      <c r="U381" s="19">
        <v>56.600984573937097</v>
      </c>
      <c r="V381" s="19">
        <v>62.621124196370403</v>
      </c>
      <c r="W381" s="19">
        <v>3.0100698112167024</v>
      </c>
      <c r="X381" s="19">
        <v>3.0100698112166029</v>
      </c>
    </row>
    <row r="382" spans="15:24">
      <c r="O382" s="19" t="s">
        <v>247</v>
      </c>
      <c r="P382" s="19" t="s">
        <v>40</v>
      </c>
      <c r="Q382" s="19" t="s">
        <v>28</v>
      </c>
      <c r="R382" s="19">
        <v>0</v>
      </c>
      <c r="S382" s="19" t="s">
        <v>0</v>
      </c>
      <c r="T382" s="19">
        <v>66.090893766292695</v>
      </c>
      <c r="U382" s="19">
        <v>64.933637211272597</v>
      </c>
      <c r="V382" s="19">
        <v>67.248150321312806</v>
      </c>
      <c r="W382" s="19">
        <v>1.1572565550201119</v>
      </c>
      <c r="X382" s="19">
        <v>1.1572565550200977</v>
      </c>
    </row>
    <row r="383" spans="15:24">
      <c r="O383" s="19" t="s">
        <v>562</v>
      </c>
      <c r="P383" s="19" t="s">
        <v>40</v>
      </c>
      <c r="Q383" s="19" t="s">
        <v>28</v>
      </c>
      <c r="R383" s="19">
        <v>1</v>
      </c>
      <c r="S383" s="19" t="s">
        <v>0</v>
      </c>
      <c r="T383" s="19">
        <v>69.339434848508404</v>
      </c>
      <c r="U383" s="19">
        <v>66.6469544626557</v>
      </c>
      <c r="V383" s="19">
        <v>72.031915234360994</v>
      </c>
      <c r="W383" s="19">
        <v>2.6924803858525905</v>
      </c>
      <c r="X383" s="19">
        <v>2.6924803858527042</v>
      </c>
    </row>
    <row r="384" spans="15:24">
      <c r="O384" s="19" t="s">
        <v>563</v>
      </c>
      <c r="P384" s="19" t="s">
        <v>40</v>
      </c>
      <c r="Q384" s="19" t="s">
        <v>28</v>
      </c>
      <c r="R384" s="19">
        <v>2</v>
      </c>
      <c r="S384" s="19" t="s">
        <v>0</v>
      </c>
      <c r="T384" s="19">
        <v>65.967977909473106</v>
      </c>
      <c r="U384" s="19">
        <v>63.286222487195403</v>
      </c>
      <c r="V384" s="19">
        <v>68.649733331750795</v>
      </c>
      <c r="W384" s="19">
        <v>2.6817554222776891</v>
      </c>
      <c r="X384" s="19">
        <v>2.6817554222777034</v>
      </c>
    </row>
    <row r="385" spans="15:24">
      <c r="O385" s="19" t="s">
        <v>564</v>
      </c>
      <c r="P385" s="19" t="s">
        <v>40</v>
      </c>
      <c r="Q385" s="19" t="s">
        <v>28</v>
      </c>
      <c r="R385" s="19">
        <v>3</v>
      </c>
      <c r="S385" s="19" t="s">
        <v>0</v>
      </c>
      <c r="T385" s="19">
        <v>67.561393431986602</v>
      </c>
      <c r="U385" s="19">
        <v>65.200952423234696</v>
      </c>
      <c r="V385" s="19">
        <v>69.921834440738493</v>
      </c>
      <c r="W385" s="19">
        <v>2.3604410087518914</v>
      </c>
      <c r="X385" s="19">
        <v>2.3604410087519057</v>
      </c>
    </row>
    <row r="386" spans="15:24">
      <c r="O386" s="19" t="s">
        <v>565</v>
      </c>
      <c r="P386" s="19" t="s">
        <v>40</v>
      </c>
      <c r="Q386" s="19" t="s">
        <v>28</v>
      </c>
      <c r="R386" s="19">
        <v>4</v>
      </c>
      <c r="S386" s="19" t="s">
        <v>0</v>
      </c>
      <c r="T386" s="19">
        <v>67.259294626172704</v>
      </c>
      <c r="U386" s="19">
        <v>64.900563963832596</v>
      </c>
      <c r="V386" s="19">
        <v>69.618025288512698</v>
      </c>
      <c r="W386" s="19">
        <v>2.358730662339994</v>
      </c>
      <c r="X386" s="19">
        <v>2.3587306623401076</v>
      </c>
    </row>
    <row r="387" spans="15:24">
      <c r="O387" s="19" t="s">
        <v>566</v>
      </c>
      <c r="P387" s="19" t="s">
        <v>40</v>
      </c>
      <c r="Q387" s="19" t="s">
        <v>28</v>
      </c>
      <c r="R387" s="19">
        <v>5</v>
      </c>
      <c r="S387" s="19" t="s">
        <v>0</v>
      </c>
      <c r="T387" s="19">
        <v>62.345582889013102</v>
      </c>
      <c r="U387" s="19">
        <v>59.797186418342903</v>
      </c>
      <c r="V387" s="19">
        <v>64.8939793596832</v>
      </c>
      <c r="W387" s="19">
        <v>2.5483964706700988</v>
      </c>
      <c r="X387" s="19">
        <v>2.5483964706701983</v>
      </c>
    </row>
    <row r="388" spans="15:24">
      <c r="O388" s="19" t="s">
        <v>249</v>
      </c>
      <c r="P388" s="19" t="s">
        <v>41</v>
      </c>
      <c r="Q388" s="19" t="s">
        <v>28</v>
      </c>
      <c r="R388" s="19">
        <v>0</v>
      </c>
      <c r="S388" s="19" t="s">
        <v>0</v>
      </c>
      <c r="T388" s="19">
        <v>65.257608434396303</v>
      </c>
      <c r="U388" s="19">
        <v>64.175018668152902</v>
      </c>
      <c r="V388" s="19">
        <v>66.340198200639605</v>
      </c>
      <c r="W388" s="19">
        <v>1.0825897662433022</v>
      </c>
      <c r="X388" s="19">
        <v>1.0825897662434016</v>
      </c>
    </row>
    <row r="389" spans="15:24">
      <c r="O389" s="19" t="s">
        <v>567</v>
      </c>
      <c r="P389" s="19" t="s">
        <v>41</v>
      </c>
      <c r="Q389" s="19" t="s">
        <v>28</v>
      </c>
      <c r="R389" s="19">
        <v>1</v>
      </c>
      <c r="S389" s="19" t="s">
        <v>0</v>
      </c>
      <c r="T389" s="19">
        <v>69.206470836464405</v>
      </c>
      <c r="U389" s="19">
        <v>66.960246304535502</v>
      </c>
      <c r="V389" s="19">
        <v>71.452695368393194</v>
      </c>
      <c r="W389" s="19">
        <v>2.2462245319287888</v>
      </c>
      <c r="X389" s="19">
        <v>2.2462245319289025</v>
      </c>
    </row>
    <row r="390" spans="15:24">
      <c r="O390" s="19" t="s">
        <v>568</v>
      </c>
      <c r="P390" s="19" t="s">
        <v>41</v>
      </c>
      <c r="Q390" s="19" t="s">
        <v>28</v>
      </c>
      <c r="R390" s="19">
        <v>2</v>
      </c>
      <c r="S390" s="19" t="s">
        <v>0</v>
      </c>
      <c r="T390" s="19">
        <v>67.889494777610693</v>
      </c>
      <c r="U390" s="19">
        <v>65.600755923307801</v>
      </c>
      <c r="V390" s="19">
        <v>70.178233631913699</v>
      </c>
      <c r="W390" s="19">
        <v>2.2887388543030056</v>
      </c>
      <c r="X390" s="19">
        <v>2.2887388543028919</v>
      </c>
    </row>
    <row r="391" spans="15:24">
      <c r="O391" s="19" t="s">
        <v>569</v>
      </c>
      <c r="P391" s="19" t="s">
        <v>41</v>
      </c>
      <c r="Q391" s="19" t="s">
        <v>28</v>
      </c>
      <c r="R391" s="19">
        <v>3</v>
      </c>
      <c r="S391" s="19" t="s">
        <v>0</v>
      </c>
      <c r="T391" s="19">
        <v>64.420791204742201</v>
      </c>
      <c r="U391" s="19">
        <v>62.056011223636503</v>
      </c>
      <c r="V391" s="19">
        <v>66.7855711858479</v>
      </c>
      <c r="W391" s="19">
        <v>2.3647799811056984</v>
      </c>
      <c r="X391" s="19">
        <v>2.3647799811056984</v>
      </c>
    </row>
    <row r="392" spans="15:24">
      <c r="O392" s="19" t="s">
        <v>570</v>
      </c>
      <c r="P392" s="19" t="s">
        <v>41</v>
      </c>
      <c r="Q392" s="19" t="s">
        <v>28</v>
      </c>
      <c r="R392" s="19">
        <v>4</v>
      </c>
      <c r="S392" s="19" t="s">
        <v>0</v>
      </c>
      <c r="T392" s="19">
        <v>66.788394923856302</v>
      </c>
      <c r="U392" s="19">
        <v>64.593163642859096</v>
      </c>
      <c r="V392" s="19">
        <v>68.983626204853493</v>
      </c>
      <c r="W392" s="19">
        <v>2.1952312809971914</v>
      </c>
      <c r="X392" s="19">
        <v>2.1952312809972057</v>
      </c>
    </row>
    <row r="393" spans="15:24">
      <c r="O393" s="19" t="s">
        <v>571</v>
      </c>
      <c r="P393" s="19" t="s">
        <v>41</v>
      </c>
      <c r="Q393" s="19" t="s">
        <v>28</v>
      </c>
      <c r="R393" s="19">
        <v>5</v>
      </c>
      <c r="S393" s="19" t="s">
        <v>0</v>
      </c>
      <c r="T393" s="19">
        <v>57.253638522017901</v>
      </c>
      <c r="U393" s="19">
        <v>53.964357806374601</v>
      </c>
      <c r="V393" s="19">
        <v>60.542919237661202</v>
      </c>
      <c r="W393" s="19">
        <v>3.2892807156433008</v>
      </c>
      <c r="X393" s="19">
        <v>3.2892807156433008</v>
      </c>
    </row>
    <row r="394" spans="15:24">
      <c r="O394" s="19" t="s">
        <v>251</v>
      </c>
      <c r="P394" s="19" t="s">
        <v>43</v>
      </c>
      <c r="Q394" s="19" t="s">
        <v>28</v>
      </c>
      <c r="R394" s="19">
        <v>0</v>
      </c>
      <c r="S394" s="19" t="s">
        <v>0</v>
      </c>
      <c r="T394" s="19">
        <v>57.892949886400999</v>
      </c>
      <c r="U394" s="19">
        <v>56.646537824539699</v>
      </c>
      <c r="V394" s="19">
        <v>59.139361948262199</v>
      </c>
      <c r="W394" s="19">
        <v>1.2464120618612</v>
      </c>
      <c r="X394" s="19">
        <v>1.2464120618612995</v>
      </c>
    </row>
    <row r="395" spans="15:24">
      <c r="O395" s="19" t="s">
        <v>572</v>
      </c>
      <c r="P395" s="19" t="s">
        <v>43</v>
      </c>
      <c r="Q395" s="19" t="s">
        <v>28</v>
      </c>
      <c r="R395" s="19">
        <v>1</v>
      </c>
      <c r="S395" s="19" t="s">
        <v>0</v>
      </c>
      <c r="T395" s="19">
        <v>64.944167594121296</v>
      </c>
      <c r="U395" s="19">
        <v>62.530400021313298</v>
      </c>
      <c r="V395" s="19">
        <v>67.357935166929394</v>
      </c>
      <c r="W395" s="19">
        <v>2.4137675728080978</v>
      </c>
      <c r="X395" s="19">
        <v>2.4137675728079984</v>
      </c>
    </row>
    <row r="396" spans="15:24">
      <c r="O396" s="19" t="s">
        <v>573</v>
      </c>
      <c r="P396" s="19" t="s">
        <v>43</v>
      </c>
      <c r="Q396" s="19" t="s">
        <v>28</v>
      </c>
      <c r="R396" s="19">
        <v>2</v>
      </c>
      <c r="S396" s="19" t="s">
        <v>0</v>
      </c>
      <c r="T396" s="19">
        <v>60.184641645488597</v>
      </c>
      <c r="U396" s="19">
        <v>57.322346813145302</v>
      </c>
      <c r="V396" s="19">
        <v>63.046936477831899</v>
      </c>
      <c r="W396" s="19">
        <v>2.8622948323433022</v>
      </c>
      <c r="X396" s="19">
        <v>2.8622948323432951</v>
      </c>
    </row>
    <row r="397" spans="15:24">
      <c r="O397" s="19" t="s">
        <v>574</v>
      </c>
      <c r="P397" s="19" t="s">
        <v>43</v>
      </c>
      <c r="Q397" s="19" t="s">
        <v>28</v>
      </c>
      <c r="R397" s="19">
        <v>3</v>
      </c>
      <c r="S397" s="19" t="s">
        <v>0</v>
      </c>
      <c r="T397" s="19">
        <v>56.481459988880999</v>
      </c>
      <c r="U397" s="19">
        <v>53.663592991674903</v>
      </c>
      <c r="V397" s="19">
        <v>59.299326986087202</v>
      </c>
      <c r="W397" s="19">
        <v>2.8178669972062025</v>
      </c>
      <c r="X397" s="19">
        <v>2.8178669972060959</v>
      </c>
    </row>
    <row r="398" spans="15:24">
      <c r="O398" s="19" t="s">
        <v>575</v>
      </c>
      <c r="P398" s="19" t="s">
        <v>43</v>
      </c>
      <c r="Q398" s="19" t="s">
        <v>28</v>
      </c>
      <c r="R398" s="19">
        <v>4</v>
      </c>
      <c r="S398" s="19" t="s">
        <v>0</v>
      </c>
      <c r="T398" s="19">
        <v>57.630420461104201</v>
      </c>
      <c r="U398" s="19">
        <v>55.182256154040999</v>
      </c>
      <c r="V398" s="19">
        <v>60.078584768167403</v>
      </c>
      <c r="W398" s="19">
        <v>2.4481643070632018</v>
      </c>
      <c r="X398" s="19">
        <v>2.4481643070632018</v>
      </c>
    </row>
    <row r="399" spans="15:24">
      <c r="O399" s="19" t="s">
        <v>576</v>
      </c>
      <c r="P399" s="19" t="s">
        <v>43</v>
      </c>
      <c r="Q399" s="19" t="s">
        <v>28</v>
      </c>
      <c r="R399" s="19">
        <v>5</v>
      </c>
      <c r="S399" s="19" t="s">
        <v>0</v>
      </c>
      <c r="T399" s="19">
        <v>50.020737292668898</v>
      </c>
      <c r="U399" s="19">
        <v>47.105028117640501</v>
      </c>
      <c r="V399" s="19">
        <v>52.936446467697301</v>
      </c>
      <c r="W399" s="19">
        <v>2.9157091750284039</v>
      </c>
      <c r="X399" s="19">
        <v>2.9157091750283968</v>
      </c>
    </row>
    <row r="400" spans="15:24">
      <c r="O400" s="19" t="s">
        <v>253</v>
      </c>
      <c r="P400" s="19" t="s">
        <v>44</v>
      </c>
      <c r="Q400" s="19" t="s">
        <v>28</v>
      </c>
      <c r="R400" s="19">
        <v>0</v>
      </c>
      <c r="S400" s="19" t="s">
        <v>0</v>
      </c>
      <c r="T400" s="19">
        <v>68.188678299203005</v>
      </c>
      <c r="U400" s="19">
        <v>66.998851788602096</v>
      </c>
      <c r="V400" s="19">
        <v>69.378504809803999</v>
      </c>
      <c r="W400" s="19">
        <v>1.1898265106009944</v>
      </c>
      <c r="X400" s="19">
        <v>1.1898265106009092</v>
      </c>
    </row>
    <row r="401" spans="15:24">
      <c r="O401" s="19" t="s">
        <v>577</v>
      </c>
      <c r="P401" s="19" t="s">
        <v>44</v>
      </c>
      <c r="Q401" s="19" t="s">
        <v>28</v>
      </c>
      <c r="R401" s="19">
        <v>1</v>
      </c>
      <c r="S401" s="19" t="s">
        <v>0</v>
      </c>
      <c r="T401" s="19">
        <v>73.443410642300705</v>
      </c>
      <c r="U401" s="19">
        <v>70.465663101610403</v>
      </c>
      <c r="V401" s="19">
        <v>76.421158182990993</v>
      </c>
      <c r="W401" s="19">
        <v>2.977747540690288</v>
      </c>
      <c r="X401" s="19">
        <v>2.9777475406903022</v>
      </c>
    </row>
    <row r="402" spans="15:24">
      <c r="O402" s="19" t="s">
        <v>578</v>
      </c>
      <c r="P402" s="19" t="s">
        <v>44</v>
      </c>
      <c r="Q402" s="19" t="s">
        <v>28</v>
      </c>
      <c r="R402" s="19">
        <v>2</v>
      </c>
      <c r="S402" s="19" t="s">
        <v>0</v>
      </c>
      <c r="T402" s="19">
        <v>69.809616336394797</v>
      </c>
      <c r="U402" s="19">
        <v>67.219455779581907</v>
      </c>
      <c r="V402" s="19">
        <v>72.399776893207601</v>
      </c>
      <c r="W402" s="19">
        <v>2.5901605568128048</v>
      </c>
      <c r="X402" s="19">
        <v>2.59016055681289</v>
      </c>
    </row>
    <row r="403" spans="15:24">
      <c r="O403" s="19" t="s">
        <v>579</v>
      </c>
      <c r="P403" s="19" t="s">
        <v>44</v>
      </c>
      <c r="Q403" s="19" t="s">
        <v>28</v>
      </c>
      <c r="R403" s="19">
        <v>3</v>
      </c>
      <c r="S403" s="19" t="s">
        <v>0</v>
      </c>
      <c r="T403" s="19">
        <v>68.879361797778103</v>
      </c>
      <c r="U403" s="19">
        <v>66.044210063985602</v>
      </c>
      <c r="V403" s="19">
        <v>71.714513531570603</v>
      </c>
      <c r="W403" s="19">
        <v>2.8351517337925003</v>
      </c>
      <c r="X403" s="19">
        <v>2.8351517337925003</v>
      </c>
    </row>
    <row r="404" spans="15:24">
      <c r="O404" s="19" t="s">
        <v>580</v>
      </c>
      <c r="P404" s="19" t="s">
        <v>44</v>
      </c>
      <c r="Q404" s="19" t="s">
        <v>28</v>
      </c>
      <c r="R404" s="19">
        <v>4</v>
      </c>
      <c r="S404" s="19" t="s">
        <v>0</v>
      </c>
      <c r="T404" s="19">
        <v>67.300732444972994</v>
      </c>
      <c r="U404" s="19">
        <v>64.338030337796695</v>
      </c>
      <c r="V404" s="19">
        <v>70.263434552149306</v>
      </c>
      <c r="W404" s="19">
        <v>2.9627021071763124</v>
      </c>
      <c r="X404" s="19">
        <v>2.9627021071762982</v>
      </c>
    </row>
    <row r="405" spans="15:24">
      <c r="O405" s="19" t="s">
        <v>581</v>
      </c>
      <c r="P405" s="19" t="s">
        <v>44</v>
      </c>
      <c r="Q405" s="19" t="s">
        <v>28</v>
      </c>
      <c r="R405" s="19">
        <v>5</v>
      </c>
      <c r="S405" s="19" t="s">
        <v>0</v>
      </c>
      <c r="T405" s="19">
        <v>61.246529529001698</v>
      </c>
      <c r="U405" s="19">
        <v>58.3521243549418</v>
      </c>
      <c r="V405" s="19">
        <v>64.140934703061703</v>
      </c>
      <c r="W405" s="19">
        <v>2.8944051740600045</v>
      </c>
      <c r="X405" s="19">
        <v>2.8944051740598979</v>
      </c>
    </row>
    <row r="406" spans="15:24">
      <c r="O406" s="19" t="s">
        <v>255</v>
      </c>
      <c r="P406" s="19" t="s">
        <v>45</v>
      </c>
      <c r="Q406" s="19" t="s">
        <v>28</v>
      </c>
      <c r="R406" s="19">
        <v>0</v>
      </c>
      <c r="S406" s="19" t="s">
        <v>0</v>
      </c>
      <c r="T406" s="19">
        <v>59.851363566207397</v>
      </c>
      <c r="U406" s="19">
        <v>58.625505171683002</v>
      </c>
      <c r="V406" s="19">
        <v>61.077221960731798</v>
      </c>
      <c r="W406" s="19">
        <v>1.2258583945244013</v>
      </c>
      <c r="X406" s="19">
        <v>1.2258583945243942</v>
      </c>
    </row>
    <row r="407" spans="15:24">
      <c r="O407" s="19" t="s">
        <v>582</v>
      </c>
      <c r="P407" s="19" t="s">
        <v>45</v>
      </c>
      <c r="Q407" s="19" t="s">
        <v>28</v>
      </c>
      <c r="R407" s="19">
        <v>1</v>
      </c>
      <c r="S407" s="19" t="s">
        <v>0</v>
      </c>
      <c r="T407" s="19">
        <v>67.351188980406704</v>
      </c>
      <c r="U407" s="19">
        <v>65.189964958180994</v>
      </c>
      <c r="V407" s="19">
        <v>69.512413002632499</v>
      </c>
      <c r="W407" s="19">
        <v>2.1612240222257952</v>
      </c>
      <c r="X407" s="19">
        <v>2.16122402222571</v>
      </c>
    </row>
    <row r="408" spans="15:24">
      <c r="O408" s="19" t="s">
        <v>583</v>
      </c>
      <c r="P408" s="19" t="s">
        <v>45</v>
      </c>
      <c r="Q408" s="19" t="s">
        <v>28</v>
      </c>
      <c r="R408" s="19">
        <v>2</v>
      </c>
      <c r="S408" s="19" t="s">
        <v>0</v>
      </c>
      <c r="T408" s="19">
        <v>63.622121056963501</v>
      </c>
      <c r="U408" s="19">
        <v>60.648564578724198</v>
      </c>
      <c r="V408" s="19">
        <v>66.595677535202796</v>
      </c>
      <c r="W408" s="19">
        <v>2.9735564782392956</v>
      </c>
      <c r="X408" s="19">
        <v>2.9735564782393027</v>
      </c>
    </row>
    <row r="409" spans="15:24">
      <c r="O409" s="19" t="s">
        <v>584</v>
      </c>
      <c r="P409" s="19" t="s">
        <v>45</v>
      </c>
      <c r="Q409" s="19" t="s">
        <v>28</v>
      </c>
      <c r="R409" s="19">
        <v>3</v>
      </c>
      <c r="S409" s="19" t="s">
        <v>0</v>
      </c>
      <c r="T409" s="19">
        <v>60.614309642025802</v>
      </c>
      <c r="U409" s="19">
        <v>57.970066251285999</v>
      </c>
      <c r="V409" s="19">
        <v>63.258553032765597</v>
      </c>
      <c r="W409" s="19">
        <v>2.6442433907397955</v>
      </c>
      <c r="X409" s="19">
        <v>2.6442433907398026</v>
      </c>
    </row>
    <row r="410" spans="15:24">
      <c r="O410" s="19" t="s">
        <v>585</v>
      </c>
      <c r="P410" s="19" t="s">
        <v>45</v>
      </c>
      <c r="Q410" s="19" t="s">
        <v>28</v>
      </c>
      <c r="R410" s="19">
        <v>4</v>
      </c>
      <c r="S410" s="19" t="s">
        <v>0</v>
      </c>
      <c r="T410" s="19">
        <v>56.917777890782297</v>
      </c>
      <c r="U410" s="19">
        <v>54.3474691003942</v>
      </c>
      <c r="V410" s="19">
        <v>59.488086681170401</v>
      </c>
      <c r="W410" s="19">
        <v>2.5703087903881041</v>
      </c>
      <c r="X410" s="19">
        <v>2.570308790388097</v>
      </c>
    </row>
    <row r="411" spans="15:24">
      <c r="O411" s="19" t="s">
        <v>586</v>
      </c>
      <c r="P411" s="19" t="s">
        <v>45</v>
      </c>
      <c r="Q411" s="19" t="s">
        <v>28</v>
      </c>
      <c r="R411" s="19">
        <v>5</v>
      </c>
      <c r="S411" s="19" t="s">
        <v>0</v>
      </c>
      <c r="T411" s="19">
        <v>50.651040680316001</v>
      </c>
      <c r="U411" s="19">
        <v>47.577617967914001</v>
      </c>
      <c r="V411" s="19">
        <v>53.724463392717901</v>
      </c>
      <c r="W411" s="19">
        <v>3.0734227124019</v>
      </c>
      <c r="X411" s="19">
        <v>3.0734227124019995</v>
      </c>
    </row>
    <row r="412" spans="15:24">
      <c r="O412" s="19" t="s">
        <v>257</v>
      </c>
      <c r="P412" s="19" t="s">
        <v>46</v>
      </c>
      <c r="Q412" s="19" t="s">
        <v>28</v>
      </c>
      <c r="R412" s="19">
        <v>0</v>
      </c>
      <c r="S412" s="19" t="s">
        <v>0</v>
      </c>
      <c r="T412" s="19">
        <v>62.881366261756398</v>
      </c>
      <c r="U412" s="19">
        <v>61.591570319313803</v>
      </c>
      <c r="V412" s="19">
        <v>64.171162204198893</v>
      </c>
      <c r="W412" s="19">
        <v>1.2897959424424954</v>
      </c>
      <c r="X412" s="19">
        <v>1.2897959424425949</v>
      </c>
    </row>
    <row r="413" spans="15:24">
      <c r="O413" s="19" t="s">
        <v>587</v>
      </c>
      <c r="P413" s="19" t="s">
        <v>46</v>
      </c>
      <c r="Q413" s="19" t="s">
        <v>28</v>
      </c>
      <c r="R413" s="19">
        <v>1</v>
      </c>
      <c r="S413" s="19" t="s">
        <v>0</v>
      </c>
      <c r="T413" s="19">
        <v>70.310739473375904</v>
      </c>
      <c r="U413" s="19">
        <v>67.669909540296203</v>
      </c>
      <c r="V413" s="19">
        <v>72.951569406455604</v>
      </c>
      <c r="W413" s="19">
        <v>2.6408299330797007</v>
      </c>
      <c r="X413" s="19">
        <v>2.6408299330797007</v>
      </c>
    </row>
    <row r="414" spans="15:24">
      <c r="O414" s="19" t="s">
        <v>588</v>
      </c>
      <c r="P414" s="19" t="s">
        <v>46</v>
      </c>
      <c r="Q414" s="19" t="s">
        <v>28</v>
      </c>
      <c r="R414" s="19">
        <v>2</v>
      </c>
      <c r="S414" s="19" t="s">
        <v>0</v>
      </c>
      <c r="T414" s="19">
        <v>67.480958765127795</v>
      </c>
      <c r="U414" s="19">
        <v>64.645582220648507</v>
      </c>
      <c r="V414" s="19">
        <v>70.316335309607098</v>
      </c>
      <c r="W414" s="19">
        <v>2.8353765444793027</v>
      </c>
      <c r="X414" s="19">
        <v>2.8353765444792884</v>
      </c>
    </row>
    <row r="415" spans="15:24">
      <c r="O415" s="19" t="s">
        <v>589</v>
      </c>
      <c r="P415" s="19" t="s">
        <v>46</v>
      </c>
      <c r="Q415" s="19" t="s">
        <v>28</v>
      </c>
      <c r="R415" s="19">
        <v>3</v>
      </c>
      <c r="S415" s="19" t="s">
        <v>0</v>
      </c>
      <c r="T415" s="19">
        <v>64.266451521066202</v>
      </c>
      <c r="U415" s="19">
        <v>61.569380946667003</v>
      </c>
      <c r="V415" s="19">
        <v>66.963522095465294</v>
      </c>
      <c r="W415" s="19">
        <v>2.6970705743990919</v>
      </c>
      <c r="X415" s="19">
        <v>2.6970705743991985</v>
      </c>
    </row>
    <row r="416" spans="15:24">
      <c r="O416" s="19" t="s">
        <v>590</v>
      </c>
      <c r="P416" s="19" t="s">
        <v>46</v>
      </c>
      <c r="Q416" s="19" t="s">
        <v>28</v>
      </c>
      <c r="R416" s="19">
        <v>4</v>
      </c>
      <c r="S416" s="19" t="s">
        <v>0</v>
      </c>
      <c r="T416" s="19">
        <v>60.006057183481403</v>
      </c>
      <c r="U416" s="19">
        <v>56.962897195391697</v>
      </c>
      <c r="V416" s="19">
        <v>63.049217171571101</v>
      </c>
      <c r="W416" s="19">
        <v>3.0431599880896982</v>
      </c>
      <c r="X416" s="19">
        <v>3.0431599880897053</v>
      </c>
    </row>
    <row r="417" spans="15:24">
      <c r="O417" s="19" t="s">
        <v>591</v>
      </c>
      <c r="P417" s="19" t="s">
        <v>46</v>
      </c>
      <c r="Q417" s="19" t="s">
        <v>28</v>
      </c>
      <c r="R417" s="19">
        <v>5</v>
      </c>
      <c r="S417" s="19" t="s">
        <v>0</v>
      </c>
      <c r="T417" s="19">
        <v>53.050905378947597</v>
      </c>
      <c r="U417" s="19">
        <v>49.647084553634997</v>
      </c>
      <c r="V417" s="19">
        <v>56.454726204260197</v>
      </c>
      <c r="W417" s="19">
        <v>3.4038208253126001</v>
      </c>
      <c r="X417" s="19">
        <v>3.4038208253126001</v>
      </c>
    </row>
    <row r="418" spans="15:24">
      <c r="O418" s="19" t="s">
        <v>259</v>
      </c>
      <c r="P418" s="19" t="s">
        <v>47</v>
      </c>
      <c r="Q418" s="19" t="s">
        <v>28</v>
      </c>
      <c r="R418" s="19">
        <v>0</v>
      </c>
      <c r="S418" s="19" t="s">
        <v>0</v>
      </c>
      <c r="T418" s="19">
        <v>64.695835027955994</v>
      </c>
      <c r="U418" s="19">
        <v>63.477813252901598</v>
      </c>
      <c r="V418" s="19">
        <v>65.913856803010404</v>
      </c>
      <c r="W418" s="19">
        <v>1.2180217750544102</v>
      </c>
      <c r="X418" s="19">
        <v>1.218021775054396</v>
      </c>
    </row>
    <row r="419" spans="15:24">
      <c r="O419" s="19" t="s">
        <v>592</v>
      </c>
      <c r="P419" s="19" t="s">
        <v>47</v>
      </c>
      <c r="Q419" s="19" t="s">
        <v>28</v>
      </c>
      <c r="R419" s="19">
        <v>1</v>
      </c>
      <c r="S419" s="19" t="s">
        <v>0</v>
      </c>
      <c r="T419" s="19">
        <v>67.969795614356798</v>
      </c>
      <c r="U419" s="19">
        <v>65.534823345274603</v>
      </c>
      <c r="V419" s="19">
        <v>70.404767883439106</v>
      </c>
      <c r="W419" s="19">
        <v>2.4349722690823086</v>
      </c>
      <c r="X419" s="19">
        <v>2.4349722690821949</v>
      </c>
    </row>
    <row r="420" spans="15:24">
      <c r="O420" s="19" t="s">
        <v>593</v>
      </c>
      <c r="P420" s="19" t="s">
        <v>47</v>
      </c>
      <c r="Q420" s="19" t="s">
        <v>28</v>
      </c>
      <c r="R420" s="19">
        <v>2</v>
      </c>
      <c r="S420" s="19" t="s">
        <v>0</v>
      </c>
      <c r="T420" s="19">
        <v>65.543873094352605</v>
      </c>
      <c r="U420" s="19">
        <v>62.422238801818899</v>
      </c>
      <c r="V420" s="19">
        <v>68.665507386886205</v>
      </c>
      <c r="W420" s="19">
        <v>3.1216342925335994</v>
      </c>
      <c r="X420" s="19">
        <v>3.1216342925337059</v>
      </c>
    </row>
    <row r="421" spans="15:24">
      <c r="O421" s="19" t="s">
        <v>594</v>
      </c>
      <c r="P421" s="19" t="s">
        <v>47</v>
      </c>
      <c r="Q421" s="19" t="s">
        <v>28</v>
      </c>
      <c r="R421" s="19">
        <v>3</v>
      </c>
      <c r="S421" s="19" t="s">
        <v>0</v>
      </c>
      <c r="T421" s="19">
        <v>64.586307973749499</v>
      </c>
      <c r="U421" s="19">
        <v>61.853758289747702</v>
      </c>
      <c r="V421" s="19">
        <v>67.318857657751295</v>
      </c>
      <c r="W421" s="19">
        <v>2.7325496840017962</v>
      </c>
      <c r="X421" s="19">
        <v>2.7325496840017962</v>
      </c>
    </row>
    <row r="422" spans="15:24">
      <c r="O422" s="19" t="s">
        <v>595</v>
      </c>
      <c r="P422" s="19" t="s">
        <v>47</v>
      </c>
      <c r="Q422" s="19" t="s">
        <v>28</v>
      </c>
      <c r="R422" s="19">
        <v>4</v>
      </c>
      <c r="S422" s="19" t="s">
        <v>0</v>
      </c>
      <c r="T422" s="19">
        <v>63.976810094952498</v>
      </c>
      <c r="U422" s="19">
        <v>60.885231699564699</v>
      </c>
      <c r="V422" s="19">
        <v>67.068388490340197</v>
      </c>
      <c r="W422" s="19">
        <v>3.0915783953876996</v>
      </c>
      <c r="X422" s="19">
        <v>3.0915783953877991</v>
      </c>
    </row>
    <row r="423" spans="15:24">
      <c r="O423" s="19" t="s">
        <v>596</v>
      </c>
      <c r="P423" s="19" t="s">
        <v>47</v>
      </c>
      <c r="Q423" s="19" t="s">
        <v>28</v>
      </c>
      <c r="R423" s="19">
        <v>5</v>
      </c>
      <c r="S423" s="19" t="s">
        <v>0</v>
      </c>
      <c r="T423" s="19">
        <v>60.171778718239999</v>
      </c>
      <c r="U423" s="19">
        <v>57.299367289250803</v>
      </c>
      <c r="V423" s="19">
        <v>63.044190147229202</v>
      </c>
      <c r="W423" s="19">
        <v>2.8724114289892029</v>
      </c>
      <c r="X423" s="19">
        <v>2.8724114289891958</v>
      </c>
    </row>
    <row r="424" spans="15:24">
      <c r="O424" s="19" t="s">
        <v>227</v>
      </c>
      <c r="P424" s="19" t="s">
        <v>57</v>
      </c>
      <c r="Q424" s="19" t="s">
        <v>28</v>
      </c>
      <c r="R424" s="19">
        <v>0</v>
      </c>
      <c r="S424" s="19" t="s">
        <v>0</v>
      </c>
      <c r="T424" s="19">
        <v>67.702299038366604</v>
      </c>
      <c r="U424" s="19">
        <v>66.546331520639001</v>
      </c>
      <c r="V424" s="19">
        <v>68.858266556094193</v>
      </c>
      <c r="W424" s="19">
        <v>1.1559675177275892</v>
      </c>
      <c r="X424" s="19">
        <v>1.1559675177276034</v>
      </c>
    </row>
    <row r="425" spans="15:24">
      <c r="O425" s="19" t="s">
        <v>309</v>
      </c>
      <c r="P425" s="19" t="s">
        <v>57</v>
      </c>
      <c r="Q425" s="19" t="s">
        <v>28</v>
      </c>
      <c r="R425" s="19">
        <v>1</v>
      </c>
      <c r="S425" s="19" t="s">
        <v>0</v>
      </c>
      <c r="T425" s="19">
        <v>69.865998869972202</v>
      </c>
      <c r="U425" s="19">
        <v>65.971584439349201</v>
      </c>
      <c r="V425" s="19">
        <v>73.760413300595104</v>
      </c>
      <c r="W425" s="19">
        <v>3.894414430622902</v>
      </c>
      <c r="X425" s="19">
        <v>3.8944144306230015</v>
      </c>
    </row>
    <row r="426" spans="15:24">
      <c r="O426" s="19" t="s">
        <v>310</v>
      </c>
      <c r="P426" s="19" t="s">
        <v>57</v>
      </c>
      <c r="Q426" s="19" t="s">
        <v>28</v>
      </c>
      <c r="R426" s="19">
        <v>2</v>
      </c>
      <c r="S426" s="19" t="s">
        <v>0</v>
      </c>
      <c r="T426" s="19">
        <v>67.0425535428937</v>
      </c>
      <c r="U426" s="19">
        <v>63.628326959178501</v>
      </c>
      <c r="V426" s="19">
        <v>70.456780126608805</v>
      </c>
      <c r="W426" s="19">
        <v>3.4142265837151058</v>
      </c>
      <c r="X426" s="19">
        <v>3.4142265837151982</v>
      </c>
    </row>
    <row r="427" spans="15:24">
      <c r="O427" s="19" t="s">
        <v>311</v>
      </c>
      <c r="P427" s="19" t="s">
        <v>57</v>
      </c>
      <c r="Q427" s="19" t="s">
        <v>28</v>
      </c>
      <c r="R427" s="19">
        <v>3</v>
      </c>
      <c r="S427" s="19" t="s">
        <v>0</v>
      </c>
      <c r="T427" s="19">
        <v>71.025116979126295</v>
      </c>
      <c r="U427" s="19">
        <v>68.334962373541998</v>
      </c>
      <c r="V427" s="19">
        <v>73.715271584710607</v>
      </c>
      <c r="W427" s="19">
        <v>2.6901546055843113</v>
      </c>
      <c r="X427" s="19">
        <v>2.6901546055842971</v>
      </c>
    </row>
    <row r="428" spans="15:24">
      <c r="O428" s="19" t="s">
        <v>312</v>
      </c>
      <c r="P428" s="19" t="s">
        <v>57</v>
      </c>
      <c r="Q428" s="19" t="s">
        <v>28</v>
      </c>
      <c r="R428" s="19">
        <v>4</v>
      </c>
      <c r="S428" s="19" t="s">
        <v>0</v>
      </c>
      <c r="T428" s="19">
        <v>68.147892652222296</v>
      </c>
      <c r="U428" s="19">
        <v>65.9110488684411</v>
      </c>
      <c r="V428" s="19">
        <v>70.384736436003607</v>
      </c>
      <c r="W428" s="19">
        <v>2.2368437837813104</v>
      </c>
      <c r="X428" s="19">
        <v>2.2368437837811967</v>
      </c>
    </row>
    <row r="429" spans="15:24">
      <c r="O429" s="19" t="s">
        <v>313</v>
      </c>
      <c r="P429" s="19" t="s">
        <v>57</v>
      </c>
      <c r="Q429" s="19" t="s">
        <v>28</v>
      </c>
      <c r="R429" s="19">
        <v>5</v>
      </c>
      <c r="S429" s="19" t="s">
        <v>0</v>
      </c>
      <c r="T429" s="19">
        <v>63.4637082453768</v>
      </c>
      <c r="U429" s="19">
        <v>61.134672363372601</v>
      </c>
      <c r="V429" s="19">
        <v>65.792744127380899</v>
      </c>
      <c r="W429" s="19">
        <v>2.3290358820040993</v>
      </c>
      <c r="X429" s="19">
        <v>2.3290358820041988</v>
      </c>
    </row>
    <row r="430" spans="15:24">
      <c r="O430" s="19" t="s">
        <v>261</v>
      </c>
      <c r="P430" s="19" t="s">
        <v>48</v>
      </c>
      <c r="Q430" s="19" t="s">
        <v>28</v>
      </c>
      <c r="R430" s="19">
        <v>0</v>
      </c>
      <c r="S430" s="19" t="s">
        <v>0</v>
      </c>
      <c r="T430" s="19">
        <v>60.425948393562599</v>
      </c>
      <c r="U430" s="19">
        <v>59.372467572138703</v>
      </c>
      <c r="V430" s="19">
        <v>61.479429214986503</v>
      </c>
      <c r="W430" s="19">
        <v>1.0534808214239035</v>
      </c>
      <c r="X430" s="19">
        <v>1.0534808214238964</v>
      </c>
    </row>
    <row r="431" spans="15:24">
      <c r="O431" s="19" t="s">
        <v>597</v>
      </c>
      <c r="P431" s="19" t="s">
        <v>48</v>
      </c>
      <c r="Q431" s="19" t="s">
        <v>28</v>
      </c>
      <c r="R431" s="19">
        <v>1</v>
      </c>
      <c r="S431" s="19" t="s">
        <v>0</v>
      </c>
      <c r="T431" s="19">
        <v>67.027608510186298</v>
      </c>
      <c r="U431" s="19">
        <v>64.627619931124798</v>
      </c>
      <c r="V431" s="19">
        <v>69.427597089247897</v>
      </c>
      <c r="W431" s="19">
        <v>2.3999885790615991</v>
      </c>
      <c r="X431" s="19">
        <v>2.3999885790614996</v>
      </c>
    </row>
    <row r="432" spans="15:24">
      <c r="O432" s="19" t="s">
        <v>598</v>
      </c>
      <c r="P432" s="19" t="s">
        <v>48</v>
      </c>
      <c r="Q432" s="19" t="s">
        <v>28</v>
      </c>
      <c r="R432" s="19">
        <v>2</v>
      </c>
      <c r="S432" s="19" t="s">
        <v>0</v>
      </c>
      <c r="T432" s="19">
        <v>61.690865249338799</v>
      </c>
      <c r="U432" s="19">
        <v>59.360440831784601</v>
      </c>
      <c r="V432" s="19">
        <v>64.021289666893097</v>
      </c>
      <c r="W432" s="19">
        <v>2.3304244175542976</v>
      </c>
      <c r="X432" s="19">
        <v>2.3304244175541982</v>
      </c>
    </row>
    <row r="433" spans="15:24">
      <c r="O433" s="19" t="s">
        <v>599</v>
      </c>
      <c r="P433" s="19" t="s">
        <v>48</v>
      </c>
      <c r="Q433" s="19" t="s">
        <v>28</v>
      </c>
      <c r="R433" s="19">
        <v>3</v>
      </c>
      <c r="S433" s="19" t="s">
        <v>0</v>
      </c>
      <c r="T433" s="19">
        <v>61.7514770978865</v>
      </c>
      <c r="U433" s="19">
        <v>59.5365613027219</v>
      </c>
      <c r="V433" s="19">
        <v>63.9663928930512</v>
      </c>
      <c r="W433" s="19">
        <v>2.2149157951646998</v>
      </c>
      <c r="X433" s="19">
        <v>2.2149157951646004</v>
      </c>
    </row>
    <row r="434" spans="15:24">
      <c r="O434" s="19" t="s">
        <v>600</v>
      </c>
      <c r="P434" s="19" t="s">
        <v>48</v>
      </c>
      <c r="Q434" s="19" t="s">
        <v>28</v>
      </c>
      <c r="R434" s="19">
        <v>4</v>
      </c>
      <c r="S434" s="19" t="s">
        <v>0</v>
      </c>
      <c r="T434" s="19">
        <v>57.919591282085001</v>
      </c>
      <c r="U434" s="19">
        <v>55.235636955453799</v>
      </c>
      <c r="V434" s="19">
        <v>60.603545608716097</v>
      </c>
      <c r="W434" s="19">
        <v>2.6839543266310955</v>
      </c>
      <c r="X434" s="19">
        <v>2.683954326631202</v>
      </c>
    </row>
    <row r="435" spans="15:24">
      <c r="O435" s="19" t="s">
        <v>601</v>
      </c>
      <c r="P435" s="19" t="s">
        <v>48</v>
      </c>
      <c r="Q435" s="19" t="s">
        <v>28</v>
      </c>
      <c r="R435" s="19">
        <v>5</v>
      </c>
      <c r="S435" s="19" t="s">
        <v>0</v>
      </c>
      <c r="T435" s="19">
        <v>53.524216049122998</v>
      </c>
      <c r="U435" s="19">
        <v>51.196885180515601</v>
      </c>
      <c r="V435" s="19">
        <v>55.851546917730303</v>
      </c>
      <c r="W435" s="19">
        <v>2.3273308686073051</v>
      </c>
      <c r="X435" s="19">
        <v>2.3273308686073975</v>
      </c>
    </row>
    <row r="436" spans="15:24">
      <c r="O436" s="19" t="s">
        <v>263</v>
      </c>
      <c r="P436" s="19" t="s">
        <v>50</v>
      </c>
      <c r="Q436" s="19" t="s">
        <v>28</v>
      </c>
      <c r="R436" s="19">
        <v>0</v>
      </c>
      <c r="S436" s="19" t="s">
        <v>0</v>
      </c>
      <c r="T436" s="19">
        <v>62.9806145324632</v>
      </c>
      <c r="U436" s="19">
        <v>61.901720861921298</v>
      </c>
      <c r="V436" s="19">
        <v>64.059508203004995</v>
      </c>
      <c r="W436" s="19">
        <v>1.0788936705417953</v>
      </c>
      <c r="X436" s="19">
        <v>1.0788936705419019</v>
      </c>
    </row>
    <row r="437" spans="15:24">
      <c r="O437" s="19" t="s">
        <v>602</v>
      </c>
      <c r="P437" s="19" t="s">
        <v>50</v>
      </c>
      <c r="Q437" s="19" t="s">
        <v>28</v>
      </c>
      <c r="R437" s="19">
        <v>1</v>
      </c>
      <c r="S437" s="19" t="s">
        <v>0</v>
      </c>
      <c r="T437" s="19">
        <v>72.257025416596207</v>
      </c>
      <c r="U437" s="19">
        <v>69.911134497628396</v>
      </c>
      <c r="V437" s="19">
        <v>74.602916335564004</v>
      </c>
      <c r="W437" s="19">
        <v>2.3458909189677968</v>
      </c>
      <c r="X437" s="19">
        <v>2.345890918967811</v>
      </c>
    </row>
    <row r="438" spans="15:24">
      <c r="O438" s="19" t="s">
        <v>603</v>
      </c>
      <c r="P438" s="19" t="s">
        <v>50</v>
      </c>
      <c r="Q438" s="19" t="s">
        <v>28</v>
      </c>
      <c r="R438" s="19">
        <v>2</v>
      </c>
      <c r="S438" s="19" t="s">
        <v>0</v>
      </c>
      <c r="T438" s="19">
        <v>67.966081966185698</v>
      </c>
      <c r="U438" s="19">
        <v>66.054432653118695</v>
      </c>
      <c r="V438" s="19">
        <v>69.877731279252799</v>
      </c>
      <c r="W438" s="19">
        <v>1.9116493130671017</v>
      </c>
      <c r="X438" s="19">
        <v>1.9116493130670023</v>
      </c>
    </row>
    <row r="439" spans="15:24">
      <c r="O439" s="19" t="s">
        <v>604</v>
      </c>
      <c r="P439" s="19" t="s">
        <v>50</v>
      </c>
      <c r="Q439" s="19" t="s">
        <v>28</v>
      </c>
      <c r="R439" s="19">
        <v>3</v>
      </c>
      <c r="S439" s="19" t="s">
        <v>0</v>
      </c>
      <c r="T439" s="19">
        <v>63.526588782309098</v>
      </c>
      <c r="U439" s="19">
        <v>61.066781187418499</v>
      </c>
      <c r="V439" s="19">
        <v>65.986396377199796</v>
      </c>
      <c r="W439" s="19">
        <v>2.4598075948906981</v>
      </c>
      <c r="X439" s="19">
        <v>2.4598075948905986</v>
      </c>
    </row>
    <row r="440" spans="15:24">
      <c r="O440" s="19" t="s">
        <v>605</v>
      </c>
      <c r="P440" s="19" t="s">
        <v>50</v>
      </c>
      <c r="Q440" s="19" t="s">
        <v>28</v>
      </c>
      <c r="R440" s="19">
        <v>4</v>
      </c>
      <c r="S440" s="19" t="s">
        <v>0</v>
      </c>
      <c r="T440" s="19">
        <v>57.948082924109201</v>
      </c>
      <c r="U440" s="19">
        <v>55.245412174164301</v>
      </c>
      <c r="V440" s="19">
        <v>60.650753674054201</v>
      </c>
      <c r="W440" s="19">
        <v>2.7026707499449998</v>
      </c>
      <c r="X440" s="19">
        <v>2.7026707499449003</v>
      </c>
    </row>
    <row r="441" spans="15:24">
      <c r="O441" s="19" t="s">
        <v>606</v>
      </c>
      <c r="P441" s="19" t="s">
        <v>50</v>
      </c>
      <c r="Q441" s="19" t="s">
        <v>28</v>
      </c>
      <c r="R441" s="19">
        <v>5</v>
      </c>
      <c r="S441" s="19" t="s">
        <v>0</v>
      </c>
      <c r="T441" s="19">
        <v>54.359297862935001</v>
      </c>
      <c r="U441" s="19">
        <v>52.054422675633298</v>
      </c>
      <c r="V441" s="19">
        <v>56.664173050236599</v>
      </c>
      <c r="W441" s="19">
        <v>2.3048751873015974</v>
      </c>
      <c r="X441" s="19">
        <v>2.3048751873017039</v>
      </c>
    </row>
    <row r="442" spans="15:24">
      <c r="O442" s="19" t="s">
        <v>265</v>
      </c>
      <c r="P442" s="19" t="s">
        <v>51</v>
      </c>
      <c r="Q442" s="19" t="s">
        <v>28</v>
      </c>
      <c r="R442" s="19">
        <v>0</v>
      </c>
      <c r="S442" s="19" t="s">
        <v>0</v>
      </c>
      <c r="T442" s="19">
        <v>64.954459382916895</v>
      </c>
      <c r="U442" s="19">
        <v>63.697902527380897</v>
      </c>
      <c r="V442" s="19">
        <v>66.211016238452899</v>
      </c>
      <c r="W442" s="19">
        <v>1.2565568555360045</v>
      </c>
      <c r="X442" s="19">
        <v>1.2565568555359974</v>
      </c>
    </row>
    <row r="443" spans="15:24">
      <c r="O443" s="19" t="s">
        <v>607</v>
      </c>
      <c r="P443" s="19" t="s">
        <v>51</v>
      </c>
      <c r="Q443" s="19" t="s">
        <v>28</v>
      </c>
      <c r="R443" s="19">
        <v>1</v>
      </c>
      <c r="S443" s="19" t="s">
        <v>0</v>
      </c>
      <c r="T443" s="19">
        <v>72.267336946543296</v>
      </c>
      <c r="U443" s="19">
        <v>69.753601221995197</v>
      </c>
      <c r="V443" s="19">
        <v>74.781072671091295</v>
      </c>
      <c r="W443" s="19">
        <v>2.513735724547999</v>
      </c>
      <c r="X443" s="19">
        <v>2.5137357245480985</v>
      </c>
    </row>
    <row r="444" spans="15:24">
      <c r="O444" s="19" t="s">
        <v>608</v>
      </c>
      <c r="P444" s="19" t="s">
        <v>51</v>
      </c>
      <c r="Q444" s="19" t="s">
        <v>28</v>
      </c>
      <c r="R444" s="19">
        <v>2</v>
      </c>
      <c r="S444" s="19" t="s">
        <v>0</v>
      </c>
      <c r="T444" s="19">
        <v>68.760273819909997</v>
      </c>
      <c r="U444" s="19">
        <v>65.996197740773695</v>
      </c>
      <c r="V444" s="19">
        <v>71.5243498990463</v>
      </c>
      <c r="W444" s="19">
        <v>2.7640760791363022</v>
      </c>
      <c r="X444" s="19">
        <v>2.7640760791363022</v>
      </c>
    </row>
    <row r="445" spans="15:24">
      <c r="O445" s="19" t="s">
        <v>609</v>
      </c>
      <c r="P445" s="19" t="s">
        <v>51</v>
      </c>
      <c r="Q445" s="19" t="s">
        <v>28</v>
      </c>
      <c r="R445" s="19">
        <v>3</v>
      </c>
      <c r="S445" s="19" t="s">
        <v>0</v>
      </c>
      <c r="T445" s="19">
        <v>67.457454571393697</v>
      </c>
      <c r="U445" s="19">
        <v>64.185765220765006</v>
      </c>
      <c r="V445" s="19">
        <v>70.729143922022502</v>
      </c>
      <c r="W445" s="19">
        <v>3.2716893506288045</v>
      </c>
      <c r="X445" s="19">
        <v>3.2716893506286908</v>
      </c>
    </row>
    <row r="446" spans="15:24">
      <c r="O446" s="19" t="s">
        <v>610</v>
      </c>
      <c r="P446" s="19" t="s">
        <v>51</v>
      </c>
      <c r="Q446" s="19" t="s">
        <v>28</v>
      </c>
      <c r="R446" s="19">
        <v>4</v>
      </c>
      <c r="S446" s="19" t="s">
        <v>0</v>
      </c>
      <c r="T446" s="19">
        <v>62.640271451099501</v>
      </c>
      <c r="U446" s="19">
        <v>59.885343542576301</v>
      </c>
      <c r="V446" s="19">
        <v>65.395199359622694</v>
      </c>
      <c r="W446" s="19">
        <v>2.754927908523193</v>
      </c>
      <c r="X446" s="19">
        <v>2.7549279085232001</v>
      </c>
    </row>
    <row r="447" spans="15:24">
      <c r="O447" s="19" t="s">
        <v>611</v>
      </c>
      <c r="P447" s="19" t="s">
        <v>51</v>
      </c>
      <c r="Q447" s="19" t="s">
        <v>28</v>
      </c>
      <c r="R447" s="19">
        <v>5</v>
      </c>
      <c r="S447" s="19" t="s">
        <v>0</v>
      </c>
      <c r="T447" s="19">
        <v>54.775620408651697</v>
      </c>
      <c r="U447" s="19">
        <v>51.868474950883098</v>
      </c>
      <c r="V447" s="19">
        <v>57.682765866420297</v>
      </c>
      <c r="W447" s="19">
        <v>2.9071454577685998</v>
      </c>
      <c r="X447" s="19">
        <v>2.9071454577685998</v>
      </c>
    </row>
    <row r="448" spans="15:24">
      <c r="O448" s="19" t="s">
        <v>267</v>
      </c>
      <c r="P448" s="19" t="s">
        <v>52</v>
      </c>
      <c r="Q448" s="19" t="s">
        <v>28</v>
      </c>
      <c r="R448" s="19">
        <v>0</v>
      </c>
      <c r="S448" s="19" t="s">
        <v>0</v>
      </c>
      <c r="T448" s="19">
        <v>61.705882906316504</v>
      </c>
      <c r="U448" s="19">
        <v>60.3779632781986</v>
      </c>
      <c r="V448" s="19">
        <v>63.033802534434301</v>
      </c>
      <c r="W448" s="19">
        <v>1.3279196281177974</v>
      </c>
      <c r="X448" s="19">
        <v>1.327919628117904</v>
      </c>
    </row>
    <row r="449" spans="15:24">
      <c r="O449" s="19" t="s">
        <v>612</v>
      </c>
      <c r="P449" s="19" t="s">
        <v>52</v>
      </c>
      <c r="Q449" s="19" t="s">
        <v>28</v>
      </c>
      <c r="R449" s="19">
        <v>1</v>
      </c>
      <c r="S449" s="19" t="s">
        <v>0</v>
      </c>
      <c r="T449" s="19">
        <v>67.635066019900805</v>
      </c>
      <c r="U449" s="19">
        <v>65.354531360431295</v>
      </c>
      <c r="V449" s="19">
        <v>69.9156006793703</v>
      </c>
      <c r="W449" s="19">
        <v>2.2805346594694953</v>
      </c>
      <c r="X449" s="19">
        <v>2.2805346594695095</v>
      </c>
    </row>
    <row r="450" spans="15:24">
      <c r="O450" s="19" t="s">
        <v>613</v>
      </c>
      <c r="P450" s="19" t="s">
        <v>52</v>
      </c>
      <c r="Q450" s="19" t="s">
        <v>28</v>
      </c>
      <c r="R450" s="19">
        <v>2</v>
      </c>
      <c r="S450" s="19" t="s">
        <v>0</v>
      </c>
      <c r="T450" s="19">
        <v>64.631912542074204</v>
      </c>
      <c r="U450" s="19">
        <v>61.689550048283003</v>
      </c>
      <c r="V450" s="19">
        <v>67.574275035865398</v>
      </c>
      <c r="W450" s="19">
        <v>2.9423624937911939</v>
      </c>
      <c r="X450" s="19">
        <v>2.942362493791201</v>
      </c>
    </row>
    <row r="451" spans="15:24">
      <c r="O451" s="19" t="s">
        <v>614</v>
      </c>
      <c r="P451" s="19" t="s">
        <v>52</v>
      </c>
      <c r="Q451" s="19" t="s">
        <v>28</v>
      </c>
      <c r="R451" s="19">
        <v>3</v>
      </c>
      <c r="S451" s="19" t="s">
        <v>0</v>
      </c>
      <c r="T451" s="19">
        <v>62.920577584687699</v>
      </c>
      <c r="U451" s="19">
        <v>59.986124579558201</v>
      </c>
      <c r="V451" s="19">
        <v>65.855030589817304</v>
      </c>
      <c r="W451" s="19">
        <v>2.9344530051296047</v>
      </c>
      <c r="X451" s="19">
        <v>2.9344530051294981</v>
      </c>
    </row>
    <row r="452" spans="15:24">
      <c r="O452" s="19" t="s">
        <v>615</v>
      </c>
      <c r="P452" s="19" t="s">
        <v>52</v>
      </c>
      <c r="Q452" s="19" t="s">
        <v>28</v>
      </c>
      <c r="R452" s="19">
        <v>4</v>
      </c>
      <c r="S452" s="19" t="s">
        <v>0</v>
      </c>
      <c r="T452" s="19">
        <v>58.000819902354401</v>
      </c>
      <c r="U452" s="19">
        <v>54.921545006684099</v>
      </c>
      <c r="V452" s="19">
        <v>61.080094798024703</v>
      </c>
      <c r="W452" s="19">
        <v>3.0792748956703022</v>
      </c>
      <c r="X452" s="19">
        <v>3.0792748956703022</v>
      </c>
    </row>
    <row r="453" spans="15:24">
      <c r="O453" s="19" t="s">
        <v>616</v>
      </c>
      <c r="P453" s="19" t="s">
        <v>52</v>
      </c>
      <c r="Q453" s="19" t="s">
        <v>28</v>
      </c>
      <c r="R453" s="19">
        <v>5</v>
      </c>
      <c r="S453" s="19" t="s">
        <v>0</v>
      </c>
      <c r="T453" s="19">
        <v>53.725887053516303</v>
      </c>
      <c r="U453" s="19">
        <v>50.745906266452302</v>
      </c>
      <c r="V453" s="19">
        <v>56.705867840580197</v>
      </c>
      <c r="W453" s="19">
        <v>2.9799807870638944</v>
      </c>
      <c r="X453" s="19">
        <v>2.9799807870640009</v>
      </c>
    </row>
    <row r="454" spans="15:24">
      <c r="O454" s="19" t="s">
        <v>269</v>
      </c>
      <c r="P454" s="19" t="s">
        <v>53</v>
      </c>
      <c r="Q454" s="19" t="s">
        <v>28</v>
      </c>
      <c r="R454" s="19">
        <v>0</v>
      </c>
      <c r="S454" s="19" t="s">
        <v>0</v>
      </c>
      <c r="T454" s="19">
        <v>64.679164952675706</v>
      </c>
      <c r="U454" s="19">
        <v>63.507605802436501</v>
      </c>
      <c r="V454" s="19">
        <v>65.850724102914896</v>
      </c>
      <c r="W454" s="19">
        <v>1.1715591502391902</v>
      </c>
      <c r="X454" s="19">
        <v>1.1715591502392044</v>
      </c>
    </row>
    <row r="455" spans="15:24">
      <c r="O455" s="19" t="s">
        <v>617</v>
      </c>
      <c r="P455" s="19" t="s">
        <v>53</v>
      </c>
      <c r="Q455" s="19" t="s">
        <v>28</v>
      </c>
      <c r="R455" s="19">
        <v>1</v>
      </c>
      <c r="S455" s="19" t="s">
        <v>0</v>
      </c>
      <c r="T455" s="19">
        <v>70.561676077910207</v>
      </c>
      <c r="U455" s="19">
        <v>67.995702558632303</v>
      </c>
      <c r="V455" s="19">
        <v>73.127649597188196</v>
      </c>
      <c r="W455" s="19">
        <v>2.5659735192779891</v>
      </c>
      <c r="X455" s="19">
        <v>2.5659735192779038</v>
      </c>
    </row>
    <row r="456" spans="15:24">
      <c r="O456" s="19" t="s">
        <v>618</v>
      </c>
      <c r="P456" s="19" t="s">
        <v>53</v>
      </c>
      <c r="Q456" s="19" t="s">
        <v>28</v>
      </c>
      <c r="R456" s="19">
        <v>2</v>
      </c>
      <c r="S456" s="19" t="s">
        <v>0</v>
      </c>
      <c r="T456" s="19">
        <v>68.421175379029293</v>
      </c>
      <c r="U456" s="19">
        <v>65.958723451876395</v>
      </c>
      <c r="V456" s="19">
        <v>70.883627306182106</v>
      </c>
      <c r="W456" s="19">
        <v>2.4624519271528129</v>
      </c>
      <c r="X456" s="19">
        <v>2.4624519271528982</v>
      </c>
    </row>
    <row r="457" spans="15:24">
      <c r="O457" s="19" t="s">
        <v>619</v>
      </c>
      <c r="P457" s="19" t="s">
        <v>53</v>
      </c>
      <c r="Q457" s="19" t="s">
        <v>28</v>
      </c>
      <c r="R457" s="19">
        <v>3</v>
      </c>
      <c r="S457" s="19" t="s">
        <v>0</v>
      </c>
      <c r="T457" s="19">
        <v>65.530090979566197</v>
      </c>
      <c r="U457" s="19">
        <v>63.068148550314</v>
      </c>
      <c r="V457" s="19">
        <v>67.9920334088185</v>
      </c>
      <c r="W457" s="19">
        <v>2.4619424292523036</v>
      </c>
      <c r="X457" s="19">
        <v>2.461942429252197</v>
      </c>
    </row>
    <row r="458" spans="15:24">
      <c r="O458" s="19" t="s">
        <v>620</v>
      </c>
      <c r="P458" s="19" t="s">
        <v>53</v>
      </c>
      <c r="Q458" s="19" t="s">
        <v>28</v>
      </c>
      <c r="R458" s="19">
        <v>4</v>
      </c>
      <c r="S458" s="19" t="s">
        <v>0</v>
      </c>
      <c r="T458" s="19">
        <v>62.905848725008703</v>
      </c>
      <c r="U458" s="19">
        <v>60.187149389860402</v>
      </c>
      <c r="V458" s="19">
        <v>65.624548060156997</v>
      </c>
      <c r="W458" s="19">
        <v>2.718699335148294</v>
      </c>
      <c r="X458" s="19">
        <v>2.7186993351483011</v>
      </c>
    </row>
    <row r="459" spans="15:24">
      <c r="O459" s="19" t="s">
        <v>621</v>
      </c>
      <c r="P459" s="19" t="s">
        <v>53</v>
      </c>
      <c r="Q459" s="19" t="s">
        <v>28</v>
      </c>
      <c r="R459" s="19">
        <v>5</v>
      </c>
      <c r="S459" s="19" t="s">
        <v>0</v>
      </c>
      <c r="T459" s="19">
        <v>56.800851652365203</v>
      </c>
      <c r="U459" s="19">
        <v>53.990034016458502</v>
      </c>
      <c r="V459" s="19">
        <v>59.611669288271898</v>
      </c>
      <c r="W459" s="19">
        <v>2.8108176359066945</v>
      </c>
      <c r="X459" s="19">
        <v>2.8108176359067016</v>
      </c>
    </row>
    <row r="460" spans="15:24">
      <c r="O460" s="19" t="s">
        <v>622</v>
      </c>
      <c r="P460" s="19" t="s">
        <v>30</v>
      </c>
      <c r="Q460" s="19" t="s">
        <v>20</v>
      </c>
      <c r="R460" s="19">
        <v>0</v>
      </c>
      <c r="S460" s="19" t="s">
        <v>1</v>
      </c>
      <c r="T460" s="19">
        <v>59.695523950860903</v>
      </c>
      <c r="U460" s="19">
        <v>58.409257406040297</v>
      </c>
      <c r="V460" s="19">
        <v>60.981790495681402</v>
      </c>
      <c r="W460" s="19">
        <v>1.2862665448204993</v>
      </c>
      <c r="X460" s="19">
        <v>1.2862665448206059</v>
      </c>
    </row>
    <row r="461" spans="15:24">
      <c r="O461" s="19" t="s">
        <v>623</v>
      </c>
      <c r="P461" s="19" t="s">
        <v>30</v>
      </c>
      <c r="Q461" s="19" t="s">
        <v>20</v>
      </c>
      <c r="R461" s="19">
        <v>1</v>
      </c>
      <c r="S461" s="19" t="s">
        <v>1</v>
      </c>
      <c r="T461" s="19">
        <v>63.648360296857099</v>
      </c>
      <c r="U461" s="19">
        <v>60.824329075435202</v>
      </c>
      <c r="V461" s="19">
        <v>66.472391518279096</v>
      </c>
      <c r="W461" s="19">
        <v>2.8240312214219969</v>
      </c>
      <c r="X461" s="19">
        <v>2.8240312214218974</v>
      </c>
    </row>
    <row r="462" spans="15:24">
      <c r="O462" s="19" t="s">
        <v>624</v>
      </c>
      <c r="P462" s="19" t="s">
        <v>30</v>
      </c>
      <c r="Q462" s="19" t="s">
        <v>20</v>
      </c>
      <c r="R462" s="19">
        <v>2</v>
      </c>
      <c r="S462" s="19" t="s">
        <v>1</v>
      </c>
      <c r="T462" s="19">
        <v>63.115630214078998</v>
      </c>
      <c r="U462" s="19">
        <v>59.741095112224997</v>
      </c>
      <c r="V462" s="19">
        <v>66.490165315932998</v>
      </c>
      <c r="W462" s="19">
        <v>3.3745351018540006</v>
      </c>
      <c r="X462" s="19">
        <v>3.3745351018540006</v>
      </c>
    </row>
    <row r="463" spans="15:24">
      <c r="O463" s="19" t="s">
        <v>625</v>
      </c>
      <c r="P463" s="19" t="s">
        <v>30</v>
      </c>
      <c r="Q463" s="19" t="s">
        <v>20</v>
      </c>
      <c r="R463" s="19">
        <v>3</v>
      </c>
      <c r="S463" s="19" t="s">
        <v>1</v>
      </c>
      <c r="T463" s="19">
        <v>59.935922635573597</v>
      </c>
      <c r="U463" s="19">
        <v>57.120114876890902</v>
      </c>
      <c r="V463" s="19">
        <v>62.751730394256299</v>
      </c>
      <c r="W463" s="19">
        <v>2.8158077586827019</v>
      </c>
      <c r="X463" s="19">
        <v>2.8158077586826948</v>
      </c>
    </row>
    <row r="464" spans="15:24">
      <c r="O464" s="19" t="s">
        <v>626</v>
      </c>
      <c r="P464" s="19" t="s">
        <v>30</v>
      </c>
      <c r="Q464" s="19" t="s">
        <v>20</v>
      </c>
      <c r="R464" s="19">
        <v>4</v>
      </c>
      <c r="S464" s="19" t="s">
        <v>1</v>
      </c>
      <c r="T464" s="19">
        <v>58.587113239495203</v>
      </c>
      <c r="U464" s="19">
        <v>55.359047424931198</v>
      </c>
      <c r="V464" s="19">
        <v>61.8151790540593</v>
      </c>
      <c r="W464" s="19">
        <v>3.228065814564097</v>
      </c>
      <c r="X464" s="19">
        <v>3.2280658145640047</v>
      </c>
    </row>
    <row r="465" spans="15:24">
      <c r="O465" s="19" t="s">
        <v>627</v>
      </c>
      <c r="P465" s="19" t="s">
        <v>30</v>
      </c>
      <c r="Q465" s="19" t="s">
        <v>20</v>
      </c>
      <c r="R465" s="19">
        <v>5</v>
      </c>
      <c r="S465" s="19" t="s">
        <v>1</v>
      </c>
      <c r="T465" s="19">
        <v>54.194907571733303</v>
      </c>
      <c r="U465" s="19">
        <v>51.5034679530267</v>
      </c>
      <c r="V465" s="19">
        <v>56.886347190439899</v>
      </c>
      <c r="W465" s="19">
        <v>2.6914396187065961</v>
      </c>
      <c r="X465" s="19">
        <v>2.6914396187066032</v>
      </c>
    </row>
    <row r="466" spans="15:24">
      <c r="O466" s="19" t="s">
        <v>628</v>
      </c>
      <c r="P466" s="19" t="s">
        <v>31</v>
      </c>
      <c r="Q466" s="19" t="s">
        <v>20</v>
      </c>
      <c r="R466" s="19">
        <v>0</v>
      </c>
      <c r="S466" s="19" t="s">
        <v>1</v>
      </c>
      <c r="T466" s="19">
        <v>63.976706077101198</v>
      </c>
      <c r="U466" s="19">
        <v>62.765776603764202</v>
      </c>
      <c r="V466" s="19">
        <v>65.187635550438202</v>
      </c>
      <c r="W466" s="19">
        <v>1.2109294733370035</v>
      </c>
      <c r="X466" s="19">
        <v>1.2109294733369964</v>
      </c>
    </row>
    <row r="467" spans="15:24">
      <c r="O467" s="19" t="s">
        <v>629</v>
      </c>
      <c r="P467" s="19" t="s">
        <v>31</v>
      </c>
      <c r="Q467" s="19" t="s">
        <v>20</v>
      </c>
      <c r="R467" s="19">
        <v>1</v>
      </c>
      <c r="S467" s="19" t="s">
        <v>1</v>
      </c>
      <c r="T467" s="19">
        <v>72.809654290306995</v>
      </c>
      <c r="U467" s="19">
        <v>70.658394603746899</v>
      </c>
      <c r="V467" s="19">
        <v>74.960913976867104</v>
      </c>
      <c r="W467" s="19">
        <v>2.1512596865601097</v>
      </c>
      <c r="X467" s="19">
        <v>2.1512596865600955</v>
      </c>
    </row>
    <row r="468" spans="15:24">
      <c r="O468" s="19" t="s">
        <v>630</v>
      </c>
      <c r="P468" s="19" t="s">
        <v>31</v>
      </c>
      <c r="Q468" s="19" t="s">
        <v>20</v>
      </c>
      <c r="R468" s="19">
        <v>2</v>
      </c>
      <c r="S468" s="19" t="s">
        <v>1</v>
      </c>
      <c r="T468" s="19">
        <v>66.507001152117795</v>
      </c>
      <c r="U468" s="19">
        <v>63.735563277419601</v>
      </c>
      <c r="V468" s="19">
        <v>69.278439026816002</v>
      </c>
      <c r="W468" s="19">
        <v>2.7714378746982078</v>
      </c>
      <c r="X468" s="19">
        <v>2.7714378746981936</v>
      </c>
    </row>
    <row r="469" spans="15:24">
      <c r="O469" s="19" t="s">
        <v>631</v>
      </c>
      <c r="P469" s="19" t="s">
        <v>31</v>
      </c>
      <c r="Q469" s="19" t="s">
        <v>20</v>
      </c>
      <c r="R469" s="19">
        <v>3</v>
      </c>
      <c r="S469" s="19" t="s">
        <v>1</v>
      </c>
      <c r="T469" s="19">
        <v>62.257807609120299</v>
      </c>
      <c r="U469" s="19">
        <v>59.502402463057599</v>
      </c>
      <c r="V469" s="19">
        <v>65.013212755182906</v>
      </c>
      <c r="W469" s="19">
        <v>2.755405146062607</v>
      </c>
      <c r="X469" s="19">
        <v>2.7554051460626994</v>
      </c>
    </row>
    <row r="470" spans="15:24">
      <c r="O470" s="19" t="s">
        <v>632</v>
      </c>
      <c r="P470" s="19" t="s">
        <v>31</v>
      </c>
      <c r="Q470" s="19" t="s">
        <v>20</v>
      </c>
      <c r="R470" s="19">
        <v>4</v>
      </c>
      <c r="S470" s="19" t="s">
        <v>1</v>
      </c>
      <c r="T470" s="19">
        <v>63.596210561778598</v>
      </c>
      <c r="U470" s="19">
        <v>60.608320439395897</v>
      </c>
      <c r="V470" s="19">
        <v>66.584100684161299</v>
      </c>
      <c r="W470" s="19">
        <v>2.9878901223827015</v>
      </c>
      <c r="X470" s="19">
        <v>2.9878901223827015</v>
      </c>
    </row>
    <row r="471" spans="15:24">
      <c r="O471" s="19" t="s">
        <v>633</v>
      </c>
      <c r="P471" s="19" t="s">
        <v>31</v>
      </c>
      <c r="Q471" s="19" t="s">
        <v>20</v>
      </c>
      <c r="R471" s="19">
        <v>5</v>
      </c>
      <c r="S471" s="19" t="s">
        <v>1</v>
      </c>
      <c r="T471" s="19">
        <v>54.355581038133501</v>
      </c>
      <c r="U471" s="19">
        <v>51.1904505770136</v>
      </c>
      <c r="V471" s="19">
        <v>57.520711499253402</v>
      </c>
      <c r="W471" s="19">
        <v>3.1651304611199009</v>
      </c>
      <c r="X471" s="19">
        <v>3.1651304611199009</v>
      </c>
    </row>
    <row r="472" spans="15:24">
      <c r="O472" s="19" t="s">
        <v>634</v>
      </c>
      <c r="P472" s="19" t="s">
        <v>32</v>
      </c>
      <c r="Q472" s="19" t="s">
        <v>20</v>
      </c>
      <c r="R472" s="19">
        <v>0</v>
      </c>
      <c r="S472" s="19" t="s">
        <v>1</v>
      </c>
      <c r="T472" s="19">
        <v>60.398382982370201</v>
      </c>
      <c r="U472" s="19">
        <v>59.154693821960997</v>
      </c>
      <c r="V472" s="19">
        <v>61.642072142779298</v>
      </c>
      <c r="W472" s="19">
        <v>1.2436891604090974</v>
      </c>
      <c r="X472" s="19">
        <v>1.243689160409204</v>
      </c>
    </row>
    <row r="473" spans="15:24">
      <c r="O473" s="19" t="s">
        <v>635</v>
      </c>
      <c r="P473" s="19" t="s">
        <v>32</v>
      </c>
      <c r="Q473" s="19" t="s">
        <v>20</v>
      </c>
      <c r="R473" s="19">
        <v>1</v>
      </c>
      <c r="S473" s="19" t="s">
        <v>1</v>
      </c>
      <c r="T473" s="19">
        <v>65.243485951259302</v>
      </c>
      <c r="U473" s="19">
        <v>62.124235137281403</v>
      </c>
      <c r="V473" s="19">
        <v>68.362736765237202</v>
      </c>
      <c r="W473" s="19">
        <v>3.1192508139778994</v>
      </c>
      <c r="X473" s="19">
        <v>3.1192508139778994</v>
      </c>
    </row>
    <row r="474" spans="15:24">
      <c r="O474" s="19" t="s">
        <v>636</v>
      </c>
      <c r="P474" s="19" t="s">
        <v>32</v>
      </c>
      <c r="Q474" s="19" t="s">
        <v>20</v>
      </c>
      <c r="R474" s="19">
        <v>2</v>
      </c>
      <c r="S474" s="19" t="s">
        <v>1</v>
      </c>
      <c r="T474" s="19">
        <v>64.922943076202202</v>
      </c>
      <c r="U474" s="19">
        <v>62.233084609137101</v>
      </c>
      <c r="V474" s="19">
        <v>67.612801543267295</v>
      </c>
      <c r="W474" s="19">
        <v>2.6898584670650934</v>
      </c>
      <c r="X474" s="19">
        <v>2.6898584670651005</v>
      </c>
    </row>
    <row r="475" spans="15:24">
      <c r="O475" s="19" t="s">
        <v>637</v>
      </c>
      <c r="P475" s="19" t="s">
        <v>32</v>
      </c>
      <c r="Q475" s="19" t="s">
        <v>20</v>
      </c>
      <c r="R475" s="19">
        <v>3</v>
      </c>
      <c r="S475" s="19" t="s">
        <v>1</v>
      </c>
      <c r="T475" s="19">
        <v>61.116482392814802</v>
      </c>
      <c r="U475" s="19">
        <v>58.392960952300001</v>
      </c>
      <c r="V475" s="19">
        <v>63.840003833329703</v>
      </c>
      <c r="W475" s="19">
        <v>2.7235214405149009</v>
      </c>
      <c r="X475" s="19">
        <v>2.7235214405148014</v>
      </c>
    </row>
    <row r="476" spans="15:24">
      <c r="O476" s="19" t="s">
        <v>638</v>
      </c>
      <c r="P476" s="19" t="s">
        <v>32</v>
      </c>
      <c r="Q476" s="19" t="s">
        <v>20</v>
      </c>
      <c r="R476" s="19">
        <v>4</v>
      </c>
      <c r="S476" s="19" t="s">
        <v>1</v>
      </c>
      <c r="T476" s="19">
        <v>57.927698333821503</v>
      </c>
      <c r="U476" s="19">
        <v>55.311048258824002</v>
      </c>
      <c r="V476" s="19">
        <v>60.544348408818998</v>
      </c>
      <c r="W476" s="19">
        <v>2.6166500749974944</v>
      </c>
      <c r="X476" s="19">
        <v>2.6166500749975015</v>
      </c>
    </row>
    <row r="477" spans="15:24">
      <c r="O477" s="19" t="s">
        <v>639</v>
      </c>
      <c r="P477" s="19" t="s">
        <v>32</v>
      </c>
      <c r="Q477" s="19" t="s">
        <v>20</v>
      </c>
      <c r="R477" s="19">
        <v>5</v>
      </c>
      <c r="S477" s="19" t="s">
        <v>1</v>
      </c>
      <c r="T477" s="19">
        <v>51.932064709047403</v>
      </c>
      <c r="U477" s="19">
        <v>48.873502803117098</v>
      </c>
      <c r="V477" s="19">
        <v>54.9906266149776</v>
      </c>
      <c r="W477" s="19">
        <v>3.0585619059301976</v>
      </c>
      <c r="X477" s="19">
        <v>3.0585619059303042</v>
      </c>
    </row>
    <row r="478" spans="15:24">
      <c r="O478" s="19" t="s">
        <v>640</v>
      </c>
      <c r="P478" s="19" t="s">
        <v>33</v>
      </c>
      <c r="Q478" s="19" t="s">
        <v>20</v>
      </c>
      <c r="R478" s="19">
        <v>0</v>
      </c>
      <c r="S478" s="19" t="s">
        <v>1</v>
      </c>
      <c r="T478" s="19">
        <v>65.382887770728999</v>
      </c>
      <c r="U478" s="19">
        <v>64.382561537509702</v>
      </c>
      <c r="V478" s="19">
        <v>66.383214003948197</v>
      </c>
      <c r="W478" s="19">
        <v>1.000326233219198</v>
      </c>
      <c r="X478" s="19">
        <v>1.0003262332192975</v>
      </c>
    </row>
    <row r="479" spans="15:24">
      <c r="O479" s="19" t="s">
        <v>641</v>
      </c>
      <c r="P479" s="19" t="s">
        <v>33</v>
      </c>
      <c r="Q479" s="19" t="s">
        <v>20</v>
      </c>
      <c r="R479" s="19">
        <v>1</v>
      </c>
      <c r="S479" s="19" t="s">
        <v>1</v>
      </c>
      <c r="T479" s="19">
        <v>72.867226639363807</v>
      </c>
      <c r="U479" s="19">
        <v>70.763123046175295</v>
      </c>
      <c r="V479" s="19">
        <v>74.971330232552305</v>
      </c>
      <c r="W479" s="19">
        <v>2.1041035931884977</v>
      </c>
      <c r="X479" s="19">
        <v>2.1041035931885119</v>
      </c>
    </row>
    <row r="480" spans="15:24">
      <c r="O480" s="19" t="s">
        <v>642</v>
      </c>
      <c r="P480" s="19" t="s">
        <v>33</v>
      </c>
      <c r="Q480" s="19" t="s">
        <v>20</v>
      </c>
      <c r="R480" s="19">
        <v>2</v>
      </c>
      <c r="S480" s="19" t="s">
        <v>1</v>
      </c>
      <c r="T480" s="19">
        <v>69.211662668187302</v>
      </c>
      <c r="U480" s="19">
        <v>67.141878929266198</v>
      </c>
      <c r="V480" s="19">
        <v>71.281446407108305</v>
      </c>
      <c r="W480" s="19">
        <v>2.0697837389210036</v>
      </c>
      <c r="X480" s="19">
        <v>2.0697837389211031</v>
      </c>
    </row>
    <row r="481" spans="15:24">
      <c r="O481" s="19" t="s">
        <v>643</v>
      </c>
      <c r="P481" s="19" t="s">
        <v>33</v>
      </c>
      <c r="Q481" s="19" t="s">
        <v>20</v>
      </c>
      <c r="R481" s="19">
        <v>3</v>
      </c>
      <c r="S481" s="19" t="s">
        <v>1</v>
      </c>
      <c r="T481" s="19">
        <v>66.391644449094699</v>
      </c>
      <c r="U481" s="19">
        <v>64.189226418996299</v>
      </c>
      <c r="V481" s="19">
        <v>68.594062479192999</v>
      </c>
      <c r="W481" s="19">
        <v>2.2024180300983005</v>
      </c>
      <c r="X481" s="19">
        <v>2.2024180300984</v>
      </c>
    </row>
    <row r="482" spans="15:24">
      <c r="O482" s="19" t="s">
        <v>644</v>
      </c>
      <c r="P482" s="19" t="s">
        <v>33</v>
      </c>
      <c r="Q482" s="19" t="s">
        <v>20</v>
      </c>
      <c r="R482" s="19">
        <v>4</v>
      </c>
      <c r="S482" s="19" t="s">
        <v>1</v>
      </c>
      <c r="T482" s="19">
        <v>62.051643976727703</v>
      </c>
      <c r="U482" s="19">
        <v>59.484435031424397</v>
      </c>
      <c r="V482" s="19">
        <v>64.618852922030996</v>
      </c>
      <c r="W482" s="19">
        <v>2.5672089453032925</v>
      </c>
      <c r="X482" s="19">
        <v>2.5672089453033067</v>
      </c>
    </row>
    <row r="483" spans="15:24">
      <c r="O483" s="19" t="s">
        <v>645</v>
      </c>
      <c r="P483" s="19" t="s">
        <v>33</v>
      </c>
      <c r="Q483" s="19" t="s">
        <v>20</v>
      </c>
      <c r="R483" s="19">
        <v>5</v>
      </c>
      <c r="S483" s="19" t="s">
        <v>1</v>
      </c>
      <c r="T483" s="19">
        <v>55.443505081267702</v>
      </c>
      <c r="U483" s="19">
        <v>52.949794982378101</v>
      </c>
      <c r="V483" s="19">
        <v>57.937215180157402</v>
      </c>
      <c r="W483" s="19">
        <v>2.4937100988897001</v>
      </c>
      <c r="X483" s="19">
        <v>2.4937100988896006</v>
      </c>
    </row>
    <row r="484" spans="15:24">
      <c r="O484" s="19" t="s">
        <v>646</v>
      </c>
      <c r="P484" s="19" t="s">
        <v>34</v>
      </c>
      <c r="Q484" s="19" t="s">
        <v>20</v>
      </c>
      <c r="R484" s="19">
        <v>0</v>
      </c>
      <c r="S484" s="19" t="s">
        <v>1</v>
      </c>
      <c r="T484" s="19">
        <v>62.813671553425799</v>
      </c>
      <c r="U484" s="19">
        <v>61.574125015509502</v>
      </c>
      <c r="V484" s="19">
        <v>64.053218091342202</v>
      </c>
      <c r="W484" s="19">
        <v>1.2395465379164037</v>
      </c>
      <c r="X484" s="19">
        <v>1.2395465379162971</v>
      </c>
    </row>
    <row r="485" spans="15:24">
      <c r="O485" s="19" t="s">
        <v>647</v>
      </c>
      <c r="P485" s="19" t="s">
        <v>34</v>
      </c>
      <c r="Q485" s="19" t="s">
        <v>20</v>
      </c>
      <c r="R485" s="19">
        <v>1</v>
      </c>
      <c r="S485" s="19" t="s">
        <v>1</v>
      </c>
      <c r="T485" s="19">
        <v>69.411830357480298</v>
      </c>
      <c r="U485" s="19">
        <v>66.791215127420202</v>
      </c>
      <c r="V485" s="19">
        <v>72.032445587540394</v>
      </c>
      <c r="W485" s="19">
        <v>2.6206152300600962</v>
      </c>
      <c r="X485" s="19">
        <v>2.6206152300600962</v>
      </c>
    </row>
    <row r="486" spans="15:24">
      <c r="O486" s="19" t="s">
        <v>648</v>
      </c>
      <c r="P486" s="19" t="s">
        <v>34</v>
      </c>
      <c r="Q486" s="19" t="s">
        <v>20</v>
      </c>
      <c r="R486" s="19">
        <v>2</v>
      </c>
      <c r="S486" s="19" t="s">
        <v>1</v>
      </c>
      <c r="T486" s="19">
        <v>61.943072649624902</v>
      </c>
      <c r="U486" s="19">
        <v>58.807657511977197</v>
      </c>
      <c r="V486" s="19">
        <v>65.078487787272707</v>
      </c>
      <c r="W486" s="19">
        <v>3.1354151376478043</v>
      </c>
      <c r="X486" s="19">
        <v>3.1354151376477049</v>
      </c>
    </row>
    <row r="487" spans="15:24">
      <c r="O487" s="19" t="s">
        <v>649</v>
      </c>
      <c r="P487" s="19" t="s">
        <v>34</v>
      </c>
      <c r="Q487" s="19" t="s">
        <v>20</v>
      </c>
      <c r="R487" s="19">
        <v>3</v>
      </c>
      <c r="S487" s="19" t="s">
        <v>1</v>
      </c>
      <c r="T487" s="19">
        <v>66.047746645208406</v>
      </c>
      <c r="U487" s="19">
        <v>63.657328817949697</v>
      </c>
      <c r="V487" s="19">
        <v>68.438164472466994</v>
      </c>
      <c r="W487" s="19">
        <v>2.3904178272585881</v>
      </c>
      <c r="X487" s="19">
        <v>2.3904178272587089</v>
      </c>
    </row>
    <row r="488" spans="15:24">
      <c r="O488" s="19" t="s">
        <v>650</v>
      </c>
      <c r="P488" s="19" t="s">
        <v>34</v>
      </c>
      <c r="Q488" s="19" t="s">
        <v>20</v>
      </c>
      <c r="R488" s="19">
        <v>4</v>
      </c>
      <c r="S488" s="19" t="s">
        <v>1</v>
      </c>
      <c r="T488" s="19">
        <v>60.279618120201398</v>
      </c>
      <c r="U488" s="19">
        <v>57.471757595414303</v>
      </c>
      <c r="V488" s="19">
        <v>63.087478644988501</v>
      </c>
      <c r="W488" s="19">
        <v>2.8078605247871025</v>
      </c>
      <c r="X488" s="19">
        <v>2.8078605247870954</v>
      </c>
    </row>
    <row r="489" spans="15:24">
      <c r="O489" s="19" t="s">
        <v>651</v>
      </c>
      <c r="P489" s="19" t="s">
        <v>34</v>
      </c>
      <c r="Q489" s="19" t="s">
        <v>20</v>
      </c>
      <c r="R489" s="19">
        <v>5</v>
      </c>
      <c r="S489" s="19" t="s">
        <v>1</v>
      </c>
      <c r="T489" s="19">
        <v>55.765393671919902</v>
      </c>
      <c r="U489" s="19">
        <v>52.592549005737297</v>
      </c>
      <c r="V489" s="19">
        <v>58.9382383381026</v>
      </c>
      <c r="W489" s="19">
        <v>3.1728446661826979</v>
      </c>
      <c r="X489" s="19">
        <v>3.1728446661826055</v>
      </c>
    </row>
    <row r="490" spans="15:24">
      <c r="O490" s="19" t="s">
        <v>652</v>
      </c>
      <c r="P490" s="19" t="s">
        <v>36</v>
      </c>
      <c r="Q490" s="19" t="s">
        <v>20</v>
      </c>
      <c r="R490" s="19">
        <v>0</v>
      </c>
      <c r="S490" s="19" t="s">
        <v>1</v>
      </c>
      <c r="T490" s="19">
        <v>68.076137475174406</v>
      </c>
      <c r="U490" s="19">
        <v>66.898251805173203</v>
      </c>
      <c r="V490" s="19">
        <v>69.254023145175594</v>
      </c>
      <c r="W490" s="19">
        <v>1.1778856700011886</v>
      </c>
      <c r="X490" s="19">
        <v>1.1778856700012028</v>
      </c>
    </row>
    <row r="491" spans="15:24">
      <c r="O491" s="19" t="s">
        <v>653</v>
      </c>
      <c r="P491" s="19" t="s">
        <v>36</v>
      </c>
      <c r="Q491" s="19" t="s">
        <v>20</v>
      </c>
      <c r="R491" s="19">
        <v>1</v>
      </c>
      <c r="S491" s="19" t="s">
        <v>1</v>
      </c>
      <c r="T491" s="19">
        <v>69.839540057188898</v>
      </c>
      <c r="U491" s="19">
        <v>66.946924992358603</v>
      </c>
      <c r="V491" s="19">
        <v>72.732155122019194</v>
      </c>
      <c r="W491" s="19">
        <v>2.8926150648302951</v>
      </c>
      <c r="X491" s="19">
        <v>2.8926150648302951</v>
      </c>
    </row>
    <row r="492" spans="15:24">
      <c r="O492" s="19" t="s">
        <v>654</v>
      </c>
      <c r="P492" s="19" t="s">
        <v>36</v>
      </c>
      <c r="Q492" s="19" t="s">
        <v>20</v>
      </c>
      <c r="R492" s="19">
        <v>2</v>
      </c>
      <c r="S492" s="19" t="s">
        <v>1</v>
      </c>
      <c r="T492" s="19">
        <v>68.311915296159597</v>
      </c>
      <c r="U492" s="19">
        <v>65.687219344400106</v>
      </c>
      <c r="V492" s="19">
        <v>70.936611247919004</v>
      </c>
      <c r="W492" s="19">
        <v>2.6246959517594064</v>
      </c>
      <c r="X492" s="19">
        <v>2.6246959517594917</v>
      </c>
    </row>
    <row r="493" spans="15:24">
      <c r="O493" s="19" t="s">
        <v>655</v>
      </c>
      <c r="P493" s="19" t="s">
        <v>36</v>
      </c>
      <c r="Q493" s="19" t="s">
        <v>20</v>
      </c>
      <c r="R493" s="19">
        <v>3</v>
      </c>
      <c r="S493" s="19" t="s">
        <v>1</v>
      </c>
      <c r="T493" s="19">
        <v>68.969185102086101</v>
      </c>
      <c r="U493" s="19">
        <v>66.389823809654004</v>
      </c>
      <c r="V493" s="19">
        <v>71.548546394518297</v>
      </c>
      <c r="W493" s="19">
        <v>2.5793612924321963</v>
      </c>
      <c r="X493" s="19">
        <v>2.5793612924320968</v>
      </c>
    </row>
    <row r="494" spans="15:24">
      <c r="O494" s="19" t="s">
        <v>656</v>
      </c>
      <c r="P494" s="19" t="s">
        <v>36</v>
      </c>
      <c r="Q494" s="19" t="s">
        <v>20</v>
      </c>
      <c r="R494" s="19">
        <v>4</v>
      </c>
      <c r="S494" s="19" t="s">
        <v>1</v>
      </c>
      <c r="T494" s="19">
        <v>66.721368247662696</v>
      </c>
      <c r="U494" s="19">
        <v>64.081930312144195</v>
      </c>
      <c r="V494" s="19">
        <v>69.360806183181197</v>
      </c>
      <c r="W494" s="19">
        <v>2.6394379355185009</v>
      </c>
      <c r="X494" s="19">
        <v>2.6394379355185009</v>
      </c>
    </row>
    <row r="495" spans="15:24">
      <c r="O495" s="19" t="s">
        <v>657</v>
      </c>
      <c r="P495" s="19" t="s">
        <v>36</v>
      </c>
      <c r="Q495" s="19" t="s">
        <v>20</v>
      </c>
      <c r="R495" s="19">
        <v>5</v>
      </c>
      <c r="S495" s="19" t="s">
        <v>1</v>
      </c>
      <c r="T495" s="19">
        <v>66.608623265279206</v>
      </c>
      <c r="U495" s="19">
        <v>63.693314434627702</v>
      </c>
      <c r="V495" s="19">
        <v>69.523932095930704</v>
      </c>
      <c r="W495" s="19">
        <v>2.9153088306514974</v>
      </c>
      <c r="X495" s="19">
        <v>2.9153088306515045</v>
      </c>
    </row>
    <row r="496" spans="15:24">
      <c r="O496" s="19" t="s">
        <v>658</v>
      </c>
      <c r="P496" s="19" t="s">
        <v>37</v>
      </c>
      <c r="Q496" s="19" t="s">
        <v>20</v>
      </c>
      <c r="R496" s="19">
        <v>0</v>
      </c>
      <c r="S496" s="19" t="s">
        <v>1</v>
      </c>
      <c r="T496" s="19">
        <v>68.530223507749596</v>
      </c>
      <c r="U496" s="19">
        <v>67.378185466610603</v>
      </c>
      <c r="V496" s="19">
        <v>69.682261548888704</v>
      </c>
      <c r="W496" s="19">
        <v>1.1520380411391073</v>
      </c>
      <c r="X496" s="19">
        <v>1.1520380411389937</v>
      </c>
    </row>
    <row r="497" spans="15:24">
      <c r="O497" s="19" t="s">
        <v>659</v>
      </c>
      <c r="P497" s="19" t="s">
        <v>37</v>
      </c>
      <c r="Q497" s="19" t="s">
        <v>20</v>
      </c>
      <c r="R497" s="19">
        <v>1</v>
      </c>
      <c r="S497" s="19" t="s">
        <v>1</v>
      </c>
      <c r="T497" s="19">
        <v>73.597818274282801</v>
      </c>
      <c r="U497" s="19">
        <v>71.312501459890697</v>
      </c>
      <c r="V497" s="19">
        <v>75.883135088674905</v>
      </c>
      <c r="W497" s="19">
        <v>2.2853168143921039</v>
      </c>
      <c r="X497" s="19">
        <v>2.2853168143921039</v>
      </c>
    </row>
    <row r="498" spans="15:24">
      <c r="O498" s="19" t="s">
        <v>660</v>
      </c>
      <c r="P498" s="19" t="s">
        <v>37</v>
      </c>
      <c r="Q498" s="19" t="s">
        <v>20</v>
      </c>
      <c r="R498" s="19">
        <v>2</v>
      </c>
      <c r="S498" s="19" t="s">
        <v>1</v>
      </c>
      <c r="T498" s="19">
        <v>68.928614993506798</v>
      </c>
      <c r="U498" s="19">
        <v>66.252417343084105</v>
      </c>
      <c r="V498" s="19">
        <v>71.604812643929606</v>
      </c>
      <c r="W498" s="19">
        <v>2.6761976504228073</v>
      </c>
      <c r="X498" s="19">
        <v>2.6761976504226936</v>
      </c>
    </row>
    <row r="499" spans="15:24">
      <c r="O499" s="19" t="s">
        <v>661</v>
      </c>
      <c r="P499" s="19" t="s">
        <v>37</v>
      </c>
      <c r="Q499" s="19" t="s">
        <v>20</v>
      </c>
      <c r="R499" s="19">
        <v>3</v>
      </c>
      <c r="S499" s="19" t="s">
        <v>1</v>
      </c>
      <c r="T499" s="19">
        <v>72.300026053860094</v>
      </c>
      <c r="U499" s="19">
        <v>70.158254626646197</v>
      </c>
      <c r="V499" s="19">
        <v>74.441797481074104</v>
      </c>
      <c r="W499" s="19">
        <v>2.1417714272140103</v>
      </c>
      <c r="X499" s="19">
        <v>2.1417714272138966</v>
      </c>
    </row>
    <row r="500" spans="15:24">
      <c r="O500" s="19" t="s">
        <v>662</v>
      </c>
      <c r="P500" s="19" t="s">
        <v>37</v>
      </c>
      <c r="Q500" s="19" t="s">
        <v>20</v>
      </c>
      <c r="R500" s="19">
        <v>4</v>
      </c>
      <c r="S500" s="19" t="s">
        <v>1</v>
      </c>
      <c r="T500" s="19">
        <v>68.088967626803296</v>
      </c>
      <c r="U500" s="19">
        <v>65.520412421071001</v>
      </c>
      <c r="V500" s="19">
        <v>70.657522832535506</v>
      </c>
      <c r="W500" s="19">
        <v>2.5685552057322099</v>
      </c>
      <c r="X500" s="19">
        <v>2.5685552057322951</v>
      </c>
    </row>
    <row r="501" spans="15:24">
      <c r="O501" s="19" t="s">
        <v>663</v>
      </c>
      <c r="P501" s="19" t="s">
        <v>37</v>
      </c>
      <c r="Q501" s="19" t="s">
        <v>20</v>
      </c>
      <c r="R501" s="19">
        <v>5</v>
      </c>
      <c r="S501" s="19" t="s">
        <v>1</v>
      </c>
      <c r="T501" s="19">
        <v>61.155968244593197</v>
      </c>
      <c r="U501" s="19">
        <v>58.391792683604301</v>
      </c>
      <c r="V501" s="19">
        <v>63.9201438055822</v>
      </c>
      <c r="W501" s="19">
        <v>2.7641755609890026</v>
      </c>
      <c r="X501" s="19">
        <v>2.7641755609888961</v>
      </c>
    </row>
    <row r="502" spans="15:24">
      <c r="O502" s="19" t="s">
        <v>664</v>
      </c>
      <c r="P502" s="19" t="s">
        <v>38</v>
      </c>
      <c r="Q502" s="19" t="s">
        <v>20</v>
      </c>
      <c r="R502" s="19">
        <v>0</v>
      </c>
      <c r="S502" s="19" t="s">
        <v>1</v>
      </c>
      <c r="T502" s="19">
        <v>67.049735872379102</v>
      </c>
      <c r="U502" s="19">
        <v>65.848061842935607</v>
      </c>
      <c r="V502" s="19">
        <v>68.251409901822598</v>
      </c>
      <c r="W502" s="19">
        <v>1.2016740294434953</v>
      </c>
      <c r="X502" s="19">
        <v>1.2016740294434953</v>
      </c>
    </row>
    <row r="503" spans="15:24">
      <c r="O503" s="19" t="s">
        <v>665</v>
      </c>
      <c r="P503" s="19" t="s">
        <v>38</v>
      </c>
      <c r="Q503" s="19" t="s">
        <v>20</v>
      </c>
      <c r="R503" s="19">
        <v>1</v>
      </c>
      <c r="S503" s="19" t="s">
        <v>1</v>
      </c>
      <c r="T503" s="19">
        <v>72.210410516781906</v>
      </c>
      <c r="U503" s="19">
        <v>69.655578416616194</v>
      </c>
      <c r="V503" s="19">
        <v>74.765242616947603</v>
      </c>
      <c r="W503" s="19">
        <v>2.5548321001656973</v>
      </c>
      <c r="X503" s="19">
        <v>2.5548321001657115</v>
      </c>
    </row>
    <row r="504" spans="15:24">
      <c r="O504" s="19" t="s">
        <v>666</v>
      </c>
      <c r="P504" s="19" t="s">
        <v>38</v>
      </c>
      <c r="Q504" s="19" t="s">
        <v>20</v>
      </c>
      <c r="R504" s="19">
        <v>2</v>
      </c>
      <c r="S504" s="19" t="s">
        <v>1</v>
      </c>
      <c r="T504" s="19">
        <v>72.736607149293505</v>
      </c>
      <c r="U504" s="19">
        <v>70.170807135374304</v>
      </c>
      <c r="V504" s="19">
        <v>75.302407163212706</v>
      </c>
      <c r="W504" s="19">
        <v>2.5658000139192012</v>
      </c>
      <c r="X504" s="19">
        <v>2.5658000139192012</v>
      </c>
    </row>
    <row r="505" spans="15:24">
      <c r="O505" s="19" t="s">
        <v>667</v>
      </c>
      <c r="P505" s="19" t="s">
        <v>38</v>
      </c>
      <c r="Q505" s="19" t="s">
        <v>20</v>
      </c>
      <c r="R505" s="19">
        <v>3</v>
      </c>
      <c r="S505" s="19" t="s">
        <v>1</v>
      </c>
      <c r="T505" s="19">
        <v>66.205850248724801</v>
      </c>
      <c r="U505" s="19">
        <v>63.7962839817353</v>
      </c>
      <c r="V505" s="19">
        <v>68.615416515714202</v>
      </c>
      <c r="W505" s="19">
        <v>2.4095662669894011</v>
      </c>
      <c r="X505" s="19">
        <v>2.4095662669895006</v>
      </c>
    </row>
    <row r="506" spans="15:24">
      <c r="O506" s="19" t="s">
        <v>668</v>
      </c>
      <c r="P506" s="19" t="s">
        <v>38</v>
      </c>
      <c r="Q506" s="19" t="s">
        <v>20</v>
      </c>
      <c r="R506" s="19">
        <v>4</v>
      </c>
      <c r="S506" s="19" t="s">
        <v>1</v>
      </c>
      <c r="T506" s="19">
        <v>67.342953769282104</v>
      </c>
      <c r="U506" s="19">
        <v>64.809681233935294</v>
      </c>
      <c r="V506" s="19">
        <v>69.876226304628901</v>
      </c>
      <c r="W506" s="19">
        <v>2.5332725353467964</v>
      </c>
      <c r="X506" s="19">
        <v>2.5332725353468106</v>
      </c>
    </row>
    <row r="507" spans="15:24">
      <c r="O507" s="19" t="s">
        <v>669</v>
      </c>
      <c r="P507" s="19" t="s">
        <v>38</v>
      </c>
      <c r="Q507" s="19" t="s">
        <v>20</v>
      </c>
      <c r="R507" s="19">
        <v>5</v>
      </c>
      <c r="S507" s="19" t="s">
        <v>1</v>
      </c>
      <c r="T507" s="19">
        <v>56.658037942544503</v>
      </c>
      <c r="U507" s="19">
        <v>53.238572160615099</v>
      </c>
      <c r="V507" s="19">
        <v>60.077503724473999</v>
      </c>
      <c r="W507" s="19">
        <v>3.419465781929496</v>
      </c>
      <c r="X507" s="19">
        <v>3.4194657819294036</v>
      </c>
    </row>
    <row r="508" spans="15:24">
      <c r="O508" s="19" t="s">
        <v>670</v>
      </c>
      <c r="P508" s="19" t="s">
        <v>39</v>
      </c>
      <c r="Q508" s="19" t="s">
        <v>20</v>
      </c>
      <c r="R508" s="19">
        <v>0</v>
      </c>
      <c r="S508" s="19" t="s">
        <v>1</v>
      </c>
      <c r="T508" s="19">
        <v>67.047617830313797</v>
      </c>
      <c r="U508" s="19">
        <v>65.885452721696197</v>
      </c>
      <c r="V508" s="19">
        <v>68.209782938931397</v>
      </c>
      <c r="W508" s="19">
        <v>1.1621651086176001</v>
      </c>
      <c r="X508" s="19">
        <v>1.1621651086176001</v>
      </c>
    </row>
    <row r="509" spans="15:24">
      <c r="O509" s="19" t="s">
        <v>671</v>
      </c>
      <c r="P509" s="19" t="s">
        <v>39</v>
      </c>
      <c r="Q509" s="19" t="s">
        <v>20</v>
      </c>
      <c r="R509" s="19">
        <v>1</v>
      </c>
      <c r="S509" s="19" t="s">
        <v>1</v>
      </c>
      <c r="T509" s="19">
        <v>72.164691133760002</v>
      </c>
      <c r="U509" s="19">
        <v>69.449364795633102</v>
      </c>
      <c r="V509" s="19">
        <v>74.880017471886802</v>
      </c>
      <c r="W509" s="19">
        <v>2.7153263381268005</v>
      </c>
      <c r="X509" s="19">
        <v>2.7153263381268999</v>
      </c>
    </row>
    <row r="510" spans="15:24">
      <c r="O510" s="19" t="s">
        <v>672</v>
      </c>
      <c r="P510" s="19" t="s">
        <v>39</v>
      </c>
      <c r="Q510" s="19" t="s">
        <v>20</v>
      </c>
      <c r="R510" s="19">
        <v>2</v>
      </c>
      <c r="S510" s="19" t="s">
        <v>1</v>
      </c>
      <c r="T510" s="19">
        <v>68.9509230251915</v>
      </c>
      <c r="U510" s="19">
        <v>66.213169271129004</v>
      </c>
      <c r="V510" s="19">
        <v>71.688676779253896</v>
      </c>
      <c r="W510" s="19">
        <v>2.7377537540623962</v>
      </c>
      <c r="X510" s="19">
        <v>2.7377537540624957</v>
      </c>
    </row>
    <row r="511" spans="15:24">
      <c r="O511" s="19" t="s">
        <v>673</v>
      </c>
      <c r="P511" s="19" t="s">
        <v>39</v>
      </c>
      <c r="Q511" s="19" t="s">
        <v>20</v>
      </c>
      <c r="R511" s="19">
        <v>3</v>
      </c>
      <c r="S511" s="19" t="s">
        <v>1</v>
      </c>
      <c r="T511" s="19">
        <v>68.068749771278405</v>
      </c>
      <c r="U511" s="19">
        <v>65.053502050478201</v>
      </c>
      <c r="V511" s="19">
        <v>71.083997492078595</v>
      </c>
      <c r="W511" s="19">
        <v>3.0152477208001898</v>
      </c>
      <c r="X511" s="19">
        <v>3.015247720800204</v>
      </c>
    </row>
    <row r="512" spans="15:24">
      <c r="O512" s="19" t="s">
        <v>674</v>
      </c>
      <c r="P512" s="19" t="s">
        <v>39</v>
      </c>
      <c r="Q512" s="19" t="s">
        <v>20</v>
      </c>
      <c r="R512" s="19">
        <v>4</v>
      </c>
      <c r="S512" s="19" t="s">
        <v>1</v>
      </c>
      <c r="T512" s="19">
        <v>64.416777322022298</v>
      </c>
      <c r="U512" s="19">
        <v>61.8951037914415</v>
      </c>
      <c r="V512" s="19">
        <v>66.938450852603097</v>
      </c>
      <c r="W512" s="19">
        <v>2.5216735305807987</v>
      </c>
      <c r="X512" s="19">
        <v>2.5216735305807987</v>
      </c>
    </row>
    <row r="513" spans="15:24">
      <c r="O513" s="19" t="s">
        <v>675</v>
      </c>
      <c r="P513" s="19" t="s">
        <v>39</v>
      </c>
      <c r="Q513" s="19" t="s">
        <v>20</v>
      </c>
      <c r="R513" s="19">
        <v>5</v>
      </c>
      <c r="S513" s="19" t="s">
        <v>1</v>
      </c>
      <c r="T513" s="19">
        <v>62.085119875325397</v>
      </c>
      <c r="U513" s="19">
        <v>59.302148043545699</v>
      </c>
      <c r="V513" s="19">
        <v>64.868091707105194</v>
      </c>
      <c r="W513" s="19">
        <v>2.7829718317797969</v>
      </c>
      <c r="X513" s="19">
        <v>2.7829718317796974</v>
      </c>
    </row>
    <row r="514" spans="15:24">
      <c r="O514" s="19" t="s">
        <v>676</v>
      </c>
      <c r="P514" s="19" t="s">
        <v>40</v>
      </c>
      <c r="Q514" s="19" t="s">
        <v>20</v>
      </c>
      <c r="R514" s="19">
        <v>0</v>
      </c>
      <c r="S514" s="19" t="s">
        <v>1</v>
      </c>
      <c r="T514" s="19">
        <v>67.793113925086303</v>
      </c>
      <c r="U514" s="19">
        <v>66.576578806131295</v>
      </c>
      <c r="V514" s="19">
        <v>69.009649044041197</v>
      </c>
      <c r="W514" s="19">
        <v>1.2165351189548943</v>
      </c>
      <c r="X514" s="19">
        <v>1.216535118955008</v>
      </c>
    </row>
    <row r="515" spans="15:24">
      <c r="O515" s="19" t="s">
        <v>677</v>
      </c>
      <c r="P515" s="19" t="s">
        <v>40</v>
      </c>
      <c r="Q515" s="19" t="s">
        <v>20</v>
      </c>
      <c r="R515" s="19">
        <v>1</v>
      </c>
      <c r="S515" s="19" t="s">
        <v>1</v>
      </c>
      <c r="T515" s="19">
        <v>71.355363819729902</v>
      </c>
      <c r="U515" s="19">
        <v>68.327930639154005</v>
      </c>
      <c r="V515" s="19">
        <v>74.3827970003058</v>
      </c>
      <c r="W515" s="19">
        <v>3.0274331805758976</v>
      </c>
      <c r="X515" s="19">
        <v>3.0274331805758976</v>
      </c>
    </row>
    <row r="516" spans="15:24">
      <c r="O516" s="19" t="s">
        <v>678</v>
      </c>
      <c r="P516" s="19" t="s">
        <v>40</v>
      </c>
      <c r="Q516" s="19" t="s">
        <v>20</v>
      </c>
      <c r="R516" s="19">
        <v>2</v>
      </c>
      <c r="S516" s="19" t="s">
        <v>1</v>
      </c>
      <c r="T516" s="19">
        <v>68.025677339059897</v>
      </c>
      <c r="U516" s="19">
        <v>65.482428880625903</v>
      </c>
      <c r="V516" s="19">
        <v>70.568925797493804</v>
      </c>
      <c r="W516" s="19">
        <v>2.5432484584339079</v>
      </c>
      <c r="X516" s="19">
        <v>2.5432484584339932</v>
      </c>
    </row>
    <row r="517" spans="15:24">
      <c r="O517" s="19" t="s">
        <v>679</v>
      </c>
      <c r="P517" s="19" t="s">
        <v>40</v>
      </c>
      <c r="Q517" s="19" t="s">
        <v>20</v>
      </c>
      <c r="R517" s="19">
        <v>3</v>
      </c>
      <c r="S517" s="19" t="s">
        <v>1</v>
      </c>
      <c r="T517" s="19">
        <v>67.726316535534394</v>
      </c>
      <c r="U517" s="19">
        <v>64.471078937123295</v>
      </c>
      <c r="V517" s="19">
        <v>70.981554133945494</v>
      </c>
      <c r="W517" s="19">
        <v>3.2552375984110995</v>
      </c>
      <c r="X517" s="19">
        <v>3.2552375984110995</v>
      </c>
    </row>
    <row r="518" spans="15:24">
      <c r="O518" s="19" t="s">
        <v>680</v>
      </c>
      <c r="P518" s="19" t="s">
        <v>40</v>
      </c>
      <c r="Q518" s="19" t="s">
        <v>20</v>
      </c>
      <c r="R518" s="19">
        <v>4</v>
      </c>
      <c r="S518" s="19" t="s">
        <v>1</v>
      </c>
      <c r="T518" s="19">
        <v>68.923818376591001</v>
      </c>
      <c r="U518" s="19">
        <v>66.423227708797398</v>
      </c>
      <c r="V518" s="19">
        <v>71.424409044384603</v>
      </c>
      <c r="W518" s="19">
        <v>2.5005906677936025</v>
      </c>
      <c r="X518" s="19">
        <v>2.5005906677936025</v>
      </c>
    </row>
    <row r="519" spans="15:24">
      <c r="O519" s="19" t="s">
        <v>681</v>
      </c>
      <c r="P519" s="19" t="s">
        <v>40</v>
      </c>
      <c r="Q519" s="19" t="s">
        <v>20</v>
      </c>
      <c r="R519" s="19">
        <v>5</v>
      </c>
      <c r="S519" s="19" t="s">
        <v>1</v>
      </c>
      <c r="T519" s="19">
        <v>64.786009567972201</v>
      </c>
      <c r="U519" s="19">
        <v>62.1583357933591</v>
      </c>
      <c r="V519" s="19">
        <v>67.413683342585301</v>
      </c>
      <c r="W519" s="19">
        <v>2.6276737746131005</v>
      </c>
      <c r="X519" s="19">
        <v>2.6276737746131005</v>
      </c>
    </row>
    <row r="520" spans="15:24">
      <c r="O520" s="19" t="s">
        <v>682</v>
      </c>
      <c r="P520" s="19" t="s">
        <v>41</v>
      </c>
      <c r="Q520" s="19" t="s">
        <v>20</v>
      </c>
      <c r="R520" s="19">
        <v>0</v>
      </c>
      <c r="S520" s="19" t="s">
        <v>1</v>
      </c>
      <c r="T520" s="19">
        <v>67.970420163103796</v>
      </c>
      <c r="U520" s="19">
        <v>66.8255627786139</v>
      </c>
      <c r="V520" s="19">
        <v>69.115277547593607</v>
      </c>
      <c r="W520" s="19">
        <v>1.1448573844898107</v>
      </c>
      <c r="X520" s="19">
        <v>1.1448573844898959</v>
      </c>
    </row>
    <row r="521" spans="15:24">
      <c r="O521" s="19" t="s">
        <v>683</v>
      </c>
      <c r="P521" s="19" t="s">
        <v>41</v>
      </c>
      <c r="Q521" s="19" t="s">
        <v>20</v>
      </c>
      <c r="R521" s="19">
        <v>1</v>
      </c>
      <c r="S521" s="19" t="s">
        <v>1</v>
      </c>
      <c r="T521" s="19">
        <v>72.448784794838701</v>
      </c>
      <c r="U521" s="19">
        <v>70.195086746937406</v>
      </c>
      <c r="V521" s="19">
        <v>74.702482842739997</v>
      </c>
      <c r="W521" s="19">
        <v>2.2536980479012954</v>
      </c>
      <c r="X521" s="19">
        <v>2.2536980479012954</v>
      </c>
    </row>
    <row r="522" spans="15:24">
      <c r="O522" s="19" t="s">
        <v>684</v>
      </c>
      <c r="P522" s="19" t="s">
        <v>41</v>
      </c>
      <c r="Q522" s="19" t="s">
        <v>20</v>
      </c>
      <c r="R522" s="19">
        <v>2</v>
      </c>
      <c r="S522" s="19" t="s">
        <v>1</v>
      </c>
      <c r="T522" s="19">
        <v>69.607392196742893</v>
      </c>
      <c r="U522" s="19">
        <v>66.681798883621198</v>
      </c>
      <c r="V522" s="19">
        <v>72.532985509864503</v>
      </c>
      <c r="W522" s="19">
        <v>2.9255933131216096</v>
      </c>
      <c r="X522" s="19">
        <v>2.9255933131216949</v>
      </c>
    </row>
    <row r="523" spans="15:24">
      <c r="O523" s="19" t="s">
        <v>685</v>
      </c>
      <c r="P523" s="19" t="s">
        <v>41</v>
      </c>
      <c r="Q523" s="19" t="s">
        <v>20</v>
      </c>
      <c r="R523" s="19">
        <v>3</v>
      </c>
      <c r="S523" s="19" t="s">
        <v>1</v>
      </c>
      <c r="T523" s="19">
        <v>67.634414608124601</v>
      </c>
      <c r="U523" s="19">
        <v>65.156959833191905</v>
      </c>
      <c r="V523" s="19">
        <v>70.111869383057197</v>
      </c>
      <c r="W523" s="19">
        <v>2.4774547749325961</v>
      </c>
      <c r="X523" s="19">
        <v>2.4774547749326956</v>
      </c>
    </row>
    <row r="524" spans="15:24">
      <c r="O524" s="19" t="s">
        <v>686</v>
      </c>
      <c r="P524" s="19" t="s">
        <v>41</v>
      </c>
      <c r="Q524" s="19" t="s">
        <v>20</v>
      </c>
      <c r="R524" s="19">
        <v>4</v>
      </c>
      <c r="S524" s="19" t="s">
        <v>1</v>
      </c>
      <c r="T524" s="19">
        <v>65.468995226508</v>
      </c>
      <c r="U524" s="19">
        <v>62.793914753063902</v>
      </c>
      <c r="V524" s="19">
        <v>68.144075699952097</v>
      </c>
      <c r="W524" s="19">
        <v>2.6750804734440976</v>
      </c>
      <c r="X524" s="19">
        <v>2.6750804734440976</v>
      </c>
    </row>
    <row r="525" spans="15:24">
      <c r="O525" s="19" t="s">
        <v>687</v>
      </c>
      <c r="P525" s="19" t="s">
        <v>41</v>
      </c>
      <c r="Q525" s="19" t="s">
        <v>20</v>
      </c>
      <c r="R525" s="19">
        <v>5</v>
      </c>
      <c r="S525" s="19" t="s">
        <v>1</v>
      </c>
      <c r="T525" s="19">
        <v>63.092595228226301</v>
      </c>
      <c r="U525" s="19">
        <v>60.044843967177499</v>
      </c>
      <c r="V525" s="19">
        <v>66.140346489275103</v>
      </c>
      <c r="W525" s="19">
        <v>3.047751261048802</v>
      </c>
      <c r="X525" s="19">
        <v>3.047751261048802</v>
      </c>
    </row>
    <row r="526" spans="15:24">
      <c r="O526" s="19" t="s">
        <v>688</v>
      </c>
      <c r="P526" s="19" t="s">
        <v>43</v>
      </c>
      <c r="Q526" s="19" t="s">
        <v>20</v>
      </c>
      <c r="R526" s="19">
        <v>0</v>
      </c>
      <c r="S526" s="19" t="s">
        <v>1</v>
      </c>
      <c r="T526" s="19">
        <v>59.295150376751401</v>
      </c>
      <c r="U526" s="19">
        <v>58.015144379948197</v>
      </c>
      <c r="V526" s="19">
        <v>60.575156373554599</v>
      </c>
      <c r="W526" s="19">
        <v>1.2800059968031974</v>
      </c>
      <c r="X526" s="19">
        <v>1.2800059968032045</v>
      </c>
    </row>
    <row r="527" spans="15:24">
      <c r="O527" s="19" t="s">
        <v>689</v>
      </c>
      <c r="P527" s="19" t="s">
        <v>43</v>
      </c>
      <c r="Q527" s="19" t="s">
        <v>20</v>
      </c>
      <c r="R527" s="19">
        <v>1</v>
      </c>
      <c r="S527" s="19" t="s">
        <v>1</v>
      </c>
      <c r="T527" s="19">
        <v>64.040979898571806</v>
      </c>
      <c r="U527" s="19">
        <v>61.126651139983998</v>
      </c>
      <c r="V527" s="19">
        <v>66.955308657159605</v>
      </c>
      <c r="W527" s="19">
        <v>2.9143287585877999</v>
      </c>
      <c r="X527" s="19">
        <v>2.914328758587807</v>
      </c>
    </row>
    <row r="528" spans="15:24">
      <c r="O528" s="19" t="s">
        <v>690</v>
      </c>
      <c r="P528" s="19" t="s">
        <v>43</v>
      </c>
      <c r="Q528" s="19" t="s">
        <v>20</v>
      </c>
      <c r="R528" s="19">
        <v>2</v>
      </c>
      <c r="S528" s="19" t="s">
        <v>1</v>
      </c>
      <c r="T528" s="19">
        <v>62.315954801250598</v>
      </c>
      <c r="U528" s="19">
        <v>59.740734570446797</v>
      </c>
      <c r="V528" s="19">
        <v>64.891175032054306</v>
      </c>
      <c r="W528" s="19">
        <v>2.5752202308037084</v>
      </c>
      <c r="X528" s="19">
        <v>2.5752202308038008</v>
      </c>
    </row>
    <row r="529" spans="15:24">
      <c r="O529" s="19" t="s">
        <v>691</v>
      </c>
      <c r="P529" s="19" t="s">
        <v>43</v>
      </c>
      <c r="Q529" s="19" t="s">
        <v>20</v>
      </c>
      <c r="R529" s="19">
        <v>3</v>
      </c>
      <c r="S529" s="19" t="s">
        <v>1</v>
      </c>
      <c r="T529" s="19">
        <v>60.792825665862402</v>
      </c>
      <c r="U529" s="19">
        <v>57.9896387308656</v>
      </c>
      <c r="V529" s="19">
        <v>63.596012600859098</v>
      </c>
      <c r="W529" s="19">
        <v>2.8031869349966954</v>
      </c>
      <c r="X529" s="19">
        <v>2.8031869349968019</v>
      </c>
    </row>
    <row r="530" spans="15:24">
      <c r="O530" s="19" t="s">
        <v>692</v>
      </c>
      <c r="P530" s="19" t="s">
        <v>43</v>
      </c>
      <c r="Q530" s="19" t="s">
        <v>20</v>
      </c>
      <c r="R530" s="19">
        <v>4</v>
      </c>
      <c r="S530" s="19" t="s">
        <v>1</v>
      </c>
      <c r="T530" s="19">
        <v>56.608847602456898</v>
      </c>
      <c r="U530" s="19">
        <v>53.4549654654382</v>
      </c>
      <c r="V530" s="19">
        <v>59.762729739475702</v>
      </c>
      <c r="W530" s="19">
        <v>3.1538821370188046</v>
      </c>
      <c r="X530" s="19">
        <v>3.153882137018698</v>
      </c>
    </row>
    <row r="531" spans="15:24">
      <c r="O531" s="19" t="s">
        <v>693</v>
      </c>
      <c r="P531" s="19" t="s">
        <v>43</v>
      </c>
      <c r="Q531" s="19" t="s">
        <v>20</v>
      </c>
      <c r="R531" s="19">
        <v>5</v>
      </c>
      <c r="S531" s="19" t="s">
        <v>1</v>
      </c>
      <c r="T531" s="19">
        <v>52.151388748668801</v>
      </c>
      <c r="U531" s="19">
        <v>49.171122113013404</v>
      </c>
      <c r="V531" s="19">
        <v>55.131655384324198</v>
      </c>
      <c r="W531" s="19">
        <v>2.9802666356553971</v>
      </c>
      <c r="X531" s="19">
        <v>2.9802666356553971</v>
      </c>
    </row>
    <row r="532" spans="15:24">
      <c r="O532" s="19" t="s">
        <v>694</v>
      </c>
      <c r="P532" s="19" t="s">
        <v>44</v>
      </c>
      <c r="Q532" s="19" t="s">
        <v>20</v>
      </c>
      <c r="R532" s="19">
        <v>0</v>
      </c>
      <c r="S532" s="19" t="s">
        <v>1</v>
      </c>
      <c r="T532" s="19">
        <v>68.792917954483599</v>
      </c>
      <c r="U532" s="19">
        <v>67.559140837210904</v>
      </c>
      <c r="V532" s="19">
        <v>70.026695071756194</v>
      </c>
      <c r="W532" s="19">
        <v>1.2337771172725951</v>
      </c>
      <c r="X532" s="19">
        <v>1.2337771172726946</v>
      </c>
    </row>
    <row r="533" spans="15:24">
      <c r="O533" s="19" t="s">
        <v>695</v>
      </c>
      <c r="P533" s="19" t="s">
        <v>44</v>
      </c>
      <c r="Q533" s="19" t="s">
        <v>20</v>
      </c>
      <c r="R533" s="19">
        <v>1</v>
      </c>
      <c r="S533" s="19" t="s">
        <v>1</v>
      </c>
      <c r="T533" s="19">
        <v>72.532405407586594</v>
      </c>
      <c r="U533" s="19">
        <v>69.752563930892705</v>
      </c>
      <c r="V533" s="19">
        <v>75.312246884280498</v>
      </c>
      <c r="W533" s="19">
        <v>2.7798414766939032</v>
      </c>
      <c r="X533" s="19">
        <v>2.779841476693889</v>
      </c>
    </row>
    <row r="534" spans="15:24">
      <c r="O534" s="19" t="s">
        <v>696</v>
      </c>
      <c r="P534" s="19" t="s">
        <v>44</v>
      </c>
      <c r="Q534" s="19" t="s">
        <v>20</v>
      </c>
      <c r="R534" s="19">
        <v>2</v>
      </c>
      <c r="S534" s="19" t="s">
        <v>1</v>
      </c>
      <c r="T534" s="19">
        <v>71.481768716113606</v>
      </c>
      <c r="U534" s="19">
        <v>68.493222625416195</v>
      </c>
      <c r="V534" s="19">
        <v>74.470314806811103</v>
      </c>
      <c r="W534" s="19">
        <v>2.988546090697497</v>
      </c>
      <c r="X534" s="19">
        <v>2.9885460906974117</v>
      </c>
    </row>
    <row r="535" spans="15:24">
      <c r="O535" s="19" t="s">
        <v>697</v>
      </c>
      <c r="P535" s="19" t="s">
        <v>44</v>
      </c>
      <c r="Q535" s="19" t="s">
        <v>20</v>
      </c>
      <c r="R535" s="19">
        <v>3</v>
      </c>
      <c r="S535" s="19" t="s">
        <v>1</v>
      </c>
      <c r="T535" s="19">
        <v>67.569048167417705</v>
      </c>
      <c r="U535" s="19">
        <v>64.653605090617802</v>
      </c>
      <c r="V535" s="19">
        <v>70.484491244217494</v>
      </c>
      <c r="W535" s="19">
        <v>2.9154430767997894</v>
      </c>
      <c r="X535" s="19">
        <v>2.9154430767999031</v>
      </c>
    </row>
    <row r="536" spans="15:24">
      <c r="O536" s="19" t="s">
        <v>698</v>
      </c>
      <c r="P536" s="19" t="s">
        <v>44</v>
      </c>
      <c r="Q536" s="19" t="s">
        <v>20</v>
      </c>
      <c r="R536" s="19">
        <v>4</v>
      </c>
      <c r="S536" s="19" t="s">
        <v>1</v>
      </c>
      <c r="T536" s="19">
        <v>71.645498492988693</v>
      </c>
      <c r="U536" s="19">
        <v>68.995655323403597</v>
      </c>
      <c r="V536" s="19">
        <v>74.295341662573904</v>
      </c>
      <c r="W536" s="19">
        <v>2.6498431695852105</v>
      </c>
      <c r="X536" s="19">
        <v>2.6498431695850968</v>
      </c>
    </row>
    <row r="537" spans="15:24">
      <c r="O537" s="19" t="s">
        <v>699</v>
      </c>
      <c r="P537" s="19" t="s">
        <v>44</v>
      </c>
      <c r="Q537" s="19" t="s">
        <v>20</v>
      </c>
      <c r="R537" s="19">
        <v>5</v>
      </c>
      <c r="S537" s="19" t="s">
        <v>1</v>
      </c>
      <c r="T537" s="19">
        <v>62.156493986046598</v>
      </c>
      <c r="U537" s="19">
        <v>59.356279669991402</v>
      </c>
      <c r="V537" s="19">
        <v>64.956708302101802</v>
      </c>
      <c r="W537" s="19">
        <v>2.8002143160552038</v>
      </c>
      <c r="X537" s="19">
        <v>2.8002143160551967</v>
      </c>
    </row>
    <row r="538" spans="15:24">
      <c r="O538" s="19" t="s">
        <v>700</v>
      </c>
      <c r="P538" s="19" t="s">
        <v>45</v>
      </c>
      <c r="Q538" s="19" t="s">
        <v>20</v>
      </c>
      <c r="R538" s="19">
        <v>0</v>
      </c>
      <c r="S538" s="19" t="s">
        <v>1</v>
      </c>
      <c r="T538" s="19">
        <v>62.576101974958497</v>
      </c>
      <c r="U538" s="19">
        <v>61.329347531396202</v>
      </c>
      <c r="V538" s="19">
        <v>63.8228564185209</v>
      </c>
      <c r="W538" s="19">
        <v>1.2467544435624021</v>
      </c>
      <c r="X538" s="19">
        <v>1.2467544435622955</v>
      </c>
    </row>
    <row r="539" spans="15:24">
      <c r="O539" s="19" t="s">
        <v>701</v>
      </c>
      <c r="P539" s="19" t="s">
        <v>45</v>
      </c>
      <c r="Q539" s="19" t="s">
        <v>20</v>
      </c>
      <c r="R539" s="19">
        <v>1</v>
      </c>
      <c r="S539" s="19" t="s">
        <v>1</v>
      </c>
      <c r="T539" s="19">
        <v>67.283781686455299</v>
      </c>
      <c r="U539" s="19">
        <v>64.365222601940104</v>
      </c>
      <c r="V539" s="19">
        <v>70.202340770970494</v>
      </c>
      <c r="W539" s="19">
        <v>2.918559084515195</v>
      </c>
      <c r="X539" s="19">
        <v>2.918559084515195</v>
      </c>
    </row>
    <row r="540" spans="15:24">
      <c r="O540" s="19" t="s">
        <v>702</v>
      </c>
      <c r="P540" s="19" t="s">
        <v>45</v>
      </c>
      <c r="Q540" s="19" t="s">
        <v>20</v>
      </c>
      <c r="R540" s="19">
        <v>2</v>
      </c>
      <c r="S540" s="19" t="s">
        <v>1</v>
      </c>
      <c r="T540" s="19">
        <v>65.878741926831395</v>
      </c>
      <c r="U540" s="19">
        <v>63.181306208289399</v>
      </c>
      <c r="V540" s="19">
        <v>68.576177645373505</v>
      </c>
      <c r="W540" s="19">
        <v>2.6974357185421098</v>
      </c>
      <c r="X540" s="19">
        <v>2.6974357185419962</v>
      </c>
    </row>
    <row r="541" spans="15:24">
      <c r="O541" s="19" t="s">
        <v>703</v>
      </c>
      <c r="P541" s="19" t="s">
        <v>45</v>
      </c>
      <c r="Q541" s="19" t="s">
        <v>20</v>
      </c>
      <c r="R541" s="19">
        <v>3</v>
      </c>
      <c r="S541" s="19" t="s">
        <v>1</v>
      </c>
      <c r="T541" s="19">
        <v>62.1987384652599</v>
      </c>
      <c r="U541" s="19">
        <v>59.326578302208098</v>
      </c>
      <c r="V541" s="19">
        <v>65.070898628311596</v>
      </c>
      <c r="W541" s="19">
        <v>2.8721601630516957</v>
      </c>
      <c r="X541" s="19">
        <v>2.8721601630518023</v>
      </c>
    </row>
    <row r="542" spans="15:24">
      <c r="O542" s="19" t="s">
        <v>704</v>
      </c>
      <c r="P542" s="19" t="s">
        <v>45</v>
      </c>
      <c r="Q542" s="19" t="s">
        <v>20</v>
      </c>
      <c r="R542" s="19">
        <v>4</v>
      </c>
      <c r="S542" s="19" t="s">
        <v>1</v>
      </c>
      <c r="T542" s="19">
        <v>60.764749411748198</v>
      </c>
      <c r="U542" s="19">
        <v>57.886472753657003</v>
      </c>
      <c r="V542" s="19">
        <v>63.643026069839401</v>
      </c>
      <c r="W542" s="19">
        <v>2.8782766580912025</v>
      </c>
      <c r="X542" s="19">
        <v>2.8782766580911954</v>
      </c>
    </row>
    <row r="543" spans="15:24">
      <c r="O543" s="19" t="s">
        <v>705</v>
      </c>
      <c r="P543" s="19" t="s">
        <v>45</v>
      </c>
      <c r="Q543" s="19" t="s">
        <v>20</v>
      </c>
      <c r="R543" s="19">
        <v>5</v>
      </c>
      <c r="S543" s="19" t="s">
        <v>1</v>
      </c>
      <c r="T543" s="19">
        <v>56.377129829787897</v>
      </c>
      <c r="U543" s="19">
        <v>53.277780391667903</v>
      </c>
      <c r="V543" s="19">
        <v>59.476479267907898</v>
      </c>
      <c r="W543" s="19">
        <v>3.0993494381200009</v>
      </c>
      <c r="X543" s="19">
        <v>3.0993494381199937</v>
      </c>
    </row>
    <row r="544" spans="15:24">
      <c r="O544" s="19" t="s">
        <v>706</v>
      </c>
      <c r="P544" s="19" t="s">
        <v>46</v>
      </c>
      <c r="Q544" s="19" t="s">
        <v>20</v>
      </c>
      <c r="R544" s="19">
        <v>0</v>
      </c>
      <c r="S544" s="19" t="s">
        <v>1</v>
      </c>
      <c r="T544" s="19">
        <v>63.7696568924096</v>
      </c>
      <c r="U544" s="19">
        <v>62.4604862790232</v>
      </c>
      <c r="V544" s="19">
        <v>65.078827505795999</v>
      </c>
      <c r="W544" s="19">
        <v>1.3091706133863994</v>
      </c>
      <c r="X544" s="19">
        <v>1.3091706133863994</v>
      </c>
    </row>
    <row r="545" spans="15:24">
      <c r="O545" s="19" t="s">
        <v>707</v>
      </c>
      <c r="P545" s="19" t="s">
        <v>46</v>
      </c>
      <c r="Q545" s="19" t="s">
        <v>20</v>
      </c>
      <c r="R545" s="19">
        <v>1</v>
      </c>
      <c r="S545" s="19" t="s">
        <v>1</v>
      </c>
      <c r="T545" s="19">
        <v>70.544459485746899</v>
      </c>
      <c r="U545" s="19">
        <v>67.600536513787205</v>
      </c>
      <c r="V545" s="19">
        <v>73.488382457706706</v>
      </c>
      <c r="W545" s="19">
        <v>2.9439229719598075</v>
      </c>
      <c r="X545" s="19">
        <v>2.9439229719596938</v>
      </c>
    </row>
    <row r="546" spans="15:24">
      <c r="O546" s="19" t="s">
        <v>708</v>
      </c>
      <c r="P546" s="19" t="s">
        <v>46</v>
      </c>
      <c r="Q546" s="19" t="s">
        <v>20</v>
      </c>
      <c r="R546" s="19">
        <v>2</v>
      </c>
      <c r="S546" s="19" t="s">
        <v>1</v>
      </c>
      <c r="T546" s="19">
        <v>68.124769877640105</v>
      </c>
      <c r="U546" s="19">
        <v>65.560247688001795</v>
      </c>
      <c r="V546" s="19">
        <v>70.689292067278402</v>
      </c>
      <c r="W546" s="19">
        <v>2.5645221896382964</v>
      </c>
      <c r="X546" s="19">
        <v>2.5645221896383106</v>
      </c>
    </row>
    <row r="547" spans="15:24">
      <c r="O547" s="19" t="s">
        <v>709</v>
      </c>
      <c r="P547" s="19" t="s">
        <v>46</v>
      </c>
      <c r="Q547" s="19" t="s">
        <v>20</v>
      </c>
      <c r="R547" s="19">
        <v>3</v>
      </c>
      <c r="S547" s="19" t="s">
        <v>1</v>
      </c>
      <c r="T547" s="19">
        <v>64.443418257226298</v>
      </c>
      <c r="U547" s="19">
        <v>61.3331077959742</v>
      </c>
      <c r="V547" s="19">
        <v>67.553728718478396</v>
      </c>
      <c r="W547" s="19">
        <v>3.110310461252098</v>
      </c>
      <c r="X547" s="19">
        <v>3.110310461252098</v>
      </c>
    </row>
    <row r="548" spans="15:24">
      <c r="O548" s="19" t="s">
        <v>710</v>
      </c>
      <c r="P548" s="19" t="s">
        <v>46</v>
      </c>
      <c r="Q548" s="19" t="s">
        <v>20</v>
      </c>
      <c r="R548" s="19">
        <v>4</v>
      </c>
      <c r="S548" s="19" t="s">
        <v>1</v>
      </c>
      <c r="T548" s="19">
        <v>59.208896779046</v>
      </c>
      <c r="U548" s="19">
        <v>55.894677778914499</v>
      </c>
      <c r="V548" s="19">
        <v>62.523115779177601</v>
      </c>
      <c r="W548" s="19">
        <v>3.314219000131601</v>
      </c>
      <c r="X548" s="19">
        <v>3.3142190001315015</v>
      </c>
    </row>
    <row r="549" spans="15:24">
      <c r="O549" s="19" t="s">
        <v>711</v>
      </c>
      <c r="P549" s="19" t="s">
        <v>46</v>
      </c>
      <c r="Q549" s="19" t="s">
        <v>20</v>
      </c>
      <c r="R549" s="19">
        <v>5</v>
      </c>
      <c r="S549" s="19" t="s">
        <v>1</v>
      </c>
      <c r="T549" s="19">
        <v>56.099763241587503</v>
      </c>
      <c r="U549" s="19">
        <v>53.084832380761299</v>
      </c>
      <c r="V549" s="19">
        <v>59.114694102413601</v>
      </c>
      <c r="W549" s="19">
        <v>3.0149308608260981</v>
      </c>
      <c r="X549" s="19">
        <v>3.0149308608262047</v>
      </c>
    </row>
    <row r="550" spans="15:24">
      <c r="O550" s="19" t="s">
        <v>712</v>
      </c>
      <c r="P550" s="19" t="s">
        <v>47</v>
      </c>
      <c r="Q550" s="19" t="s">
        <v>20</v>
      </c>
      <c r="R550" s="19">
        <v>0</v>
      </c>
      <c r="S550" s="19" t="s">
        <v>1</v>
      </c>
      <c r="T550" s="19">
        <v>66.500747011793706</v>
      </c>
      <c r="U550" s="19">
        <v>65.263221511877305</v>
      </c>
      <c r="V550" s="19">
        <v>67.738272511709994</v>
      </c>
      <c r="W550" s="19">
        <v>1.2375254999162877</v>
      </c>
      <c r="X550" s="19">
        <v>1.2375254999164014</v>
      </c>
    </row>
    <row r="551" spans="15:24">
      <c r="O551" s="19" t="s">
        <v>713</v>
      </c>
      <c r="P551" s="19" t="s">
        <v>47</v>
      </c>
      <c r="Q551" s="19" t="s">
        <v>20</v>
      </c>
      <c r="R551" s="19">
        <v>1</v>
      </c>
      <c r="S551" s="19" t="s">
        <v>1</v>
      </c>
      <c r="T551" s="19">
        <v>69.075931801050899</v>
      </c>
      <c r="U551" s="19">
        <v>66.597306984022794</v>
      </c>
      <c r="V551" s="19">
        <v>71.554556618079104</v>
      </c>
      <c r="W551" s="19">
        <v>2.478624817028205</v>
      </c>
      <c r="X551" s="19">
        <v>2.4786248170281056</v>
      </c>
    </row>
    <row r="552" spans="15:24">
      <c r="O552" s="19" t="s">
        <v>714</v>
      </c>
      <c r="P552" s="19" t="s">
        <v>47</v>
      </c>
      <c r="Q552" s="19" t="s">
        <v>20</v>
      </c>
      <c r="R552" s="19">
        <v>2</v>
      </c>
      <c r="S552" s="19" t="s">
        <v>1</v>
      </c>
      <c r="T552" s="19">
        <v>68.374305567544397</v>
      </c>
      <c r="U552" s="19">
        <v>65.445693005022903</v>
      </c>
      <c r="V552" s="19">
        <v>71.302918130066004</v>
      </c>
      <c r="W552" s="19">
        <v>2.9286125625216073</v>
      </c>
      <c r="X552" s="19">
        <v>2.9286125625214936</v>
      </c>
    </row>
    <row r="553" spans="15:24">
      <c r="O553" s="19" t="s">
        <v>715</v>
      </c>
      <c r="P553" s="19" t="s">
        <v>47</v>
      </c>
      <c r="Q553" s="19" t="s">
        <v>20</v>
      </c>
      <c r="R553" s="19">
        <v>3</v>
      </c>
      <c r="S553" s="19" t="s">
        <v>1</v>
      </c>
      <c r="T553" s="19">
        <v>66.696369031063199</v>
      </c>
      <c r="U553" s="19">
        <v>64.112364928362894</v>
      </c>
      <c r="V553" s="19">
        <v>69.280373133763405</v>
      </c>
      <c r="W553" s="19">
        <v>2.5840041027002059</v>
      </c>
      <c r="X553" s="19">
        <v>2.5840041027003053</v>
      </c>
    </row>
    <row r="554" spans="15:24">
      <c r="O554" s="19" t="s">
        <v>716</v>
      </c>
      <c r="P554" s="19" t="s">
        <v>47</v>
      </c>
      <c r="Q554" s="19" t="s">
        <v>20</v>
      </c>
      <c r="R554" s="19">
        <v>4</v>
      </c>
      <c r="S554" s="19" t="s">
        <v>1</v>
      </c>
      <c r="T554" s="19">
        <v>65.734421852730406</v>
      </c>
      <c r="U554" s="19">
        <v>62.851653603665298</v>
      </c>
      <c r="V554" s="19">
        <v>68.617190101795501</v>
      </c>
      <c r="W554" s="19">
        <v>2.8827682490650943</v>
      </c>
      <c r="X554" s="19">
        <v>2.8827682490651085</v>
      </c>
    </row>
    <row r="555" spans="15:24">
      <c r="O555" s="19" t="s">
        <v>717</v>
      </c>
      <c r="P555" s="19" t="s">
        <v>47</v>
      </c>
      <c r="Q555" s="19" t="s">
        <v>20</v>
      </c>
      <c r="R555" s="19">
        <v>5</v>
      </c>
      <c r="S555" s="19" t="s">
        <v>1</v>
      </c>
      <c r="T555" s="19">
        <v>63.325417904015197</v>
      </c>
      <c r="U555" s="19">
        <v>60.455456742672901</v>
      </c>
      <c r="V555" s="19">
        <v>66.195379065357599</v>
      </c>
      <c r="W555" s="19">
        <v>2.8699611613424025</v>
      </c>
      <c r="X555" s="19">
        <v>2.869961161342296</v>
      </c>
    </row>
    <row r="556" spans="15:24">
      <c r="O556" s="19" t="s">
        <v>350</v>
      </c>
      <c r="P556" s="19" t="s">
        <v>57</v>
      </c>
      <c r="Q556" s="19" t="s">
        <v>20</v>
      </c>
      <c r="R556" s="19">
        <v>0</v>
      </c>
      <c r="S556" s="19" t="s">
        <v>1</v>
      </c>
      <c r="T556" s="19">
        <v>66.695807490141405</v>
      </c>
      <c r="U556" s="19">
        <v>65.486691431069701</v>
      </c>
      <c r="V556" s="19">
        <v>67.904923549213095</v>
      </c>
      <c r="W556" s="19">
        <v>1.2091160590716896</v>
      </c>
      <c r="X556" s="19">
        <v>1.2091160590717038</v>
      </c>
    </row>
    <row r="557" spans="15:24">
      <c r="O557" s="19" t="s">
        <v>351</v>
      </c>
      <c r="P557" s="19" t="s">
        <v>57</v>
      </c>
      <c r="Q557" s="19" t="s">
        <v>20</v>
      </c>
      <c r="R557" s="19">
        <v>1</v>
      </c>
      <c r="S557" s="19" t="s">
        <v>1</v>
      </c>
      <c r="T557" s="19">
        <v>71.359953158172402</v>
      </c>
      <c r="U557" s="19">
        <v>68.787700924966799</v>
      </c>
      <c r="V557" s="19">
        <v>73.932205391378005</v>
      </c>
      <c r="W557" s="19">
        <v>2.572252233205603</v>
      </c>
      <c r="X557" s="19">
        <v>2.572252233205603</v>
      </c>
    </row>
    <row r="558" spans="15:24">
      <c r="O558" s="19" t="s">
        <v>352</v>
      </c>
      <c r="P558" s="19" t="s">
        <v>57</v>
      </c>
      <c r="Q558" s="19" t="s">
        <v>20</v>
      </c>
      <c r="R558" s="19">
        <v>2</v>
      </c>
      <c r="S558" s="19" t="s">
        <v>1</v>
      </c>
      <c r="T558" s="19">
        <v>69.661536231865597</v>
      </c>
      <c r="U558" s="19">
        <v>66.486041970621301</v>
      </c>
      <c r="V558" s="19">
        <v>72.837030493110007</v>
      </c>
      <c r="W558" s="19">
        <v>3.1754942612444097</v>
      </c>
      <c r="X558" s="19">
        <v>3.175494261244296</v>
      </c>
    </row>
    <row r="559" spans="15:24">
      <c r="O559" s="19" t="s">
        <v>353</v>
      </c>
      <c r="P559" s="19" t="s">
        <v>57</v>
      </c>
      <c r="Q559" s="19" t="s">
        <v>20</v>
      </c>
      <c r="R559" s="19">
        <v>3</v>
      </c>
      <c r="S559" s="19" t="s">
        <v>1</v>
      </c>
      <c r="T559" s="19">
        <v>68.517444523207203</v>
      </c>
      <c r="U559" s="19">
        <v>65.439931829152897</v>
      </c>
      <c r="V559" s="19">
        <v>71.594957217261395</v>
      </c>
      <c r="W559" s="19">
        <v>3.0775126940541924</v>
      </c>
      <c r="X559" s="19">
        <v>3.0775126940543061</v>
      </c>
    </row>
    <row r="560" spans="15:24">
      <c r="O560" s="19" t="s">
        <v>354</v>
      </c>
      <c r="P560" s="19" t="s">
        <v>57</v>
      </c>
      <c r="Q560" s="19" t="s">
        <v>20</v>
      </c>
      <c r="R560" s="19">
        <v>4</v>
      </c>
      <c r="S560" s="19" t="s">
        <v>1</v>
      </c>
      <c r="T560" s="19">
        <v>66.000742595650706</v>
      </c>
      <c r="U560" s="19">
        <v>63.580438638203503</v>
      </c>
      <c r="V560" s="19">
        <v>68.421046553097895</v>
      </c>
      <c r="W560" s="19">
        <v>2.4203039574471887</v>
      </c>
      <c r="X560" s="19">
        <v>2.4203039574472029</v>
      </c>
    </row>
    <row r="561" spans="15:24">
      <c r="O561" s="19" t="s">
        <v>355</v>
      </c>
      <c r="P561" s="19" t="s">
        <v>57</v>
      </c>
      <c r="Q561" s="19" t="s">
        <v>20</v>
      </c>
      <c r="R561" s="19">
        <v>5</v>
      </c>
      <c r="S561" s="19" t="s">
        <v>1</v>
      </c>
      <c r="T561" s="19">
        <v>59.6277916015977</v>
      </c>
      <c r="U561" s="19">
        <v>56.890577422615799</v>
      </c>
      <c r="V561" s="19">
        <v>62.365005780579502</v>
      </c>
      <c r="W561" s="19">
        <v>2.7372141789818016</v>
      </c>
      <c r="X561" s="19">
        <v>2.7372141789819011</v>
      </c>
    </row>
    <row r="562" spans="15:24">
      <c r="O562" s="19" t="s">
        <v>718</v>
      </c>
      <c r="P562" s="19" t="s">
        <v>48</v>
      </c>
      <c r="Q562" s="19" t="s">
        <v>20</v>
      </c>
      <c r="R562" s="19">
        <v>0</v>
      </c>
      <c r="S562" s="19" t="s">
        <v>1</v>
      </c>
      <c r="T562" s="19">
        <v>60.463597964018099</v>
      </c>
      <c r="U562" s="19">
        <v>59.352461449034998</v>
      </c>
      <c r="V562" s="19">
        <v>61.574734479001101</v>
      </c>
      <c r="W562" s="19">
        <v>1.1111365149830021</v>
      </c>
      <c r="X562" s="19">
        <v>1.1111365149831016</v>
      </c>
    </row>
    <row r="563" spans="15:24">
      <c r="O563" s="19" t="s">
        <v>719</v>
      </c>
      <c r="P563" s="19" t="s">
        <v>48</v>
      </c>
      <c r="Q563" s="19" t="s">
        <v>20</v>
      </c>
      <c r="R563" s="19">
        <v>1</v>
      </c>
      <c r="S563" s="19" t="s">
        <v>1</v>
      </c>
      <c r="T563" s="19">
        <v>67.727100725783103</v>
      </c>
      <c r="U563" s="19">
        <v>65.3091076996525</v>
      </c>
      <c r="V563" s="19">
        <v>70.145093751913706</v>
      </c>
      <c r="W563" s="19">
        <v>2.4179930261306026</v>
      </c>
      <c r="X563" s="19">
        <v>2.4179930261306026</v>
      </c>
    </row>
    <row r="564" spans="15:24">
      <c r="O564" s="19" t="s">
        <v>720</v>
      </c>
      <c r="P564" s="19" t="s">
        <v>48</v>
      </c>
      <c r="Q564" s="19" t="s">
        <v>20</v>
      </c>
      <c r="R564" s="19">
        <v>2</v>
      </c>
      <c r="S564" s="19" t="s">
        <v>1</v>
      </c>
      <c r="T564" s="19">
        <v>63.362802509332397</v>
      </c>
      <c r="U564" s="19">
        <v>61.090156414228701</v>
      </c>
      <c r="V564" s="19">
        <v>65.635448604436107</v>
      </c>
      <c r="W564" s="19">
        <v>2.2726460951037097</v>
      </c>
      <c r="X564" s="19">
        <v>2.2726460951036955</v>
      </c>
    </row>
    <row r="565" spans="15:24">
      <c r="O565" s="19" t="s">
        <v>721</v>
      </c>
      <c r="P565" s="19" t="s">
        <v>48</v>
      </c>
      <c r="Q565" s="19" t="s">
        <v>20</v>
      </c>
      <c r="R565" s="19">
        <v>3</v>
      </c>
      <c r="S565" s="19" t="s">
        <v>1</v>
      </c>
      <c r="T565" s="19">
        <v>60.017969946921298</v>
      </c>
      <c r="U565" s="19">
        <v>57.4703866767561</v>
      </c>
      <c r="V565" s="19">
        <v>62.565553217086602</v>
      </c>
      <c r="W565" s="19">
        <v>2.5475832701653047</v>
      </c>
      <c r="X565" s="19">
        <v>2.5475832701651981</v>
      </c>
    </row>
    <row r="566" spans="15:24">
      <c r="O566" s="19" t="s">
        <v>722</v>
      </c>
      <c r="P566" s="19" t="s">
        <v>48</v>
      </c>
      <c r="Q566" s="19" t="s">
        <v>20</v>
      </c>
      <c r="R566" s="19">
        <v>4</v>
      </c>
      <c r="S566" s="19" t="s">
        <v>1</v>
      </c>
      <c r="T566" s="19">
        <v>56.345477668469698</v>
      </c>
      <c r="U566" s="19">
        <v>53.581137392934501</v>
      </c>
      <c r="V566" s="19">
        <v>59.109817944004902</v>
      </c>
      <c r="W566" s="19">
        <v>2.7643402755352042</v>
      </c>
      <c r="X566" s="19">
        <v>2.7643402755351971</v>
      </c>
    </row>
    <row r="567" spans="15:24">
      <c r="O567" s="19" t="s">
        <v>723</v>
      </c>
      <c r="P567" s="19" t="s">
        <v>48</v>
      </c>
      <c r="Q567" s="19" t="s">
        <v>20</v>
      </c>
      <c r="R567" s="19">
        <v>5</v>
      </c>
      <c r="S567" s="19" t="s">
        <v>1</v>
      </c>
      <c r="T567" s="19">
        <v>55.442505383148301</v>
      </c>
      <c r="U567" s="19">
        <v>52.908093765343601</v>
      </c>
      <c r="V567" s="19">
        <v>57.976917000953001</v>
      </c>
      <c r="W567" s="19">
        <v>2.5344116178047003</v>
      </c>
      <c r="X567" s="19">
        <v>2.5344116178047003</v>
      </c>
    </row>
    <row r="568" spans="15:24">
      <c r="O568" s="19" t="s">
        <v>724</v>
      </c>
      <c r="P568" s="19" t="s">
        <v>50</v>
      </c>
      <c r="Q568" s="19" t="s">
        <v>20</v>
      </c>
      <c r="R568" s="19">
        <v>0</v>
      </c>
      <c r="S568" s="19" t="s">
        <v>1</v>
      </c>
      <c r="T568" s="19">
        <v>65.246416859912301</v>
      </c>
      <c r="U568" s="19">
        <v>64.1889666072599</v>
      </c>
      <c r="V568" s="19">
        <v>66.303867112564703</v>
      </c>
      <c r="W568" s="19">
        <v>1.0574502526524014</v>
      </c>
      <c r="X568" s="19">
        <v>1.0574502526524014</v>
      </c>
    </row>
    <row r="569" spans="15:24">
      <c r="O569" s="19" t="s">
        <v>725</v>
      </c>
      <c r="P569" s="19" t="s">
        <v>50</v>
      </c>
      <c r="Q569" s="19" t="s">
        <v>20</v>
      </c>
      <c r="R569" s="19">
        <v>1</v>
      </c>
      <c r="S569" s="19" t="s">
        <v>1</v>
      </c>
      <c r="T569" s="19">
        <v>71.880151662522806</v>
      </c>
      <c r="U569" s="19">
        <v>69.547623143727094</v>
      </c>
      <c r="V569" s="19">
        <v>74.212680181318504</v>
      </c>
      <c r="W569" s="19">
        <v>2.3325285187956979</v>
      </c>
      <c r="X569" s="19">
        <v>2.3325285187957121</v>
      </c>
    </row>
    <row r="570" spans="15:24">
      <c r="O570" s="19" t="s">
        <v>726</v>
      </c>
      <c r="P570" s="19" t="s">
        <v>50</v>
      </c>
      <c r="Q570" s="19" t="s">
        <v>20</v>
      </c>
      <c r="R570" s="19">
        <v>2</v>
      </c>
      <c r="S570" s="19" t="s">
        <v>1</v>
      </c>
      <c r="T570" s="19">
        <v>67.865899147149804</v>
      </c>
      <c r="U570" s="19">
        <v>65.416940798737301</v>
      </c>
      <c r="V570" s="19">
        <v>70.314857495562194</v>
      </c>
      <c r="W570" s="19">
        <v>2.4489583484123898</v>
      </c>
      <c r="X570" s="19">
        <v>2.4489583484125035</v>
      </c>
    </row>
    <row r="571" spans="15:24">
      <c r="O571" s="19" t="s">
        <v>727</v>
      </c>
      <c r="P571" s="19" t="s">
        <v>50</v>
      </c>
      <c r="Q571" s="19" t="s">
        <v>20</v>
      </c>
      <c r="R571" s="19">
        <v>3</v>
      </c>
      <c r="S571" s="19" t="s">
        <v>1</v>
      </c>
      <c r="T571" s="19">
        <v>64.536913736578995</v>
      </c>
      <c r="U571" s="19">
        <v>62.202972537577502</v>
      </c>
      <c r="V571" s="19">
        <v>66.870854935580397</v>
      </c>
      <c r="W571" s="19">
        <v>2.3339411990014014</v>
      </c>
      <c r="X571" s="19">
        <v>2.3339411990014938</v>
      </c>
    </row>
    <row r="572" spans="15:24">
      <c r="O572" s="19" t="s">
        <v>728</v>
      </c>
      <c r="P572" s="19" t="s">
        <v>50</v>
      </c>
      <c r="Q572" s="19" t="s">
        <v>20</v>
      </c>
      <c r="R572" s="19">
        <v>4</v>
      </c>
      <c r="S572" s="19" t="s">
        <v>1</v>
      </c>
      <c r="T572" s="19">
        <v>62.140945674210201</v>
      </c>
      <c r="U572" s="19">
        <v>59.717362071376797</v>
      </c>
      <c r="V572" s="19">
        <v>64.564529277043604</v>
      </c>
      <c r="W572" s="19">
        <v>2.4235836028334035</v>
      </c>
      <c r="X572" s="19">
        <v>2.4235836028334035</v>
      </c>
    </row>
    <row r="573" spans="15:24">
      <c r="O573" s="19" t="s">
        <v>729</v>
      </c>
      <c r="P573" s="19" t="s">
        <v>50</v>
      </c>
      <c r="Q573" s="19" t="s">
        <v>20</v>
      </c>
      <c r="R573" s="19">
        <v>5</v>
      </c>
      <c r="S573" s="19" t="s">
        <v>1</v>
      </c>
      <c r="T573" s="19">
        <v>60.0890118529503</v>
      </c>
      <c r="U573" s="19">
        <v>57.647568024071902</v>
      </c>
      <c r="V573" s="19">
        <v>62.530455681828698</v>
      </c>
      <c r="W573" s="19">
        <v>2.4414438288783984</v>
      </c>
      <c r="X573" s="19">
        <v>2.4414438288783984</v>
      </c>
    </row>
    <row r="574" spans="15:24">
      <c r="O574" s="19" t="s">
        <v>730</v>
      </c>
      <c r="P574" s="19" t="s">
        <v>51</v>
      </c>
      <c r="Q574" s="19" t="s">
        <v>20</v>
      </c>
      <c r="R574" s="19">
        <v>0</v>
      </c>
      <c r="S574" s="19" t="s">
        <v>1</v>
      </c>
      <c r="T574" s="19">
        <v>66.212792418566707</v>
      </c>
      <c r="U574" s="19">
        <v>64.971400389747203</v>
      </c>
      <c r="V574" s="19">
        <v>67.454184447386297</v>
      </c>
      <c r="W574" s="19">
        <v>1.2413920288195897</v>
      </c>
      <c r="X574" s="19">
        <v>1.2413920288195044</v>
      </c>
    </row>
    <row r="575" spans="15:24">
      <c r="O575" s="19" t="s">
        <v>731</v>
      </c>
      <c r="P575" s="19" t="s">
        <v>51</v>
      </c>
      <c r="Q575" s="19" t="s">
        <v>20</v>
      </c>
      <c r="R575" s="19">
        <v>1</v>
      </c>
      <c r="S575" s="19" t="s">
        <v>1</v>
      </c>
      <c r="T575" s="19">
        <v>71.859436626040605</v>
      </c>
      <c r="U575" s="19">
        <v>69.101053893527094</v>
      </c>
      <c r="V575" s="19">
        <v>74.6178193585542</v>
      </c>
      <c r="W575" s="19">
        <v>2.7583827325135957</v>
      </c>
      <c r="X575" s="19">
        <v>2.7583827325135104</v>
      </c>
    </row>
    <row r="576" spans="15:24">
      <c r="O576" s="19" t="s">
        <v>732</v>
      </c>
      <c r="P576" s="19" t="s">
        <v>51</v>
      </c>
      <c r="Q576" s="19" t="s">
        <v>20</v>
      </c>
      <c r="R576" s="19">
        <v>2</v>
      </c>
      <c r="S576" s="19" t="s">
        <v>1</v>
      </c>
      <c r="T576" s="19">
        <v>71.501387758541497</v>
      </c>
      <c r="U576" s="19">
        <v>68.855801353733099</v>
      </c>
      <c r="V576" s="19">
        <v>74.146974163349796</v>
      </c>
      <c r="W576" s="19">
        <v>2.6455864048082987</v>
      </c>
      <c r="X576" s="19">
        <v>2.6455864048083981</v>
      </c>
    </row>
    <row r="577" spans="15:24">
      <c r="O577" s="19" t="s">
        <v>733</v>
      </c>
      <c r="P577" s="19" t="s">
        <v>51</v>
      </c>
      <c r="Q577" s="19" t="s">
        <v>20</v>
      </c>
      <c r="R577" s="19">
        <v>3</v>
      </c>
      <c r="S577" s="19" t="s">
        <v>1</v>
      </c>
      <c r="T577" s="19">
        <v>68.303995431298802</v>
      </c>
      <c r="U577" s="19">
        <v>65.7506945040885</v>
      </c>
      <c r="V577" s="19">
        <v>70.857296358509004</v>
      </c>
      <c r="W577" s="19">
        <v>2.5533009272102021</v>
      </c>
      <c r="X577" s="19">
        <v>2.5533009272103016</v>
      </c>
    </row>
    <row r="578" spans="15:24">
      <c r="O578" s="19" t="s">
        <v>734</v>
      </c>
      <c r="P578" s="19" t="s">
        <v>51</v>
      </c>
      <c r="Q578" s="19" t="s">
        <v>20</v>
      </c>
      <c r="R578" s="19">
        <v>4</v>
      </c>
      <c r="S578" s="19" t="s">
        <v>1</v>
      </c>
      <c r="T578" s="19">
        <v>64.473284322756101</v>
      </c>
      <c r="U578" s="19">
        <v>61.720793151766202</v>
      </c>
      <c r="V578" s="19">
        <v>67.225775493745999</v>
      </c>
      <c r="W578" s="19">
        <v>2.7524911709898987</v>
      </c>
      <c r="X578" s="19">
        <v>2.7524911709898987</v>
      </c>
    </row>
    <row r="579" spans="15:24">
      <c r="O579" s="19" t="s">
        <v>735</v>
      </c>
      <c r="P579" s="19" t="s">
        <v>51</v>
      </c>
      <c r="Q579" s="19" t="s">
        <v>20</v>
      </c>
      <c r="R579" s="19">
        <v>5</v>
      </c>
      <c r="S579" s="19" t="s">
        <v>1</v>
      </c>
      <c r="T579" s="19">
        <v>58.161626038542302</v>
      </c>
      <c r="U579" s="19">
        <v>55.39975101241</v>
      </c>
      <c r="V579" s="19">
        <v>60.923501064674603</v>
      </c>
      <c r="W579" s="19">
        <v>2.7618750261323015</v>
      </c>
      <c r="X579" s="19">
        <v>2.7618750261323015</v>
      </c>
    </row>
    <row r="580" spans="15:24">
      <c r="O580" s="19" t="s">
        <v>736</v>
      </c>
      <c r="P580" s="19" t="s">
        <v>52</v>
      </c>
      <c r="Q580" s="19" t="s">
        <v>20</v>
      </c>
      <c r="R580" s="19">
        <v>0</v>
      </c>
      <c r="S580" s="19" t="s">
        <v>1</v>
      </c>
      <c r="T580" s="19">
        <v>62.300873817248899</v>
      </c>
      <c r="U580" s="19">
        <v>60.911542601910803</v>
      </c>
      <c r="V580" s="19">
        <v>63.690205032587002</v>
      </c>
      <c r="W580" s="19">
        <v>1.3893312153381032</v>
      </c>
      <c r="X580" s="19">
        <v>1.3893312153380961</v>
      </c>
    </row>
    <row r="581" spans="15:24">
      <c r="O581" s="19" t="s">
        <v>737</v>
      </c>
      <c r="P581" s="19" t="s">
        <v>52</v>
      </c>
      <c r="Q581" s="19" t="s">
        <v>20</v>
      </c>
      <c r="R581" s="19">
        <v>1</v>
      </c>
      <c r="S581" s="19" t="s">
        <v>1</v>
      </c>
      <c r="T581" s="19">
        <v>66.5195157739103</v>
      </c>
      <c r="U581" s="19">
        <v>63.286685712377199</v>
      </c>
      <c r="V581" s="19">
        <v>69.752345835443506</v>
      </c>
      <c r="W581" s="19">
        <v>3.2328300615332068</v>
      </c>
      <c r="X581" s="19">
        <v>3.2328300615331003</v>
      </c>
    </row>
    <row r="582" spans="15:24">
      <c r="O582" s="19" t="s">
        <v>738</v>
      </c>
      <c r="P582" s="19" t="s">
        <v>52</v>
      </c>
      <c r="Q582" s="19" t="s">
        <v>20</v>
      </c>
      <c r="R582" s="19">
        <v>2</v>
      </c>
      <c r="S582" s="19" t="s">
        <v>1</v>
      </c>
      <c r="T582" s="19">
        <v>66.430114398311503</v>
      </c>
      <c r="U582" s="19">
        <v>63.585587953078502</v>
      </c>
      <c r="V582" s="19">
        <v>69.274640843544503</v>
      </c>
      <c r="W582" s="19">
        <v>2.8445264452330008</v>
      </c>
      <c r="X582" s="19">
        <v>2.8445264452330008</v>
      </c>
    </row>
    <row r="583" spans="15:24">
      <c r="O583" s="19" t="s">
        <v>739</v>
      </c>
      <c r="P583" s="19" t="s">
        <v>52</v>
      </c>
      <c r="Q583" s="19" t="s">
        <v>20</v>
      </c>
      <c r="R583" s="19">
        <v>3</v>
      </c>
      <c r="S583" s="19" t="s">
        <v>1</v>
      </c>
      <c r="T583" s="19">
        <v>60.770651032149402</v>
      </c>
      <c r="U583" s="19">
        <v>57.870617452822302</v>
      </c>
      <c r="V583" s="19">
        <v>63.670684611476403</v>
      </c>
      <c r="W583" s="19">
        <v>2.9000335793270011</v>
      </c>
      <c r="X583" s="19">
        <v>2.9000335793271006</v>
      </c>
    </row>
    <row r="584" spans="15:24">
      <c r="O584" s="19" t="s">
        <v>740</v>
      </c>
      <c r="P584" s="19" t="s">
        <v>52</v>
      </c>
      <c r="Q584" s="19" t="s">
        <v>20</v>
      </c>
      <c r="R584" s="19">
        <v>4</v>
      </c>
      <c r="S584" s="19" t="s">
        <v>1</v>
      </c>
      <c r="T584" s="19">
        <v>62.976630825525</v>
      </c>
      <c r="U584" s="19">
        <v>59.751875193609003</v>
      </c>
      <c r="V584" s="19">
        <v>66.201386457440904</v>
      </c>
      <c r="W584" s="19">
        <v>3.2247556319159045</v>
      </c>
      <c r="X584" s="19">
        <v>3.2247556319159969</v>
      </c>
    </row>
    <row r="585" spans="15:24">
      <c r="O585" s="19" t="s">
        <v>741</v>
      </c>
      <c r="P585" s="19" t="s">
        <v>52</v>
      </c>
      <c r="Q585" s="19" t="s">
        <v>20</v>
      </c>
      <c r="R585" s="19">
        <v>5</v>
      </c>
      <c r="S585" s="19" t="s">
        <v>1</v>
      </c>
      <c r="T585" s="19">
        <v>54.525148998419397</v>
      </c>
      <c r="U585" s="19">
        <v>51.207217408701801</v>
      </c>
      <c r="V585" s="19">
        <v>57.8430805881369</v>
      </c>
      <c r="W585" s="19">
        <v>3.317931589717503</v>
      </c>
      <c r="X585" s="19">
        <v>3.3179315897175954</v>
      </c>
    </row>
    <row r="586" spans="15:24">
      <c r="O586" s="19" t="s">
        <v>742</v>
      </c>
      <c r="P586" s="19" t="s">
        <v>53</v>
      </c>
      <c r="Q586" s="19" t="s">
        <v>20</v>
      </c>
      <c r="R586" s="19">
        <v>0</v>
      </c>
      <c r="S586" s="19" t="s">
        <v>1</v>
      </c>
      <c r="T586" s="19">
        <v>65.486148533711003</v>
      </c>
      <c r="U586" s="19">
        <v>64.330214336260795</v>
      </c>
      <c r="V586" s="19">
        <v>66.642082731161295</v>
      </c>
      <c r="W586" s="19">
        <v>1.1559341974502928</v>
      </c>
      <c r="X586" s="19">
        <v>1.1559341974502075</v>
      </c>
    </row>
    <row r="587" spans="15:24">
      <c r="O587" s="19" t="s">
        <v>743</v>
      </c>
      <c r="P587" s="19" t="s">
        <v>53</v>
      </c>
      <c r="Q587" s="19" t="s">
        <v>20</v>
      </c>
      <c r="R587" s="19">
        <v>1</v>
      </c>
      <c r="S587" s="19" t="s">
        <v>1</v>
      </c>
      <c r="T587" s="19">
        <v>71.593376284095598</v>
      </c>
      <c r="U587" s="19">
        <v>69.112139332919398</v>
      </c>
      <c r="V587" s="19">
        <v>74.074613235271897</v>
      </c>
      <c r="W587" s="19">
        <v>2.4812369511762995</v>
      </c>
      <c r="X587" s="19">
        <v>2.4812369511762</v>
      </c>
    </row>
    <row r="588" spans="15:24">
      <c r="O588" s="19" t="s">
        <v>744</v>
      </c>
      <c r="P588" s="19" t="s">
        <v>53</v>
      </c>
      <c r="Q588" s="19" t="s">
        <v>20</v>
      </c>
      <c r="R588" s="19">
        <v>2</v>
      </c>
      <c r="S588" s="19" t="s">
        <v>1</v>
      </c>
      <c r="T588" s="19">
        <v>66.435621706706101</v>
      </c>
      <c r="U588" s="19">
        <v>63.6293256511319</v>
      </c>
      <c r="V588" s="19">
        <v>69.241917762280195</v>
      </c>
      <c r="W588" s="19">
        <v>2.8062960555740943</v>
      </c>
      <c r="X588" s="19">
        <v>2.8062960555742009</v>
      </c>
    </row>
    <row r="589" spans="15:24">
      <c r="O589" s="19" t="s">
        <v>745</v>
      </c>
      <c r="P589" s="19" t="s">
        <v>53</v>
      </c>
      <c r="Q589" s="19" t="s">
        <v>20</v>
      </c>
      <c r="R589" s="19">
        <v>3</v>
      </c>
      <c r="S589" s="19" t="s">
        <v>1</v>
      </c>
      <c r="T589" s="19">
        <v>69.025909501032999</v>
      </c>
      <c r="U589" s="19">
        <v>66.378707357083201</v>
      </c>
      <c r="V589" s="19">
        <v>71.673111644982697</v>
      </c>
      <c r="W589" s="19">
        <v>2.6472021439496984</v>
      </c>
      <c r="X589" s="19">
        <v>2.6472021439497979</v>
      </c>
    </row>
    <row r="590" spans="15:24">
      <c r="O590" s="19" t="s">
        <v>746</v>
      </c>
      <c r="P590" s="19" t="s">
        <v>53</v>
      </c>
      <c r="Q590" s="19" t="s">
        <v>20</v>
      </c>
      <c r="R590" s="19">
        <v>4</v>
      </c>
      <c r="S590" s="19" t="s">
        <v>1</v>
      </c>
      <c r="T590" s="19">
        <v>61.732653282302998</v>
      </c>
      <c r="U590" s="19">
        <v>58.980367476323103</v>
      </c>
      <c r="V590" s="19">
        <v>64.484939088282999</v>
      </c>
      <c r="W590" s="19">
        <v>2.7522858059800015</v>
      </c>
      <c r="X590" s="19">
        <v>2.7522858059798949</v>
      </c>
    </row>
    <row r="591" spans="15:24">
      <c r="O591" s="19" t="s">
        <v>747</v>
      </c>
      <c r="P591" s="19" t="s">
        <v>53</v>
      </c>
      <c r="Q591" s="19" t="s">
        <v>20</v>
      </c>
      <c r="R591" s="19">
        <v>5</v>
      </c>
      <c r="S591" s="19" t="s">
        <v>1</v>
      </c>
      <c r="T591" s="19">
        <v>59.006156804648903</v>
      </c>
      <c r="U591" s="19">
        <v>56.213427395878497</v>
      </c>
      <c r="V591" s="19">
        <v>61.798886213419301</v>
      </c>
      <c r="W591" s="19">
        <v>2.7927294087703984</v>
      </c>
      <c r="X591" s="19">
        <v>2.7927294087704055</v>
      </c>
    </row>
    <row r="592" spans="15:24">
      <c r="O592" s="19" t="s">
        <v>173</v>
      </c>
      <c r="P592" s="19" t="s">
        <v>30</v>
      </c>
      <c r="Q592" s="19" t="s">
        <v>28</v>
      </c>
      <c r="R592" s="19">
        <v>0</v>
      </c>
      <c r="S592" s="19" t="s">
        <v>1</v>
      </c>
      <c r="T592" s="19">
        <v>59.831395675036497</v>
      </c>
      <c r="U592" s="19">
        <v>58.522775414232299</v>
      </c>
      <c r="V592" s="19">
        <v>61.140015935840701</v>
      </c>
      <c r="W592" s="19">
        <v>1.3086202608042043</v>
      </c>
      <c r="X592" s="19">
        <v>1.3086202608041972</v>
      </c>
    </row>
    <row r="593" spans="15:24">
      <c r="O593" s="19" t="s">
        <v>748</v>
      </c>
      <c r="P593" s="19" t="s">
        <v>30</v>
      </c>
      <c r="Q593" s="19" t="s">
        <v>28</v>
      </c>
      <c r="R593" s="19">
        <v>1</v>
      </c>
      <c r="S593" s="19" t="s">
        <v>1</v>
      </c>
      <c r="T593" s="19">
        <v>64.296157219634694</v>
      </c>
      <c r="U593" s="19">
        <v>61.400788178716802</v>
      </c>
      <c r="V593" s="19">
        <v>67.191526260552607</v>
      </c>
      <c r="W593" s="19">
        <v>2.8953690409179131</v>
      </c>
      <c r="X593" s="19">
        <v>2.8953690409178918</v>
      </c>
    </row>
    <row r="594" spans="15:24">
      <c r="O594" s="19" t="s">
        <v>749</v>
      </c>
      <c r="P594" s="19" t="s">
        <v>30</v>
      </c>
      <c r="Q594" s="19" t="s">
        <v>28</v>
      </c>
      <c r="R594" s="19">
        <v>2</v>
      </c>
      <c r="S594" s="19" t="s">
        <v>1</v>
      </c>
      <c r="T594" s="19">
        <v>61.8403122687034</v>
      </c>
      <c r="U594" s="19">
        <v>58.484071548722</v>
      </c>
      <c r="V594" s="19">
        <v>65.1965529886849</v>
      </c>
      <c r="W594" s="19">
        <v>3.3562407199814999</v>
      </c>
      <c r="X594" s="19">
        <v>3.3562407199814004</v>
      </c>
    </row>
    <row r="595" spans="15:24">
      <c r="O595" s="19" t="s">
        <v>750</v>
      </c>
      <c r="P595" s="19" t="s">
        <v>30</v>
      </c>
      <c r="Q595" s="19" t="s">
        <v>28</v>
      </c>
      <c r="R595" s="19">
        <v>3</v>
      </c>
      <c r="S595" s="19" t="s">
        <v>1</v>
      </c>
      <c r="T595" s="19">
        <v>60.157518012841102</v>
      </c>
      <c r="U595" s="19">
        <v>57.280388512532703</v>
      </c>
      <c r="V595" s="19">
        <v>63.034647513149601</v>
      </c>
      <c r="W595" s="19">
        <v>2.8771295003084987</v>
      </c>
      <c r="X595" s="19">
        <v>2.8771295003083992</v>
      </c>
    </row>
    <row r="596" spans="15:24">
      <c r="O596" s="19" t="s">
        <v>751</v>
      </c>
      <c r="P596" s="19" t="s">
        <v>30</v>
      </c>
      <c r="Q596" s="19" t="s">
        <v>28</v>
      </c>
      <c r="R596" s="19">
        <v>4</v>
      </c>
      <c r="S596" s="19" t="s">
        <v>1</v>
      </c>
      <c r="T596" s="19">
        <v>58.584080432703601</v>
      </c>
      <c r="U596" s="19">
        <v>55.310088399199103</v>
      </c>
      <c r="V596" s="19">
        <v>61.858072466208199</v>
      </c>
      <c r="W596" s="19">
        <v>3.273992033504598</v>
      </c>
      <c r="X596" s="19">
        <v>3.2739920335044985</v>
      </c>
    </row>
    <row r="597" spans="15:24">
      <c r="O597" s="19" t="s">
        <v>752</v>
      </c>
      <c r="P597" s="19" t="s">
        <v>30</v>
      </c>
      <c r="Q597" s="19" t="s">
        <v>28</v>
      </c>
      <c r="R597" s="19">
        <v>5</v>
      </c>
      <c r="S597" s="19" t="s">
        <v>1</v>
      </c>
      <c r="T597" s="19">
        <v>54.903225701801503</v>
      </c>
      <c r="U597" s="19">
        <v>52.139509356850297</v>
      </c>
      <c r="V597" s="19">
        <v>57.666942046752702</v>
      </c>
      <c r="W597" s="19">
        <v>2.7637163449511988</v>
      </c>
      <c r="X597" s="19">
        <v>2.7637163449512059</v>
      </c>
    </row>
    <row r="598" spans="15:24">
      <c r="O598" s="19" t="s">
        <v>175</v>
      </c>
      <c r="P598" s="19" t="s">
        <v>31</v>
      </c>
      <c r="Q598" s="19" t="s">
        <v>28</v>
      </c>
      <c r="R598" s="19">
        <v>0</v>
      </c>
      <c r="S598" s="19" t="s">
        <v>1</v>
      </c>
      <c r="T598" s="19">
        <v>64.3068570587793</v>
      </c>
      <c r="U598" s="19">
        <v>63.058239681569603</v>
      </c>
      <c r="V598" s="19">
        <v>65.555474435988899</v>
      </c>
      <c r="W598" s="19">
        <v>1.2486173772095981</v>
      </c>
      <c r="X598" s="19">
        <v>1.2486173772096976</v>
      </c>
    </row>
    <row r="599" spans="15:24">
      <c r="O599" s="19" t="s">
        <v>753</v>
      </c>
      <c r="P599" s="19" t="s">
        <v>31</v>
      </c>
      <c r="Q599" s="19" t="s">
        <v>28</v>
      </c>
      <c r="R599" s="19">
        <v>1</v>
      </c>
      <c r="S599" s="19" t="s">
        <v>1</v>
      </c>
      <c r="T599" s="19">
        <v>73.233423130591703</v>
      </c>
      <c r="U599" s="19">
        <v>70.908203363207093</v>
      </c>
      <c r="V599" s="19">
        <v>75.558642897976299</v>
      </c>
      <c r="W599" s="19">
        <v>2.3252197673845956</v>
      </c>
      <c r="X599" s="19">
        <v>2.3252197673846098</v>
      </c>
    </row>
    <row r="600" spans="15:24">
      <c r="O600" s="19" t="s">
        <v>754</v>
      </c>
      <c r="P600" s="19" t="s">
        <v>31</v>
      </c>
      <c r="Q600" s="19" t="s">
        <v>28</v>
      </c>
      <c r="R600" s="19">
        <v>2</v>
      </c>
      <c r="S600" s="19" t="s">
        <v>1</v>
      </c>
      <c r="T600" s="19">
        <v>67.431821925184394</v>
      </c>
      <c r="U600" s="19">
        <v>64.508645977083702</v>
      </c>
      <c r="V600" s="19">
        <v>70.3549978732852</v>
      </c>
      <c r="W600" s="19">
        <v>2.9231759481008055</v>
      </c>
      <c r="X600" s="19">
        <v>2.9231759481006918</v>
      </c>
    </row>
    <row r="601" spans="15:24">
      <c r="O601" s="19" t="s">
        <v>755</v>
      </c>
      <c r="P601" s="19" t="s">
        <v>31</v>
      </c>
      <c r="Q601" s="19" t="s">
        <v>28</v>
      </c>
      <c r="R601" s="19">
        <v>3</v>
      </c>
      <c r="S601" s="19" t="s">
        <v>1</v>
      </c>
      <c r="T601" s="19">
        <v>62.193032902975403</v>
      </c>
      <c r="U601" s="19">
        <v>59.355134608933497</v>
      </c>
      <c r="V601" s="19">
        <v>65.030931197017296</v>
      </c>
      <c r="W601" s="19">
        <v>2.8378982940418922</v>
      </c>
      <c r="X601" s="19">
        <v>2.8378982940419064</v>
      </c>
    </row>
    <row r="602" spans="15:24">
      <c r="O602" s="19" t="s">
        <v>756</v>
      </c>
      <c r="P602" s="19" t="s">
        <v>31</v>
      </c>
      <c r="Q602" s="19" t="s">
        <v>28</v>
      </c>
      <c r="R602" s="19">
        <v>4</v>
      </c>
      <c r="S602" s="19" t="s">
        <v>1</v>
      </c>
      <c r="T602" s="19">
        <v>63.574088317105002</v>
      </c>
      <c r="U602" s="19">
        <v>60.5928439582651</v>
      </c>
      <c r="V602" s="19">
        <v>66.555332675944996</v>
      </c>
      <c r="W602" s="19">
        <v>2.9812443588399944</v>
      </c>
      <c r="X602" s="19">
        <v>2.981244358839902</v>
      </c>
    </row>
    <row r="603" spans="15:24">
      <c r="O603" s="19" t="s">
        <v>757</v>
      </c>
      <c r="P603" s="19" t="s">
        <v>31</v>
      </c>
      <c r="Q603" s="19" t="s">
        <v>28</v>
      </c>
      <c r="R603" s="19">
        <v>5</v>
      </c>
      <c r="S603" s="19" t="s">
        <v>1</v>
      </c>
      <c r="T603" s="19">
        <v>54.815683785944898</v>
      </c>
      <c r="U603" s="19">
        <v>51.569971040927101</v>
      </c>
      <c r="V603" s="19">
        <v>58.061396530962803</v>
      </c>
      <c r="W603" s="19">
        <v>3.2457127450179044</v>
      </c>
      <c r="X603" s="19">
        <v>3.2457127450177978</v>
      </c>
    </row>
    <row r="604" spans="15:24">
      <c r="O604" s="19" t="s">
        <v>177</v>
      </c>
      <c r="P604" s="19" t="s">
        <v>32</v>
      </c>
      <c r="Q604" s="19" t="s">
        <v>28</v>
      </c>
      <c r="R604" s="19">
        <v>0</v>
      </c>
      <c r="S604" s="19" t="s">
        <v>1</v>
      </c>
      <c r="T604" s="19">
        <v>61.060105037807404</v>
      </c>
      <c r="U604" s="19">
        <v>59.764999071318201</v>
      </c>
      <c r="V604" s="19">
        <v>62.3552110042965</v>
      </c>
      <c r="W604" s="19">
        <v>1.2951059664890963</v>
      </c>
      <c r="X604" s="19">
        <v>1.2951059664892028</v>
      </c>
    </row>
    <row r="605" spans="15:24">
      <c r="O605" s="19" t="s">
        <v>758</v>
      </c>
      <c r="P605" s="19" t="s">
        <v>32</v>
      </c>
      <c r="Q605" s="19" t="s">
        <v>28</v>
      </c>
      <c r="R605" s="19">
        <v>1</v>
      </c>
      <c r="S605" s="19" t="s">
        <v>1</v>
      </c>
      <c r="T605" s="19">
        <v>66.139832062221501</v>
      </c>
      <c r="U605" s="19">
        <v>62.8398003626776</v>
      </c>
      <c r="V605" s="19">
        <v>69.439863761765295</v>
      </c>
      <c r="W605" s="19">
        <v>3.3000316995437942</v>
      </c>
      <c r="X605" s="19">
        <v>3.3000316995439007</v>
      </c>
    </row>
    <row r="606" spans="15:24">
      <c r="O606" s="19" t="s">
        <v>759</v>
      </c>
      <c r="P606" s="19" t="s">
        <v>32</v>
      </c>
      <c r="Q606" s="19" t="s">
        <v>28</v>
      </c>
      <c r="R606" s="19">
        <v>2</v>
      </c>
      <c r="S606" s="19" t="s">
        <v>1</v>
      </c>
      <c r="T606" s="19">
        <v>65.960601288376495</v>
      </c>
      <c r="U606" s="19">
        <v>63.110470472805297</v>
      </c>
      <c r="V606" s="19">
        <v>68.8107321039477</v>
      </c>
      <c r="W606" s="19">
        <v>2.8501308155712053</v>
      </c>
      <c r="X606" s="19">
        <v>2.8501308155711982</v>
      </c>
    </row>
    <row r="607" spans="15:24">
      <c r="O607" s="19" t="s">
        <v>760</v>
      </c>
      <c r="P607" s="19" t="s">
        <v>32</v>
      </c>
      <c r="Q607" s="19" t="s">
        <v>28</v>
      </c>
      <c r="R607" s="19">
        <v>3</v>
      </c>
      <c r="S607" s="19" t="s">
        <v>1</v>
      </c>
      <c r="T607" s="19">
        <v>61.465959573035398</v>
      </c>
      <c r="U607" s="19">
        <v>58.647255798048</v>
      </c>
      <c r="V607" s="19">
        <v>64.284663348022804</v>
      </c>
      <c r="W607" s="19">
        <v>2.8187037749874051</v>
      </c>
      <c r="X607" s="19">
        <v>2.818703774987398</v>
      </c>
    </row>
    <row r="608" spans="15:24">
      <c r="O608" s="19" t="s">
        <v>761</v>
      </c>
      <c r="P608" s="19" t="s">
        <v>32</v>
      </c>
      <c r="Q608" s="19" t="s">
        <v>28</v>
      </c>
      <c r="R608" s="19">
        <v>4</v>
      </c>
      <c r="S608" s="19" t="s">
        <v>1</v>
      </c>
      <c r="T608" s="19">
        <v>58.107816861562</v>
      </c>
      <c r="U608" s="19">
        <v>55.471014608992697</v>
      </c>
      <c r="V608" s="19">
        <v>60.744619114131297</v>
      </c>
      <c r="W608" s="19">
        <v>2.6368022525692965</v>
      </c>
      <c r="X608" s="19">
        <v>2.6368022525693036</v>
      </c>
    </row>
    <row r="609" spans="15:24">
      <c r="O609" s="19" t="s">
        <v>762</v>
      </c>
      <c r="P609" s="19" t="s">
        <v>32</v>
      </c>
      <c r="Q609" s="19" t="s">
        <v>28</v>
      </c>
      <c r="R609" s="19">
        <v>5</v>
      </c>
      <c r="S609" s="19" t="s">
        <v>1</v>
      </c>
      <c r="T609" s="19">
        <v>52.623935494380902</v>
      </c>
      <c r="U609" s="19">
        <v>49.473798532977398</v>
      </c>
      <c r="V609" s="19">
        <v>55.774072455784498</v>
      </c>
      <c r="W609" s="19">
        <v>3.1501369614035966</v>
      </c>
      <c r="X609" s="19">
        <v>3.1501369614035042</v>
      </c>
    </row>
    <row r="610" spans="15:24">
      <c r="O610" s="19" t="s">
        <v>179</v>
      </c>
      <c r="P610" s="19" t="s">
        <v>33</v>
      </c>
      <c r="Q610" s="19" t="s">
        <v>28</v>
      </c>
      <c r="R610" s="19">
        <v>0</v>
      </c>
      <c r="S610" s="19" t="s">
        <v>1</v>
      </c>
      <c r="T610" s="19">
        <v>65.929349669572503</v>
      </c>
      <c r="U610" s="19">
        <v>64.884505012379407</v>
      </c>
      <c r="V610" s="19">
        <v>66.974194326765598</v>
      </c>
      <c r="W610" s="19">
        <v>1.0448446571930958</v>
      </c>
      <c r="X610" s="19">
        <v>1.0448446571930958</v>
      </c>
    </row>
    <row r="611" spans="15:24">
      <c r="O611" s="19" t="s">
        <v>763</v>
      </c>
      <c r="P611" s="19" t="s">
        <v>33</v>
      </c>
      <c r="Q611" s="19" t="s">
        <v>28</v>
      </c>
      <c r="R611" s="19">
        <v>1</v>
      </c>
      <c r="S611" s="19" t="s">
        <v>1</v>
      </c>
      <c r="T611" s="19">
        <v>73.493567441616506</v>
      </c>
      <c r="U611" s="19">
        <v>71.287558571942995</v>
      </c>
      <c r="V611" s="19">
        <v>75.699576311290102</v>
      </c>
      <c r="W611" s="19">
        <v>2.206008869673596</v>
      </c>
      <c r="X611" s="19">
        <v>2.2060088696735107</v>
      </c>
    </row>
    <row r="612" spans="15:24">
      <c r="O612" s="19" t="s">
        <v>764</v>
      </c>
      <c r="P612" s="19" t="s">
        <v>33</v>
      </c>
      <c r="Q612" s="19" t="s">
        <v>28</v>
      </c>
      <c r="R612" s="19">
        <v>2</v>
      </c>
      <c r="S612" s="19" t="s">
        <v>1</v>
      </c>
      <c r="T612" s="19">
        <v>70.358609638203305</v>
      </c>
      <c r="U612" s="19">
        <v>68.139554226962105</v>
      </c>
      <c r="V612" s="19">
        <v>72.577665049444505</v>
      </c>
      <c r="W612" s="19">
        <v>2.2190554112412002</v>
      </c>
      <c r="X612" s="19">
        <v>2.2190554112412002</v>
      </c>
    </row>
    <row r="613" spans="15:24">
      <c r="O613" s="19" t="s">
        <v>765</v>
      </c>
      <c r="P613" s="19" t="s">
        <v>33</v>
      </c>
      <c r="Q613" s="19" t="s">
        <v>28</v>
      </c>
      <c r="R613" s="19">
        <v>3</v>
      </c>
      <c r="S613" s="19" t="s">
        <v>1</v>
      </c>
      <c r="T613" s="19">
        <v>67.132464994413198</v>
      </c>
      <c r="U613" s="19">
        <v>64.799387884527306</v>
      </c>
      <c r="V613" s="19">
        <v>69.465542104299104</v>
      </c>
      <c r="W613" s="19">
        <v>2.333077109885906</v>
      </c>
      <c r="X613" s="19">
        <v>2.3330771098858918</v>
      </c>
    </row>
    <row r="614" spans="15:24">
      <c r="O614" s="19" t="s">
        <v>766</v>
      </c>
      <c r="P614" s="19" t="s">
        <v>33</v>
      </c>
      <c r="Q614" s="19" t="s">
        <v>28</v>
      </c>
      <c r="R614" s="19">
        <v>4</v>
      </c>
      <c r="S614" s="19" t="s">
        <v>1</v>
      </c>
      <c r="T614" s="19">
        <v>62.332668920572701</v>
      </c>
      <c r="U614" s="19">
        <v>59.673471003525897</v>
      </c>
      <c r="V614" s="19">
        <v>64.991866837619597</v>
      </c>
      <c r="W614" s="19">
        <v>2.659197917046896</v>
      </c>
      <c r="X614" s="19">
        <v>2.6591979170468036</v>
      </c>
    </row>
    <row r="615" spans="15:24">
      <c r="O615" s="19" t="s">
        <v>767</v>
      </c>
      <c r="P615" s="19" t="s">
        <v>33</v>
      </c>
      <c r="Q615" s="19" t="s">
        <v>28</v>
      </c>
      <c r="R615" s="19">
        <v>5</v>
      </c>
      <c r="S615" s="19" t="s">
        <v>1</v>
      </c>
      <c r="T615" s="19">
        <v>55.465528113198097</v>
      </c>
      <c r="U615" s="19">
        <v>52.947264852956103</v>
      </c>
      <c r="V615" s="19">
        <v>57.983791373439999</v>
      </c>
      <c r="W615" s="19">
        <v>2.5182632602419019</v>
      </c>
      <c r="X615" s="19">
        <v>2.5182632602419943</v>
      </c>
    </row>
    <row r="616" spans="15:24">
      <c r="O616" s="19" t="s">
        <v>181</v>
      </c>
      <c r="P616" s="19" t="s">
        <v>34</v>
      </c>
      <c r="Q616" s="19" t="s">
        <v>28</v>
      </c>
      <c r="R616" s="19">
        <v>0</v>
      </c>
      <c r="S616" s="19" t="s">
        <v>1</v>
      </c>
      <c r="T616" s="19">
        <v>63.213329318198397</v>
      </c>
      <c r="U616" s="19">
        <v>61.943096390956498</v>
      </c>
      <c r="V616" s="19">
        <v>64.483562245440297</v>
      </c>
      <c r="W616" s="19">
        <v>1.2702329272418993</v>
      </c>
      <c r="X616" s="19">
        <v>1.2702329272418993</v>
      </c>
    </row>
    <row r="617" spans="15:24">
      <c r="O617" s="19" t="s">
        <v>768</v>
      </c>
      <c r="P617" s="19" t="s">
        <v>34</v>
      </c>
      <c r="Q617" s="19" t="s">
        <v>28</v>
      </c>
      <c r="R617" s="19">
        <v>1</v>
      </c>
      <c r="S617" s="19" t="s">
        <v>1</v>
      </c>
      <c r="T617" s="19">
        <v>69.514613286500904</v>
      </c>
      <c r="U617" s="19">
        <v>66.829560367794102</v>
      </c>
      <c r="V617" s="19">
        <v>72.199666205207706</v>
      </c>
      <c r="W617" s="19">
        <v>2.685052918706802</v>
      </c>
      <c r="X617" s="19">
        <v>2.685052918706802</v>
      </c>
    </row>
    <row r="618" spans="15:24">
      <c r="O618" s="19" t="s">
        <v>769</v>
      </c>
      <c r="P618" s="19" t="s">
        <v>34</v>
      </c>
      <c r="Q618" s="19" t="s">
        <v>28</v>
      </c>
      <c r="R618" s="19">
        <v>2</v>
      </c>
      <c r="S618" s="19" t="s">
        <v>1</v>
      </c>
      <c r="T618" s="19">
        <v>62.216503807436702</v>
      </c>
      <c r="U618" s="19">
        <v>59.014397148402303</v>
      </c>
      <c r="V618" s="19">
        <v>65.418610466470994</v>
      </c>
      <c r="W618" s="19">
        <v>3.2021066590342926</v>
      </c>
      <c r="X618" s="19">
        <v>3.2021066590343992</v>
      </c>
    </row>
    <row r="619" spans="15:24">
      <c r="O619" s="19" t="s">
        <v>770</v>
      </c>
      <c r="P619" s="19" t="s">
        <v>34</v>
      </c>
      <c r="Q619" s="19" t="s">
        <v>28</v>
      </c>
      <c r="R619" s="19">
        <v>3</v>
      </c>
      <c r="S619" s="19" t="s">
        <v>1</v>
      </c>
      <c r="T619" s="19">
        <v>66.330201789116799</v>
      </c>
      <c r="U619" s="19">
        <v>63.893574855344603</v>
      </c>
      <c r="V619" s="19">
        <v>68.766828722889002</v>
      </c>
      <c r="W619" s="19">
        <v>2.4366269337722031</v>
      </c>
      <c r="X619" s="19">
        <v>2.436626933772196</v>
      </c>
    </row>
    <row r="620" spans="15:24">
      <c r="O620" s="19" t="s">
        <v>771</v>
      </c>
      <c r="P620" s="19" t="s">
        <v>34</v>
      </c>
      <c r="Q620" s="19" t="s">
        <v>28</v>
      </c>
      <c r="R620" s="19">
        <v>4</v>
      </c>
      <c r="S620" s="19" t="s">
        <v>1</v>
      </c>
      <c r="T620" s="19">
        <v>60.718805805383099</v>
      </c>
      <c r="U620" s="19">
        <v>57.832024376030702</v>
      </c>
      <c r="V620" s="19">
        <v>63.605587234735403</v>
      </c>
      <c r="W620" s="19">
        <v>2.886781429352304</v>
      </c>
      <c r="X620" s="19">
        <v>2.8867814293523963</v>
      </c>
    </row>
    <row r="621" spans="15:24">
      <c r="O621" s="19" t="s">
        <v>772</v>
      </c>
      <c r="P621" s="19" t="s">
        <v>34</v>
      </c>
      <c r="Q621" s="19" t="s">
        <v>28</v>
      </c>
      <c r="R621" s="19">
        <v>5</v>
      </c>
      <c r="S621" s="19" t="s">
        <v>1</v>
      </c>
      <c r="T621" s="19">
        <v>56.404101044473698</v>
      </c>
      <c r="U621" s="19">
        <v>53.153941873583598</v>
      </c>
      <c r="V621" s="19">
        <v>59.654260215363699</v>
      </c>
      <c r="W621" s="19">
        <v>3.2501591708900008</v>
      </c>
      <c r="X621" s="19">
        <v>3.2501591708901003</v>
      </c>
    </row>
    <row r="622" spans="15:24">
      <c r="O622" s="19" t="s">
        <v>183</v>
      </c>
      <c r="P622" s="19" t="s">
        <v>36</v>
      </c>
      <c r="Q622" s="19" t="s">
        <v>28</v>
      </c>
      <c r="R622" s="19">
        <v>0</v>
      </c>
      <c r="S622" s="19" t="s">
        <v>1</v>
      </c>
      <c r="T622" s="19">
        <v>69.296661071018306</v>
      </c>
      <c r="U622" s="19">
        <v>68.052713500583394</v>
      </c>
      <c r="V622" s="19">
        <v>70.540608641453105</v>
      </c>
      <c r="W622" s="19">
        <v>1.2439475704347984</v>
      </c>
      <c r="X622" s="19">
        <v>1.2439475704349121</v>
      </c>
    </row>
    <row r="623" spans="15:24">
      <c r="O623" s="19" t="s">
        <v>773</v>
      </c>
      <c r="P623" s="19" t="s">
        <v>36</v>
      </c>
      <c r="Q623" s="19" t="s">
        <v>28</v>
      </c>
      <c r="R623" s="19">
        <v>1</v>
      </c>
      <c r="S623" s="19" t="s">
        <v>1</v>
      </c>
      <c r="T623" s="19">
        <v>70.481303153635594</v>
      </c>
      <c r="U623" s="19">
        <v>67.628529197427696</v>
      </c>
      <c r="V623" s="19">
        <v>73.334077109843406</v>
      </c>
      <c r="W623" s="19">
        <v>2.8527739562078125</v>
      </c>
      <c r="X623" s="19">
        <v>2.8527739562078978</v>
      </c>
    </row>
    <row r="624" spans="15:24">
      <c r="O624" s="19" t="s">
        <v>774</v>
      </c>
      <c r="P624" s="19" t="s">
        <v>36</v>
      </c>
      <c r="Q624" s="19" t="s">
        <v>28</v>
      </c>
      <c r="R624" s="19">
        <v>2</v>
      </c>
      <c r="S624" s="19" t="s">
        <v>1</v>
      </c>
      <c r="T624" s="19">
        <v>70.134259431796806</v>
      </c>
      <c r="U624" s="19">
        <v>67.260225486259401</v>
      </c>
      <c r="V624" s="19">
        <v>73.008293377334098</v>
      </c>
      <c r="W624" s="19">
        <v>2.8740339455372919</v>
      </c>
      <c r="X624" s="19">
        <v>2.8740339455374055</v>
      </c>
    </row>
    <row r="625" spans="15:24">
      <c r="O625" s="19" t="s">
        <v>775</v>
      </c>
      <c r="P625" s="19" t="s">
        <v>36</v>
      </c>
      <c r="Q625" s="19" t="s">
        <v>28</v>
      </c>
      <c r="R625" s="19">
        <v>3</v>
      </c>
      <c r="S625" s="19" t="s">
        <v>1</v>
      </c>
      <c r="T625" s="19">
        <v>70.093891914483194</v>
      </c>
      <c r="U625" s="19">
        <v>67.378124451424</v>
      </c>
      <c r="V625" s="19">
        <v>72.809659377542403</v>
      </c>
      <c r="W625" s="19">
        <v>2.7157674630592084</v>
      </c>
      <c r="X625" s="19">
        <v>2.7157674630591941</v>
      </c>
    </row>
    <row r="626" spans="15:24">
      <c r="O626" s="19" t="s">
        <v>776</v>
      </c>
      <c r="P626" s="19" t="s">
        <v>36</v>
      </c>
      <c r="Q626" s="19" t="s">
        <v>28</v>
      </c>
      <c r="R626" s="19">
        <v>4</v>
      </c>
      <c r="S626" s="19" t="s">
        <v>1</v>
      </c>
      <c r="T626" s="19">
        <v>68.225789705395698</v>
      </c>
      <c r="U626" s="19">
        <v>65.377334796605098</v>
      </c>
      <c r="V626" s="19">
        <v>71.074244614186298</v>
      </c>
      <c r="W626" s="19">
        <v>2.8484549087906004</v>
      </c>
      <c r="X626" s="19">
        <v>2.8484549087906004</v>
      </c>
    </row>
    <row r="627" spans="15:24">
      <c r="O627" s="19" t="s">
        <v>777</v>
      </c>
      <c r="P627" s="19" t="s">
        <v>36</v>
      </c>
      <c r="Q627" s="19" t="s">
        <v>28</v>
      </c>
      <c r="R627" s="19">
        <v>5</v>
      </c>
      <c r="S627" s="19" t="s">
        <v>1</v>
      </c>
      <c r="T627" s="19">
        <v>67.6080120870771</v>
      </c>
      <c r="U627" s="19">
        <v>64.597283359262903</v>
      </c>
      <c r="V627" s="19">
        <v>70.618740814891396</v>
      </c>
      <c r="W627" s="19">
        <v>3.0107287278142962</v>
      </c>
      <c r="X627" s="19">
        <v>3.0107287278141968</v>
      </c>
    </row>
    <row r="628" spans="15:24">
      <c r="O628" s="19" t="s">
        <v>185</v>
      </c>
      <c r="P628" s="19" t="s">
        <v>37</v>
      </c>
      <c r="Q628" s="19" t="s">
        <v>28</v>
      </c>
      <c r="R628" s="19">
        <v>0</v>
      </c>
      <c r="S628" s="19" t="s">
        <v>1</v>
      </c>
      <c r="T628" s="19">
        <v>68.8614600148221</v>
      </c>
      <c r="U628" s="19">
        <v>67.687252961367506</v>
      </c>
      <c r="V628" s="19">
        <v>70.035667068276595</v>
      </c>
      <c r="W628" s="19">
        <v>1.1742070534544951</v>
      </c>
      <c r="X628" s="19">
        <v>1.1742070534545945</v>
      </c>
    </row>
    <row r="629" spans="15:24">
      <c r="O629" s="19" t="s">
        <v>778</v>
      </c>
      <c r="P629" s="19" t="s">
        <v>37</v>
      </c>
      <c r="Q629" s="19" t="s">
        <v>28</v>
      </c>
      <c r="R629" s="19">
        <v>1</v>
      </c>
      <c r="S629" s="19" t="s">
        <v>1</v>
      </c>
      <c r="T629" s="19">
        <v>74.293105905832803</v>
      </c>
      <c r="U629" s="19">
        <v>71.887922016571807</v>
      </c>
      <c r="V629" s="19">
        <v>76.6982897950938</v>
      </c>
      <c r="W629" s="19">
        <v>2.4051838892609965</v>
      </c>
      <c r="X629" s="19">
        <v>2.4051838892609965</v>
      </c>
    </row>
    <row r="630" spans="15:24">
      <c r="O630" s="19" t="s">
        <v>779</v>
      </c>
      <c r="P630" s="19" t="s">
        <v>37</v>
      </c>
      <c r="Q630" s="19" t="s">
        <v>28</v>
      </c>
      <c r="R630" s="19">
        <v>2</v>
      </c>
      <c r="S630" s="19" t="s">
        <v>1</v>
      </c>
      <c r="T630" s="19">
        <v>69.593790015086597</v>
      </c>
      <c r="U630" s="19">
        <v>66.837268486874095</v>
      </c>
      <c r="V630" s="19">
        <v>72.350311543299199</v>
      </c>
      <c r="W630" s="19">
        <v>2.7565215282126019</v>
      </c>
      <c r="X630" s="19">
        <v>2.7565215282125024</v>
      </c>
    </row>
    <row r="631" spans="15:24">
      <c r="O631" s="19" t="s">
        <v>780</v>
      </c>
      <c r="P631" s="19" t="s">
        <v>37</v>
      </c>
      <c r="Q631" s="19" t="s">
        <v>28</v>
      </c>
      <c r="R631" s="19">
        <v>3</v>
      </c>
      <c r="S631" s="19" t="s">
        <v>1</v>
      </c>
      <c r="T631" s="19">
        <v>72.082193471399506</v>
      </c>
      <c r="U631" s="19">
        <v>69.9316383616503</v>
      </c>
      <c r="V631" s="19">
        <v>74.232748581148698</v>
      </c>
      <c r="W631" s="19">
        <v>2.1505551097491917</v>
      </c>
      <c r="X631" s="19">
        <v>2.1505551097492059</v>
      </c>
    </row>
    <row r="632" spans="15:24">
      <c r="O632" s="19" t="s">
        <v>781</v>
      </c>
      <c r="P632" s="19" t="s">
        <v>37</v>
      </c>
      <c r="Q632" s="19" t="s">
        <v>28</v>
      </c>
      <c r="R632" s="19">
        <v>4</v>
      </c>
      <c r="S632" s="19" t="s">
        <v>1</v>
      </c>
      <c r="T632" s="19">
        <v>68.578962322312407</v>
      </c>
      <c r="U632" s="19">
        <v>65.978844327837805</v>
      </c>
      <c r="V632" s="19">
        <v>71.179080316786894</v>
      </c>
      <c r="W632" s="19">
        <v>2.6001179944744877</v>
      </c>
      <c r="X632" s="19">
        <v>2.6001179944746013</v>
      </c>
    </row>
    <row r="633" spans="15:24">
      <c r="O633" s="19" t="s">
        <v>782</v>
      </c>
      <c r="P633" s="19" t="s">
        <v>37</v>
      </c>
      <c r="Q633" s="19" t="s">
        <v>28</v>
      </c>
      <c r="R633" s="19">
        <v>5</v>
      </c>
      <c r="S633" s="19" t="s">
        <v>1</v>
      </c>
      <c r="T633" s="19">
        <v>61.1909945938635</v>
      </c>
      <c r="U633" s="19">
        <v>58.404627928807699</v>
      </c>
      <c r="V633" s="19">
        <v>63.977361258919203</v>
      </c>
      <c r="W633" s="19">
        <v>2.7863666650557022</v>
      </c>
      <c r="X633" s="19">
        <v>2.7863666650558017</v>
      </c>
    </row>
    <row r="634" spans="15:24">
      <c r="O634" s="19" t="s">
        <v>187</v>
      </c>
      <c r="P634" s="19" t="s">
        <v>38</v>
      </c>
      <c r="Q634" s="19" t="s">
        <v>28</v>
      </c>
      <c r="R634" s="19">
        <v>0</v>
      </c>
      <c r="S634" s="19" t="s">
        <v>1</v>
      </c>
      <c r="T634" s="19">
        <v>67.544181993984395</v>
      </c>
      <c r="U634" s="19">
        <v>66.303736348600495</v>
      </c>
      <c r="V634" s="19">
        <v>68.784627639368196</v>
      </c>
      <c r="W634" s="19">
        <v>1.2404456453838009</v>
      </c>
      <c r="X634" s="19">
        <v>1.2404456453839003</v>
      </c>
    </row>
    <row r="635" spans="15:24">
      <c r="O635" s="19" t="s">
        <v>783</v>
      </c>
      <c r="P635" s="19" t="s">
        <v>38</v>
      </c>
      <c r="Q635" s="19" t="s">
        <v>28</v>
      </c>
      <c r="R635" s="19">
        <v>1</v>
      </c>
      <c r="S635" s="19" t="s">
        <v>1</v>
      </c>
      <c r="T635" s="19">
        <v>71.529789779520399</v>
      </c>
      <c r="U635" s="19">
        <v>69.059930626227896</v>
      </c>
      <c r="V635" s="19">
        <v>73.999648932812903</v>
      </c>
      <c r="W635" s="19">
        <v>2.4698591532925036</v>
      </c>
      <c r="X635" s="19">
        <v>2.4698591532925036</v>
      </c>
    </row>
    <row r="636" spans="15:24">
      <c r="O636" s="19" t="s">
        <v>784</v>
      </c>
      <c r="P636" s="19" t="s">
        <v>38</v>
      </c>
      <c r="Q636" s="19" t="s">
        <v>28</v>
      </c>
      <c r="R636" s="19">
        <v>2</v>
      </c>
      <c r="S636" s="19" t="s">
        <v>1</v>
      </c>
      <c r="T636" s="19">
        <v>73.492430127071501</v>
      </c>
      <c r="U636" s="19">
        <v>70.863468631744198</v>
      </c>
      <c r="V636" s="19">
        <v>76.121391622398704</v>
      </c>
      <c r="W636" s="19">
        <v>2.6289614953272036</v>
      </c>
      <c r="X636" s="19">
        <v>2.6289614953273031</v>
      </c>
    </row>
    <row r="637" spans="15:24">
      <c r="O637" s="19" t="s">
        <v>785</v>
      </c>
      <c r="P637" s="19" t="s">
        <v>38</v>
      </c>
      <c r="Q637" s="19" t="s">
        <v>28</v>
      </c>
      <c r="R637" s="19">
        <v>3</v>
      </c>
      <c r="S637" s="19" t="s">
        <v>1</v>
      </c>
      <c r="T637" s="19">
        <v>66.489832068889996</v>
      </c>
      <c r="U637" s="19">
        <v>64.023323395673799</v>
      </c>
      <c r="V637" s="19">
        <v>68.956340742106207</v>
      </c>
      <c r="W637" s="19">
        <v>2.4665086732162109</v>
      </c>
      <c r="X637" s="19">
        <v>2.4665086732161967</v>
      </c>
    </row>
    <row r="638" spans="15:24">
      <c r="O638" s="19" t="s">
        <v>786</v>
      </c>
      <c r="P638" s="19" t="s">
        <v>38</v>
      </c>
      <c r="Q638" s="19" t="s">
        <v>28</v>
      </c>
      <c r="R638" s="19">
        <v>4</v>
      </c>
      <c r="S638" s="19" t="s">
        <v>1</v>
      </c>
      <c r="T638" s="19">
        <v>68.626072711674894</v>
      </c>
      <c r="U638" s="19">
        <v>65.843795240989195</v>
      </c>
      <c r="V638" s="19">
        <v>71.408350182360707</v>
      </c>
      <c r="W638" s="19">
        <v>2.7822774706858127</v>
      </c>
      <c r="X638" s="19">
        <v>2.782277470685699</v>
      </c>
    </row>
    <row r="639" spans="15:24">
      <c r="O639" s="19" t="s">
        <v>787</v>
      </c>
      <c r="P639" s="19" t="s">
        <v>38</v>
      </c>
      <c r="Q639" s="19" t="s">
        <v>28</v>
      </c>
      <c r="R639" s="19">
        <v>5</v>
      </c>
      <c r="S639" s="19" t="s">
        <v>1</v>
      </c>
      <c r="T639" s="19">
        <v>57.430461305120701</v>
      </c>
      <c r="U639" s="19">
        <v>53.919232354859503</v>
      </c>
      <c r="V639" s="19">
        <v>60.9416902553819</v>
      </c>
      <c r="W639" s="19">
        <v>3.5112289502611986</v>
      </c>
      <c r="X639" s="19">
        <v>3.5112289502611986</v>
      </c>
    </row>
    <row r="640" spans="15:24">
      <c r="O640" s="19" t="s">
        <v>189</v>
      </c>
      <c r="P640" s="19" t="s">
        <v>39</v>
      </c>
      <c r="Q640" s="19" t="s">
        <v>28</v>
      </c>
      <c r="R640" s="19">
        <v>0</v>
      </c>
      <c r="S640" s="19" t="s">
        <v>1</v>
      </c>
      <c r="T640" s="19">
        <v>67.714755729961496</v>
      </c>
      <c r="U640" s="19">
        <v>66.509399497429996</v>
      </c>
      <c r="V640" s="19">
        <v>68.920111962493095</v>
      </c>
      <c r="W640" s="19">
        <v>1.2053562325315994</v>
      </c>
      <c r="X640" s="19">
        <v>1.2053562325314999</v>
      </c>
    </row>
    <row r="641" spans="15:24">
      <c r="O641" s="19" t="s">
        <v>788</v>
      </c>
      <c r="P641" s="19" t="s">
        <v>39</v>
      </c>
      <c r="Q641" s="19" t="s">
        <v>28</v>
      </c>
      <c r="R641" s="19">
        <v>1</v>
      </c>
      <c r="S641" s="19" t="s">
        <v>1</v>
      </c>
      <c r="T641" s="19">
        <v>73.364963186837798</v>
      </c>
      <c r="U641" s="19">
        <v>70.351608378542295</v>
      </c>
      <c r="V641" s="19">
        <v>76.378317995133401</v>
      </c>
      <c r="W641" s="19">
        <v>3.0133548082956025</v>
      </c>
      <c r="X641" s="19">
        <v>3.0133548082955031</v>
      </c>
    </row>
    <row r="642" spans="15:24">
      <c r="O642" s="19" t="s">
        <v>789</v>
      </c>
      <c r="P642" s="19" t="s">
        <v>39</v>
      </c>
      <c r="Q642" s="19" t="s">
        <v>28</v>
      </c>
      <c r="R642" s="19">
        <v>2</v>
      </c>
      <c r="S642" s="19" t="s">
        <v>1</v>
      </c>
      <c r="T642" s="19">
        <v>69.854753989284305</v>
      </c>
      <c r="U642" s="19">
        <v>66.963015924355403</v>
      </c>
      <c r="V642" s="19">
        <v>72.746492054213107</v>
      </c>
      <c r="W642" s="19">
        <v>2.891738064928802</v>
      </c>
      <c r="X642" s="19">
        <v>2.8917380649289015</v>
      </c>
    </row>
    <row r="643" spans="15:24">
      <c r="O643" s="19" t="s">
        <v>790</v>
      </c>
      <c r="P643" s="19" t="s">
        <v>39</v>
      </c>
      <c r="Q643" s="19" t="s">
        <v>28</v>
      </c>
      <c r="R643" s="19">
        <v>3</v>
      </c>
      <c r="S643" s="19" t="s">
        <v>1</v>
      </c>
      <c r="T643" s="19">
        <v>68.249021029149802</v>
      </c>
      <c r="U643" s="19">
        <v>65.186501814227896</v>
      </c>
      <c r="V643" s="19">
        <v>71.311540244071693</v>
      </c>
      <c r="W643" s="19">
        <v>3.0625192149218918</v>
      </c>
      <c r="X643" s="19">
        <v>3.062519214921906</v>
      </c>
    </row>
    <row r="644" spans="15:24">
      <c r="O644" s="19" t="s">
        <v>791</v>
      </c>
      <c r="P644" s="19" t="s">
        <v>39</v>
      </c>
      <c r="Q644" s="19" t="s">
        <v>28</v>
      </c>
      <c r="R644" s="19">
        <v>4</v>
      </c>
      <c r="S644" s="19" t="s">
        <v>1</v>
      </c>
      <c r="T644" s="19">
        <v>64.8363325311051</v>
      </c>
      <c r="U644" s="19">
        <v>62.273514878599499</v>
      </c>
      <c r="V644" s="19">
        <v>67.399150183610601</v>
      </c>
      <c r="W644" s="19">
        <v>2.5628176525055011</v>
      </c>
      <c r="X644" s="19">
        <v>2.5628176525056006</v>
      </c>
    </row>
    <row r="645" spans="15:24">
      <c r="O645" s="19" t="s">
        <v>792</v>
      </c>
      <c r="P645" s="19" t="s">
        <v>39</v>
      </c>
      <c r="Q645" s="19" t="s">
        <v>28</v>
      </c>
      <c r="R645" s="19">
        <v>5</v>
      </c>
      <c r="S645" s="19" t="s">
        <v>1</v>
      </c>
      <c r="T645" s="19">
        <v>62.957499079116999</v>
      </c>
      <c r="U645" s="19">
        <v>60.094290467088399</v>
      </c>
      <c r="V645" s="19">
        <v>65.8207076911455</v>
      </c>
      <c r="W645" s="19">
        <v>2.863208612028501</v>
      </c>
      <c r="X645" s="19">
        <v>2.8632086120286004</v>
      </c>
    </row>
    <row r="646" spans="15:24">
      <c r="O646" s="19" t="s">
        <v>191</v>
      </c>
      <c r="P646" s="19" t="s">
        <v>40</v>
      </c>
      <c r="Q646" s="19" t="s">
        <v>28</v>
      </c>
      <c r="R646" s="19">
        <v>0</v>
      </c>
      <c r="S646" s="19" t="s">
        <v>1</v>
      </c>
      <c r="T646" s="19">
        <v>68.424092972835197</v>
      </c>
      <c r="U646" s="19">
        <v>67.170059232376502</v>
      </c>
      <c r="V646" s="19">
        <v>69.678126713293906</v>
      </c>
      <c r="W646" s="19">
        <v>1.2540337404587092</v>
      </c>
      <c r="X646" s="19">
        <v>1.254033740458695</v>
      </c>
    </row>
    <row r="647" spans="15:24">
      <c r="O647" s="19" t="s">
        <v>793</v>
      </c>
      <c r="P647" s="19" t="s">
        <v>40</v>
      </c>
      <c r="Q647" s="19" t="s">
        <v>28</v>
      </c>
      <c r="R647" s="19">
        <v>1</v>
      </c>
      <c r="S647" s="19" t="s">
        <v>1</v>
      </c>
      <c r="T647" s="19">
        <v>71.471111364435501</v>
      </c>
      <c r="U647" s="19">
        <v>68.439691754793998</v>
      </c>
      <c r="V647" s="19">
        <v>74.502530974076905</v>
      </c>
      <c r="W647" s="19">
        <v>3.0314196096414037</v>
      </c>
      <c r="X647" s="19">
        <v>3.0314196096415031</v>
      </c>
    </row>
    <row r="648" spans="15:24">
      <c r="O648" s="19" t="s">
        <v>794</v>
      </c>
      <c r="P648" s="19" t="s">
        <v>40</v>
      </c>
      <c r="Q648" s="19" t="s">
        <v>28</v>
      </c>
      <c r="R648" s="19">
        <v>2</v>
      </c>
      <c r="S648" s="19" t="s">
        <v>1</v>
      </c>
      <c r="T648" s="19">
        <v>68.492752669975502</v>
      </c>
      <c r="U648" s="19">
        <v>65.891546872729805</v>
      </c>
      <c r="V648" s="19">
        <v>71.0939584672211</v>
      </c>
      <c r="W648" s="19">
        <v>2.6012057972455978</v>
      </c>
      <c r="X648" s="19">
        <v>2.6012057972456972</v>
      </c>
    </row>
    <row r="649" spans="15:24">
      <c r="O649" s="19" t="s">
        <v>795</v>
      </c>
      <c r="P649" s="19" t="s">
        <v>40</v>
      </c>
      <c r="Q649" s="19" t="s">
        <v>28</v>
      </c>
      <c r="R649" s="19">
        <v>3</v>
      </c>
      <c r="S649" s="19" t="s">
        <v>1</v>
      </c>
      <c r="T649" s="19">
        <v>68.595305995360405</v>
      </c>
      <c r="U649" s="19">
        <v>65.158061601132204</v>
      </c>
      <c r="V649" s="19">
        <v>72.032550389588494</v>
      </c>
      <c r="W649" s="19">
        <v>3.4372443942280881</v>
      </c>
      <c r="X649" s="19">
        <v>3.4372443942282018</v>
      </c>
    </row>
    <row r="650" spans="15:24">
      <c r="O650" s="19" t="s">
        <v>796</v>
      </c>
      <c r="P650" s="19" t="s">
        <v>40</v>
      </c>
      <c r="Q650" s="19" t="s">
        <v>28</v>
      </c>
      <c r="R650" s="19">
        <v>4</v>
      </c>
      <c r="S650" s="19" t="s">
        <v>1</v>
      </c>
      <c r="T650" s="19">
        <v>69.805546495629002</v>
      </c>
      <c r="U650" s="19">
        <v>67.249535454770907</v>
      </c>
      <c r="V650" s="19">
        <v>72.361557536486998</v>
      </c>
      <c r="W650" s="19">
        <v>2.5560110408579959</v>
      </c>
      <c r="X650" s="19">
        <v>2.5560110408580954</v>
      </c>
    </row>
    <row r="651" spans="15:24">
      <c r="O651" s="19" t="s">
        <v>797</v>
      </c>
      <c r="P651" s="19" t="s">
        <v>40</v>
      </c>
      <c r="Q651" s="19" t="s">
        <v>28</v>
      </c>
      <c r="R651" s="19">
        <v>5</v>
      </c>
      <c r="S651" s="19" t="s">
        <v>1</v>
      </c>
      <c r="T651" s="19">
        <v>65.853565896860502</v>
      </c>
      <c r="U651" s="19">
        <v>63.110868060020302</v>
      </c>
      <c r="V651" s="19">
        <v>68.596263733700795</v>
      </c>
      <c r="W651" s="19">
        <v>2.7426978368402928</v>
      </c>
      <c r="X651" s="19">
        <v>2.7426978368402004</v>
      </c>
    </row>
    <row r="652" spans="15:24">
      <c r="O652" s="19" t="s">
        <v>193</v>
      </c>
      <c r="P652" s="19" t="s">
        <v>41</v>
      </c>
      <c r="Q652" s="19" t="s">
        <v>28</v>
      </c>
      <c r="R652" s="19">
        <v>0</v>
      </c>
      <c r="S652" s="19" t="s">
        <v>1</v>
      </c>
      <c r="T652" s="19">
        <v>68.5517261667284</v>
      </c>
      <c r="U652" s="19">
        <v>67.373293574465805</v>
      </c>
      <c r="V652" s="19">
        <v>69.730158758991095</v>
      </c>
      <c r="W652" s="19">
        <v>1.1784325922626948</v>
      </c>
      <c r="X652" s="19">
        <v>1.1784325922625953</v>
      </c>
    </row>
    <row r="653" spans="15:24">
      <c r="O653" s="19" t="s">
        <v>798</v>
      </c>
      <c r="P653" s="19" t="s">
        <v>41</v>
      </c>
      <c r="Q653" s="19" t="s">
        <v>28</v>
      </c>
      <c r="R653" s="19">
        <v>1</v>
      </c>
      <c r="S653" s="19" t="s">
        <v>1</v>
      </c>
      <c r="T653" s="19">
        <v>72.594943071657099</v>
      </c>
      <c r="U653" s="19">
        <v>70.3046713854486</v>
      </c>
      <c r="V653" s="19">
        <v>74.885214757865697</v>
      </c>
      <c r="W653" s="19">
        <v>2.2902716862085981</v>
      </c>
      <c r="X653" s="19">
        <v>2.2902716862084986</v>
      </c>
    </row>
    <row r="654" spans="15:24">
      <c r="O654" s="19" t="s">
        <v>799</v>
      </c>
      <c r="P654" s="19" t="s">
        <v>41</v>
      </c>
      <c r="Q654" s="19" t="s">
        <v>28</v>
      </c>
      <c r="R654" s="19">
        <v>2</v>
      </c>
      <c r="S654" s="19" t="s">
        <v>1</v>
      </c>
      <c r="T654" s="19">
        <v>69.961739147095003</v>
      </c>
      <c r="U654" s="19">
        <v>66.752448719290101</v>
      </c>
      <c r="V654" s="19">
        <v>73.171029574899904</v>
      </c>
      <c r="W654" s="19">
        <v>3.2092904278049019</v>
      </c>
      <c r="X654" s="19">
        <v>3.2092904278049019</v>
      </c>
    </row>
    <row r="655" spans="15:24">
      <c r="O655" s="19" t="s">
        <v>800</v>
      </c>
      <c r="P655" s="19" t="s">
        <v>41</v>
      </c>
      <c r="Q655" s="19" t="s">
        <v>28</v>
      </c>
      <c r="R655" s="19">
        <v>3</v>
      </c>
      <c r="S655" s="19" t="s">
        <v>1</v>
      </c>
      <c r="T655" s="19">
        <v>69.077878091189106</v>
      </c>
      <c r="U655" s="19">
        <v>66.526957249761296</v>
      </c>
      <c r="V655" s="19">
        <v>71.628798932616903</v>
      </c>
      <c r="W655" s="19">
        <v>2.5509208414277964</v>
      </c>
      <c r="X655" s="19">
        <v>2.5509208414278106</v>
      </c>
    </row>
    <row r="656" spans="15:24">
      <c r="O656" s="19" t="s">
        <v>801</v>
      </c>
      <c r="P656" s="19" t="s">
        <v>41</v>
      </c>
      <c r="Q656" s="19" t="s">
        <v>28</v>
      </c>
      <c r="R656" s="19">
        <v>4</v>
      </c>
      <c r="S656" s="19" t="s">
        <v>1</v>
      </c>
      <c r="T656" s="19">
        <v>66.017198563357496</v>
      </c>
      <c r="U656" s="19">
        <v>63.266320081067803</v>
      </c>
      <c r="V656" s="19">
        <v>68.768077045647104</v>
      </c>
      <c r="W656" s="19">
        <v>2.7508784822896075</v>
      </c>
      <c r="X656" s="19">
        <v>2.7508784822896928</v>
      </c>
    </row>
    <row r="657" spans="15:24">
      <c r="O657" s="19" t="s">
        <v>802</v>
      </c>
      <c r="P657" s="19" t="s">
        <v>41</v>
      </c>
      <c r="Q657" s="19" t="s">
        <v>28</v>
      </c>
      <c r="R657" s="19">
        <v>5</v>
      </c>
      <c r="S657" s="19" t="s">
        <v>1</v>
      </c>
      <c r="T657" s="19">
        <v>63.479727637965503</v>
      </c>
      <c r="U657" s="19">
        <v>60.370663766022801</v>
      </c>
      <c r="V657" s="19">
        <v>66.588791509908106</v>
      </c>
      <c r="W657" s="19">
        <v>3.1090638719426025</v>
      </c>
      <c r="X657" s="19">
        <v>3.109063871942702</v>
      </c>
    </row>
    <row r="658" spans="15:24">
      <c r="O658" s="19" t="s">
        <v>194</v>
      </c>
      <c r="P658" s="19" t="s">
        <v>43</v>
      </c>
      <c r="Q658" s="19" t="s">
        <v>28</v>
      </c>
      <c r="R658" s="19">
        <v>0</v>
      </c>
      <c r="S658" s="19" t="s">
        <v>1</v>
      </c>
      <c r="T658" s="19">
        <v>59.606738671732899</v>
      </c>
      <c r="U658" s="19">
        <v>58.2839494754801</v>
      </c>
      <c r="V658" s="19">
        <v>60.929527867985797</v>
      </c>
      <c r="W658" s="19">
        <v>1.3227891962528986</v>
      </c>
      <c r="X658" s="19">
        <v>1.3227891962527991</v>
      </c>
    </row>
    <row r="659" spans="15:24">
      <c r="O659" s="19" t="s">
        <v>803</v>
      </c>
      <c r="P659" s="19" t="s">
        <v>43</v>
      </c>
      <c r="Q659" s="19" t="s">
        <v>28</v>
      </c>
      <c r="R659" s="19">
        <v>1</v>
      </c>
      <c r="S659" s="19" t="s">
        <v>1</v>
      </c>
      <c r="T659" s="19">
        <v>64.510341962563302</v>
      </c>
      <c r="U659" s="19">
        <v>61.3641353569991</v>
      </c>
      <c r="V659" s="19">
        <v>67.656548568127604</v>
      </c>
      <c r="W659" s="19">
        <v>3.1462066055643021</v>
      </c>
      <c r="X659" s="19">
        <v>3.1462066055642026</v>
      </c>
    </row>
    <row r="660" spans="15:24">
      <c r="O660" s="19" t="s">
        <v>804</v>
      </c>
      <c r="P660" s="19" t="s">
        <v>43</v>
      </c>
      <c r="Q660" s="19" t="s">
        <v>28</v>
      </c>
      <c r="R660" s="19">
        <v>2</v>
      </c>
      <c r="S660" s="19" t="s">
        <v>1</v>
      </c>
      <c r="T660" s="19">
        <v>63.416480781343502</v>
      </c>
      <c r="U660" s="19">
        <v>60.634820706892903</v>
      </c>
      <c r="V660" s="19">
        <v>66.198140855793994</v>
      </c>
      <c r="W660" s="19">
        <v>2.7816600744504925</v>
      </c>
      <c r="X660" s="19">
        <v>2.781660074450599</v>
      </c>
    </row>
    <row r="661" spans="15:24">
      <c r="O661" s="19" t="s">
        <v>805</v>
      </c>
      <c r="P661" s="19" t="s">
        <v>43</v>
      </c>
      <c r="Q661" s="19" t="s">
        <v>28</v>
      </c>
      <c r="R661" s="19">
        <v>3</v>
      </c>
      <c r="S661" s="19" t="s">
        <v>1</v>
      </c>
      <c r="T661" s="19">
        <v>61.1084010702345</v>
      </c>
      <c r="U661" s="19">
        <v>58.158017612109099</v>
      </c>
      <c r="V661" s="19">
        <v>64.058784528359894</v>
      </c>
      <c r="W661" s="19">
        <v>2.950383458125394</v>
      </c>
      <c r="X661" s="19">
        <v>2.9503834581254011</v>
      </c>
    </row>
    <row r="662" spans="15:24">
      <c r="O662" s="19" t="s">
        <v>806</v>
      </c>
      <c r="P662" s="19" t="s">
        <v>43</v>
      </c>
      <c r="Q662" s="19" t="s">
        <v>28</v>
      </c>
      <c r="R662" s="19">
        <v>4</v>
      </c>
      <c r="S662" s="19" t="s">
        <v>1</v>
      </c>
      <c r="T662" s="19">
        <v>56.499223101204002</v>
      </c>
      <c r="U662" s="19">
        <v>53.291913020865103</v>
      </c>
      <c r="V662" s="19">
        <v>59.706533181542902</v>
      </c>
      <c r="W662" s="19">
        <v>3.2073100803388996</v>
      </c>
      <c r="X662" s="19">
        <v>3.2073100803388996</v>
      </c>
    </row>
    <row r="663" spans="15:24">
      <c r="O663" s="19" t="s">
        <v>807</v>
      </c>
      <c r="P663" s="19" t="s">
        <v>43</v>
      </c>
      <c r="Q663" s="19" t="s">
        <v>28</v>
      </c>
      <c r="R663" s="19">
        <v>5</v>
      </c>
      <c r="S663" s="19" t="s">
        <v>1</v>
      </c>
      <c r="T663" s="19">
        <v>52.127387843138997</v>
      </c>
      <c r="U663" s="19">
        <v>49.158995674458097</v>
      </c>
      <c r="V663" s="19">
        <v>55.095780011819897</v>
      </c>
      <c r="W663" s="19">
        <v>2.9683921686809001</v>
      </c>
      <c r="X663" s="19">
        <v>2.9683921686809001</v>
      </c>
    </row>
    <row r="664" spans="15:24">
      <c r="O664" s="19" t="s">
        <v>196</v>
      </c>
      <c r="P664" s="19" t="s">
        <v>44</v>
      </c>
      <c r="Q664" s="19" t="s">
        <v>28</v>
      </c>
      <c r="R664" s="19">
        <v>0</v>
      </c>
      <c r="S664" s="19" t="s">
        <v>1</v>
      </c>
      <c r="T664" s="19">
        <v>69.654631299948406</v>
      </c>
      <c r="U664" s="19">
        <v>68.366748214437905</v>
      </c>
      <c r="V664" s="19">
        <v>70.942514385458907</v>
      </c>
      <c r="W664" s="19">
        <v>1.2878830855105008</v>
      </c>
      <c r="X664" s="19">
        <v>1.2878830855105008</v>
      </c>
    </row>
    <row r="665" spans="15:24">
      <c r="O665" s="19" t="s">
        <v>808</v>
      </c>
      <c r="P665" s="19" t="s">
        <v>44</v>
      </c>
      <c r="Q665" s="19" t="s">
        <v>28</v>
      </c>
      <c r="R665" s="19">
        <v>1</v>
      </c>
      <c r="S665" s="19" t="s">
        <v>1</v>
      </c>
      <c r="T665" s="19">
        <v>74.3471726142443</v>
      </c>
      <c r="U665" s="19">
        <v>71.351949313956794</v>
      </c>
      <c r="V665" s="19">
        <v>77.342395914531807</v>
      </c>
      <c r="W665" s="19">
        <v>2.9952233002875062</v>
      </c>
      <c r="X665" s="19">
        <v>2.9952233002875062</v>
      </c>
    </row>
    <row r="666" spans="15:24">
      <c r="O666" s="19" t="s">
        <v>809</v>
      </c>
      <c r="P666" s="19" t="s">
        <v>44</v>
      </c>
      <c r="Q666" s="19" t="s">
        <v>28</v>
      </c>
      <c r="R666" s="19">
        <v>2</v>
      </c>
      <c r="S666" s="19" t="s">
        <v>1</v>
      </c>
      <c r="T666" s="19">
        <v>71.177464303087106</v>
      </c>
      <c r="U666" s="19">
        <v>68.1683068055425</v>
      </c>
      <c r="V666" s="19">
        <v>74.186621800631599</v>
      </c>
      <c r="W666" s="19">
        <v>3.0091574975444928</v>
      </c>
      <c r="X666" s="19">
        <v>3.0091574975446065</v>
      </c>
    </row>
    <row r="667" spans="15:24">
      <c r="O667" s="19" t="s">
        <v>810</v>
      </c>
      <c r="P667" s="19" t="s">
        <v>44</v>
      </c>
      <c r="Q667" s="19" t="s">
        <v>28</v>
      </c>
      <c r="R667" s="19">
        <v>3</v>
      </c>
      <c r="S667" s="19" t="s">
        <v>1</v>
      </c>
      <c r="T667" s="19">
        <v>67.991599890568807</v>
      </c>
      <c r="U667" s="19">
        <v>65.024823431606094</v>
      </c>
      <c r="V667" s="19">
        <v>70.958376349531505</v>
      </c>
      <c r="W667" s="19">
        <v>2.9667764589626984</v>
      </c>
      <c r="X667" s="19">
        <v>2.9667764589627126</v>
      </c>
    </row>
    <row r="668" spans="15:24">
      <c r="O668" s="19" t="s">
        <v>811</v>
      </c>
      <c r="P668" s="19" t="s">
        <v>44</v>
      </c>
      <c r="Q668" s="19" t="s">
        <v>28</v>
      </c>
      <c r="R668" s="19">
        <v>4</v>
      </c>
      <c r="S668" s="19" t="s">
        <v>1</v>
      </c>
      <c r="T668" s="19">
        <v>72.607253196195899</v>
      </c>
      <c r="U668" s="19">
        <v>69.809540233450804</v>
      </c>
      <c r="V668" s="19">
        <v>75.404966158941093</v>
      </c>
      <c r="W668" s="19">
        <v>2.7977129627451944</v>
      </c>
      <c r="X668" s="19">
        <v>2.797712962745095</v>
      </c>
    </row>
    <row r="669" spans="15:24">
      <c r="O669" s="19" t="s">
        <v>812</v>
      </c>
      <c r="P669" s="19" t="s">
        <v>44</v>
      </c>
      <c r="Q669" s="19" t="s">
        <v>28</v>
      </c>
      <c r="R669" s="19">
        <v>5</v>
      </c>
      <c r="S669" s="19" t="s">
        <v>1</v>
      </c>
      <c r="T669" s="19">
        <v>63.5754182192453</v>
      </c>
      <c r="U669" s="19">
        <v>60.628371101535997</v>
      </c>
      <c r="V669" s="19">
        <v>66.522465336954596</v>
      </c>
      <c r="W669" s="19">
        <v>2.9470471177092961</v>
      </c>
      <c r="X669" s="19">
        <v>2.9470471177093032</v>
      </c>
    </row>
    <row r="670" spans="15:24">
      <c r="O670" s="19" t="s">
        <v>198</v>
      </c>
      <c r="P670" s="19" t="s">
        <v>45</v>
      </c>
      <c r="Q670" s="19" t="s">
        <v>28</v>
      </c>
      <c r="R670" s="19">
        <v>0</v>
      </c>
      <c r="S670" s="19" t="s">
        <v>1</v>
      </c>
      <c r="T670" s="19">
        <v>62.719282146462199</v>
      </c>
      <c r="U670" s="19">
        <v>61.450197532371199</v>
      </c>
      <c r="V670" s="19">
        <v>63.988366760553298</v>
      </c>
      <c r="W670" s="19">
        <v>1.2690846140910992</v>
      </c>
      <c r="X670" s="19">
        <v>1.2690846140909997</v>
      </c>
    </row>
    <row r="671" spans="15:24">
      <c r="O671" s="19" t="s">
        <v>813</v>
      </c>
      <c r="P671" s="19" t="s">
        <v>45</v>
      </c>
      <c r="Q671" s="19" t="s">
        <v>28</v>
      </c>
      <c r="R671" s="19">
        <v>1</v>
      </c>
      <c r="S671" s="19" t="s">
        <v>1</v>
      </c>
      <c r="T671" s="19">
        <v>67.037674487178705</v>
      </c>
      <c r="U671" s="19">
        <v>64.083689416156105</v>
      </c>
      <c r="V671" s="19">
        <v>69.991659558201306</v>
      </c>
      <c r="W671" s="19">
        <v>2.9539850710226006</v>
      </c>
      <c r="X671" s="19">
        <v>2.9539850710226006</v>
      </c>
    </row>
    <row r="672" spans="15:24">
      <c r="O672" s="19" t="s">
        <v>814</v>
      </c>
      <c r="P672" s="19" t="s">
        <v>45</v>
      </c>
      <c r="Q672" s="19" t="s">
        <v>28</v>
      </c>
      <c r="R672" s="19">
        <v>2</v>
      </c>
      <c r="S672" s="19" t="s">
        <v>1</v>
      </c>
      <c r="T672" s="19">
        <v>66.558846466555593</v>
      </c>
      <c r="U672" s="19">
        <v>63.743863170055697</v>
      </c>
      <c r="V672" s="19">
        <v>69.373829763055397</v>
      </c>
      <c r="W672" s="19">
        <v>2.8149832964998041</v>
      </c>
      <c r="X672" s="19">
        <v>2.8149832964998964</v>
      </c>
    </row>
    <row r="673" spans="15:24">
      <c r="O673" s="19" t="s">
        <v>815</v>
      </c>
      <c r="P673" s="19" t="s">
        <v>45</v>
      </c>
      <c r="Q673" s="19" t="s">
        <v>28</v>
      </c>
      <c r="R673" s="19">
        <v>3</v>
      </c>
      <c r="S673" s="19" t="s">
        <v>1</v>
      </c>
      <c r="T673" s="19">
        <v>63.165161351435998</v>
      </c>
      <c r="U673" s="19">
        <v>60.179203446306801</v>
      </c>
      <c r="V673" s="19">
        <v>66.151119256565295</v>
      </c>
      <c r="W673" s="19">
        <v>2.9859579051292968</v>
      </c>
      <c r="X673" s="19">
        <v>2.9859579051291973</v>
      </c>
    </row>
    <row r="674" spans="15:24">
      <c r="O674" s="19" t="s">
        <v>816</v>
      </c>
      <c r="P674" s="19" t="s">
        <v>45</v>
      </c>
      <c r="Q674" s="19" t="s">
        <v>28</v>
      </c>
      <c r="R674" s="19">
        <v>4</v>
      </c>
      <c r="S674" s="19" t="s">
        <v>1</v>
      </c>
      <c r="T674" s="19">
        <v>60.989927343895801</v>
      </c>
      <c r="U674" s="19">
        <v>58.068837067974997</v>
      </c>
      <c r="V674" s="19">
        <v>63.911017619816597</v>
      </c>
      <c r="W674" s="19">
        <v>2.9210902759207968</v>
      </c>
      <c r="X674" s="19">
        <v>2.9210902759208039</v>
      </c>
    </row>
    <row r="675" spans="15:24">
      <c r="O675" s="19" t="s">
        <v>817</v>
      </c>
      <c r="P675" s="19" t="s">
        <v>45</v>
      </c>
      <c r="Q675" s="19" t="s">
        <v>28</v>
      </c>
      <c r="R675" s="19">
        <v>5</v>
      </c>
      <c r="S675" s="19" t="s">
        <v>1</v>
      </c>
      <c r="T675" s="19">
        <v>55.639761591055901</v>
      </c>
      <c r="U675" s="19">
        <v>52.588994977816199</v>
      </c>
      <c r="V675" s="19">
        <v>58.690528204295603</v>
      </c>
      <c r="W675" s="19">
        <v>3.050766613239702</v>
      </c>
      <c r="X675" s="19">
        <v>3.050766613239702</v>
      </c>
    </row>
    <row r="676" spans="15:24">
      <c r="O676" s="19" t="s">
        <v>200</v>
      </c>
      <c r="P676" s="19" t="s">
        <v>46</v>
      </c>
      <c r="Q676" s="19" t="s">
        <v>28</v>
      </c>
      <c r="R676" s="19">
        <v>0</v>
      </c>
      <c r="S676" s="19" t="s">
        <v>1</v>
      </c>
      <c r="T676" s="19">
        <v>64.283213704099794</v>
      </c>
      <c r="U676" s="19">
        <v>62.932576903492198</v>
      </c>
      <c r="V676" s="19">
        <v>65.633850504707397</v>
      </c>
      <c r="W676" s="19">
        <v>1.350636800607603</v>
      </c>
      <c r="X676" s="19">
        <v>1.3506368006075959</v>
      </c>
    </row>
    <row r="677" spans="15:24">
      <c r="O677" s="19" t="s">
        <v>818</v>
      </c>
      <c r="P677" s="19" t="s">
        <v>46</v>
      </c>
      <c r="Q677" s="19" t="s">
        <v>28</v>
      </c>
      <c r="R677" s="19">
        <v>1</v>
      </c>
      <c r="S677" s="19" t="s">
        <v>1</v>
      </c>
      <c r="T677" s="19">
        <v>71.237563348962595</v>
      </c>
      <c r="U677" s="19">
        <v>68.250773665493696</v>
      </c>
      <c r="V677" s="19">
        <v>74.224353032431495</v>
      </c>
      <c r="W677" s="19">
        <v>2.9867896834688992</v>
      </c>
      <c r="X677" s="19">
        <v>2.9867896834688992</v>
      </c>
    </row>
    <row r="678" spans="15:24">
      <c r="O678" s="19" t="s">
        <v>819</v>
      </c>
      <c r="P678" s="19" t="s">
        <v>46</v>
      </c>
      <c r="Q678" s="19" t="s">
        <v>28</v>
      </c>
      <c r="R678" s="19">
        <v>2</v>
      </c>
      <c r="S678" s="19" t="s">
        <v>1</v>
      </c>
      <c r="T678" s="19">
        <v>69.129389837386299</v>
      </c>
      <c r="U678" s="19">
        <v>66.378603993319899</v>
      </c>
      <c r="V678" s="19">
        <v>71.880175681452698</v>
      </c>
      <c r="W678" s="19">
        <v>2.7507858440663995</v>
      </c>
      <c r="X678" s="19">
        <v>2.7507858440663995</v>
      </c>
    </row>
    <row r="679" spans="15:24">
      <c r="O679" s="19" t="s">
        <v>820</v>
      </c>
      <c r="P679" s="19" t="s">
        <v>46</v>
      </c>
      <c r="Q679" s="19" t="s">
        <v>28</v>
      </c>
      <c r="R679" s="19">
        <v>3</v>
      </c>
      <c r="S679" s="19" t="s">
        <v>1</v>
      </c>
      <c r="T679" s="19">
        <v>64.345775020092404</v>
      </c>
      <c r="U679" s="19">
        <v>61.240007276058499</v>
      </c>
      <c r="V679" s="19">
        <v>67.451542764126302</v>
      </c>
      <c r="W679" s="19">
        <v>3.1057677440338978</v>
      </c>
      <c r="X679" s="19">
        <v>3.1057677440339049</v>
      </c>
    </row>
    <row r="680" spans="15:24">
      <c r="O680" s="19" t="s">
        <v>821</v>
      </c>
      <c r="P680" s="19" t="s">
        <v>46</v>
      </c>
      <c r="Q680" s="19" t="s">
        <v>28</v>
      </c>
      <c r="R680" s="19">
        <v>4</v>
      </c>
      <c r="S680" s="19" t="s">
        <v>1</v>
      </c>
      <c r="T680" s="19">
        <v>59.7366286824426</v>
      </c>
      <c r="U680" s="19">
        <v>56.177381005583896</v>
      </c>
      <c r="V680" s="19">
        <v>63.295876359301303</v>
      </c>
      <c r="W680" s="19">
        <v>3.5592476768587034</v>
      </c>
      <c r="X680" s="19">
        <v>3.5592476768587034</v>
      </c>
    </row>
    <row r="681" spans="15:24">
      <c r="O681" s="19" t="s">
        <v>822</v>
      </c>
      <c r="P681" s="19" t="s">
        <v>46</v>
      </c>
      <c r="Q681" s="19" t="s">
        <v>28</v>
      </c>
      <c r="R681" s="19">
        <v>5</v>
      </c>
      <c r="S681" s="19" t="s">
        <v>1</v>
      </c>
      <c r="T681" s="19">
        <v>56.332039289549002</v>
      </c>
      <c r="U681" s="19">
        <v>53.283105058504603</v>
      </c>
      <c r="V681" s="19">
        <v>59.3809735205934</v>
      </c>
      <c r="W681" s="19">
        <v>3.0489342310443988</v>
      </c>
      <c r="X681" s="19">
        <v>3.0489342310443988</v>
      </c>
    </row>
    <row r="682" spans="15:24">
      <c r="O682" s="19" t="s">
        <v>202</v>
      </c>
      <c r="P682" s="19" t="s">
        <v>47</v>
      </c>
      <c r="Q682" s="19" t="s">
        <v>28</v>
      </c>
      <c r="R682" s="19">
        <v>0</v>
      </c>
      <c r="S682" s="19" t="s">
        <v>1</v>
      </c>
      <c r="T682" s="19">
        <v>67.244318550413197</v>
      </c>
      <c r="U682" s="19">
        <v>65.976689454521505</v>
      </c>
      <c r="V682" s="19">
        <v>68.511947646304804</v>
      </c>
      <c r="W682" s="19">
        <v>1.267629095891607</v>
      </c>
      <c r="X682" s="19">
        <v>1.2676290958916923</v>
      </c>
    </row>
    <row r="683" spans="15:24">
      <c r="O683" s="19" t="s">
        <v>823</v>
      </c>
      <c r="P683" s="19" t="s">
        <v>47</v>
      </c>
      <c r="Q683" s="19" t="s">
        <v>28</v>
      </c>
      <c r="R683" s="19">
        <v>1</v>
      </c>
      <c r="S683" s="19" t="s">
        <v>1</v>
      </c>
      <c r="T683" s="19">
        <v>69.451421204789895</v>
      </c>
      <c r="U683" s="19">
        <v>66.899651362803695</v>
      </c>
      <c r="V683" s="19">
        <v>72.003191046776195</v>
      </c>
      <c r="W683" s="19">
        <v>2.5517698419862995</v>
      </c>
      <c r="X683" s="19">
        <v>2.5517698419862</v>
      </c>
    </row>
    <row r="684" spans="15:24">
      <c r="O684" s="19" t="s">
        <v>824</v>
      </c>
      <c r="P684" s="19" t="s">
        <v>47</v>
      </c>
      <c r="Q684" s="19" t="s">
        <v>28</v>
      </c>
      <c r="R684" s="19">
        <v>2</v>
      </c>
      <c r="S684" s="19" t="s">
        <v>1</v>
      </c>
      <c r="T684" s="19">
        <v>69.002212330553505</v>
      </c>
      <c r="U684" s="19">
        <v>66.014645681618106</v>
      </c>
      <c r="V684" s="19">
        <v>71.989778979488904</v>
      </c>
      <c r="W684" s="19">
        <v>2.9875666489353989</v>
      </c>
      <c r="X684" s="19">
        <v>2.9875666489353989</v>
      </c>
    </row>
    <row r="685" spans="15:24">
      <c r="O685" s="19" t="s">
        <v>825</v>
      </c>
      <c r="P685" s="19" t="s">
        <v>47</v>
      </c>
      <c r="Q685" s="19" t="s">
        <v>28</v>
      </c>
      <c r="R685" s="19">
        <v>3</v>
      </c>
      <c r="S685" s="19" t="s">
        <v>1</v>
      </c>
      <c r="T685" s="19">
        <v>67.174793249405298</v>
      </c>
      <c r="U685" s="19">
        <v>64.538637018333702</v>
      </c>
      <c r="V685" s="19">
        <v>69.810949480476907</v>
      </c>
      <c r="W685" s="19">
        <v>2.6361562310716096</v>
      </c>
      <c r="X685" s="19">
        <v>2.6361562310715954</v>
      </c>
    </row>
    <row r="686" spans="15:24">
      <c r="O686" s="19" t="s">
        <v>826</v>
      </c>
      <c r="P686" s="19" t="s">
        <v>47</v>
      </c>
      <c r="Q686" s="19" t="s">
        <v>28</v>
      </c>
      <c r="R686" s="19">
        <v>4</v>
      </c>
      <c r="S686" s="19" t="s">
        <v>1</v>
      </c>
      <c r="T686" s="19">
        <v>66.486671276174405</v>
      </c>
      <c r="U686" s="19">
        <v>63.540339519068802</v>
      </c>
      <c r="V686" s="19">
        <v>69.433003033279903</v>
      </c>
      <c r="W686" s="19">
        <v>2.9463317571054972</v>
      </c>
      <c r="X686" s="19">
        <v>2.9463317571056038</v>
      </c>
    </row>
    <row r="687" spans="15:24">
      <c r="O687" s="19" t="s">
        <v>827</v>
      </c>
      <c r="P687" s="19" t="s">
        <v>47</v>
      </c>
      <c r="Q687" s="19" t="s">
        <v>28</v>
      </c>
      <c r="R687" s="19">
        <v>5</v>
      </c>
      <c r="S687" s="19" t="s">
        <v>1</v>
      </c>
      <c r="T687" s="19">
        <v>64.509871811825406</v>
      </c>
      <c r="U687" s="19">
        <v>61.585390540794698</v>
      </c>
      <c r="V687" s="19">
        <v>67.434353082856205</v>
      </c>
      <c r="W687" s="19">
        <v>2.9244812710307997</v>
      </c>
      <c r="X687" s="19">
        <v>2.9244812710307073</v>
      </c>
    </row>
    <row r="688" spans="15:24">
      <c r="O688" s="19" t="s">
        <v>171</v>
      </c>
      <c r="P688" s="19" t="s">
        <v>57</v>
      </c>
      <c r="Q688" s="19" t="s">
        <v>28</v>
      </c>
      <c r="R688" s="19">
        <v>0</v>
      </c>
      <c r="S688" s="19" t="s">
        <v>1</v>
      </c>
      <c r="T688" s="19">
        <v>67.4719126829049</v>
      </c>
      <c r="U688" s="19">
        <v>66.2145872351267</v>
      </c>
      <c r="V688" s="19">
        <v>68.7292381306831</v>
      </c>
      <c r="W688" s="19">
        <v>1.2573254477782001</v>
      </c>
      <c r="X688" s="19">
        <v>1.2573254477782001</v>
      </c>
    </row>
    <row r="689" spans="15:24">
      <c r="O689" s="19" t="s">
        <v>386</v>
      </c>
      <c r="P689" s="19" t="s">
        <v>57</v>
      </c>
      <c r="Q689" s="19" t="s">
        <v>28</v>
      </c>
      <c r="R689" s="19">
        <v>1</v>
      </c>
      <c r="S689" s="19" t="s">
        <v>1</v>
      </c>
      <c r="T689" s="19">
        <v>71.727386928745801</v>
      </c>
      <c r="U689" s="19">
        <v>69.098276880171099</v>
      </c>
      <c r="V689" s="19">
        <v>74.356496977320504</v>
      </c>
      <c r="W689" s="19">
        <v>2.6291100485747023</v>
      </c>
      <c r="X689" s="19">
        <v>2.6291100485747023</v>
      </c>
    </row>
    <row r="690" spans="15:24">
      <c r="O690" s="19" t="s">
        <v>387</v>
      </c>
      <c r="P690" s="19" t="s">
        <v>57</v>
      </c>
      <c r="Q690" s="19" t="s">
        <v>28</v>
      </c>
      <c r="R690" s="19">
        <v>2</v>
      </c>
      <c r="S690" s="19" t="s">
        <v>1</v>
      </c>
      <c r="T690" s="19">
        <v>70.344641249288003</v>
      </c>
      <c r="U690" s="19">
        <v>67.092008286131801</v>
      </c>
      <c r="V690" s="19">
        <v>73.597274212444205</v>
      </c>
      <c r="W690" s="19">
        <v>3.2526329631562021</v>
      </c>
      <c r="X690" s="19">
        <v>3.2526329631562021</v>
      </c>
    </row>
    <row r="691" spans="15:24">
      <c r="O691" s="19" t="s">
        <v>388</v>
      </c>
      <c r="P691" s="19" t="s">
        <v>57</v>
      </c>
      <c r="Q691" s="19" t="s">
        <v>28</v>
      </c>
      <c r="R691" s="19">
        <v>3</v>
      </c>
      <c r="S691" s="19" t="s">
        <v>1</v>
      </c>
      <c r="T691" s="19">
        <v>69.713392927984899</v>
      </c>
      <c r="U691" s="19">
        <v>66.474998024932603</v>
      </c>
      <c r="V691" s="19">
        <v>72.951787831037194</v>
      </c>
      <c r="W691" s="19">
        <v>3.2383949030522956</v>
      </c>
      <c r="X691" s="19">
        <v>3.2383949030522956</v>
      </c>
    </row>
    <row r="692" spans="15:24">
      <c r="O692" s="19" t="s">
        <v>389</v>
      </c>
      <c r="P692" s="19" t="s">
        <v>57</v>
      </c>
      <c r="Q692" s="19" t="s">
        <v>28</v>
      </c>
      <c r="R692" s="19">
        <v>4</v>
      </c>
      <c r="S692" s="19" t="s">
        <v>1</v>
      </c>
      <c r="T692" s="19">
        <v>67.369668520313894</v>
      </c>
      <c r="U692" s="19">
        <v>64.741712457135193</v>
      </c>
      <c r="V692" s="19">
        <v>69.997624583492595</v>
      </c>
      <c r="W692" s="19">
        <v>2.6279560631787007</v>
      </c>
      <c r="X692" s="19">
        <v>2.6279560631787007</v>
      </c>
    </row>
    <row r="693" spans="15:24">
      <c r="O693" s="19" t="s">
        <v>390</v>
      </c>
      <c r="P693" s="19" t="s">
        <v>57</v>
      </c>
      <c r="Q693" s="19" t="s">
        <v>28</v>
      </c>
      <c r="R693" s="19">
        <v>5</v>
      </c>
      <c r="S693" s="19" t="s">
        <v>1</v>
      </c>
      <c r="T693" s="19">
        <v>59.750856592741997</v>
      </c>
      <c r="U693" s="19">
        <v>56.962296090070097</v>
      </c>
      <c r="V693" s="19">
        <v>62.539417095414002</v>
      </c>
      <c r="W693" s="19">
        <v>2.7885605026720057</v>
      </c>
      <c r="X693" s="19">
        <v>2.7885605026718991</v>
      </c>
    </row>
    <row r="694" spans="15:24">
      <c r="O694" s="19" t="s">
        <v>204</v>
      </c>
      <c r="P694" s="19" t="s">
        <v>48</v>
      </c>
      <c r="Q694" s="19" t="s">
        <v>28</v>
      </c>
      <c r="R694" s="19">
        <v>0</v>
      </c>
      <c r="S694" s="19" t="s">
        <v>1</v>
      </c>
      <c r="T694" s="19">
        <v>60.840190933081097</v>
      </c>
      <c r="U694" s="19">
        <v>59.704692466369501</v>
      </c>
      <c r="V694" s="19">
        <v>61.975689399792699</v>
      </c>
      <c r="W694" s="19">
        <v>1.1354984667116028</v>
      </c>
      <c r="X694" s="19">
        <v>1.1354984667115957</v>
      </c>
    </row>
    <row r="695" spans="15:24">
      <c r="O695" s="19" t="s">
        <v>828</v>
      </c>
      <c r="P695" s="19" t="s">
        <v>48</v>
      </c>
      <c r="Q695" s="19" t="s">
        <v>28</v>
      </c>
      <c r="R695" s="19">
        <v>1</v>
      </c>
      <c r="S695" s="19" t="s">
        <v>1</v>
      </c>
      <c r="T695" s="19">
        <v>67.591557731059794</v>
      </c>
      <c r="U695" s="19">
        <v>65.156539208008994</v>
      </c>
      <c r="V695" s="19">
        <v>70.026576254110594</v>
      </c>
      <c r="W695" s="19">
        <v>2.4350185230508004</v>
      </c>
      <c r="X695" s="19">
        <v>2.4350185230508004</v>
      </c>
    </row>
    <row r="696" spans="15:24">
      <c r="O696" s="19" t="s">
        <v>829</v>
      </c>
      <c r="P696" s="19" t="s">
        <v>48</v>
      </c>
      <c r="Q696" s="19" t="s">
        <v>28</v>
      </c>
      <c r="R696" s="19">
        <v>2</v>
      </c>
      <c r="S696" s="19" t="s">
        <v>1</v>
      </c>
      <c r="T696" s="19">
        <v>63.962409099261102</v>
      </c>
      <c r="U696" s="19">
        <v>61.601688177578097</v>
      </c>
      <c r="V696" s="19">
        <v>66.323130020944006</v>
      </c>
      <c r="W696" s="19">
        <v>2.3607209216829048</v>
      </c>
      <c r="X696" s="19">
        <v>2.3607209216830043</v>
      </c>
    </row>
    <row r="697" spans="15:24">
      <c r="O697" s="19" t="s">
        <v>830</v>
      </c>
      <c r="P697" s="19" t="s">
        <v>48</v>
      </c>
      <c r="Q697" s="19" t="s">
        <v>28</v>
      </c>
      <c r="R697" s="19">
        <v>3</v>
      </c>
      <c r="S697" s="19" t="s">
        <v>1</v>
      </c>
      <c r="T697" s="19">
        <v>60.562473308146402</v>
      </c>
      <c r="U697" s="19">
        <v>57.965451188100502</v>
      </c>
      <c r="V697" s="19">
        <v>63.159495428192201</v>
      </c>
      <c r="W697" s="19">
        <v>2.5970221200457999</v>
      </c>
      <c r="X697" s="19">
        <v>2.5970221200458994</v>
      </c>
    </row>
    <row r="698" spans="15:24">
      <c r="O698" s="19" t="s">
        <v>831</v>
      </c>
      <c r="P698" s="19" t="s">
        <v>48</v>
      </c>
      <c r="Q698" s="19" t="s">
        <v>28</v>
      </c>
      <c r="R698" s="19">
        <v>4</v>
      </c>
      <c r="S698" s="19" t="s">
        <v>1</v>
      </c>
      <c r="T698" s="19">
        <v>56.723889981402699</v>
      </c>
      <c r="U698" s="19">
        <v>53.909798423973797</v>
      </c>
      <c r="V698" s="19">
        <v>59.537981538831701</v>
      </c>
      <c r="W698" s="19">
        <v>2.814091557429002</v>
      </c>
      <c r="X698" s="19">
        <v>2.8140915574289025</v>
      </c>
    </row>
    <row r="699" spans="15:24">
      <c r="O699" s="19" t="s">
        <v>832</v>
      </c>
      <c r="P699" s="19" t="s">
        <v>48</v>
      </c>
      <c r="Q699" s="19" t="s">
        <v>28</v>
      </c>
      <c r="R699" s="19">
        <v>5</v>
      </c>
      <c r="S699" s="19" t="s">
        <v>1</v>
      </c>
      <c r="T699" s="19">
        <v>55.7564263067094</v>
      </c>
      <c r="U699" s="19">
        <v>53.171871105873898</v>
      </c>
      <c r="V699" s="19">
        <v>58.340981507544903</v>
      </c>
      <c r="W699" s="19">
        <v>2.5845552008355028</v>
      </c>
      <c r="X699" s="19">
        <v>2.5845552008355028</v>
      </c>
    </row>
    <row r="700" spans="15:24">
      <c r="O700" s="19" t="s">
        <v>206</v>
      </c>
      <c r="P700" s="19" t="s">
        <v>50</v>
      </c>
      <c r="Q700" s="19" t="s">
        <v>28</v>
      </c>
      <c r="R700" s="19">
        <v>0</v>
      </c>
      <c r="S700" s="19" t="s">
        <v>1</v>
      </c>
      <c r="T700" s="19">
        <v>65.683360646851696</v>
      </c>
      <c r="U700" s="19">
        <v>64.598605929434996</v>
      </c>
      <c r="V700" s="19">
        <v>66.768115364268397</v>
      </c>
      <c r="W700" s="19">
        <v>1.0847547174167005</v>
      </c>
      <c r="X700" s="19">
        <v>1.0847547174167005</v>
      </c>
    </row>
    <row r="701" spans="15:24">
      <c r="O701" s="19" t="s">
        <v>833</v>
      </c>
      <c r="P701" s="19" t="s">
        <v>50</v>
      </c>
      <c r="Q701" s="19" t="s">
        <v>28</v>
      </c>
      <c r="R701" s="19">
        <v>1</v>
      </c>
      <c r="S701" s="19" t="s">
        <v>1</v>
      </c>
      <c r="T701" s="19">
        <v>72.589113556475894</v>
      </c>
      <c r="U701" s="19">
        <v>70.153840053182094</v>
      </c>
      <c r="V701" s="19">
        <v>75.024387059769595</v>
      </c>
      <c r="W701" s="19">
        <v>2.4352735032937005</v>
      </c>
      <c r="X701" s="19">
        <v>2.4352735032938</v>
      </c>
    </row>
    <row r="702" spans="15:24">
      <c r="O702" s="19" t="s">
        <v>834</v>
      </c>
      <c r="P702" s="19" t="s">
        <v>50</v>
      </c>
      <c r="Q702" s="19" t="s">
        <v>28</v>
      </c>
      <c r="R702" s="19">
        <v>2</v>
      </c>
      <c r="S702" s="19" t="s">
        <v>1</v>
      </c>
      <c r="T702" s="19">
        <v>68.009331261387203</v>
      </c>
      <c r="U702" s="19">
        <v>65.450768509985807</v>
      </c>
      <c r="V702" s="19">
        <v>70.5678940127885</v>
      </c>
      <c r="W702" s="19">
        <v>2.558562751401297</v>
      </c>
      <c r="X702" s="19">
        <v>2.5585627514013964</v>
      </c>
    </row>
    <row r="703" spans="15:24">
      <c r="O703" s="19" t="s">
        <v>835</v>
      </c>
      <c r="P703" s="19" t="s">
        <v>50</v>
      </c>
      <c r="Q703" s="19" t="s">
        <v>28</v>
      </c>
      <c r="R703" s="19">
        <v>3</v>
      </c>
      <c r="S703" s="19" t="s">
        <v>1</v>
      </c>
      <c r="T703" s="19">
        <v>64.872715896057002</v>
      </c>
      <c r="U703" s="19">
        <v>62.526962210627403</v>
      </c>
      <c r="V703" s="19">
        <v>67.218469581486502</v>
      </c>
      <c r="W703" s="19">
        <v>2.3457536854295</v>
      </c>
      <c r="X703" s="19">
        <v>2.3457536854295995</v>
      </c>
    </row>
    <row r="704" spans="15:24">
      <c r="O704" s="19" t="s">
        <v>836</v>
      </c>
      <c r="P704" s="19" t="s">
        <v>50</v>
      </c>
      <c r="Q704" s="19" t="s">
        <v>28</v>
      </c>
      <c r="R704" s="19">
        <v>4</v>
      </c>
      <c r="S704" s="19" t="s">
        <v>1</v>
      </c>
      <c r="T704" s="19">
        <v>62.841076882835097</v>
      </c>
      <c r="U704" s="19">
        <v>60.331782712637803</v>
      </c>
      <c r="V704" s="19">
        <v>65.350371053032504</v>
      </c>
      <c r="W704" s="19">
        <v>2.509294170197407</v>
      </c>
      <c r="X704" s="19">
        <v>2.5092941701972933</v>
      </c>
    </row>
    <row r="705" spans="15:24">
      <c r="O705" s="19" t="s">
        <v>837</v>
      </c>
      <c r="P705" s="19" t="s">
        <v>50</v>
      </c>
      <c r="Q705" s="19" t="s">
        <v>28</v>
      </c>
      <c r="R705" s="19">
        <v>5</v>
      </c>
      <c r="S705" s="19" t="s">
        <v>1</v>
      </c>
      <c r="T705" s="19">
        <v>60.457753206293503</v>
      </c>
      <c r="U705" s="19">
        <v>57.981801471479301</v>
      </c>
      <c r="V705" s="19">
        <v>62.933704941107699</v>
      </c>
      <c r="W705" s="19">
        <v>2.4759517348141955</v>
      </c>
      <c r="X705" s="19">
        <v>2.4759517348142026</v>
      </c>
    </row>
    <row r="706" spans="15:24">
      <c r="O706" s="19" t="s">
        <v>208</v>
      </c>
      <c r="P706" s="19" t="s">
        <v>51</v>
      </c>
      <c r="Q706" s="19" t="s">
        <v>28</v>
      </c>
      <c r="R706" s="19">
        <v>0</v>
      </c>
      <c r="S706" s="19" t="s">
        <v>1</v>
      </c>
      <c r="T706" s="19">
        <v>66.977925920577604</v>
      </c>
      <c r="U706" s="19">
        <v>65.685033770748902</v>
      </c>
      <c r="V706" s="19">
        <v>68.270818070406307</v>
      </c>
      <c r="W706" s="19">
        <v>1.2928921498287025</v>
      </c>
      <c r="X706" s="19">
        <v>1.2928921498287025</v>
      </c>
    </row>
    <row r="707" spans="15:24">
      <c r="O707" s="19" t="s">
        <v>838</v>
      </c>
      <c r="P707" s="19" t="s">
        <v>51</v>
      </c>
      <c r="Q707" s="19" t="s">
        <v>28</v>
      </c>
      <c r="R707" s="19">
        <v>1</v>
      </c>
      <c r="S707" s="19" t="s">
        <v>1</v>
      </c>
      <c r="T707" s="19">
        <v>72.804243393829793</v>
      </c>
      <c r="U707" s="19">
        <v>69.866660077254195</v>
      </c>
      <c r="V707" s="19">
        <v>75.741826710405405</v>
      </c>
      <c r="W707" s="19">
        <v>2.937583316575612</v>
      </c>
      <c r="X707" s="19">
        <v>2.9375833165755978</v>
      </c>
    </row>
    <row r="708" spans="15:24">
      <c r="O708" s="19" t="s">
        <v>839</v>
      </c>
      <c r="P708" s="19" t="s">
        <v>51</v>
      </c>
      <c r="Q708" s="19" t="s">
        <v>28</v>
      </c>
      <c r="R708" s="19">
        <v>2</v>
      </c>
      <c r="S708" s="19" t="s">
        <v>1</v>
      </c>
      <c r="T708" s="19">
        <v>72.989379426236596</v>
      </c>
      <c r="U708" s="19">
        <v>70.265548328391901</v>
      </c>
      <c r="V708" s="19">
        <v>75.713210524081305</v>
      </c>
      <c r="W708" s="19">
        <v>2.7238310978447089</v>
      </c>
      <c r="X708" s="19">
        <v>2.7238310978446947</v>
      </c>
    </row>
    <row r="709" spans="15:24">
      <c r="O709" s="19" t="s">
        <v>840</v>
      </c>
      <c r="P709" s="19" t="s">
        <v>51</v>
      </c>
      <c r="Q709" s="19" t="s">
        <v>28</v>
      </c>
      <c r="R709" s="19">
        <v>3</v>
      </c>
      <c r="S709" s="19" t="s">
        <v>1</v>
      </c>
      <c r="T709" s="19">
        <v>69.382697685088402</v>
      </c>
      <c r="U709" s="19">
        <v>66.652130730917506</v>
      </c>
      <c r="V709" s="19">
        <v>72.113264639259199</v>
      </c>
      <c r="W709" s="19">
        <v>2.7305669541707971</v>
      </c>
      <c r="X709" s="19">
        <v>2.7305669541708966</v>
      </c>
    </row>
    <row r="710" spans="15:24">
      <c r="O710" s="19" t="s">
        <v>841</v>
      </c>
      <c r="P710" s="19" t="s">
        <v>51</v>
      </c>
      <c r="Q710" s="19" t="s">
        <v>28</v>
      </c>
      <c r="R710" s="19">
        <v>4</v>
      </c>
      <c r="S710" s="19" t="s">
        <v>1</v>
      </c>
      <c r="T710" s="19">
        <v>65.384765248719603</v>
      </c>
      <c r="U710" s="19">
        <v>62.540370408619196</v>
      </c>
      <c r="V710" s="19">
        <v>68.229160088820095</v>
      </c>
      <c r="W710" s="19">
        <v>2.8443948401004917</v>
      </c>
      <c r="X710" s="19">
        <v>2.8443948401004064</v>
      </c>
    </row>
    <row r="711" spans="15:24">
      <c r="O711" s="19" t="s">
        <v>842</v>
      </c>
      <c r="P711" s="19" t="s">
        <v>51</v>
      </c>
      <c r="Q711" s="19" t="s">
        <v>28</v>
      </c>
      <c r="R711" s="19">
        <v>5</v>
      </c>
      <c r="S711" s="19" t="s">
        <v>1</v>
      </c>
      <c r="T711" s="19">
        <v>58.085805774963902</v>
      </c>
      <c r="U711" s="19">
        <v>55.321821710616199</v>
      </c>
      <c r="V711" s="19">
        <v>60.849789839311697</v>
      </c>
      <c r="W711" s="19">
        <v>2.7639840643477953</v>
      </c>
      <c r="X711" s="19">
        <v>2.7639840643477029</v>
      </c>
    </row>
    <row r="712" spans="15:24">
      <c r="O712" s="19" t="s">
        <v>210</v>
      </c>
      <c r="P712" s="19" t="s">
        <v>52</v>
      </c>
      <c r="Q712" s="19" t="s">
        <v>28</v>
      </c>
      <c r="R712" s="19">
        <v>0</v>
      </c>
      <c r="S712" s="19" t="s">
        <v>1</v>
      </c>
      <c r="T712" s="19">
        <v>62.656830636484202</v>
      </c>
      <c r="U712" s="19">
        <v>61.230167283074003</v>
      </c>
      <c r="V712" s="19">
        <v>64.083493989894393</v>
      </c>
      <c r="W712" s="19">
        <v>1.4266633534101913</v>
      </c>
      <c r="X712" s="19">
        <v>1.4266633534101985</v>
      </c>
    </row>
    <row r="713" spans="15:24">
      <c r="O713" s="19" t="s">
        <v>843</v>
      </c>
      <c r="P713" s="19" t="s">
        <v>52</v>
      </c>
      <c r="Q713" s="19" t="s">
        <v>28</v>
      </c>
      <c r="R713" s="19">
        <v>1</v>
      </c>
      <c r="S713" s="19" t="s">
        <v>1</v>
      </c>
      <c r="T713" s="19">
        <v>67.300440400045005</v>
      </c>
      <c r="U713" s="19">
        <v>63.710411697845402</v>
      </c>
      <c r="V713" s="19">
        <v>70.890469102244595</v>
      </c>
      <c r="W713" s="19">
        <v>3.5900287021995894</v>
      </c>
      <c r="X713" s="19">
        <v>3.5900287021996036</v>
      </c>
    </row>
    <row r="714" spans="15:24">
      <c r="O714" s="19" t="s">
        <v>844</v>
      </c>
      <c r="P714" s="19" t="s">
        <v>52</v>
      </c>
      <c r="Q714" s="19" t="s">
        <v>28</v>
      </c>
      <c r="R714" s="19">
        <v>2</v>
      </c>
      <c r="S714" s="19" t="s">
        <v>1</v>
      </c>
      <c r="T714" s="19">
        <v>68.660970704572506</v>
      </c>
      <c r="U714" s="19">
        <v>65.729116245904294</v>
      </c>
      <c r="V714" s="19">
        <v>71.592825163240704</v>
      </c>
      <c r="W714" s="19">
        <v>2.931854458668198</v>
      </c>
      <c r="X714" s="19">
        <v>2.9318544586682123</v>
      </c>
    </row>
    <row r="715" spans="15:24">
      <c r="O715" s="19" t="s">
        <v>845</v>
      </c>
      <c r="P715" s="19" t="s">
        <v>52</v>
      </c>
      <c r="Q715" s="19" t="s">
        <v>28</v>
      </c>
      <c r="R715" s="19">
        <v>3</v>
      </c>
      <c r="S715" s="19" t="s">
        <v>1</v>
      </c>
      <c r="T715" s="19">
        <v>60.449092010489601</v>
      </c>
      <c r="U715" s="19">
        <v>57.546219364866197</v>
      </c>
      <c r="V715" s="19">
        <v>63.351964656113097</v>
      </c>
      <c r="W715" s="19">
        <v>2.9028726456234963</v>
      </c>
      <c r="X715" s="19">
        <v>2.902872645623404</v>
      </c>
    </row>
    <row r="716" spans="15:24">
      <c r="O716" s="19" t="s">
        <v>846</v>
      </c>
      <c r="P716" s="19" t="s">
        <v>52</v>
      </c>
      <c r="Q716" s="19" t="s">
        <v>28</v>
      </c>
      <c r="R716" s="19">
        <v>4</v>
      </c>
      <c r="S716" s="19" t="s">
        <v>1</v>
      </c>
      <c r="T716" s="19">
        <v>63.172777761180797</v>
      </c>
      <c r="U716" s="19">
        <v>59.891945968882901</v>
      </c>
      <c r="V716" s="19">
        <v>66.453609553478799</v>
      </c>
      <c r="W716" s="19">
        <v>3.2808317922980024</v>
      </c>
      <c r="X716" s="19">
        <v>3.2808317922978958</v>
      </c>
    </row>
    <row r="717" spans="15:24">
      <c r="O717" s="19" t="s">
        <v>847</v>
      </c>
      <c r="P717" s="19" t="s">
        <v>52</v>
      </c>
      <c r="Q717" s="19" t="s">
        <v>28</v>
      </c>
      <c r="R717" s="19">
        <v>5</v>
      </c>
      <c r="S717" s="19" t="s">
        <v>1</v>
      </c>
      <c r="T717" s="19">
        <v>54.275092599274203</v>
      </c>
      <c r="U717" s="19">
        <v>51.021086635172999</v>
      </c>
      <c r="V717" s="19">
        <v>57.529098563375499</v>
      </c>
      <c r="W717" s="19">
        <v>3.2540059641012959</v>
      </c>
      <c r="X717" s="19">
        <v>3.2540059641012036</v>
      </c>
    </row>
    <row r="718" spans="15:24">
      <c r="O718" s="19" t="s">
        <v>212</v>
      </c>
      <c r="P718" s="19" t="s">
        <v>53</v>
      </c>
      <c r="Q718" s="19" t="s">
        <v>28</v>
      </c>
      <c r="R718" s="19">
        <v>0</v>
      </c>
      <c r="S718" s="19" t="s">
        <v>1</v>
      </c>
      <c r="T718" s="19">
        <v>66.056653394741801</v>
      </c>
      <c r="U718" s="19">
        <v>64.862493287104101</v>
      </c>
      <c r="V718" s="19">
        <v>67.250813502379401</v>
      </c>
      <c r="W718" s="19">
        <v>1.1941601076376003</v>
      </c>
      <c r="X718" s="19">
        <v>1.1941601076376998</v>
      </c>
    </row>
    <row r="719" spans="15:24">
      <c r="O719" s="19" t="s">
        <v>848</v>
      </c>
      <c r="P719" s="19" t="s">
        <v>53</v>
      </c>
      <c r="Q719" s="19" t="s">
        <v>28</v>
      </c>
      <c r="R719" s="19">
        <v>1</v>
      </c>
      <c r="S719" s="19" t="s">
        <v>1</v>
      </c>
      <c r="T719" s="19">
        <v>72.730624149145697</v>
      </c>
      <c r="U719" s="19">
        <v>70.052929481129596</v>
      </c>
      <c r="V719" s="19">
        <v>75.408318817161799</v>
      </c>
      <c r="W719" s="19">
        <v>2.6776946680161018</v>
      </c>
      <c r="X719" s="19">
        <v>2.6776946680161018</v>
      </c>
    </row>
    <row r="720" spans="15:24">
      <c r="O720" s="19" t="s">
        <v>849</v>
      </c>
      <c r="P720" s="19" t="s">
        <v>53</v>
      </c>
      <c r="Q720" s="19" t="s">
        <v>28</v>
      </c>
      <c r="R720" s="19">
        <v>2</v>
      </c>
      <c r="S720" s="19" t="s">
        <v>1</v>
      </c>
      <c r="T720" s="19">
        <v>66.731133076589003</v>
      </c>
      <c r="U720" s="19">
        <v>63.778656447488899</v>
      </c>
      <c r="V720" s="19">
        <v>69.683609705689094</v>
      </c>
      <c r="W720" s="19">
        <v>2.9524766291000901</v>
      </c>
      <c r="X720" s="19">
        <v>2.9524766291001043</v>
      </c>
    </row>
    <row r="721" spans="15:24">
      <c r="O721" s="19" t="s">
        <v>850</v>
      </c>
      <c r="P721" s="19" t="s">
        <v>53</v>
      </c>
      <c r="Q721" s="19" t="s">
        <v>28</v>
      </c>
      <c r="R721" s="19">
        <v>3</v>
      </c>
      <c r="S721" s="19" t="s">
        <v>1</v>
      </c>
      <c r="T721" s="19">
        <v>69.334386789592699</v>
      </c>
      <c r="U721" s="19">
        <v>66.629261395081699</v>
      </c>
      <c r="V721" s="19">
        <v>72.0395121841036</v>
      </c>
      <c r="W721" s="19">
        <v>2.7051253945109011</v>
      </c>
      <c r="X721" s="19">
        <v>2.7051253945110005</v>
      </c>
    </row>
    <row r="722" spans="15:24">
      <c r="O722" s="19" t="s">
        <v>851</v>
      </c>
      <c r="P722" s="19" t="s">
        <v>53</v>
      </c>
      <c r="Q722" s="19" t="s">
        <v>28</v>
      </c>
      <c r="R722" s="19">
        <v>4</v>
      </c>
      <c r="S722" s="19" t="s">
        <v>1</v>
      </c>
      <c r="T722" s="19">
        <v>62.6651406045806</v>
      </c>
      <c r="U722" s="19">
        <v>59.814682625242099</v>
      </c>
      <c r="V722" s="19">
        <v>65.5155985839192</v>
      </c>
      <c r="W722" s="19">
        <v>2.8504579793386</v>
      </c>
      <c r="X722" s="19">
        <v>2.8504579793385005</v>
      </c>
    </row>
    <row r="723" spans="15:24">
      <c r="O723" s="19" t="s">
        <v>852</v>
      </c>
      <c r="P723" s="19" t="s">
        <v>53</v>
      </c>
      <c r="Q723" s="19" t="s">
        <v>28</v>
      </c>
      <c r="R723" s="19">
        <v>5</v>
      </c>
      <c r="S723" s="19" t="s">
        <v>1</v>
      </c>
      <c r="T723" s="19">
        <v>59.336842289237403</v>
      </c>
      <c r="U723" s="19">
        <v>56.495193549329898</v>
      </c>
      <c r="V723" s="19">
        <v>62.178491029144901</v>
      </c>
      <c r="W723" s="19">
        <v>2.8416487399074981</v>
      </c>
      <c r="X723" s="19">
        <v>2.8416487399075052</v>
      </c>
    </row>
  </sheetData>
  <mergeCells count="1">
    <mergeCell ref="O1:X1"/>
  </mergeCells>
  <hyperlinks>
    <hyperlink ref="B1" r:id="rId1" display="P:\Health Intelligence\Information resources\Information products\Inequalities\Data\LE\20110707_LE_HLE_DFLE_Table_MJW_V1c.xlsx"/>
  </hyperlink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11</vt:i4>
      </vt:variant>
    </vt:vector>
  </HeadingPairs>
  <TitlesOfParts>
    <vt:vector size="21" baseType="lpstr">
      <vt:lpstr>README</vt:lpstr>
      <vt:lpstr>LA HB charts</vt:lpstr>
      <vt:lpstr>Controls</vt:lpstr>
      <vt:lpstr>HB Comparison chart</vt:lpstr>
      <vt:lpstr>Copy tables and charts</vt:lpstr>
      <vt:lpstr>HB Comparison Controls</vt:lpstr>
      <vt:lpstr>LE, HLE &amp; DFLE data</vt:lpstr>
      <vt:lpstr>LE data </vt:lpstr>
      <vt:lpstr>HLE data</vt:lpstr>
      <vt:lpstr>DFLE data</vt:lpstr>
      <vt:lpstr>femaleDFLE</vt:lpstr>
      <vt:lpstr>femaleHLE</vt:lpstr>
      <vt:lpstr>femaleLE</vt:lpstr>
      <vt:lpstr>HBLE</vt:lpstr>
      <vt:lpstr>healthboards</vt:lpstr>
      <vt:lpstr>LEFemales</vt:lpstr>
      <vt:lpstr>LEMales</vt:lpstr>
      <vt:lpstr>localauthority</vt:lpstr>
      <vt:lpstr>maleDFLE</vt:lpstr>
      <vt:lpstr>maleHLE</vt:lpstr>
      <vt:lpstr>maleLE</vt:lpstr>
    </vt:vector>
  </TitlesOfParts>
  <Company>NHS Wales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Joanna Arthur</dc:creator>
  <cp:lastModifiedBy>Andrea Gartner</cp:lastModifiedBy>
  <cp:lastPrinted>2012-02-24T12:22:53Z</cp:lastPrinted>
  <dcterms:created xsi:type="dcterms:W3CDTF">2012-02-02T08:50:24Z</dcterms:created>
  <dcterms:modified xsi:type="dcterms:W3CDTF">2012-04-04T12:19:08Z</dcterms:modified>
</cp:coreProperties>
</file>