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hidePivotFieldList="1" defaultThemeVersion="124226"/>
  <workbookProtection workbookPassword="CB28" lockStructure="1"/>
  <bookViews>
    <workbookView xWindow="615" yWindow="1860" windowWidth="19260" windowHeight="11940" tabRatio="817"/>
  </bookViews>
  <sheets>
    <sheet name="README" sheetId="55" r:id="rId1"/>
    <sheet name="Copy tables and charts" sheetId="56" r:id="rId2"/>
    <sheet name="Table &amp; chart" sheetId="51" r:id="rId3"/>
    <sheet name="Interactive controls" sheetId="21" state="veryHidden" r:id="rId4"/>
    <sheet name="combined (without)" sheetId="50" state="veryHidden" r:id="rId5"/>
    <sheet name="HB EASRs" sheetId="49" state="veryHidden" r:id="rId6"/>
    <sheet name="Cluster EASRs" sheetId="46" state="veryHidden" r:id="rId7"/>
    <sheet name="Prevalence (Wales)" sheetId="54" state="veryHidden" r:id="rId8"/>
  </sheets>
  <externalReferences>
    <externalReference r:id="rId9"/>
    <externalReference r:id="rId10"/>
    <externalReference r:id="rId11"/>
    <externalReference r:id="rId12"/>
  </externalReferences>
  <definedNames>
    <definedName name="__MY01" localSheetId="7">#REF!</definedName>
    <definedName name="_998_2004_Registrars" localSheetId="7">#REF!</definedName>
    <definedName name="_999_2004_Retainers" localSheetId="7">#REF!</definedName>
    <definedName name="_xlnm._FilterDatabase" localSheetId="6" hidden="1">'Cluster EASRs'!$B$5:$N$453</definedName>
    <definedName name="_MY01" localSheetId="7">#REF!</definedName>
    <definedName name="Age_and_sex" localSheetId="7">#REF!</definedName>
    <definedName name="AgeColumn" localSheetId="7">#REF!</definedName>
    <definedName name="AllAgeColumn" localSheetId="7">#REF!</definedName>
    <definedName name="ConfidenceIntervalsLCL" localSheetId="7">OFFSET('[1]Interactive controls'!#REF!,'[1]Interactive controls'!$H$8,0,'[1]Interactive controls'!$G$8,1)</definedName>
    <definedName name="ConfidenceIntervalsUCL" localSheetId="7">OFFSET('[1]Interactive controls'!#REF!,'[1]Interactive controls'!$H$8,0,'[1]Interactive controls'!$G$8,1)</definedName>
    <definedName name="CONWY" localSheetId="7">#REF!</definedName>
    <definedName name="_xlnm.Database" localSheetId="7">[2]CFDATA!$A$1:$L$952</definedName>
    <definedName name="DENBI" localSheetId="7">#REF!</definedName>
    <definedName name="everypage" localSheetId="7">#REF!</definedName>
    <definedName name="hourscolumn" localSheetId="7">#REF!</definedName>
    <definedName name="LAHB2" localSheetId="7">OFFSET('[1]Interactive controls'!#REF!,'[1]Interactive controls'!$H$8,'[1]Interactive controls'!#REF!,'[1]Interactive controls'!$G$8,1)</definedName>
    <definedName name="LAHBNAMES" localSheetId="7">OFFSET('[1]Interactive controls'!$K$5,'[1]Interactive controls'!$H$8,0,'[1]Interactive controls'!$G$8,1)</definedName>
    <definedName name="MERTH" localSheetId="7">#REF!</definedName>
    <definedName name="Option1Sex" localSheetId="7">OFFSET(#REF!,#REF!,#REF!,#REF!,#REF!)</definedName>
    <definedName name="Option3sex" localSheetId="7">OFFSET('[1]Interactive controls'!#REF!,'[1]Interactive controls'!$F$15,'[1]Interactive controls'!#REF!,'[1]Interactive controls'!#REF!,'[1]Interactive controls'!#REF!)</definedName>
    <definedName name="Option3Year" localSheetId="7">OFFSET('[1]Interactive controls'!#REF!,'[1]Interactive controls'!#REF!,'[1]Interactive controls'!#REF!,'[1]Interactive controls'!#REF!,'[1]Interactive controls'!#REF!)</definedName>
    <definedName name="PEMBS" localSheetId="7">#REF!</definedName>
    <definedName name="Powys" localSheetId="7">'[3]Control sheet'!#REF!</definedName>
    <definedName name="_xlnm.Print_Area" localSheetId="1">'Copy tables and charts'!$A$1:$S$43</definedName>
    <definedName name="Qry_2004_by_LHB" localSheetId="7">#REF!</definedName>
    <definedName name="Qry_Count_single_handed_2004b" localSheetId="7">'[4]Single Handed GPs'!#REF!</definedName>
    <definedName name="Qry_Pracs_by_Age__sex_and_commitment" localSheetId="7">[4]Age_Sex_Commitment!#REF!</definedName>
    <definedName name="RCT" localSheetId="7">#REF!</definedName>
    <definedName name="TORFA" localSheetId="7">#REF!</definedName>
    <definedName name="UANames" localSheetId="7">#REF!</definedName>
    <definedName name="WARDS102" localSheetId="7">#REF!</definedName>
  </definedNames>
  <calcPr calcId="162913"/>
</workbook>
</file>

<file path=xl/calcChain.xml><?xml version="1.0" encoding="utf-8"?>
<calcChain xmlns="http://schemas.openxmlformats.org/spreadsheetml/2006/main">
  <c r="AD78" i="21" l="1"/>
  <c r="I23" i="51" s="1"/>
  <c r="AD79" i="21"/>
  <c r="I24" i="51" s="1"/>
  <c r="AD80" i="21"/>
  <c r="I25" i="51" s="1"/>
  <c r="AD81" i="21"/>
  <c r="I26" i="51" s="1"/>
  <c r="AD82" i="21"/>
  <c r="I27" i="51" s="1"/>
  <c r="AD83" i="21"/>
  <c r="I28" i="51" s="1"/>
  <c r="AD77" i="21"/>
  <c r="I22" i="51" s="1"/>
  <c r="T6" i="46" l="1"/>
  <c r="U444" i="46"/>
  <c r="T444" i="46"/>
  <c r="U380" i="46"/>
  <c r="T380" i="46"/>
  <c r="U316" i="46"/>
  <c r="T316" i="46"/>
  <c r="U252" i="46"/>
  <c r="T252" i="46"/>
  <c r="U188" i="46"/>
  <c r="T188" i="46"/>
  <c r="U124" i="46"/>
  <c r="T124" i="46"/>
  <c r="U60" i="46"/>
  <c r="T60" i="46"/>
  <c r="U451" i="46"/>
  <c r="T451" i="46"/>
  <c r="U436" i="46"/>
  <c r="T436" i="46"/>
  <c r="U427" i="46"/>
  <c r="T427" i="46"/>
  <c r="U413" i="46"/>
  <c r="T413" i="46"/>
  <c r="U401" i="46"/>
  <c r="T401" i="46"/>
  <c r="U390" i="46"/>
  <c r="T390" i="46"/>
  <c r="U387" i="46"/>
  <c r="T387" i="46"/>
  <c r="U372" i="46"/>
  <c r="T372" i="46"/>
  <c r="U363" i="46"/>
  <c r="T363" i="46"/>
  <c r="U349" i="46"/>
  <c r="T349" i="46"/>
  <c r="U337" i="46"/>
  <c r="T337" i="46"/>
  <c r="U326" i="46"/>
  <c r="T326" i="46"/>
  <c r="U323" i="46"/>
  <c r="T323" i="46"/>
  <c r="U308" i="46"/>
  <c r="T308" i="46"/>
  <c r="U299" i="46"/>
  <c r="T299" i="46"/>
  <c r="U285" i="46"/>
  <c r="T285" i="46"/>
  <c r="U273" i="46"/>
  <c r="T273" i="46"/>
  <c r="U262" i="46"/>
  <c r="T262" i="46"/>
  <c r="U259" i="46"/>
  <c r="T259" i="46"/>
  <c r="U244" i="46"/>
  <c r="T244" i="46"/>
  <c r="U235" i="46"/>
  <c r="T235" i="46"/>
  <c r="U221" i="46"/>
  <c r="T221" i="46"/>
  <c r="U209" i="46"/>
  <c r="T209" i="46"/>
  <c r="U198" i="46"/>
  <c r="T198" i="46"/>
  <c r="U195" i="46"/>
  <c r="T195" i="46"/>
  <c r="U180" i="46"/>
  <c r="T180" i="46"/>
  <c r="U171" i="46"/>
  <c r="T171" i="46"/>
  <c r="U157" i="46"/>
  <c r="T157" i="46"/>
  <c r="U145" i="46"/>
  <c r="T145" i="46"/>
  <c r="U134" i="46"/>
  <c r="T134" i="46"/>
  <c r="U131" i="46"/>
  <c r="T131" i="46"/>
  <c r="U116" i="46"/>
  <c r="T116" i="46"/>
  <c r="U107" i="46"/>
  <c r="T107" i="46"/>
  <c r="U93" i="46"/>
  <c r="T93" i="46"/>
  <c r="U81" i="46"/>
  <c r="T81" i="46"/>
  <c r="U70" i="46"/>
  <c r="T70" i="46"/>
  <c r="U67" i="46"/>
  <c r="T67" i="46"/>
  <c r="U52" i="46"/>
  <c r="T52" i="46"/>
  <c r="U43" i="46"/>
  <c r="T43" i="46"/>
  <c r="U29" i="46"/>
  <c r="T29" i="46"/>
  <c r="U17" i="46"/>
  <c r="T17" i="46"/>
  <c r="U6" i="46"/>
  <c r="K117" i="21" l="1"/>
  <c r="K120" i="21" s="1"/>
  <c r="K121" i="21" s="1"/>
  <c r="K109" i="21"/>
  <c r="K112" i="21" s="1"/>
  <c r="K113" i="21" s="1"/>
  <c r="K100" i="21"/>
  <c r="K103" i="21" s="1"/>
  <c r="K104" i="21" s="1"/>
  <c r="I43" i="21" l="1"/>
  <c r="A60" i="21" l="1"/>
  <c r="B17" i="21"/>
  <c r="E77" i="21" s="1"/>
  <c r="F77" i="21" s="1"/>
  <c r="C6" i="49" l="1"/>
  <c r="E6" i="49" s="1"/>
  <c r="A6" i="46"/>
  <c r="C6" i="46"/>
  <c r="E7" i="46"/>
  <c r="G7" i="46" s="1"/>
  <c r="E8" i="46"/>
  <c r="G8" i="46" s="1"/>
  <c r="E9" i="46"/>
  <c r="G9" i="46" s="1"/>
  <c r="E10" i="46"/>
  <c r="G10" i="46" s="1"/>
  <c r="E11" i="46"/>
  <c r="G11" i="46" s="1"/>
  <c r="E12" i="46"/>
  <c r="G12" i="46" s="1"/>
  <c r="E13" i="46"/>
  <c r="G13" i="46" s="1"/>
  <c r="E14" i="46"/>
  <c r="G14" i="46" s="1"/>
  <c r="E15" i="46"/>
  <c r="G15" i="46" s="1"/>
  <c r="E16" i="46"/>
  <c r="G16" i="46" s="1"/>
  <c r="E17" i="46"/>
  <c r="G17" i="46" s="1"/>
  <c r="S17" i="46" s="1"/>
  <c r="E18" i="46"/>
  <c r="G18" i="46" s="1"/>
  <c r="E19" i="46"/>
  <c r="G19" i="46" s="1"/>
  <c r="E20" i="46"/>
  <c r="G20" i="46" s="1"/>
  <c r="E21" i="46"/>
  <c r="G21" i="46" s="1"/>
  <c r="E22" i="46"/>
  <c r="G22" i="46" s="1"/>
  <c r="E23" i="46"/>
  <c r="G23" i="46" s="1"/>
  <c r="E24" i="46"/>
  <c r="G24" i="46" s="1"/>
  <c r="E25" i="46"/>
  <c r="G25" i="46" s="1"/>
  <c r="E26" i="46"/>
  <c r="G26" i="46" s="1"/>
  <c r="E27" i="46"/>
  <c r="G27" i="46" s="1"/>
  <c r="E28" i="46"/>
  <c r="G28" i="46" s="1"/>
  <c r="E29" i="46"/>
  <c r="G29" i="46" s="1"/>
  <c r="S29" i="46" s="1"/>
  <c r="E30" i="46"/>
  <c r="G30" i="46" s="1"/>
  <c r="E31" i="46"/>
  <c r="G31" i="46" s="1"/>
  <c r="E32" i="46"/>
  <c r="G32" i="46" s="1"/>
  <c r="E33" i="46"/>
  <c r="G33" i="46" s="1"/>
  <c r="E34" i="46"/>
  <c r="G34" i="46" s="1"/>
  <c r="E35" i="46"/>
  <c r="G35" i="46" s="1"/>
  <c r="E36" i="46"/>
  <c r="G36" i="46" s="1"/>
  <c r="E37" i="46"/>
  <c r="G37" i="46" s="1"/>
  <c r="E38" i="46"/>
  <c r="G38" i="46" s="1"/>
  <c r="E39" i="46"/>
  <c r="G39" i="46" s="1"/>
  <c r="E40" i="46"/>
  <c r="G40" i="46" s="1"/>
  <c r="E41" i="46"/>
  <c r="G41" i="46" s="1"/>
  <c r="E42" i="46"/>
  <c r="G42" i="46" s="1"/>
  <c r="E43" i="46"/>
  <c r="G43" i="46" s="1"/>
  <c r="S43" i="46" s="1"/>
  <c r="E44" i="46"/>
  <c r="G44" i="46" s="1"/>
  <c r="E45" i="46"/>
  <c r="G45" i="46" s="1"/>
  <c r="E46" i="46"/>
  <c r="G46" i="46" s="1"/>
  <c r="E47" i="46"/>
  <c r="G47" i="46" s="1"/>
  <c r="E48" i="46"/>
  <c r="G48" i="46" s="1"/>
  <c r="E49" i="46"/>
  <c r="G49" i="46" s="1"/>
  <c r="E50" i="46"/>
  <c r="G50" i="46" s="1"/>
  <c r="E51" i="46"/>
  <c r="G51" i="46" s="1"/>
  <c r="E52" i="46"/>
  <c r="G52" i="46" s="1"/>
  <c r="S52" i="46" s="1"/>
  <c r="E53" i="46"/>
  <c r="G53" i="46" s="1"/>
  <c r="E54" i="46"/>
  <c r="G54" i="46" s="1"/>
  <c r="E55" i="46"/>
  <c r="G55" i="46" s="1"/>
  <c r="E56" i="46"/>
  <c r="G56" i="46" s="1"/>
  <c r="E57" i="46"/>
  <c r="G57" i="46" s="1"/>
  <c r="E58" i="46"/>
  <c r="G58" i="46" s="1"/>
  <c r="E59" i="46"/>
  <c r="G59" i="46" s="1"/>
  <c r="E60" i="46"/>
  <c r="G60" i="46" s="1"/>
  <c r="S60" i="46" s="1"/>
  <c r="E61" i="46"/>
  <c r="G61" i="46" s="1"/>
  <c r="E62" i="46"/>
  <c r="G62" i="46" s="1"/>
  <c r="E63" i="46"/>
  <c r="G63" i="46" s="1"/>
  <c r="E64" i="46"/>
  <c r="G64" i="46" s="1"/>
  <c r="E65" i="46"/>
  <c r="G65" i="46" s="1"/>
  <c r="E66" i="46"/>
  <c r="G66" i="46" s="1"/>
  <c r="E67" i="46"/>
  <c r="G67" i="46" s="1"/>
  <c r="S67" i="46" s="1"/>
  <c r="E68" i="46"/>
  <c r="G68" i="46" s="1"/>
  <c r="E69" i="46"/>
  <c r="G69" i="46" s="1"/>
  <c r="E70" i="46"/>
  <c r="G70" i="46" s="1"/>
  <c r="S70" i="46" s="1"/>
  <c r="E71" i="46"/>
  <c r="G71" i="46" s="1"/>
  <c r="E72" i="46"/>
  <c r="G72" i="46" s="1"/>
  <c r="E73" i="46"/>
  <c r="G73" i="46" s="1"/>
  <c r="E74" i="46"/>
  <c r="G74" i="46" s="1"/>
  <c r="E75" i="46"/>
  <c r="G75" i="46" s="1"/>
  <c r="E76" i="46"/>
  <c r="G76" i="46" s="1"/>
  <c r="E77" i="46"/>
  <c r="G77" i="46" s="1"/>
  <c r="E78" i="46"/>
  <c r="G78" i="46" s="1"/>
  <c r="E79" i="46"/>
  <c r="G79" i="46" s="1"/>
  <c r="E80" i="46"/>
  <c r="G80" i="46" s="1"/>
  <c r="E81" i="46"/>
  <c r="G81" i="46" s="1"/>
  <c r="S81" i="46" s="1"/>
  <c r="E82" i="46"/>
  <c r="G82" i="46" s="1"/>
  <c r="E83" i="46"/>
  <c r="G83" i="46" s="1"/>
  <c r="E84" i="46"/>
  <c r="G84" i="46" s="1"/>
  <c r="E85" i="46"/>
  <c r="G85" i="46" s="1"/>
  <c r="E86" i="46"/>
  <c r="G86" i="46" s="1"/>
  <c r="E87" i="46"/>
  <c r="G87" i="46" s="1"/>
  <c r="E88" i="46"/>
  <c r="G88" i="46" s="1"/>
  <c r="E89" i="46"/>
  <c r="G89" i="46" s="1"/>
  <c r="E90" i="46"/>
  <c r="G90" i="46" s="1"/>
  <c r="E91" i="46"/>
  <c r="G91" i="46" s="1"/>
  <c r="E92" i="46"/>
  <c r="G92" i="46" s="1"/>
  <c r="E93" i="46"/>
  <c r="G93" i="46" s="1"/>
  <c r="S93" i="46" s="1"/>
  <c r="E94" i="46"/>
  <c r="G94" i="46" s="1"/>
  <c r="E95" i="46"/>
  <c r="G95" i="46" s="1"/>
  <c r="E96" i="46"/>
  <c r="G96" i="46" s="1"/>
  <c r="E97" i="46"/>
  <c r="G97" i="46" s="1"/>
  <c r="E98" i="46"/>
  <c r="G98" i="46" s="1"/>
  <c r="E99" i="46"/>
  <c r="G99" i="46" s="1"/>
  <c r="E100" i="46"/>
  <c r="G100" i="46" s="1"/>
  <c r="E101" i="46"/>
  <c r="G101" i="46" s="1"/>
  <c r="E102" i="46"/>
  <c r="G102" i="46" s="1"/>
  <c r="E103" i="46"/>
  <c r="G103" i="46" s="1"/>
  <c r="E104" i="46"/>
  <c r="G104" i="46" s="1"/>
  <c r="E105" i="46"/>
  <c r="G105" i="46" s="1"/>
  <c r="E106" i="46"/>
  <c r="G106" i="46" s="1"/>
  <c r="E107" i="46"/>
  <c r="G107" i="46" s="1"/>
  <c r="S107" i="46" s="1"/>
  <c r="E108" i="46"/>
  <c r="G108" i="46" s="1"/>
  <c r="E109" i="46"/>
  <c r="G109" i="46" s="1"/>
  <c r="E110" i="46"/>
  <c r="G110" i="46" s="1"/>
  <c r="E111" i="46"/>
  <c r="G111" i="46" s="1"/>
  <c r="E112" i="46"/>
  <c r="G112" i="46" s="1"/>
  <c r="E113" i="46"/>
  <c r="G113" i="46" s="1"/>
  <c r="E114" i="46"/>
  <c r="G114" i="46" s="1"/>
  <c r="E115" i="46"/>
  <c r="G115" i="46" s="1"/>
  <c r="E116" i="46"/>
  <c r="G116" i="46" s="1"/>
  <c r="S116" i="46" s="1"/>
  <c r="E117" i="46"/>
  <c r="G117" i="46" s="1"/>
  <c r="E118" i="46"/>
  <c r="G118" i="46" s="1"/>
  <c r="E119" i="46"/>
  <c r="G119" i="46" s="1"/>
  <c r="E120" i="46"/>
  <c r="G120" i="46" s="1"/>
  <c r="E121" i="46"/>
  <c r="G121" i="46" s="1"/>
  <c r="E122" i="46"/>
  <c r="G122" i="46" s="1"/>
  <c r="E123" i="46"/>
  <c r="G123" i="46" s="1"/>
  <c r="E124" i="46"/>
  <c r="G124" i="46" s="1"/>
  <c r="S124" i="46" s="1"/>
  <c r="E125" i="46"/>
  <c r="G125" i="46" s="1"/>
  <c r="E126" i="46"/>
  <c r="G126" i="46" s="1"/>
  <c r="E127" i="46"/>
  <c r="G127" i="46" s="1"/>
  <c r="E128" i="46"/>
  <c r="G128" i="46" s="1"/>
  <c r="E129" i="46"/>
  <c r="G129" i="46" s="1"/>
  <c r="E130" i="46"/>
  <c r="G130" i="46" s="1"/>
  <c r="E131" i="46"/>
  <c r="G131" i="46" s="1"/>
  <c r="S131" i="46" s="1"/>
  <c r="E132" i="46"/>
  <c r="G132" i="46" s="1"/>
  <c r="E133" i="46"/>
  <c r="G133" i="46" s="1"/>
  <c r="E134" i="46"/>
  <c r="G134" i="46" s="1"/>
  <c r="S134" i="46" s="1"/>
  <c r="E135" i="46"/>
  <c r="G135" i="46" s="1"/>
  <c r="E136" i="46"/>
  <c r="G136" i="46" s="1"/>
  <c r="E137" i="46"/>
  <c r="G137" i="46" s="1"/>
  <c r="E138" i="46"/>
  <c r="G138" i="46" s="1"/>
  <c r="E139" i="46"/>
  <c r="G139" i="46" s="1"/>
  <c r="E140" i="46"/>
  <c r="G140" i="46" s="1"/>
  <c r="E141" i="46"/>
  <c r="G141" i="46" s="1"/>
  <c r="E142" i="46"/>
  <c r="G142" i="46" s="1"/>
  <c r="E143" i="46"/>
  <c r="G143" i="46" s="1"/>
  <c r="E144" i="46"/>
  <c r="G144" i="46" s="1"/>
  <c r="E145" i="46"/>
  <c r="G145" i="46" s="1"/>
  <c r="S145" i="46" s="1"/>
  <c r="E146" i="46"/>
  <c r="G146" i="46" s="1"/>
  <c r="E147" i="46"/>
  <c r="G147" i="46" s="1"/>
  <c r="E148" i="46"/>
  <c r="G148" i="46" s="1"/>
  <c r="E149" i="46"/>
  <c r="G149" i="46" s="1"/>
  <c r="E150" i="46"/>
  <c r="G150" i="46" s="1"/>
  <c r="E151" i="46"/>
  <c r="G151" i="46" s="1"/>
  <c r="E152" i="46"/>
  <c r="G152" i="46" s="1"/>
  <c r="E153" i="46"/>
  <c r="G153" i="46" s="1"/>
  <c r="E154" i="46"/>
  <c r="G154" i="46" s="1"/>
  <c r="E155" i="46"/>
  <c r="G155" i="46" s="1"/>
  <c r="E156" i="46"/>
  <c r="G156" i="46" s="1"/>
  <c r="E157" i="46"/>
  <c r="G157" i="46" s="1"/>
  <c r="S157" i="46" s="1"/>
  <c r="E158" i="46"/>
  <c r="G158" i="46" s="1"/>
  <c r="E159" i="46"/>
  <c r="G159" i="46" s="1"/>
  <c r="E160" i="46"/>
  <c r="G160" i="46" s="1"/>
  <c r="E161" i="46"/>
  <c r="G161" i="46" s="1"/>
  <c r="E162" i="46"/>
  <c r="G162" i="46" s="1"/>
  <c r="E163" i="46"/>
  <c r="G163" i="46" s="1"/>
  <c r="E164" i="46"/>
  <c r="G164" i="46" s="1"/>
  <c r="E165" i="46"/>
  <c r="G165" i="46" s="1"/>
  <c r="E166" i="46"/>
  <c r="G166" i="46" s="1"/>
  <c r="E167" i="46"/>
  <c r="G167" i="46" s="1"/>
  <c r="E168" i="46"/>
  <c r="G168" i="46" s="1"/>
  <c r="E169" i="46"/>
  <c r="G169" i="46" s="1"/>
  <c r="E170" i="46"/>
  <c r="G170" i="46" s="1"/>
  <c r="E171" i="46"/>
  <c r="G171" i="46" s="1"/>
  <c r="S171" i="46" s="1"/>
  <c r="E172" i="46"/>
  <c r="G172" i="46" s="1"/>
  <c r="E173" i="46"/>
  <c r="G173" i="46" s="1"/>
  <c r="E174" i="46"/>
  <c r="G174" i="46" s="1"/>
  <c r="E175" i="46"/>
  <c r="G175" i="46" s="1"/>
  <c r="E176" i="46"/>
  <c r="G176" i="46" s="1"/>
  <c r="E177" i="46"/>
  <c r="G177" i="46" s="1"/>
  <c r="E178" i="46"/>
  <c r="G178" i="46" s="1"/>
  <c r="E179" i="46"/>
  <c r="G179" i="46" s="1"/>
  <c r="E180" i="46"/>
  <c r="G180" i="46" s="1"/>
  <c r="S180" i="46" s="1"/>
  <c r="E181" i="46"/>
  <c r="G181" i="46" s="1"/>
  <c r="E182" i="46"/>
  <c r="G182" i="46" s="1"/>
  <c r="E183" i="46"/>
  <c r="G183" i="46" s="1"/>
  <c r="E184" i="46"/>
  <c r="G184" i="46" s="1"/>
  <c r="E185" i="46"/>
  <c r="G185" i="46" s="1"/>
  <c r="E186" i="46"/>
  <c r="G186" i="46" s="1"/>
  <c r="E187" i="46"/>
  <c r="G187" i="46" s="1"/>
  <c r="E188" i="46"/>
  <c r="G188" i="46" s="1"/>
  <c r="S188" i="46" s="1"/>
  <c r="E189" i="46"/>
  <c r="G189" i="46" s="1"/>
  <c r="E190" i="46"/>
  <c r="G190" i="46" s="1"/>
  <c r="E191" i="46"/>
  <c r="G191" i="46" s="1"/>
  <c r="E192" i="46"/>
  <c r="G192" i="46" s="1"/>
  <c r="E193" i="46"/>
  <c r="G193" i="46" s="1"/>
  <c r="E194" i="46"/>
  <c r="G194" i="46" s="1"/>
  <c r="E195" i="46"/>
  <c r="G195" i="46" s="1"/>
  <c r="S195" i="46" s="1"/>
  <c r="E196" i="46"/>
  <c r="G196" i="46" s="1"/>
  <c r="E197" i="46"/>
  <c r="G197" i="46" s="1"/>
  <c r="E198" i="46"/>
  <c r="G198" i="46" s="1"/>
  <c r="S198" i="46" s="1"/>
  <c r="E199" i="46"/>
  <c r="G199" i="46" s="1"/>
  <c r="E200" i="46"/>
  <c r="G200" i="46" s="1"/>
  <c r="E201" i="46"/>
  <c r="G201" i="46" s="1"/>
  <c r="E202" i="46"/>
  <c r="G202" i="46" s="1"/>
  <c r="E203" i="46"/>
  <c r="G203" i="46" s="1"/>
  <c r="E204" i="46"/>
  <c r="G204" i="46" s="1"/>
  <c r="E205" i="46"/>
  <c r="G205" i="46" s="1"/>
  <c r="E206" i="46"/>
  <c r="G206" i="46" s="1"/>
  <c r="E207" i="46"/>
  <c r="G207" i="46" s="1"/>
  <c r="E208" i="46"/>
  <c r="G208" i="46" s="1"/>
  <c r="E209" i="46"/>
  <c r="G209" i="46" s="1"/>
  <c r="S209" i="46" s="1"/>
  <c r="E210" i="46"/>
  <c r="G210" i="46" s="1"/>
  <c r="E211" i="46"/>
  <c r="G211" i="46" s="1"/>
  <c r="E212" i="46"/>
  <c r="G212" i="46" s="1"/>
  <c r="E213" i="46"/>
  <c r="G213" i="46" s="1"/>
  <c r="E214" i="46"/>
  <c r="G214" i="46" s="1"/>
  <c r="E215" i="46"/>
  <c r="G215" i="46" s="1"/>
  <c r="E216" i="46"/>
  <c r="G216" i="46" s="1"/>
  <c r="E217" i="46"/>
  <c r="G217" i="46" s="1"/>
  <c r="E218" i="46"/>
  <c r="G218" i="46" s="1"/>
  <c r="E219" i="46"/>
  <c r="G219" i="46" s="1"/>
  <c r="E220" i="46"/>
  <c r="G220" i="46" s="1"/>
  <c r="E221" i="46"/>
  <c r="G221" i="46" s="1"/>
  <c r="S221" i="46" s="1"/>
  <c r="E222" i="46"/>
  <c r="G222" i="46" s="1"/>
  <c r="E223" i="46"/>
  <c r="G223" i="46" s="1"/>
  <c r="E224" i="46"/>
  <c r="G224" i="46" s="1"/>
  <c r="E225" i="46"/>
  <c r="G225" i="46" s="1"/>
  <c r="E226" i="46"/>
  <c r="G226" i="46" s="1"/>
  <c r="E227" i="46"/>
  <c r="G227" i="46" s="1"/>
  <c r="E228" i="46"/>
  <c r="G228" i="46" s="1"/>
  <c r="E229" i="46"/>
  <c r="G229" i="46" s="1"/>
  <c r="E230" i="46"/>
  <c r="G230" i="46" s="1"/>
  <c r="E231" i="46"/>
  <c r="G231" i="46" s="1"/>
  <c r="E232" i="46"/>
  <c r="G232" i="46" s="1"/>
  <c r="E233" i="46"/>
  <c r="G233" i="46" s="1"/>
  <c r="E234" i="46"/>
  <c r="G234" i="46" s="1"/>
  <c r="E235" i="46"/>
  <c r="G235" i="46" s="1"/>
  <c r="S235" i="46" s="1"/>
  <c r="E236" i="46"/>
  <c r="G236" i="46" s="1"/>
  <c r="E237" i="46"/>
  <c r="G237" i="46" s="1"/>
  <c r="E238" i="46"/>
  <c r="G238" i="46" s="1"/>
  <c r="E239" i="46"/>
  <c r="G239" i="46" s="1"/>
  <c r="E240" i="46"/>
  <c r="G240" i="46" s="1"/>
  <c r="E241" i="46"/>
  <c r="G241" i="46" s="1"/>
  <c r="E242" i="46"/>
  <c r="G242" i="46" s="1"/>
  <c r="E243" i="46"/>
  <c r="G243" i="46" s="1"/>
  <c r="E244" i="46"/>
  <c r="G244" i="46" s="1"/>
  <c r="S244" i="46" s="1"/>
  <c r="E245" i="46"/>
  <c r="G245" i="46" s="1"/>
  <c r="E246" i="46"/>
  <c r="G246" i="46" s="1"/>
  <c r="E247" i="46"/>
  <c r="G247" i="46" s="1"/>
  <c r="E248" i="46"/>
  <c r="G248" i="46" s="1"/>
  <c r="E249" i="46"/>
  <c r="G249" i="46" s="1"/>
  <c r="E250" i="46"/>
  <c r="G250" i="46" s="1"/>
  <c r="E251" i="46"/>
  <c r="G251" i="46" s="1"/>
  <c r="E252" i="46"/>
  <c r="G252" i="46" s="1"/>
  <c r="S252" i="46" s="1"/>
  <c r="E253" i="46"/>
  <c r="G253" i="46" s="1"/>
  <c r="E254" i="46"/>
  <c r="G254" i="46" s="1"/>
  <c r="E255" i="46"/>
  <c r="G255" i="46" s="1"/>
  <c r="E256" i="46"/>
  <c r="G256" i="46" s="1"/>
  <c r="E257" i="46"/>
  <c r="G257" i="46" s="1"/>
  <c r="E258" i="46"/>
  <c r="G258" i="46" s="1"/>
  <c r="E259" i="46"/>
  <c r="G259" i="46" s="1"/>
  <c r="S259" i="46" s="1"/>
  <c r="E260" i="46"/>
  <c r="G260" i="46" s="1"/>
  <c r="E261" i="46"/>
  <c r="G261" i="46" s="1"/>
  <c r="E262" i="46"/>
  <c r="G262" i="46" s="1"/>
  <c r="S262" i="46" s="1"/>
  <c r="E263" i="46"/>
  <c r="G263" i="46" s="1"/>
  <c r="E264" i="46"/>
  <c r="G264" i="46" s="1"/>
  <c r="E265" i="46"/>
  <c r="G265" i="46" s="1"/>
  <c r="E266" i="46"/>
  <c r="G266" i="46" s="1"/>
  <c r="E267" i="46"/>
  <c r="G267" i="46" s="1"/>
  <c r="E268" i="46"/>
  <c r="G268" i="46" s="1"/>
  <c r="E269" i="46"/>
  <c r="G269" i="46" s="1"/>
  <c r="E270" i="46"/>
  <c r="G270" i="46" s="1"/>
  <c r="E271" i="46"/>
  <c r="G271" i="46" s="1"/>
  <c r="E272" i="46"/>
  <c r="G272" i="46" s="1"/>
  <c r="E273" i="46"/>
  <c r="G273" i="46" s="1"/>
  <c r="S273" i="46" s="1"/>
  <c r="E274" i="46"/>
  <c r="G274" i="46" s="1"/>
  <c r="E275" i="46"/>
  <c r="G275" i="46" s="1"/>
  <c r="E276" i="46"/>
  <c r="G276" i="46" s="1"/>
  <c r="E277" i="46"/>
  <c r="G277" i="46" s="1"/>
  <c r="E278" i="46"/>
  <c r="G278" i="46" s="1"/>
  <c r="E279" i="46"/>
  <c r="G279" i="46" s="1"/>
  <c r="E280" i="46"/>
  <c r="G280" i="46" s="1"/>
  <c r="E281" i="46"/>
  <c r="G281" i="46" s="1"/>
  <c r="E282" i="46"/>
  <c r="G282" i="46" s="1"/>
  <c r="E283" i="46"/>
  <c r="G283" i="46" s="1"/>
  <c r="E284" i="46"/>
  <c r="G284" i="46" s="1"/>
  <c r="E285" i="46"/>
  <c r="G285" i="46" s="1"/>
  <c r="S285" i="46" s="1"/>
  <c r="E286" i="46"/>
  <c r="G286" i="46" s="1"/>
  <c r="E287" i="46"/>
  <c r="G287" i="46" s="1"/>
  <c r="E288" i="46"/>
  <c r="G288" i="46" s="1"/>
  <c r="E289" i="46"/>
  <c r="G289" i="46" s="1"/>
  <c r="E290" i="46"/>
  <c r="G290" i="46" s="1"/>
  <c r="E291" i="46"/>
  <c r="G291" i="46" s="1"/>
  <c r="E292" i="46"/>
  <c r="G292" i="46" s="1"/>
  <c r="E293" i="46"/>
  <c r="G293" i="46" s="1"/>
  <c r="E294" i="46"/>
  <c r="G294" i="46" s="1"/>
  <c r="E295" i="46"/>
  <c r="G295" i="46" s="1"/>
  <c r="E296" i="46"/>
  <c r="G296" i="46" s="1"/>
  <c r="E297" i="46"/>
  <c r="G297" i="46" s="1"/>
  <c r="E298" i="46"/>
  <c r="G298" i="46" s="1"/>
  <c r="E299" i="46"/>
  <c r="G299" i="46" s="1"/>
  <c r="S299" i="46" s="1"/>
  <c r="E300" i="46"/>
  <c r="G300" i="46" s="1"/>
  <c r="E301" i="46"/>
  <c r="G301" i="46" s="1"/>
  <c r="E302" i="46"/>
  <c r="G302" i="46" s="1"/>
  <c r="E303" i="46"/>
  <c r="G303" i="46" s="1"/>
  <c r="E304" i="46"/>
  <c r="G304" i="46" s="1"/>
  <c r="E305" i="46"/>
  <c r="G305" i="46" s="1"/>
  <c r="E306" i="46"/>
  <c r="G306" i="46" s="1"/>
  <c r="E307" i="46"/>
  <c r="G307" i="46" s="1"/>
  <c r="E308" i="46"/>
  <c r="G308" i="46" s="1"/>
  <c r="S308" i="46" s="1"/>
  <c r="E309" i="46"/>
  <c r="G309" i="46" s="1"/>
  <c r="E310" i="46"/>
  <c r="G310" i="46" s="1"/>
  <c r="E311" i="46"/>
  <c r="G311" i="46" s="1"/>
  <c r="E312" i="46"/>
  <c r="G312" i="46" s="1"/>
  <c r="E313" i="46"/>
  <c r="G313" i="46" s="1"/>
  <c r="E314" i="46"/>
  <c r="G314" i="46" s="1"/>
  <c r="E315" i="46"/>
  <c r="G315" i="46" s="1"/>
  <c r="E316" i="46"/>
  <c r="G316" i="46" s="1"/>
  <c r="S316" i="46" s="1"/>
  <c r="E317" i="46"/>
  <c r="G317" i="46" s="1"/>
  <c r="E318" i="46"/>
  <c r="G318" i="46" s="1"/>
  <c r="E319" i="46"/>
  <c r="G319" i="46" s="1"/>
  <c r="E320" i="46"/>
  <c r="G320" i="46" s="1"/>
  <c r="E321" i="46"/>
  <c r="G321" i="46" s="1"/>
  <c r="E322" i="46"/>
  <c r="G322" i="46" s="1"/>
  <c r="E323" i="46"/>
  <c r="G323" i="46" s="1"/>
  <c r="S323" i="46" s="1"/>
  <c r="E324" i="46"/>
  <c r="G324" i="46" s="1"/>
  <c r="E325" i="46"/>
  <c r="G325" i="46" s="1"/>
  <c r="E326" i="46"/>
  <c r="G326" i="46" s="1"/>
  <c r="S326" i="46" s="1"/>
  <c r="E327" i="46"/>
  <c r="G327" i="46" s="1"/>
  <c r="E328" i="46"/>
  <c r="G328" i="46" s="1"/>
  <c r="E329" i="46"/>
  <c r="G329" i="46" s="1"/>
  <c r="E330" i="46"/>
  <c r="G330" i="46" s="1"/>
  <c r="E331" i="46"/>
  <c r="G331" i="46" s="1"/>
  <c r="E332" i="46"/>
  <c r="G332" i="46" s="1"/>
  <c r="E333" i="46"/>
  <c r="G333" i="46" s="1"/>
  <c r="E334" i="46"/>
  <c r="G334" i="46" s="1"/>
  <c r="E335" i="46"/>
  <c r="G335" i="46" s="1"/>
  <c r="E336" i="46"/>
  <c r="G336" i="46" s="1"/>
  <c r="E337" i="46"/>
  <c r="G337" i="46" s="1"/>
  <c r="S337" i="46" s="1"/>
  <c r="E338" i="46"/>
  <c r="G338" i="46" s="1"/>
  <c r="E339" i="46"/>
  <c r="G339" i="46" s="1"/>
  <c r="E340" i="46"/>
  <c r="G340" i="46" s="1"/>
  <c r="E341" i="46"/>
  <c r="G341" i="46" s="1"/>
  <c r="E342" i="46"/>
  <c r="G342" i="46" s="1"/>
  <c r="E343" i="46"/>
  <c r="G343" i="46" s="1"/>
  <c r="E344" i="46"/>
  <c r="G344" i="46" s="1"/>
  <c r="E345" i="46"/>
  <c r="G345" i="46" s="1"/>
  <c r="E346" i="46"/>
  <c r="G346" i="46" s="1"/>
  <c r="E347" i="46"/>
  <c r="G347" i="46" s="1"/>
  <c r="E348" i="46"/>
  <c r="G348" i="46" s="1"/>
  <c r="E349" i="46"/>
  <c r="G349" i="46" s="1"/>
  <c r="S349" i="46" s="1"/>
  <c r="E350" i="46"/>
  <c r="G350" i="46" s="1"/>
  <c r="E351" i="46"/>
  <c r="G351" i="46" s="1"/>
  <c r="E352" i="46"/>
  <c r="G352" i="46" s="1"/>
  <c r="E353" i="46"/>
  <c r="G353" i="46" s="1"/>
  <c r="E354" i="46"/>
  <c r="G354" i="46" s="1"/>
  <c r="E355" i="46"/>
  <c r="G355" i="46" s="1"/>
  <c r="E356" i="46"/>
  <c r="G356" i="46" s="1"/>
  <c r="E357" i="46"/>
  <c r="G357" i="46" s="1"/>
  <c r="E358" i="46"/>
  <c r="G358" i="46" s="1"/>
  <c r="E359" i="46"/>
  <c r="G359" i="46" s="1"/>
  <c r="E360" i="46"/>
  <c r="G360" i="46" s="1"/>
  <c r="E361" i="46"/>
  <c r="G361" i="46" s="1"/>
  <c r="E362" i="46"/>
  <c r="G362" i="46" s="1"/>
  <c r="E363" i="46"/>
  <c r="G363" i="46" s="1"/>
  <c r="S363" i="46" s="1"/>
  <c r="E364" i="46"/>
  <c r="G364" i="46" s="1"/>
  <c r="E365" i="46"/>
  <c r="G365" i="46" s="1"/>
  <c r="E366" i="46"/>
  <c r="G366" i="46" s="1"/>
  <c r="E367" i="46"/>
  <c r="G367" i="46" s="1"/>
  <c r="E368" i="46"/>
  <c r="G368" i="46" s="1"/>
  <c r="E369" i="46"/>
  <c r="G369" i="46" s="1"/>
  <c r="E370" i="46"/>
  <c r="G370" i="46" s="1"/>
  <c r="E371" i="46"/>
  <c r="G371" i="46" s="1"/>
  <c r="E372" i="46"/>
  <c r="G372" i="46" s="1"/>
  <c r="S372" i="46" s="1"/>
  <c r="E373" i="46"/>
  <c r="G373" i="46" s="1"/>
  <c r="E374" i="46"/>
  <c r="G374" i="46" s="1"/>
  <c r="E375" i="46"/>
  <c r="G375" i="46" s="1"/>
  <c r="E376" i="46"/>
  <c r="G376" i="46" s="1"/>
  <c r="E377" i="46"/>
  <c r="G377" i="46" s="1"/>
  <c r="E378" i="46"/>
  <c r="G378" i="46" s="1"/>
  <c r="E379" i="46"/>
  <c r="G379" i="46" s="1"/>
  <c r="E380" i="46"/>
  <c r="G380" i="46" s="1"/>
  <c r="S380" i="46" s="1"/>
  <c r="E381" i="46"/>
  <c r="G381" i="46" s="1"/>
  <c r="E382" i="46"/>
  <c r="G382" i="46" s="1"/>
  <c r="E383" i="46"/>
  <c r="G383" i="46" s="1"/>
  <c r="E384" i="46"/>
  <c r="G384" i="46" s="1"/>
  <c r="E385" i="46"/>
  <c r="G385" i="46" s="1"/>
  <c r="E386" i="46"/>
  <c r="G386" i="46" s="1"/>
  <c r="E387" i="46"/>
  <c r="G387" i="46" s="1"/>
  <c r="S387" i="46" s="1"/>
  <c r="E388" i="46"/>
  <c r="G388" i="46" s="1"/>
  <c r="E389" i="46"/>
  <c r="G389" i="46" s="1"/>
  <c r="E390" i="46"/>
  <c r="G390" i="46" s="1"/>
  <c r="S390" i="46" s="1"/>
  <c r="E391" i="46"/>
  <c r="G391" i="46" s="1"/>
  <c r="E392" i="46"/>
  <c r="G392" i="46" s="1"/>
  <c r="E393" i="46"/>
  <c r="G393" i="46" s="1"/>
  <c r="E394" i="46"/>
  <c r="G394" i="46" s="1"/>
  <c r="E395" i="46"/>
  <c r="G395" i="46" s="1"/>
  <c r="E396" i="46"/>
  <c r="G396" i="46" s="1"/>
  <c r="E397" i="46"/>
  <c r="G397" i="46" s="1"/>
  <c r="E398" i="46"/>
  <c r="G398" i="46" s="1"/>
  <c r="E399" i="46"/>
  <c r="G399" i="46" s="1"/>
  <c r="E400" i="46"/>
  <c r="G400" i="46" s="1"/>
  <c r="E401" i="46"/>
  <c r="G401" i="46" s="1"/>
  <c r="S401" i="46" s="1"/>
  <c r="E402" i="46"/>
  <c r="G402" i="46" s="1"/>
  <c r="E403" i="46"/>
  <c r="G403" i="46" s="1"/>
  <c r="E404" i="46"/>
  <c r="G404" i="46" s="1"/>
  <c r="E405" i="46"/>
  <c r="G405" i="46" s="1"/>
  <c r="E406" i="46"/>
  <c r="G406" i="46" s="1"/>
  <c r="E407" i="46"/>
  <c r="G407" i="46" s="1"/>
  <c r="E408" i="46"/>
  <c r="G408" i="46" s="1"/>
  <c r="E409" i="46"/>
  <c r="G409" i="46" s="1"/>
  <c r="E410" i="46"/>
  <c r="G410" i="46" s="1"/>
  <c r="E411" i="46"/>
  <c r="G411" i="46" s="1"/>
  <c r="E412" i="46"/>
  <c r="G412" i="46" s="1"/>
  <c r="E413" i="46"/>
  <c r="G413" i="46" s="1"/>
  <c r="S413" i="46" s="1"/>
  <c r="E414" i="46"/>
  <c r="G414" i="46" s="1"/>
  <c r="E415" i="46"/>
  <c r="G415" i="46" s="1"/>
  <c r="E416" i="46"/>
  <c r="G416" i="46" s="1"/>
  <c r="E417" i="46"/>
  <c r="G417" i="46" s="1"/>
  <c r="E418" i="46"/>
  <c r="G418" i="46" s="1"/>
  <c r="E419" i="46"/>
  <c r="G419" i="46" s="1"/>
  <c r="E420" i="46"/>
  <c r="G420" i="46" s="1"/>
  <c r="E421" i="46"/>
  <c r="G421" i="46" s="1"/>
  <c r="E422" i="46"/>
  <c r="G422" i="46" s="1"/>
  <c r="E423" i="46"/>
  <c r="G423" i="46" s="1"/>
  <c r="E424" i="46"/>
  <c r="G424" i="46" s="1"/>
  <c r="E425" i="46"/>
  <c r="G425" i="46" s="1"/>
  <c r="E426" i="46"/>
  <c r="G426" i="46" s="1"/>
  <c r="E427" i="46"/>
  <c r="G427" i="46" s="1"/>
  <c r="S427" i="46" s="1"/>
  <c r="E428" i="46"/>
  <c r="G428" i="46" s="1"/>
  <c r="E429" i="46"/>
  <c r="G429" i="46" s="1"/>
  <c r="E430" i="46"/>
  <c r="G430" i="46" s="1"/>
  <c r="E431" i="46"/>
  <c r="G431" i="46" s="1"/>
  <c r="E432" i="46"/>
  <c r="G432" i="46" s="1"/>
  <c r="E433" i="46"/>
  <c r="G433" i="46" s="1"/>
  <c r="E434" i="46"/>
  <c r="G434" i="46" s="1"/>
  <c r="E435" i="46"/>
  <c r="G435" i="46" s="1"/>
  <c r="E436" i="46"/>
  <c r="G436" i="46" s="1"/>
  <c r="S436" i="46" s="1"/>
  <c r="E437" i="46"/>
  <c r="G437" i="46" s="1"/>
  <c r="E438" i="46"/>
  <c r="G438" i="46" s="1"/>
  <c r="E439" i="46"/>
  <c r="G439" i="46" s="1"/>
  <c r="E440" i="46"/>
  <c r="G440" i="46" s="1"/>
  <c r="E441" i="46"/>
  <c r="G441" i="46" s="1"/>
  <c r="E442" i="46"/>
  <c r="G442" i="46" s="1"/>
  <c r="E443" i="46"/>
  <c r="G443" i="46" s="1"/>
  <c r="E444" i="46"/>
  <c r="G444" i="46" s="1"/>
  <c r="S444" i="46" s="1"/>
  <c r="E445" i="46"/>
  <c r="G445" i="46" s="1"/>
  <c r="E446" i="46"/>
  <c r="G446" i="46" s="1"/>
  <c r="E447" i="46"/>
  <c r="G447" i="46" s="1"/>
  <c r="E448" i="46"/>
  <c r="G448" i="46" s="1"/>
  <c r="E449" i="46"/>
  <c r="G449" i="46" s="1"/>
  <c r="E450" i="46"/>
  <c r="G450" i="46" s="1"/>
  <c r="E451" i="46"/>
  <c r="G451" i="46" s="1"/>
  <c r="S451" i="46" s="1"/>
  <c r="E452" i="46"/>
  <c r="G452" i="46" s="1"/>
  <c r="E453" i="46"/>
  <c r="G453" i="46" s="1"/>
  <c r="E6" i="46"/>
  <c r="G6" i="46" s="1"/>
  <c r="C7" i="49"/>
  <c r="E7" i="49" s="1"/>
  <c r="C31" i="49"/>
  <c r="E31" i="49" s="1"/>
  <c r="C32" i="49"/>
  <c r="E32" i="49" s="1"/>
  <c r="C33" i="49"/>
  <c r="E33" i="49" s="1"/>
  <c r="C34" i="49"/>
  <c r="E34" i="49" s="1"/>
  <c r="C35" i="49"/>
  <c r="E35" i="49" s="1"/>
  <c r="C36" i="49"/>
  <c r="E36" i="49" s="1"/>
  <c r="C37" i="49"/>
  <c r="E37" i="49" s="1"/>
  <c r="C38" i="49"/>
  <c r="E38" i="49" s="1"/>
  <c r="C39" i="49"/>
  <c r="E39" i="49" s="1"/>
  <c r="C40" i="49"/>
  <c r="E40" i="49" s="1"/>
  <c r="C41" i="49"/>
  <c r="E41" i="49" s="1"/>
  <c r="C42" i="49"/>
  <c r="E42" i="49" s="1"/>
  <c r="C43" i="49"/>
  <c r="E43" i="49" s="1"/>
  <c r="C44" i="49"/>
  <c r="E44" i="49" s="1"/>
  <c r="C45" i="49"/>
  <c r="E45" i="49" s="1"/>
  <c r="C46" i="49"/>
  <c r="E46" i="49" s="1"/>
  <c r="C47" i="49"/>
  <c r="E47" i="49" s="1"/>
  <c r="C48" i="49"/>
  <c r="E48" i="49" s="1"/>
  <c r="C49" i="49"/>
  <c r="E49" i="49" s="1"/>
  <c r="C50" i="49"/>
  <c r="E50" i="49" s="1"/>
  <c r="C51" i="49"/>
  <c r="E51" i="49" s="1"/>
  <c r="C52" i="49"/>
  <c r="E52" i="49" s="1"/>
  <c r="C53" i="49"/>
  <c r="E53" i="49" s="1"/>
  <c r="C54" i="49"/>
  <c r="E54" i="49" s="1"/>
  <c r="C21" i="49"/>
  <c r="E21" i="49" s="1"/>
  <c r="C22" i="49"/>
  <c r="E22" i="49" s="1"/>
  <c r="C23" i="49"/>
  <c r="E23" i="49" s="1"/>
  <c r="C24" i="49"/>
  <c r="E24" i="49" s="1"/>
  <c r="C25" i="49"/>
  <c r="E25" i="49" s="1"/>
  <c r="C26" i="49"/>
  <c r="E26" i="49" s="1"/>
  <c r="C27" i="49"/>
  <c r="E27" i="49" s="1"/>
  <c r="C28" i="49"/>
  <c r="E28" i="49" s="1"/>
  <c r="C29" i="49"/>
  <c r="E29" i="49" s="1"/>
  <c r="C30" i="49"/>
  <c r="E30" i="49" s="1"/>
  <c r="C13" i="49"/>
  <c r="E13" i="49" s="1"/>
  <c r="C14" i="49"/>
  <c r="E14" i="49" s="1"/>
  <c r="C15" i="49"/>
  <c r="E15" i="49" s="1"/>
  <c r="C16" i="49"/>
  <c r="E16" i="49" s="1"/>
  <c r="C17" i="49"/>
  <c r="E17" i="49" s="1"/>
  <c r="C18" i="49"/>
  <c r="E18" i="49" s="1"/>
  <c r="C19" i="49"/>
  <c r="E19" i="49" s="1"/>
  <c r="C20" i="49"/>
  <c r="E20" i="49" s="1"/>
  <c r="C8" i="49"/>
  <c r="E8" i="49" s="1"/>
  <c r="C9" i="49"/>
  <c r="E9" i="49" s="1"/>
  <c r="C10" i="49"/>
  <c r="E10" i="49" s="1"/>
  <c r="C11" i="49"/>
  <c r="E11" i="49" s="1"/>
  <c r="C12" i="49"/>
  <c r="E12" i="49" s="1"/>
  <c r="A6" i="49"/>
  <c r="O6" i="46" s="1"/>
  <c r="A8" i="49"/>
  <c r="S6" i="46" l="1"/>
  <c r="Q6" i="46"/>
  <c r="P6" i="46"/>
  <c r="D122" i="21" l="1"/>
  <c r="D123" i="21"/>
  <c r="D124" i="21"/>
  <c r="D125" i="21"/>
  <c r="D126" i="21"/>
  <c r="D127" i="21"/>
  <c r="D128" i="21"/>
  <c r="D129" i="21"/>
  <c r="D130" i="2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02" i="50"/>
  <c r="B203" i="50"/>
  <c r="B204" i="50"/>
  <c r="B205" i="50"/>
  <c r="B206" i="50"/>
  <c r="B207" i="50"/>
  <c r="B208" i="50"/>
  <c r="B209" i="50"/>
  <c r="B210" i="50"/>
  <c r="B211" i="50"/>
  <c r="B212" i="50"/>
  <c r="B213" i="50"/>
  <c r="B214" i="50"/>
  <c r="B215" i="50"/>
  <c r="B216" i="50"/>
  <c r="B217" i="50"/>
  <c r="B218" i="50"/>
  <c r="B219" i="50"/>
  <c r="B220" i="50"/>
  <c r="B221" i="50"/>
  <c r="B222" i="50"/>
  <c r="B223" i="50"/>
  <c r="B224" i="50"/>
  <c r="B225" i="50"/>
  <c r="B226" i="50"/>
  <c r="B227" i="50"/>
  <c r="B228" i="50"/>
  <c r="B229" i="50"/>
  <c r="B230" i="50"/>
  <c r="B231" i="50"/>
  <c r="B232" i="50"/>
  <c r="B233" i="50"/>
  <c r="B234" i="50"/>
  <c r="B235" i="50"/>
  <c r="B236" i="50"/>
  <c r="B237" i="50"/>
  <c r="B238" i="50"/>
  <c r="B239" i="50"/>
  <c r="B240" i="50"/>
  <c r="B241" i="50"/>
  <c r="B242" i="50"/>
  <c r="B243" i="50"/>
  <c r="B244" i="50"/>
  <c r="B245" i="50"/>
  <c r="B246" i="50"/>
  <c r="B247" i="50"/>
  <c r="B248" i="50"/>
  <c r="B249" i="50"/>
  <c r="B250" i="50"/>
  <c r="B251" i="50"/>
  <c r="B252" i="50"/>
  <c r="B253" i="50"/>
  <c r="B254" i="50"/>
  <c r="B255" i="50"/>
  <c r="B256" i="50"/>
  <c r="B257" i="50"/>
  <c r="B258" i="50"/>
  <c r="B259" i="50"/>
  <c r="B260" i="50"/>
  <c r="B261" i="50"/>
  <c r="B262" i="50"/>
  <c r="B263" i="50"/>
  <c r="B264" i="50"/>
  <c r="B265" i="50"/>
  <c r="B266" i="50"/>
  <c r="B267" i="50"/>
  <c r="B268" i="50"/>
  <c r="B269" i="50"/>
  <c r="B270" i="50"/>
  <c r="B271" i="50"/>
  <c r="B272" i="50"/>
  <c r="B273" i="50"/>
  <c r="B274" i="50"/>
  <c r="B275" i="50"/>
  <c r="B276" i="50"/>
  <c r="B277" i="50"/>
  <c r="B278" i="50"/>
  <c r="B279" i="50"/>
  <c r="B280" i="50"/>
  <c r="B281" i="50"/>
  <c r="B282" i="50"/>
  <c r="B283" i="50"/>
  <c r="B284" i="50"/>
  <c r="B285" i="50"/>
  <c r="B286" i="50"/>
  <c r="B287" i="50"/>
  <c r="B288" i="50"/>
  <c r="B289" i="50"/>
  <c r="B290" i="50"/>
  <c r="B291" i="50"/>
  <c r="B292" i="50"/>
  <c r="B293" i="50"/>
  <c r="B294" i="50"/>
  <c r="B295" i="50"/>
  <c r="B296" i="50"/>
  <c r="B297" i="50"/>
  <c r="B298" i="50"/>
  <c r="B299" i="50"/>
  <c r="B300" i="50"/>
  <c r="B301" i="50"/>
  <c r="B302" i="50"/>
  <c r="B303" i="50"/>
  <c r="B304" i="50"/>
  <c r="B305" i="50"/>
  <c r="B306" i="50"/>
  <c r="B307" i="50"/>
  <c r="B308" i="50"/>
  <c r="B309" i="50"/>
  <c r="B310" i="50"/>
  <c r="B311" i="50"/>
  <c r="B312" i="50"/>
  <c r="B313" i="50"/>
  <c r="B314" i="50"/>
  <c r="B315" i="50"/>
  <c r="B316" i="50"/>
  <c r="B317" i="50"/>
  <c r="B318" i="50"/>
  <c r="B319" i="50"/>
  <c r="B320" i="50"/>
  <c r="B321" i="50"/>
  <c r="B322" i="50"/>
  <c r="B323" i="50"/>
  <c r="B324" i="50"/>
  <c r="B325" i="50"/>
  <c r="B326" i="50"/>
  <c r="B327" i="50"/>
  <c r="B328" i="50"/>
  <c r="B329" i="50"/>
  <c r="B330" i="50"/>
  <c r="B331" i="50"/>
  <c r="B332" i="50"/>
  <c r="B333" i="50"/>
  <c r="B334" i="50"/>
  <c r="B335" i="50"/>
  <c r="B336" i="50"/>
  <c r="B337" i="50"/>
  <c r="B338" i="50"/>
  <c r="B339" i="50"/>
  <c r="B340" i="50"/>
  <c r="B341" i="50"/>
  <c r="B342" i="50"/>
  <c r="B343" i="50"/>
  <c r="B344" i="50"/>
  <c r="B345" i="50"/>
  <c r="B346" i="50"/>
  <c r="B347" i="50"/>
  <c r="B348" i="50"/>
  <c r="B349" i="50"/>
  <c r="B350" i="50"/>
  <c r="B351" i="50"/>
  <c r="B352" i="50"/>
  <c r="B353" i="50"/>
  <c r="B354" i="50"/>
  <c r="B355" i="50"/>
  <c r="B356" i="50"/>
  <c r="B357" i="50"/>
  <c r="B358" i="50"/>
  <c r="B359" i="50"/>
  <c r="B360" i="50"/>
  <c r="B361" i="50"/>
  <c r="B362" i="50"/>
  <c r="B363" i="50"/>
  <c r="B364" i="50"/>
  <c r="B365" i="50"/>
  <c r="B366" i="50"/>
  <c r="B367" i="50"/>
  <c r="B368" i="50"/>
  <c r="B369" i="50"/>
  <c r="B370" i="50"/>
  <c r="B371" i="50"/>
  <c r="B372" i="50"/>
  <c r="B373" i="50"/>
  <c r="B374" i="50"/>
  <c r="B375" i="50"/>
  <c r="B376" i="50"/>
  <c r="B377" i="50"/>
  <c r="B378" i="50"/>
  <c r="B379" i="50"/>
  <c r="B380" i="50"/>
  <c r="B381" i="50"/>
  <c r="B382" i="50"/>
  <c r="B383" i="50"/>
  <c r="B384" i="50"/>
  <c r="B385" i="50"/>
  <c r="B386" i="50"/>
  <c r="B387" i="50"/>
  <c r="B388" i="50"/>
  <c r="B389" i="50"/>
  <c r="B390" i="50"/>
  <c r="B391" i="50"/>
  <c r="B392" i="50"/>
  <c r="B393" i="50"/>
  <c r="B394" i="50"/>
  <c r="B395" i="50"/>
  <c r="B396" i="50"/>
  <c r="B397" i="50"/>
  <c r="B398" i="50"/>
  <c r="B399" i="50"/>
  <c r="B400" i="50"/>
  <c r="B401" i="50"/>
  <c r="B402" i="50"/>
  <c r="B403" i="50"/>
  <c r="B404" i="50"/>
  <c r="B405" i="50"/>
  <c r="B406" i="50"/>
  <c r="B407" i="50"/>
  <c r="B408" i="50"/>
  <c r="B409" i="50"/>
  <c r="B410" i="50"/>
  <c r="B411" i="50"/>
  <c r="B412" i="50"/>
  <c r="B413" i="50"/>
  <c r="B414" i="50"/>
  <c r="B415" i="50"/>
  <c r="B416" i="50"/>
  <c r="B417" i="50"/>
  <c r="B418" i="50"/>
  <c r="B419" i="50"/>
  <c r="B420" i="50"/>
  <c r="B421" i="50"/>
  <c r="B422" i="50"/>
  <c r="B423" i="50"/>
  <c r="B424" i="50"/>
  <c r="B425" i="50"/>
  <c r="B426" i="50"/>
  <c r="B427" i="50"/>
  <c r="B428" i="50"/>
  <c r="B429" i="50"/>
  <c r="B430" i="50"/>
  <c r="B431" i="50"/>
  <c r="B432" i="50"/>
  <c r="B433" i="50"/>
  <c r="B434" i="50"/>
  <c r="B435" i="50"/>
  <c r="B436" i="50"/>
  <c r="B437" i="50"/>
  <c r="B438" i="50"/>
  <c r="B439" i="50"/>
  <c r="B440" i="50"/>
  <c r="B441" i="50"/>
  <c r="B442" i="50"/>
  <c r="B443" i="50"/>
  <c r="B444" i="50"/>
  <c r="B445" i="50"/>
  <c r="B446" i="50"/>
  <c r="B447" i="50"/>
  <c r="B448" i="50"/>
  <c r="B449" i="50"/>
  <c r="B450" i="50"/>
  <c r="B3" i="50"/>
  <c r="B78" i="21"/>
  <c r="C78" i="21"/>
  <c r="D78" i="21"/>
  <c r="B79" i="21"/>
  <c r="C79" i="21"/>
  <c r="D79" i="21"/>
  <c r="B80" i="21"/>
  <c r="C80" i="21"/>
  <c r="D80" i="21"/>
  <c r="B81" i="21"/>
  <c r="C81" i="21"/>
  <c r="D81" i="21"/>
  <c r="B82" i="21"/>
  <c r="C82" i="21"/>
  <c r="D82" i="21"/>
  <c r="B83" i="21"/>
  <c r="C83" i="21"/>
  <c r="D83" i="21"/>
  <c r="B84" i="21"/>
  <c r="C84" i="21"/>
  <c r="D84" i="21"/>
  <c r="B85" i="21"/>
  <c r="C85" i="21"/>
  <c r="D85" i="21"/>
  <c r="B86" i="21"/>
  <c r="C86" i="21"/>
  <c r="D86" i="21"/>
  <c r="B87" i="21"/>
  <c r="C87" i="21"/>
  <c r="D87" i="21"/>
  <c r="B88" i="21"/>
  <c r="C88" i="21"/>
  <c r="D88" i="21"/>
  <c r="B89" i="21"/>
  <c r="C89" i="21"/>
  <c r="D89" i="21"/>
  <c r="B90" i="21"/>
  <c r="C90" i="21"/>
  <c r="D90" i="21"/>
  <c r="B91" i="21"/>
  <c r="C91" i="21"/>
  <c r="D91" i="21"/>
  <c r="B92" i="21"/>
  <c r="C92" i="21"/>
  <c r="D92" i="21"/>
  <c r="B93" i="21"/>
  <c r="C93" i="21"/>
  <c r="D93" i="21"/>
  <c r="B94" i="21"/>
  <c r="C94" i="21"/>
  <c r="D94" i="21"/>
  <c r="B95" i="21"/>
  <c r="C95" i="21"/>
  <c r="D95" i="21"/>
  <c r="B96" i="21"/>
  <c r="C96" i="21"/>
  <c r="D96" i="21"/>
  <c r="B97" i="21"/>
  <c r="C97" i="21"/>
  <c r="D97" i="21"/>
  <c r="B98" i="21"/>
  <c r="C98" i="21"/>
  <c r="D98" i="21"/>
  <c r="B99" i="21"/>
  <c r="C99" i="21"/>
  <c r="D99" i="21"/>
  <c r="B100" i="21"/>
  <c r="C100" i="21"/>
  <c r="D100" i="21"/>
  <c r="B101" i="21"/>
  <c r="C101" i="21"/>
  <c r="D101" i="21"/>
  <c r="B102" i="21"/>
  <c r="C102" i="21"/>
  <c r="D102" i="21"/>
  <c r="B103" i="21"/>
  <c r="C103" i="21"/>
  <c r="D103" i="21"/>
  <c r="B104" i="21"/>
  <c r="C104" i="21"/>
  <c r="D104" i="21"/>
  <c r="B105" i="21"/>
  <c r="C105" i="21"/>
  <c r="D105" i="21"/>
  <c r="B106" i="21"/>
  <c r="C106" i="21"/>
  <c r="D106" i="21"/>
  <c r="B107" i="21"/>
  <c r="C107" i="21"/>
  <c r="D107" i="21"/>
  <c r="B108" i="21"/>
  <c r="C108" i="21"/>
  <c r="D108" i="21"/>
  <c r="B109" i="21"/>
  <c r="C109" i="21"/>
  <c r="D109" i="21"/>
  <c r="B110" i="21"/>
  <c r="C110" i="21"/>
  <c r="D110" i="21"/>
  <c r="B111" i="21"/>
  <c r="C111" i="21"/>
  <c r="D111" i="21"/>
  <c r="B112" i="21"/>
  <c r="C112" i="21"/>
  <c r="D112" i="21"/>
  <c r="B113" i="21"/>
  <c r="C113" i="21"/>
  <c r="D113" i="21"/>
  <c r="B114" i="21"/>
  <c r="C114" i="21"/>
  <c r="D114" i="21"/>
  <c r="B115" i="21"/>
  <c r="C115" i="21"/>
  <c r="D115" i="21"/>
  <c r="B116" i="21"/>
  <c r="C116" i="21"/>
  <c r="D116" i="21"/>
  <c r="B117" i="21"/>
  <c r="C117" i="21"/>
  <c r="D117" i="21"/>
  <c r="B118" i="21"/>
  <c r="C118" i="21"/>
  <c r="D118" i="21"/>
  <c r="B119" i="21"/>
  <c r="C119" i="21"/>
  <c r="D119" i="21"/>
  <c r="B120" i="21"/>
  <c r="C120" i="21"/>
  <c r="D120" i="21"/>
  <c r="B121" i="21"/>
  <c r="C121" i="21"/>
  <c r="D121" i="21"/>
  <c r="B122" i="21"/>
  <c r="C122" i="21"/>
  <c r="B123" i="21"/>
  <c r="C123" i="21"/>
  <c r="B124" i="21"/>
  <c r="C124" i="21"/>
  <c r="B125" i="21"/>
  <c r="C125" i="21"/>
  <c r="B126" i="21"/>
  <c r="C126" i="21"/>
  <c r="B127" i="21"/>
  <c r="C127" i="21"/>
  <c r="B128" i="21"/>
  <c r="C128" i="21"/>
  <c r="B129" i="21"/>
  <c r="C129" i="21"/>
  <c r="B130" i="21"/>
  <c r="C130" i="21"/>
  <c r="B131" i="21"/>
  <c r="C131" i="21"/>
  <c r="D131" i="21"/>
  <c r="B132" i="21"/>
  <c r="C132" i="21"/>
  <c r="D132" i="21"/>
  <c r="B133" i="21"/>
  <c r="C133" i="21"/>
  <c r="D133" i="21"/>
  <c r="B134" i="21"/>
  <c r="C134" i="21"/>
  <c r="D134" i="21"/>
  <c r="B135" i="21"/>
  <c r="C135" i="21"/>
  <c r="D135" i="21"/>
  <c r="B136" i="21"/>
  <c r="C136" i="21"/>
  <c r="D136" i="21"/>
  <c r="B137" i="21"/>
  <c r="C137" i="21"/>
  <c r="D137" i="21"/>
  <c r="B138" i="21"/>
  <c r="C138" i="21"/>
  <c r="D138" i="21"/>
  <c r="B139" i="21"/>
  <c r="C139" i="21"/>
  <c r="D139" i="21"/>
  <c r="B140" i="21"/>
  <c r="C140" i="21"/>
  <c r="D140" i="21"/>
  <c r="B141" i="21"/>
  <c r="C141" i="21"/>
  <c r="D141" i="21"/>
  <c r="B142" i="21"/>
  <c r="C142" i="21"/>
  <c r="D142" i="21"/>
  <c r="B143" i="21"/>
  <c r="C143" i="21"/>
  <c r="D143" i="21"/>
  <c r="B144" i="21"/>
  <c r="C144" i="21"/>
  <c r="D144" i="21"/>
  <c r="B145" i="21"/>
  <c r="C145" i="21"/>
  <c r="D145" i="21"/>
  <c r="B146" i="21"/>
  <c r="C146" i="21"/>
  <c r="D146" i="21"/>
  <c r="B147" i="21"/>
  <c r="C147" i="21"/>
  <c r="D147" i="21"/>
  <c r="B148" i="21"/>
  <c r="C148" i="21"/>
  <c r="D148" i="21"/>
  <c r="B149" i="21"/>
  <c r="C149" i="21"/>
  <c r="D149" i="21"/>
  <c r="B150" i="21"/>
  <c r="C150" i="21"/>
  <c r="D150" i="21"/>
  <c r="B151" i="21"/>
  <c r="C151" i="21"/>
  <c r="D151" i="21"/>
  <c r="B152" i="21"/>
  <c r="C152" i="21"/>
  <c r="D152" i="21"/>
  <c r="B153" i="21"/>
  <c r="C153" i="21"/>
  <c r="D153" i="21"/>
  <c r="B154" i="21"/>
  <c r="C154" i="21"/>
  <c r="D154" i="21"/>
  <c r="B155" i="21"/>
  <c r="C155" i="21"/>
  <c r="D155" i="21"/>
  <c r="B156" i="21"/>
  <c r="C156" i="21"/>
  <c r="D156" i="21"/>
  <c r="B157" i="21"/>
  <c r="C157" i="21"/>
  <c r="D157" i="21"/>
  <c r="B158" i="21"/>
  <c r="C158" i="21"/>
  <c r="D158" i="21"/>
  <c r="B159" i="21"/>
  <c r="C159" i="21"/>
  <c r="D159" i="21"/>
  <c r="B160" i="21"/>
  <c r="C160" i="21"/>
  <c r="D160" i="21"/>
  <c r="B161" i="21"/>
  <c r="C161" i="21"/>
  <c r="D161" i="21"/>
  <c r="B162" i="21"/>
  <c r="C162" i="21"/>
  <c r="D162" i="21"/>
  <c r="B163" i="21"/>
  <c r="C163" i="21"/>
  <c r="D163" i="21"/>
  <c r="B164" i="21"/>
  <c r="C164" i="21"/>
  <c r="D164" i="21"/>
  <c r="B165" i="21"/>
  <c r="C165" i="21"/>
  <c r="D165" i="21"/>
  <c r="B166" i="21"/>
  <c r="C166" i="21"/>
  <c r="D166" i="21"/>
  <c r="B167" i="21"/>
  <c r="C167" i="21"/>
  <c r="D167" i="21"/>
  <c r="B168" i="21"/>
  <c r="C168" i="21"/>
  <c r="D168" i="21"/>
  <c r="B169" i="21"/>
  <c r="C169" i="21"/>
  <c r="D169" i="21"/>
  <c r="B170" i="21"/>
  <c r="C170" i="21"/>
  <c r="D170" i="21"/>
  <c r="B171" i="21"/>
  <c r="C171" i="21"/>
  <c r="D171" i="21"/>
  <c r="B172" i="21"/>
  <c r="C172" i="21"/>
  <c r="D172" i="21"/>
  <c r="B173" i="21"/>
  <c r="C173" i="21"/>
  <c r="D173" i="21"/>
  <c r="B174" i="21"/>
  <c r="C174" i="21"/>
  <c r="D174" i="21"/>
  <c r="B175" i="21"/>
  <c r="C175" i="21"/>
  <c r="D175" i="21"/>
  <c r="B176" i="21"/>
  <c r="C176" i="21"/>
  <c r="D176" i="21"/>
  <c r="B177" i="21"/>
  <c r="C177" i="21"/>
  <c r="D177" i="21"/>
  <c r="B178" i="21"/>
  <c r="C178" i="21"/>
  <c r="D178" i="21"/>
  <c r="B179" i="21"/>
  <c r="C179" i="21"/>
  <c r="D179" i="21"/>
  <c r="B180" i="21"/>
  <c r="C180" i="21"/>
  <c r="D180" i="21"/>
  <c r="B181" i="21"/>
  <c r="C181" i="21"/>
  <c r="D181" i="21"/>
  <c r="B182" i="21"/>
  <c r="C182" i="21"/>
  <c r="D182" i="21"/>
  <c r="B183" i="21"/>
  <c r="C183" i="21"/>
  <c r="D183" i="21"/>
  <c r="B184" i="21"/>
  <c r="C184" i="21"/>
  <c r="D184" i="21"/>
  <c r="B185" i="21"/>
  <c r="C185" i="21"/>
  <c r="D185" i="21"/>
  <c r="B186" i="21"/>
  <c r="C186" i="21"/>
  <c r="D186" i="21"/>
  <c r="B187" i="21"/>
  <c r="C187" i="21"/>
  <c r="D187" i="21"/>
  <c r="B188" i="21"/>
  <c r="C188" i="21"/>
  <c r="D188" i="21"/>
  <c r="B189" i="21"/>
  <c r="C189" i="21"/>
  <c r="D189" i="21"/>
  <c r="B190" i="21"/>
  <c r="C190" i="21"/>
  <c r="D190" i="21"/>
  <c r="B191" i="21"/>
  <c r="C191" i="21"/>
  <c r="D191" i="21"/>
  <c r="B192" i="21"/>
  <c r="C192" i="21"/>
  <c r="D192" i="21"/>
  <c r="B193" i="21"/>
  <c r="C193" i="21"/>
  <c r="D193" i="21"/>
  <c r="B194" i="21"/>
  <c r="C194" i="21"/>
  <c r="D194" i="21"/>
  <c r="B195" i="21"/>
  <c r="C195" i="21"/>
  <c r="D195" i="21"/>
  <c r="B196" i="21"/>
  <c r="C196" i="21"/>
  <c r="D196" i="21"/>
  <c r="B197" i="21"/>
  <c r="C197" i="21"/>
  <c r="D197" i="21"/>
  <c r="B198" i="21"/>
  <c r="C198" i="21"/>
  <c r="D198" i="21"/>
  <c r="B199" i="21"/>
  <c r="C199" i="21"/>
  <c r="D199" i="21"/>
  <c r="B200" i="21"/>
  <c r="C200" i="21"/>
  <c r="D200" i="21"/>
  <c r="B201" i="21"/>
  <c r="C201" i="21"/>
  <c r="D201" i="21"/>
  <c r="B202" i="21"/>
  <c r="C202" i="21"/>
  <c r="D202" i="21"/>
  <c r="B203" i="21"/>
  <c r="C203" i="21"/>
  <c r="D203" i="21"/>
  <c r="B204" i="21"/>
  <c r="C204" i="21"/>
  <c r="D204" i="21"/>
  <c r="B205" i="21"/>
  <c r="C205" i="21"/>
  <c r="D205" i="21"/>
  <c r="B206" i="21"/>
  <c r="C206" i="21"/>
  <c r="D206" i="21"/>
  <c r="B207" i="21"/>
  <c r="C207" i="21"/>
  <c r="D207" i="21"/>
  <c r="B208" i="21"/>
  <c r="C208" i="21"/>
  <c r="D208" i="21"/>
  <c r="B209" i="21"/>
  <c r="C209" i="21"/>
  <c r="D209" i="21"/>
  <c r="B210" i="21"/>
  <c r="C210" i="21"/>
  <c r="D210" i="21"/>
  <c r="B211" i="21"/>
  <c r="C211" i="21"/>
  <c r="D211" i="21"/>
  <c r="B212" i="21"/>
  <c r="C212" i="21"/>
  <c r="D212" i="21"/>
  <c r="B213" i="21"/>
  <c r="C213" i="21"/>
  <c r="D213" i="21"/>
  <c r="B214" i="21"/>
  <c r="C214" i="21"/>
  <c r="D214" i="21"/>
  <c r="B215" i="21"/>
  <c r="C215" i="21"/>
  <c r="D215" i="21"/>
  <c r="B216" i="21"/>
  <c r="C216" i="21"/>
  <c r="D216" i="21"/>
  <c r="B217" i="21"/>
  <c r="C217" i="21"/>
  <c r="D217" i="21"/>
  <c r="B218" i="21"/>
  <c r="C218" i="21"/>
  <c r="D218" i="21"/>
  <c r="B219" i="21"/>
  <c r="C219" i="21"/>
  <c r="D219" i="21"/>
  <c r="B220" i="21"/>
  <c r="C220" i="21"/>
  <c r="D220" i="21"/>
  <c r="B221" i="21"/>
  <c r="C221" i="21"/>
  <c r="D221" i="21"/>
  <c r="B222" i="21"/>
  <c r="C222" i="21"/>
  <c r="D222" i="21"/>
  <c r="B223" i="21"/>
  <c r="C223" i="21"/>
  <c r="D223" i="21"/>
  <c r="B224" i="21"/>
  <c r="C224" i="21"/>
  <c r="D224" i="21"/>
  <c r="B225" i="21"/>
  <c r="C225" i="21"/>
  <c r="D225" i="21"/>
  <c r="B226" i="21"/>
  <c r="C226" i="21"/>
  <c r="D226" i="21"/>
  <c r="B227" i="21"/>
  <c r="C227" i="21"/>
  <c r="D227" i="21"/>
  <c r="B228" i="21"/>
  <c r="C228" i="21"/>
  <c r="D228" i="21"/>
  <c r="B229" i="21"/>
  <c r="C229" i="21"/>
  <c r="D229" i="21"/>
  <c r="B230" i="21"/>
  <c r="C230" i="21"/>
  <c r="D230" i="21"/>
  <c r="B231" i="21"/>
  <c r="C231" i="21"/>
  <c r="D231" i="21"/>
  <c r="B232" i="21"/>
  <c r="C232" i="21"/>
  <c r="D232" i="21"/>
  <c r="B233" i="21"/>
  <c r="C233" i="21"/>
  <c r="D233" i="21"/>
  <c r="B234" i="21"/>
  <c r="C234" i="21"/>
  <c r="D234" i="21"/>
  <c r="B235" i="21"/>
  <c r="C235" i="21"/>
  <c r="D235" i="21"/>
  <c r="B236" i="21"/>
  <c r="C236" i="21"/>
  <c r="D236" i="21"/>
  <c r="B237" i="21"/>
  <c r="C237" i="21"/>
  <c r="D237" i="21"/>
  <c r="B238" i="21"/>
  <c r="C238" i="21"/>
  <c r="D238" i="21"/>
  <c r="B239" i="21"/>
  <c r="C239" i="21"/>
  <c r="D239" i="21"/>
  <c r="B240" i="21"/>
  <c r="C240" i="21"/>
  <c r="D240" i="21"/>
  <c r="B241" i="21"/>
  <c r="C241" i="21"/>
  <c r="D241" i="21"/>
  <c r="B242" i="21"/>
  <c r="C242" i="21"/>
  <c r="D242" i="21"/>
  <c r="B243" i="21"/>
  <c r="C243" i="21"/>
  <c r="D243" i="21"/>
  <c r="B244" i="21"/>
  <c r="C244" i="21"/>
  <c r="D244" i="21"/>
  <c r="B245" i="21"/>
  <c r="C245" i="21"/>
  <c r="D245" i="21"/>
  <c r="B246" i="21"/>
  <c r="C246" i="21"/>
  <c r="D246" i="21"/>
  <c r="B247" i="21"/>
  <c r="C247" i="21"/>
  <c r="D247" i="21"/>
  <c r="B248" i="21"/>
  <c r="C248" i="21"/>
  <c r="D248" i="21"/>
  <c r="B249" i="21"/>
  <c r="C249" i="21"/>
  <c r="D249" i="21"/>
  <c r="B250" i="21"/>
  <c r="C250" i="21"/>
  <c r="D250" i="21"/>
  <c r="B251" i="21"/>
  <c r="C251" i="21"/>
  <c r="D251" i="21"/>
  <c r="B252" i="21"/>
  <c r="C252" i="21"/>
  <c r="D252" i="21"/>
  <c r="B253" i="21"/>
  <c r="C253" i="21"/>
  <c r="D253" i="21"/>
  <c r="B254" i="21"/>
  <c r="C254" i="21"/>
  <c r="D254" i="21"/>
  <c r="B255" i="21"/>
  <c r="C255" i="21"/>
  <c r="D255" i="21"/>
  <c r="B256" i="21"/>
  <c r="C256" i="21"/>
  <c r="D256" i="21"/>
  <c r="B257" i="21"/>
  <c r="C257" i="21"/>
  <c r="D257" i="21"/>
  <c r="B258" i="21"/>
  <c r="C258" i="21"/>
  <c r="D258" i="21"/>
  <c r="B259" i="21"/>
  <c r="C259" i="21"/>
  <c r="D259" i="21"/>
  <c r="B260" i="21"/>
  <c r="C260" i="21"/>
  <c r="D260" i="21"/>
  <c r="B261" i="21"/>
  <c r="C261" i="21"/>
  <c r="D261" i="21"/>
  <c r="B262" i="21"/>
  <c r="C262" i="21"/>
  <c r="D262" i="21"/>
  <c r="B263" i="21"/>
  <c r="C263" i="21"/>
  <c r="D263" i="21"/>
  <c r="B264" i="21"/>
  <c r="C264" i="21"/>
  <c r="D264" i="21"/>
  <c r="B265" i="21"/>
  <c r="C265" i="21"/>
  <c r="D265" i="21"/>
  <c r="B266" i="21"/>
  <c r="C266" i="21"/>
  <c r="D266" i="21"/>
  <c r="B267" i="21"/>
  <c r="C267" i="21"/>
  <c r="D267" i="21"/>
  <c r="B268" i="21"/>
  <c r="C268" i="21"/>
  <c r="D268" i="21"/>
  <c r="B269" i="21"/>
  <c r="C269" i="21"/>
  <c r="D269" i="21"/>
  <c r="B270" i="21"/>
  <c r="C270" i="21"/>
  <c r="D270" i="21"/>
  <c r="B271" i="21"/>
  <c r="C271" i="21"/>
  <c r="D271" i="21"/>
  <c r="B272" i="21"/>
  <c r="C272" i="21"/>
  <c r="D272" i="21"/>
  <c r="B273" i="21"/>
  <c r="C273" i="21"/>
  <c r="D273" i="21"/>
  <c r="B274" i="21"/>
  <c r="C274" i="21"/>
  <c r="D274" i="21"/>
  <c r="B275" i="21"/>
  <c r="C275" i="21"/>
  <c r="D275" i="21"/>
  <c r="B276" i="21"/>
  <c r="C276" i="21"/>
  <c r="D276" i="21"/>
  <c r="B277" i="21"/>
  <c r="C277" i="21"/>
  <c r="D277" i="21"/>
  <c r="B278" i="21"/>
  <c r="C278" i="21"/>
  <c r="D278" i="21"/>
  <c r="B279" i="21"/>
  <c r="C279" i="21"/>
  <c r="D279" i="21"/>
  <c r="B280" i="21"/>
  <c r="C280" i="21"/>
  <c r="D280" i="21"/>
  <c r="B281" i="21"/>
  <c r="C281" i="21"/>
  <c r="D281" i="21"/>
  <c r="B282" i="21"/>
  <c r="C282" i="21"/>
  <c r="D282" i="21"/>
  <c r="B283" i="21"/>
  <c r="C283" i="21"/>
  <c r="D283" i="21"/>
  <c r="B284" i="21"/>
  <c r="C284" i="21"/>
  <c r="D284" i="21"/>
  <c r="B285" i="21"/>
  <c r="C285" i="21"/>
  <c r="D285" i="21"/>
  <c r="B286" i="21"/>
  <c r="C286" i="21"/>
  <c r="D286" i="21"/>
  <c r="B287" i="21"/>
  <c r="C287" i="21"/>
  <c r="D287" i="21"/>
  <c r="B288" i="21"/>
  <c r="C288" i="21"/>
  <c r="D288" i="21"/>
  <c r="B289" i="21"/>
  <c r="C289" i="21"/>
  <c r="D289" i="21"/>
  <c r="B290" i="21"/>
  <c r="C290" i="21"/>
  <c r="D290" i="21"/>
  <c r="B291" i="21"/>
  <c r="C291" i="21"/>
  <c r="D291" i="21"/>
  <c r="B292" i="21"/>
  <c r="C292" i="21"/>
  <c r="D292" i="21"/>
  <c r="B293" i="21"/>
  <c r="C293" i="21"/>
  <c r="D293" i="21"/>
  <c r="B294" i="21"/>
  <c r="C294" i="21"/>
  <c r="D294" i="21"/>
  <c r="B295" i="21"/>
  <c r="C295" i="21"/>
  <c r="D295" i="21"/>
  <c r="B296" i="21"/>
  <c r="C296" i="21"/>
  <c r="D296" i="21"/>
  <c r="B297" i="21"/>
  <c r="C297" i="21"/>
  <c r="D297" i="21"/>
  <c r="B298" i="21"/>
  <c r="C298" i="21"/>
  <c r="D298" i="21"/>
  <c r="B299" i="21"/>
  <c r="C299" i="21"/>
  <c r="D299" i="21"/>
  <c r="B300" i="21"/>
  <c r="C300" i="21"/>
  <c r="D300" i="21"/>
  <c r="B301" i="21"/>
  <c r="C301" i="21"/>
  <c r="D301" i="21"/>
  <c r="B302" i="21"/>
  <c r="C302" i="21"/>
  <c r="D302" i="21"/>
  <c r="B303" i="21"/>
  <c r="C303" i="21"/>
  <c r="D303" i="21"/>
  <c r="B304" i="21"/>
  <c r="C304" i="21"/>
  <c r="D304" i="21"/>
  <c r="B305" i="21"/>
  <c r="C305" i="21"/>
  <c r="D305" i="21"/>
  <c r="B306" i="21"/>
  <c r="C306" i="21"/>
  <c r="D306" i="21"/>
  <c r="B307" i="21"/>
  <c r="C307" i="21"/>
  <c r="D307" i="21"/>
  <c r="B308" i="21"/>
  <c r="C308" i="21"/>
  <c r="D308" i="21"/>
  <c r="B309" i="21"/>
  <c r="C309" i="21"/>
  <c r="D309" i="21"/>
  <c r="B310" i="21"/>
  <c r="C310" i="21"/>
  <c r="D310" i="21"/>
  <c r="B311" i="21"/>
  <c r="C311" i="21"/>
  <c r="D311" i="21"/>
  <c r="B312" i="21"/>
  <c r="C312" i="21"/>
  <c r="D312" i="21"/>
  <c r="B313" i="21"/>
  <c r="C313" i="21"/>
  <c r="D313" i="21"/>
  <c r="B314" i="21"/>
  <c r="C314" i="21"/>
  <c r="D314" i="21"/>
  <c r="B315" i="21"/>
  <c r="C315" i="21"/>
  <c r="D315" i="21"/>
  <c r="B316" i="21"/>
  <c r="C316" i="21"/>
  <c r="D316" i="21"/>
  <c r="B317" i="21"/>
  <c r="C317" i="21"/>
  <c r="D317" i="21"/>
  <c r="B318" i="21"/>
  <c r="C318" i="21"/>
  <c r="D318" i="21"/>
  <c r="B319" i="21"/>
  <c r="C319" i="21"/>
  <c r="D319" i="21"/>
  <c r="B320" i="21"/>
  <c r="C320" i="21"/>
  <c r="D320" i="21"/>
  <c r="B321" i="21"/>
  <c r="C321" i="21"/>
  <c r="D321" i="21"/>
  <c r="B322" i="21"/>
  <c r="C322" i="21"/>
  <c r="D322" i="21"/>
  <c r="B323" i="21"/>
  <c r="C323" i="21"/>
  <c r="D323" i="21"/>
  <c r="B324" i="21"/>
  <c r="C324" i="21"/>
  <c r="D324" i="21"/>
  <c r="B325" i="21"/>
  <c r="C325" i="21"/>
  <c r="D325" i="21"/>
  <c r="B326" i="21"/>
  <c r="C326" i="21"/>
  <c r="D326" i="21"/>
  <c r="B327" i="21"/>
  <c r="C327" i="21"/>
  <c r="D327" i="21"/>
  <c r="B328" i="21"/>
  <c r="C328" i="21"/>
  <c r="D328" i="21"/>
  <c r="B329" i="21"/>
  <c r="C329" i="21"/>
  <c r="D329" i="21"/>
  <c r="B330" i="21"/>
  <c r="C330" i="21"/>
  <c r="D330" i="21"/>
  <c r="B331" i="21"/>
  <c r="C331" i="21"/>
  <c r="D331" i="21"/>
  <c r="B332" i="21"/>
  <c r="C332" i="21"/>
  <c r="D332" i="21"/>
  <c r="B333" i="21"/>
  <c r="C333" i="21"/>
  <c r="D333" i="21"/>
  <c r="B334" i="21"/>
  <c r="C334" i="21"/>
  <c r="D334" i="21"/>
  <c r="B335" i="21"/>
  <c r="C335" i="21"/>
  <c r="D335" i="21"/>
  <c r="B336" i="21"/>
  <c r="C336" i="21"/>
  <c r="D336" i="21"/>
  <c r="B337" i="21"/>
  <c r="C337" i="21"/>
  <c r="D337" i="21"/>
  <c r="B338" i="21"/>
  <c r="C338" i="21"/>
  <c r="D338" i="21"/>
  <c r="B339" i="21"/>
  <c r="C339" i="21"/>
  <c r="D339" i="21"/>
  <c r="B340" i="21"/>
  <c r="C340" i="21"/>
  <c r="D340" i="21"/>
  <c r="B341" i="21"/>
  <c r="C341" i="21"/>
  <c r="D341" i="21"/>
  <c r="B342" i="21"/>
  <c r="C342" i="21"/>
  <c r="D342" i="21"/>
  <c r="B343" i="21"/>
  <c r="C343" i="21"/>
  <c r="D343" i="21"/>
  <c r="B344" i="21"/>
  <c r="C344" i="21"/>
  <c r="D344" i="21"/>
  <c r="B345" i="21"/>
  <c r="C345" i="21"/>
  <c r="D345" i="21"/>
  <c r="B346" i="21"/>
  <c r="C346" i="21"/>
  <c r="D346" i="21"/>
  <c r="B347" i="21"/>
  <c r="C347" i="21"/>
  <c r="D347" i="21"/>
  <c r="B348" i="21"/>
  <c r="C348" i="21"/>
  <c r="D348" i="21"/>
  <c r="B349" i="21"/>
  <c r="C349" i="21"/>
  <c r="D349" i="21"/>
  <c r="B350" i="21"/>
  <c r="C350" i="21"/>
  <c r="D350" i="21"/>
  <c r="B351" i="21"/>
  <c r="C351" i="21"/>
  <c r="D351" i="21"/>
  <c r="B352" i="21"/>
  <c r="C352" i="21"/>
  <c r="D352" i="21"/>
  <c r="B353" i="21"/>
  <c r="C353" i="21"/>
  <c r="D353" i="21"/>
  <c r="B354" i="21"/>
  <c r="C354" i="21"/>
  <c r="D354" i="21"/>
  <c r="B355" i="21"/>
  <c r="C355" i="21"/>
  <c r="D355" i="21"/>
  <c r="B356" i="21"/>
  <c r="C356" i="21"/>
  <c r="D356" i="21"/>
  <c r="B357" i="21"/>
  <c r="C357" i="21"/>
  <c r="D357" i="21"/>
  <c r="B358" i="21"/>
  <c r="C358" i="21"/>
  <c r="D358" i="21"/>
  <c r="B359" i="21"/>
  <c r="C359" i="21"/>
  <c r="D359" i="21"/>
  <c r="B360" i="21"/>
  <c r="C360" i="21"/>
  <c r="D360" i="21"/>
  <c r="B361" i="21"/>
  <c r="C361" i="21"/>
  <c r="D361" i="21"/>
  <c r="B362" i="21"/>
  <c r="C362" i="21"/>
  <c r="D362" i="21"/>
  <c r="B363" i="21"/>
  <c r="C363" i="21"/>
  <c r="D363" i="21"/>
  <c r="B364" i="21"/>
  <c r="C364" i="21"/>
  <c r="D364" i="21"/>
  <c r="B365" i="21"/>
  <c r="C365" i="21"/>
  <c r="D365" i="21"/>
  <c r="B366" i="21"/>
  <c r="C366" i="21"/>
  <c r="D366" i="21"/>
  <c r="B367" i="21"/>
  <c r="C367" i="21"/>
  <c r="D367" i="21"/>
  <c r="B368" i="21"/>
  <c r="C368" i="21"/>
  <c r="D368" i="21"/>
  <c r="B369" i="21"/>
  <c r="C369" i="21"/>
  <c r="D369" i="21"/>
  <c r="B370" i="21"/>
  <c r="C370" i="21"/>
  <c r="D370" i="21"/>
  <c r="B371" i="21"/>
  <c r="C371" i="21"/>
  <c r="D371" i="21"/>
  <c r="B372" i="21"/>
  <c r="C372" i="21"/>
  <c r="D372" i="21"/>
  <c r="B373" i="21"/>
  <c r="C373" i="21"/>
  <c r="D373" i="21"/>
  <c r="B374" i="21"/>
  <c r="C374" i="21"/>
  <c r="D374" i="21"/>
  <c r="B375" i="21"/>
  <c r="C375" i="21"/>
  <c r="D375" i="21"/>
  <c r="B376" i="21"/>
  <c r="C376" i="21"/>
  <c r="D376" i="21"/>
  <c r="B377" i="21"/>
  <c r="C377" i="21"/>
  <c r="D377" i="21"/>
  <c r="B378" i="21"/>
  <c r="C378" i="21"/>
  <c r="D378" i="21"/>
  <c r="B379" i="21"/>
  <c r="C379" i="21"/>
  <c r="D379" i="21"/>
  <c r="B380" i="21"/>
  <c r="C380" i="21"/>
  <c r="D380" i="21"/>
  <c r="B381" i="21"/>
  <c r="C381" i="21"/>
  <c r="D381" i="21"/>
  <c r="B382" i="21"/>
  <c r="C382" i="21"/>
  <c r="D382" i="21"/>
  <c r="B383" i="21"/>
  <c r="C383" i="21"/>
  <c r="D383" i="21"/>
  <c r="B384" i="21"/>
  <c r="C384" i="21"/>
  <c r="D384" i="21"/>
  <c r="B385" i="21"/>
  <c r="C385" i="21"/>
  <c r="D385" i="21"/>
  <c r="B386" i="21"/>
  <c r="C386" i="21"/>
  <c r="D386" i="21"/>
  <c r="B387" i="21"/>
  <c r="C387" i="21"/>
  <c r="D387" i="21"/>
  <c r="B388" i="21"/>
  <c r="C388" i="21"/>
  <c r="D388" i="21"/>
  <c r="B389" i="21"/>
  <c r="C389" i="21"/>
  <c r="D389" i="21"/>
  <c r="B390" i="21"/>
  <c r="C390" i="21"/>
  <c r="D390" i="21"/>
  <c r="B391" i="21"/>
  <c r="C391" i="21"/>
  <c r="D391" i="21"/>
  <c r="B392" i="21"/>
  <c r="C392" i="21"/>
  <c r="D392" i="21"/>
  <c r="B393" i="21"/>
  <c r="C393" i="21"/>
  <c r="D393" i="21"/>
  <c r="B394" i="21"/>
  <c r="C394" i="21"/>
  <c r="D394" i="21"/>
  <c r="B395" i="21"/>
  <c r="C395" i="21"/>
  <c r="D395" i="21"/>
  <c r="B396" i="21"/>
  <c r="C396" i="21"/>
  <c r="D396" i="21"/>
  <c r="B397" i="21"/>
  <c r="C397" i="21"/>
  <c r="D397" i="21"/>
  <c r="B398" i="21"/>
  <c r="C398" i="21"/>
  <c r="D398" i="21"/>
  <c r="B399" i="21"/>
  <c r="C399" i="21"/>
  <c r="D399" i="21"/>
  <c r="B400" i="21"/>
  <c r="C400" i="21"/>
  <c r="D400" i="21"/>
  <c r="B401" i="21"/>
  <c r="C401" i="21"/>
  <c r="D401" i="21"/>
  <c r="B402" i="21"/>
  <c r="C402" i="21"/>
  <c r="D402" i="21"/>
  <c r="B403" i="21"/>
  <c r="C403" i="21"/>
  <c r="D403" i="21"/>
  <c r="B404" i="21"/>
  <c r="C404" i="21"/>
  <c r="D404" i="21"/>
  <c r="B405" i="21"/>
  <c r="C405" i="21"/>
  <c r="D405" i="21"/>
  <c r="B406" i="21"/>
  <c r="C406" i="21"/>
  <c r="D406" i="21"/>
  <c r="B407" i="21"/>
  <c r="C407" i="21"/>
  <c r="D407" i="21"/>
  <c r="B408" i="21"/>
  <c r="C408" i="21"/>
  <c r="D408" i="21"/>
  <c r="B409" i="21"/>
  <c r="C409" i="21"/>
  <c r="D409" i="21"/>
  <c r="B410" i="21"/>
  <c r="C410" i="21"/>
  <c r="D410" i="21"/>
  <c r="B411" i="21"/>
  <c r="C411" i="21"/>
  <c r="D411" i="21"/>
  <c r="B412" i="21"/>
  <c r="C412" i="21"/>
  <c r="D412" i="21"/>
  <c r="B413" i="21"/>
  <c r="C413" i="21"/>
  <c r="D413" i="21"/>
  <c r="B414" i="21"/>
  <c r="C414" i="21"/>
  <c r="D414" i="21"/>
  <c r="B415" i="21"/>
  <c r="C415" i="21"/>
  <c r="D415" i="21"/>
  <c r="B416" i="21"/>
  <c r="C416" i="21"/>
  <c r="D416" i="21"/>
  <c r="B417" i="21"/>
  <c r="C417" i="21"/>
  <c r="D417" i="21"/>
  <c r="B418" i="21"/>
  <c r="C418" i="21"/>
  <c r="D418" i="21"/>
  <c r="B419" i="21"/>
  <c r="C419" i="21"/>
  <c r="D419" i="21"/>
  <c r="B420" i="21"/>
  <c r="C420" i="21"/>
  <c r="D420" i="21"/>
  <c r="B421" i="21"/>
  <c r="C421" i="21"/>
  <c r="D421" i="21"/>
  <c r="B422" i="21"/>
  <c r="C422" i="21"/>
  <c r="D422" i="21"/>
  <c r="B423" i="21"/>
  <c r="C423" i="21"/>
  <c r="D423" i="21"/>
  <c r="B424" i="21"/>
  <c r="C424" i="21"/>
  <c r="D424" i="21"/>
  <c r="B425" i="21"/>
  <c r="C425" i="21"/>
  <c r="D425" i="21"/>
  <c r="B426" i="21"/>
  <c r="C426" i="21"/>
  <c r="D426" i="21"/>
  <c r="B427" i="21"/>
  <c r="C427" i="21"/>
  <c r="D427" i="21"/>
  <c r="B428" i="21"/>
  <c r="C428" i="21"/>
  <c r="D428" i="21"/>
  <c r="B429" i="21"/>
  <c r="C429" i="21"/>
  <c r="D429" i="21"/>
  <c r="B430" i="21"/>
  <c r="C430" i="21"/>
  <c r="D430" i="21"/>
  <c r="B431" i="21"/>
  <c r="C431" i="21"/>
  <c r="D431" i="21"/>
  <c r="B432" i="21"/>
  <c r="C432" i="21"/>
  <c r="D432" i="21"/>
  <c r="B433" i="21"/>
  <c r="C433" i="21"/>
  <c r="D433" i="21"/>
  <c r="B434" i="21"/>
  <c r="C434" i="21"/>
  <c r="D434" i="21"/>
  <c r="B435" i="21"/>
  <c r="C435" i="21"/>
  <c r="D435" i="21"/>
  <c r="B436" i="21"/>
  <c r="C436" i="21"/>
  <c r="D436" i="21"/>
  <c r="B437" i="21"/>
  <c r="C437" i="21"/>
  <c r="D437" i="21"/>
  <c r="B438" i="21"/>
  <c r="C438" i="21"/>
  <c r="D438" i="21"/>
  <c r="B439" i="21"/>
  <c r="C439" i="21"/>
  <c r="D439" i="21"/>
  <c r="B440" i="21"/>
  <c r="C440" i="21"/>
  <c r="D440" i="21"/>
  <c r="B441" i="21"/>
  <c r="C441" i="21"/>
  <c r="D441" i="21"/>
  <c r="B442" i="21"/>
  <c r="C442" i="21"/>
  <c r="D442" i="21"/>
  <c r="B443" i="21"/>
  <c r="C443" i="21"/>
  <c r="D443" i="21"/>
  <c r="B444" i="21"/>
  <c r="C444" i="21"/>
  <c r="D444" i="21"/>
  <c r="B445" i="21"/>
  <c r="C445" i="21"/>
  <c r="D445" i="21"/>
  <c r="B446" i="21"/>
  <c r="C446" i="21"/>
  <c r="D446" i="21"/>
  <c r="B447" i="21"/>
  <c r="C447" i="21"/>
  <c r="D447" i="21"/>
  <c r="B448" i="21"/>
  <c r="C448" i="21"/>
  <c r="D448" i="21"/>
  <c r="B449" i="21"/>
  <c r="C449" i="21"/>
  <c r="D449" i="21"/>
  <c r="B450" i="21"/>
  <c r="C450" i="21"/>
  <c r="D450" i="21"/>
  <c r="B451" i="21"/>
  <c r="C451" i="21"/>
  <c r="D451" i="21"/>
  <c r="B452" i="21"/>
  <c r="C452" i="21"/>
  <c r="D452" i="21"/>
  <c r="B453" i="21"/>
  <c r="C453" i="21"/>
  <c r="D453" i="21"/>
  <c r="B454" i="21"/>
  <c r="C454" i="21"/>
  <c r="D454" i="21"/>
  <c r="B455" i="21"/>
  <c r="C455" i="21"/>
  <c r="D455" i="21"/>
  <c r="B456" i="21"/>
  <c r="C456" i="21"/>
  <c r="D456" i="21"/>
  <c r="B457" i="21"/>
  <c r="C457" i="21"/>
  <c r="D457" i="21"/>
  <c r="B458" i="21"/>
  <c r="C458" i="21"/>
  <c r="D458" i="21"/>
  <c r="B459" i="21"/>
  <c r="C459" i="21"/>
  <c r="D459" i="21"/>
  <c r="B460" i="21"/>
  <c r="C460" i="21"/>
  <c r="D460" i="21"/>
  <c r="B461" i="21"/>
  <c r="C461" i="21"/>
  <c r="D461" i="21"/>
  <c r="B462" i="21"/>
  <c r="C462" i="21"/>
  <c r="D462" i="21"/>
  <c r="B463" i="21"/>
  <c r="C463" i="21"/>
  <c r="D463" i="21"/>
  <c r="B464" i="21"/>
  <c r="C464" i="21"/>
  <c r="D464" i="21"/>
  <c r="B465" i="21"/>
  <c r="C465" i="21"/>
  <c r="D465" i="21"/>
  <c r="B466" i="21"/>
  <c r="C466" i="21"/>
  <c r="D466" i="21"/>
  <c r="B467" i="21"/>
  <c r="C467" i="21"/>
  <c r="D467" i="21"/>
  <c r="B468" i="21"/>
  <c r="C468" i="21"/>
  <c r="D468" i="21"/>
  <c r="B469" i="21"/>
  <c r="C469" i="21"/>
  <c r="D469" i="21"/>
  <c r="B470" i="21"/>
  <c r="C470" i="21"/>
  <c r="D470" i="21"/>
  <c r="B471" i="21"/>
  <c r="C471" i="21"/>
  <c r="D471" i="21"/>
  <c r="B472" i="21"/>
  <c r="C472" i="21"/>
  <c r="D472" i="21"/>
  <c r="B473" i="21"/>
  <c r="C473" i="21"/>
  <c r="D473" i="21"/>
  <c r="B474" i="21"/>
  <c r="C474" i="21"/>
  <c r="D474" i="21"/>
  <c r="B475" i="21"/>
  <c r="C475" i="21"/>
  <c r="D475" i="21"/>
  <c r="B476" i="21"/>
  <c r="C476" i="21"/>
  <c r="D476" i="21"/>
  <c r="B477" i="21"/>
  <c r="C477" i="21"/>
  <c r="D477" i="21"/>
  <c r="B478" i="21"/>
  <c r="C478" i="21"/>
  <c r="D478" i="21"/>
  <c r="B479" i="21"/>
  <c r="C479" i="21"/>
  <c r="D479" i="21"/>
  <c r="B480" i="21"/>
  <c r="C480" i="21"/>
  <c r="D480" i="21"/>
  <c r="B481" i="21"/>
  <c r="C481" i="21"/>
  <c r="D481" i="21"/>
  <c r="B482" i="21"/>
  <c r="C482" i="21"/>
  <c r="D482" i="21"/>
  <c r="B483" i="21"/>
  <c r="C483" i="21"/>
  <c r="D483" i="21"/>
  <c r="B484" i="21"/>
  <c r="C484" i="21"/>
  <c r="D484" i="21"/>
  <c r="B485" i="21"/>
  <c r="C485" i="21"/>
  <c r="D485" i="21"/>
  <c r="B486" i="21"/>
  <c r="C486" i="21"/>
  <c r="D486" i="21"/>
  <c r="B487" i="21"/>
  <c r="C487" i="21"/>
  <c r="D487" i="21"/>
  <c r="B488" i="21"/>
  <c r="C488" i="21"/>
  <c r="D488" i="21"/>
  <c r="B489" i="21"/>
  <c r="C489" i="21"/>
  <c r="D489" i="21"/>
  <c r="B490" i="21"/>
  <c r="C490" i="21"/>
  <c r="D490" i="21"/>
  <c r="B491" i="21"/>
  <c r="C491" i="21"/>
  <c r="D491" i="21"/>
  <c r="B492" i="21"/>
  <c r="C492" i="21"/>
  <c r="D492" i="21"/>
  <c r="B493" i="21"/>
  <c r="C493" i="21"/>
  <c r="D493" i="21"/>
  <c r="B494" i="21"/>
  <c r="C494" i="21"/>
  <c r="D494" i="21"/>
  <c r="B495" i="21"/>
  <c r="C495" i="21"/>
  <c r="D495" i="21"/>
  <c r="B496" i="21"/>
  <c r="C496" i="21"/>
  <c r="D496" i="21"/>
  <c r="B497" i="21"/>
  <c r="C497" i="21"/>
  <c r="D497" i="21"/>
  <c r="B498" i="21"/>
  <c r="C498" i="21"/>
  <c r="D498" i="21"/>
  <c r="B499" i="21"/>
  <c r="C499" i="21"/>
  <c r="D499" i="21"/>
  <c r="B500" i="21"/>
  <c r="C500" i="21"/>
  <c r="D500" i="21"/>
  <c r="B501" i="21"/>
  <c r="C501" i="21"/>
  <c r="D501" i="21"/>
  <c r="B502" i="21"/>
  <c r="C502" i="21"/>
  <c r="D502" i="21"/>
  <c r="B503" i="21"/>
  <c r="C503" i="21"/>
  <c r="D503" i="21"/>
  <c r="B504" i="21"/>
  <c r="C504" i="21"/>
  <c r="D504" i="21"/>
  <c r="B505" i="21"/>
  <c r="C505" i="21"/>
  <c r="D505" i="21"/>
  <c r="B506" i="21"/>
  <c r="C506" i="21"/>
  <c r="D506" i="21"/>
  <c r="B507" i="21"/>
  <c r="C507" i="21"/>
  <c r="D507" i="21"/>
  <c r="B508" i="21"/>
  <c r="C508" i="21"/>
  <c r="D508" i="21"/>
  <c r="B509" i="21"/>
  <c r="C509" i="21"/>
  <c r="D509" i="21"/>
  <c r="B510" i="21"/>
  <c r="C510" i="21"/>
  <c r="D510" i="21"/>
  <c r="B511" i="21"/>
  <c r="C511" i="21"/>
  <c r="D511" i="21"/>
  <c r="B512" i="21"/>
  <c r="C512" i="21"/>
  <c r="D512" i="21"/>
  <c r="B513" i="21"/>
  <c r="C513" i="21"/>
  <c r="D513" i="21"/>
  <c r="B514" i="21"/>
  <c r="C514" i="21"/>
  <c r="D514" i="21"/>
  <c r="B515" i="21"/>
  <c r="C515" i="21"/>
  <c r="D515" i="21"/>
  <c r="B516" i="21"/>
  <c r="C516" i="21"/>
  <c r="D516" i="21"/>
  <c r="B517" i="21"/>
  <c r="C517" i="21"/>
  <c r="D517" i="21"/>
  <c r="B518" i="21"/>
  <c r="C518" i="21"/>
  <c r="D518" i="21"/>
  <c r="B519" i="21"/>
  <c r="C519" i="21"/>
  <c r="D519" i="21"/>
  <c r="B520" i="21"/>
  <c r="C520" i="21"/>
  <c r="D520" i="21"/>
  <c r="B521" i="21"/>
  <c r="C521" i="21"/>
  <c r="D521" i="21"/>
  <c r="B522" i="21"/>
  <c r="C522" i="21"/>
  <c r="D522" i="21"/>
  <c r="B523" i="21"/>
  <c r="C523" i="21"/>
  <c r="D523" i="21"/>
  <c r="B524" i="21"/>
  <c r="C524" i="21"/>
  <c r="D524" i="21"/>
  <c r="D77" i="21"/>
  <c r="H77" i="21" s="1"/>
  <c r="C77" i="21"/>
  <c r="B77" i="21"/>
  <c r="F8" i="50"/>
  <c r="F16" i="50"/>
  <c r="F24" i="50"/>
  <c r="F32" i="50"/>
  <c r="F40" i="50"/>
  <c r="F48" i="50"/>
  <c r="F56" i="50"/>
  <c r="F64" i="50"/>
  <c r="F73" i="50"/>
  <c r="F81" i="50"/>
  <c r="F89" i="50"/>
  <c r="F97" i="50"/>
  <c r="F105" i="50"/>
  <c r="F113" i="50"/>
  <c r="E4" i="50"/>
  <c r="F4" i="50" s="1"/>
  <c r="E5" i="50"/>
  <c r="F5" i="50" s="1"/>
  <c r="E6" i="50"/>
  <c r="F6" i="50" s="1"/>
  <c r="E7" i="50"/>
  <c r="F7" i="50" s="1"/>
  <c r="E8" i="50"/>
  <c r="E9" i="50"/>
  <c r="F9" i="50" s="1"/>
  <c r="E10" i="50"/>
  <c r="F10" i="50" s="1"/>
  <c r="E11" i="50"/>
  <c r="F11" i="50" s="1"/>
  <c r="E12" i="50"/>
  <c r="F12" i="50" s="1"/>
  <c r="E13" i="50"/>
  <c r="F13" i="50" s="1"/>
  <c r="E14" i="50"/>
  <c r="F14" i="50" s="1"/>
  <c r="E15" i="50"/>
  <c r="F15" i="50" s="1"/>
  <c r="E16" i="50"/>
  <c r="E17" i="50"/>
  <c r="F17" i="50" s="1"/>
  <c r="E18" i="50"/>
  <c r="F18" i="50" s="1"/>
  <c r="E19" i="50"/>
  <c r="F19" i="50" s="1"/>
  <c r="E20" i="50"/>
  <c r="F20" i="50" s="1"/>
  <c r="E21" i="50"/>
  <c r="F21" i="50" s="1"/>
  <c r="E22" i="50"/>
  <c r="F22" i="50" s="1"/>
  <c r="E23" i="50"/>
  <c r="F23" i="50" s="1"/>
  <c r="E24" i="50"/>
  <c r="E25" i="50"/>
  <c r="F25" i="50" s="1"/>
  <c r="E26" i="50"/>
  <c r="F26" i="50" s="1"/>
  <c r="E27" i="50"/>
  <c r="F27" i="50" s="1"/>
  <c r="E28" i="50"/>
  <c r="F28" i="50" s="1"/>
  <c r="E29" i="50"/>
  <c r="F29" i="50" s="1"/>
  <c r="E30" i="50"/>
  <c r="F30" i="50" s="1"/>
  <c r="E31" i="50"/>
  <c r="F31" i="50" s="1"/>
  <c r="E32" i="50"/>
  <c r="E33" i="50"/>
  <c r="F33" i="50" s="1"/>
  <c r="E34" i="50"/>
  <c r="F34" i="50" s="1"/>
  <c r="E35" i="50"/>
  <c r="F35" i="50" s="1"/>
  <c r="E36" i="50"/>
  <c r="F36" i="50" s="1"/>
  <c r="E37" i="50"/>
  <c r="F37" i="50" s="1"/>
  <c r="E38" i="50"/>
  <c r="F38" i="50" s="1"/>
  <c r="E39" i="50"/>
  <c r="F39" i="50" s="1"/>
  <c r="E40" i="50"/>
  <c r="E41" i="50"/>
  <c r="F41" i="50" s="1"/>
  <c r="E42" i="50"/>
  <c r="F42" i="50" s="1"/>
  <c r="E43" i="50"/>
  <c r="F43" i="50" s="1"/>
  <c r="E44" i="50"/>
  <c r="F44" i="50" s="1"/>
  <c r="E45" i="50"/>
  <c r="F45" i="50" s="1"/>
  <c r="E46" i="50"/>
  <c r="F46" i="50" s="1"/>
  <c r="E47" i="50"/>
  <c r="F47" i="50" s="1"/>
  <c r="E48" i="50"/>
  <c r="E49" i="50"/>
  <c r="F49" i="50" s="1"/>
  <c r="E50" i="50"/>
  <c r="F50" i="50" s="1"/>
  <c r="E51" i="50"/>
  <c r="F51" i="50" s="1"/>
  <c r="E52" i="50"/>
  <c r="F52" i="50" s="1"/>
  <c r="E53" i="50"/>
  <c r="F53" i="50" s="1"/>
  <c r="E54" i="50"/>
  <c r="F54" i="50" s="1"/>
  <c r="E55" i="50"/>
  <c r="F55" i="50" s="1"/>
  <c r="E56" i="50"/>
  <c r="E57" i="50"/>
  <c r="F57" i="50" s="1"/>
  <c r="E58" i="50"/>
  <c r="F58" i="50" s="1"/>
  <c r="E59" i="50"/>
  <c r="F59" i="50" s="1"/>
  <c r="E60" i="50"/>
  <c r="F60" i="50" s="1"/>
  <c r="E61" i="50"/>
  <c r="F61" i="50" s="1"/>
  <c r="E62" i="50"/>
  <c r="F62" i="50" s="1"/>
  <c r="E63" i="50"/>
  <c r="F63" i="50" s="1"/>
  <c r="E64" i="50"/>
  <c r="E65" i="50"/>
  <c r="F65" i="50" s="1"/>
  <c r="E66" i="50"/>
  <c r="F66" i="50" s="1"/>
  <c r="E67" i="50"/>
  <c r="F67" i="50" s="1"/>
  <c r="E68" i="50"/>
  <c r="F68" i="50" s="1"/>
  <c r="E69" i="50"/>
  <c r="F69" i="50" s="1"/>
  <c r="E70" i="50"/>
  <c r="F70" i="50" s="1"/>
  <c r="E71" i="50"/>
  <c r="F71" i="50" s="1"/>
  <c r="E72" i="50"/>
  <c r="F72" i="50" s="1"/>
  <c r="E73" i="50"/>
  <c r="E74" i="50"/>
  <c r="F74" i="50" s="1"/>
  <c r="E75" i="50"/>
  <c r="F75" i="50" s="1"/>
  <c r="E76" i="50"/>
  <c r="F76" i="50" s="1"/>
  <c r="E77" i="50"/>
  <c r="F77" i="50" s="1"/>
  <c r="E78" i="50"/>
  <c r="F78" i="50" s="1"/>
  <c r="E79" i="50"/>
  <c r="F79" i="50" s="1"/>
  <c r="E80" i="50"/>
  <c r="F80" i="50" s="1"/>
  <c r="E81" i="50"/>
  <c r="E82" i="50"/>
  <c r="F82" i="50" s="1"/>
  <c r="E83" i="50"/>
  <c r="F83" i="50" s="1"/>
  <c r="E84" i="50"/>
  <c r="F84" i="50" s="1"/>
  <c r="E85" i="50"/>
  <c r="F85" i="50" s="1"/>
  <c r="E86" i="50"/>
  <c r="F86" i="50" s="1"/>
  <c r="E87" i="50"/>
  <c r="F87" i="50" s="1"/>
  <c r="E88" i="50"/>
  <c r="F88" i="50" s="1"/>
  <c r="E89" i="50"/>
  <c r="E90" i="50"/>
  <c r="F90" i="50" s="1"/>
  <c r="E91" i="50"/>
  <c r="F91" i="50" s="1"/>
  <c r="E92" i="50"/>
  <c r="F92" i="50" s="1"/>
  <c r="E93" i="50"/>
  <c r="F93" i="50" s="1"/>
  <c r="E94" i="50"/>
  <c r="F94" i="50" s="1"/>
  <c r="E95" i="50"/>
  <c r="F95" i="50" s="1"/>
  <c r="E96" i="50"/>
  <c r="F96" i="50" s="1"/>
  <c r="E97" i="50"/>
  <c r="E98" i="50"/>
  <c r="F98" i="50" s="1"/>
  <c r="E99" i="50"/>
  <c r="F99" i="50" s="1"/>
  <c r="E100" i="50"/>
  <c r="F100" i="50" s="1"/>
  <c r="E101" i="50"/>
  <c r="F101" i="50" s="1"/>
  <c r="E102" i="50"/>
  <c r="F102" i="50" s="1"/>
  <c r="E103" i="50"/>
  <c r="F103" i="50" s="1"/>
  <c r="E104" i="50"/>
  <c r="F104" i="50" s="1"/>
  <c r="E105" i="50"/>
  <c r="E106" i="50"/>
  <c r="F106" i="50" s="1"/>
  <c r="E107" i="50"/>
  <c r="F107" i="50" s="1"/>
  <c r="E108" i="50"/>
  <c r="F108" i="50" s="1"/>
  <c r="E109" i="50"/>
  <c r="F109" i="50" s="1"/>
  <c r="E110" i="50"/>
  <c r="F110" i="50" s="1"/>
  <c r="E111" i="50"/>
  <c r="F111" i="50" s="1"/>
  <c r="E112" i="50"/>
  <c r="F112" i="50" s="1"/>
  <c r="E113" i="50"/>
  <c r="E114" i="50"/>
  <c r="F114" i="50" s="1"/>
  <c r="E115" i="50"/>
  <c r="F115" i="50" s="1"/>
  <c r="E116" i="50"/>
  <c r="F116" i="50" s="1"/>
  <c r="E117" i="50"/>
  <c r="F117" i="50" s="1"/>
  <c r="E118" i="50"/>
  <c r="F118" i="50" s="1"/>
  <c r="E119" i="50"/>
  <c r="F119" i="50" s="1"/>
  <c r="E120" i="50"/>
  <c r="F120" i="50" s="1"/>
  <c r="E121" i="50"/>
  <c r="F121" i="50" s="1"/>
  <c r="E122" i="50"/>
  <c r="F122" i="50" s="1"/>
  <c r="E123" i="50"/>
  <c r="F123" i="50" s="1"/>
  <c r="E124" i="50"/>
  <c r="F124" i="50" s="1"/>
  <c r="E125" i="50"/>
  <c r="F125" i="50" s="1"/>
  <c r="E126" i="50"/>
  <c r="F126" i="50" s="1"/>
  <c r="E127" i="50"/>
  <c r="F127" i="50" s="1"/>
  <c r="E128" i="50"/>
  <c r="F128" i="50" s="1"/>
  <c r="E129" i="50"/>
  <c r="F129" i="50" s="1"/>
  <c r="E130" i="50"/>
  <c r="F130" i="50" s="1"/>
  <c r="E131" i="50"/>
  <c r="F131" i="50" s="1"/>
  <c r="E132" i="50"/>
  <c r="F132" i="50" s="1"/>
  <c r="E133" i="50"/>
  <c r="F133" i="50" s="1"/>
  <c r="E134" i="50"/>
  <c r="F134" i="50" s="1"/>
  <c r="E135" i="50"/>
  <c r="F135" i="50" s="1"/>
  <c r="E136" i="50"/>
  <c r="F136" i="50" s="1"/>
  <c r="E137" i="50"/>
  <c r="F137" i="50" s="1"/>
  <c r="E138" i="50"/>
  <c r="F138" i="50" s="1"/>
  <c r="E139" i="50"/>
  <c r="F139" i="50" s="1"/>
  <c r="E140" i="50"/>
  <c r="F140" i="50" s="1"/>
  <c r="E141" i="50"/>
  <c r="F141" i="50" s="1"/>
  <c r="E142" i="50"/>
  <c r="F142" i="50" s="1"/>
  <c r="E143" i="50"/>
  <c r="F143" i="50" s="1"/>
  <c r="E144" i="50"/>
  <c r="F144" i="50" s="1"/>
  <c r="E145" i="50"/>
  <c r="F145" i="50" s="1"/>
  <c r="E146" i="50"/>
  <c r="F146" i="50" s="1"/>
  <c r="E147" i="50"/>
  <c r="F147" i="50" s="1"/>
  <c r="E148" i="50"/>
  <c r="F148" i="50" s="1"/>
  <c r="E149" i="50"/>
  <c r="F149" i="50" s="1"/>
  <c r="E150" i="50"/>
  <c r="F150" i="50" s="1"/>
  <c r="E151" i="50"/>
  <c r="F151" i="50" s="1"/>
  <c r="E152" i="50"/>
  <c r="F152" i="50" s="1"/>
  <c r="E153" i="50"/>
  <c r="F153" i="50" s="1"/>
  <c r="E154" i="50"/>
  <c r="F154" i="50" s="1"/>
  <c r="E155" i="50"/>
  <c r="F155" i="50" s="1"/>
  <c r="E156" i="50"/>
  <c r="F156" i="50" s="1"/>
  <c r="E157" i="50"/>
  <c r="F157" i="50" s="1"/>
  <c r="E158" i="50"/>
  <c r="F158" i="50" s="1"/>
  <c r="E159" i="50"/>
  <c r="F159" i="50" s="1"/>
  <c r="E160" i="50"/>
  <c r="F160" i="50" s="1"/>
  <c r="E161" i="50"/>
  <c r="F161" i="50" s="1"/>
  <c r="E162" i="50"/>
  <c r="F162" i="50" s="1"/>
  <c r="E163" i="50"/>
  <c r="F163" i="50" s="1"/>
  <c r="E164" i="50"/>
  <c r="F164" i="50" s="1"/>
  <c r="E165" i="50"/>
  <c r="F165" i="50" s="1"/>
  <c r="E166" i="50"/>
  <c r="F166" i="50" s="1"/>
  <c r="E167" i="50"/>
  <c r="F167" i="50" s="1"/>
  <c r="E168" i="50"/>
  <c r="F168" i="50" s="1"/>
  <c r="E169" i="50"/>
  <c r="F169" i="50" s="1"/>
  <c r="E170" i="50"/>
  <c r="F170" i="50" s="1"/>
  <c r="E171" i="50"/>
  <c r="F171" i="50" s="1"/>
  <c r="E172" i="50"/>
  <c r="F172" i="50" s="1"/>
  <c r="E173" i="50"/>
  <c r="F173" i="50" s="1"/>
  <c r="E174" i="50"/>
  <c r="F174" i="50" s="1"/>
  <c r="E175" i="50"/>
  <c r="F175" i="50" s="1"/>
  <c r="E176" i="50"/>
  <c r="F176" i="50" s="1"/>
  <c r="E177" i="50"/>
  <c r="F177" i="50" s="1"/>
  <c r="E178" i="50"/>
  <c r="F178" i="50" s="1"/>
  <c r="E179" i="50"/>
  <c r="F179" i="50" s="1"/>
  <c r="E180" i="50"/>
  <c r="F180" i="50" s="1"/>
  <c r="E181" i="50"/>
  <c r="F181" i="50" s="1"/>
  <c r="E182" i="50"/>
  <c r="F182" i="50" s="1"/>
  <c r="E183" i="50"/>
  <c r="F183" i="50" s="1"/>
  <c r="E184" i="50"/>
  <c r="F184" i="50" s="1"/>
  <c r="E185" i="50"/>
  <c r="F185" i="50" s="1"/>
  <c r="E186" i="50"/>
  <c r="F186" i="50" s="1"/>
  <c r="E187" i="50"/>
  <c r="F187" i="50" s="1"/>
  <c r="E188" i="50"/>
  <c r="F188" i="50" s="1"/>
  <c r="E189" i="50"/>
  <c r="F189" i="50" s="1"/>
  <c r="E190" i="50"/>
  <c r="F190" i="50" s="1"/>
  <c r="E191" i="50"/>
  <c r="F191" i="50" s="1"/>
  <c r="E192" i="50"/>
  <c r="F192" i="50" s="1"/>
  <c r="E193" i="50"/>
  <c r="F193" i="50" s="1"/>
  <c r="E194" i="50"/>
  <c r="F194" i="50" s="1"/>
  <c r="E195" i="50"/>
  <c r="F195" i="50" s="1"/>
  <c r="E196" i="50"/>
  <c r="F196" i="50" s="1"/>
  <c r="E197" i="50"/>
  <c r="F197" i="50" s="1"/>
  <c r="E198" i="50"/>
  <c r="F198" i="50" s="1"/>
  <c r="E199" i="50"/>
  <c r="F199" i="50" s="1"/>
  <c r="E200" i="50"/>
  <c r="F200" i="50" s="1"/>
  <c r="E201" i="50"/>
  <c r="F201" i="50" s="1"/>
  <c r="E202" i="50"/>
  <c r="F202" i="50" s="1"/>
  <c r="E203" i="50"/>
  <c r="F203" i="50" s="1"/>
  <c r="E204" i="50"/>
  <c r="F204" i="50" s="1"/>
  <c r="E205" i="50"/>
  <c r="F205" i="50" s="1"/>
  <c r="E206" i="50"/>
  <c r="F206" i="50" s="1"/>
  <c r="E207" i="50"/>
  <c r="F207" i="50" s="1"/>
  <c r="E208" i="50"/>
  <c r="F208" i="50" s="1"/>
  <c r="E209" i="50"/>
  <c r="F209" i="50" s="1"/>
  <c r="E210" i="50"/>
  <c r="F210" i="50" s="1"/>
  <c r="E211" i="50"/>
  <c r="F211" i="50" s="1"/>
  <c r="E212" i="50"/>
  <c r="F212" i="50" s="1"/>
  <c r="E213" i="50"/>
  <c r="F213" i="50" s="1"/>
  <c r="E214" i="50"/>
  <c r="F214" i="50" s="1"/>
  <c r="E215" i="50"/>
  <c r="F215" i="50" s="1"/>
  <c r="E216" i="50"/>
  <c r="F216" i="50" s="1"/>
  <c r="E217" i="50"/>
  <c r="F217" i="50" s="1"/>
  <c r="E218" i="50"/>
  <c r="F218" i="50" s="1"/>
  <c r="E219" i="50"/>
  <c r="F219" i="50" s="1"/>
  <c r="E220" i="50"/>
  <c r="F220" i="50" s="1"/>
  <c r="E221" i="50"/>
  <c r="F221" i="50" s="1"/>
  <c r="E222" i="50"/>
  <c r="F222" i="50" s="1"/>
  <c r="E223" i="50"/>
  <c r="F223" i="50" s="1"/>
  <c r="E224" i="50"/>
  <c r="F224" i="50" s="1"/>
  <c r="E225" i="50"/>
  <c r="F225" i="50" s="1"/>
  <c r="E226" i="50"/>
  <c r="F226" i="50" s="1"/>
  <c r="E227" i="50"/>
  <c r="F227" i="50" s="1"/>
  <c r="E228" i="50"/>
  <c r="F228" i="50" s="1"/>
  <c r="E229" i="50"/>
  <c r="F229" i="50" s="1"/>
  <c r="E230" i="50"/>
  <c r="F230" i="50" s="1"/>
  <c r="E231" i="50"/>
  <c r="F231" i="50" s="1"/>
  <c r="E232" i="50"/>
  <c r="F232" i="50" s="1"/>
  <c r="E233" i="50"/>
  <c r="F233" i="50" s="1"/>
  <c r="E234" i="50"/>
  <c r="F234" i="50" s="1"/>
  <c r="E235" i="50"/>
  <c r="F235" i="50" s="1"/>
  <c r="E236" i="50"/>
  <c r="F236" i="50" s="1"/>
  <c r="E237" i="50"/>
  <c r="F237" i="50" s="1"/>
  <c r="E238" i="50"/>
  <c r="F238" i="50" s="1"/>
  <c r="E239" i="50"/>
  <c r="F239" i="50" s="1"/>
  <c r="E240" i="50"/>
  <c r="F240" i="50" s="1"/>
  <c r="E241" i="50"/>
  <c r="F241" i="50" s="1"/>
  <c r="E242" i="50"/>
  <c r="F242" i="50" s="1"/>
  <c r="E243" i="50"/>
  <c r="F243" i="50" s="1"/>
  <c r="E244" i="50"/>
  <c r="F244" i="50" s="1"/>
  <c r="E245" i="50"/>
  <c r="F245" i="50" s="1"/>
  <c r="E246" i="50"/>
  <c r="F246" i="50" s="1"/>
  <c r="E247" i="50"/>
  <c r="F247" i="50" s="1"/>
  <c r="E248" i="50"/>
  <c r="F248" i="50" s="1"/>
  <c r="E249" i="50"/>
  <c r="F249" i="50" s="1"/>
  <c r="E250" i="50"/>
  <c r="F250" i="50" s="1"/>
  <c r="E251" i="50"/>
  <c r="F251" i="50" s="1"/>
  <c r="E252" i="50"/>
  <c r="F252" i="50" s="1"/>
  <c r="E253" i="50"/>
  <c r="F253" i="50" s="1"/>
  <c r="E254" i="50"/>
  <c r="F254" i="50" s="1"/>
  <c r="E255" i="50"/>
  <c r="F255" i="50" s="1"/>
  <c r="E256" i="50"/>
  <c r="F256" i="50" s="1"/>
  <c r="E257" i="50"/>
  <c r="F257" i="50" s="1"/>
  <c r="E258" i="50"/>
  <c r="F258" i="50" s="1"/>
  <c r="E259" i="50"/>
  <c r="F259" i="50" s="1"/>
  <c r="E260" i="50"/>
  <c r="F260" i="50" s="1"/>
  <c r="E261" i="50"/>
  <c r="F261" i="50" s="1"/>
  <c r="E262" i="50"/>
  <c r="F262" i="50" s="1"/>
  <c r="E263" i="50"/>
  <c r="F263" i="50" s="1"/>
  <c r="E264" i="50"/>
  <c r="F264" i="50" s="1"/>
  <c r="E265" i="50"/>
  <c r="F265" i="50" s="1"/>
  <c r="E266" i="50"/>
  <c r="F266" i="50" s="1"/>
  <c r="E267" i="50"/>
  <c r="F267" i="50" s="1"/>
  <c r="E268" i="50"/>
  <c r="F268" i="50" s="1"/>
  <c r="E269" i="50"/>
  <c r="F269" i="50" s="1"/>
  <c r="E270" i="50"/>
  <c r="F270" i="50" s="1"/>
  <c r="E271" i="50"/>
  <c r="F271" i="50" s="1"/>
  <c r="E272" i="50"/>
  <c r="F272" i="50" s="1"/>
  <c r="E273" i="50"/>
  <c r="F273" i="50" s="1"/>
  <c r="E274" i="50"/>
  <c r="F274" i="50" s="1"/>
  <c r="E275" i="50"/>
  <c r="F275" i="50" s="1"/>
  <c r="E276" i="50"/>
  <c r="F276" i="50" s="1"/>
  <c r="E277" i="50"/>
  <c r="F277" i="50" s="1"/>
  <c r="E278" i="50"/>
  <c r="F278" i="50" s="1"/>
  <c r="E279" i="50"/>
  <c r="F279" i="50" s="1"/>
  <c r="E280" i="50"/>
  <c r="F280" i="50" s="1"/>
  <c r="E281" i="50"/>
  <c r="F281" i="50" s="1"/>
  <c r="E282" i="50"/>
  <c r="F282" i="50" s="1"/>
  <c r="E283" i="50"/>
  <c r="F283" i="50" s="1"/>
  <c r="E284" i="50"/>
  <c r="F284" i="50" s="1"/>
  <c r="E285" i="50"/>
  <c r="F285" i="50" s="1"/>
  <c r="E286" i="50"/>
  <c r="F286" i="50" s="1"/>
  <c r="E287" i="50"/>
  <c r="F287" i="50" s="1"/>
  <c r="E288" i="50"/>
  <c r="F288" i="50" s="1"/>
  <c r="E289" i="50"/>
  <c r="F289" i="50" s="1"/>
  <c r="E290" i="50"/>
  <c r="F290" i="50" s="1"/>
  <c r="E291" i="50"/>
  <c r="F291" i="50" s="1"/>
  <c r="E292" i="50"/>
  <c r="F292" i="50" s="1"/>
  <c r="E293" i="50"/>
  <c r="F293" i="50" s="1"/>
  <c r="E294" i="50"/>
  <c r="F294" i="50" s="1"/>
  <c r="E295" i="50"/>
  <c r="F295" i="50" s="1"/>
  <c r="E296" i="50"/>
  <c r="F296" i="50" s="1"/>
  <c r="E297" i="50"/>
  <c r="F297" i="50" s="1"/>
  <c r="E298" i="50"/>
  <c r="F298" i="50" s="1"/>
  <c r="E299" i="50"/>
  <c r="F299" i="50" s="1"/>
  <c r="E300" i="50"/>
  <c r="F300" i="50" s="1"/>
  <c r="E301" i="50"/>
  <c r="F301" i="50" s="1"/>
  <c r="E302" i="50"/>
  <c r="F302" i="50" s="1"/>
  <c r="E303" i="50"/>
  <c r="F303" i="50" s="1"/>
  <c r="E304" i="50"/>
  <c r="F304" i="50" s="1"/>
  <c r="E305" i="50"/>
  <c r="F305" i="50" s="1"/>
  <c r="E306" i="50"/>
  <c r="F306" i="50" s="1"/>
  <c r="E307" i="50"/>
  <c r="F307" i="50" s="1"/>
  <c r="E308" i="50"/>
  <c r="F308" i="50" s="1"/>
  <c r="E309" i="50"/>
  <c r="F309" i="50" s="1"/>
  <c r="E310" i="50"/>
  <c r="F310" i="50" s="1"/>
  <c r="E311" i="50"/>
  <c r="F311" i="50" s="1"/>
  <c r="E312" i="50"/>
  <c r="F312" i="50" s="1"/>
  <c r="E313" i="50"/>
  <c r="F313" i="50" s="1"/>
  <c r="E314" i="50"/>
  <c r="F314" i="50" s="1"/>
  <c r="E315" i="50"/>
  <c r="F315" i="50" s="1"/>
  <c r="E316" i="50"/>
  <c r="F316" i="50" s="1"/>
  <c r="E317" i="50"/>
  <c r="F317" i="50" s="1"/>
  <c r="E318" i="50"/>
  <c r="F318" i="50" s="1"/>
  <c r="E319" i="50"/>
  <c r="F319" i="50" s="1"/>
  <c r="E320" i="50"/>
  <c r="F320" i="50" s="1"/>
  <c r="E321" i="50"/>
  <c r="F321" i="50" s="1"/>
  <c r="E322" i="50"/>
  <c r="F322" i="50" s="1"/>
  <c r="E323" i="50"/>
  <c r="F323" i="50" s="1"/>
  <c r="E324" i="50"/>
  <c r="F324" i="50" s="1"/>
  <c r="E325" i="50"/>
  <c r="F325" i="50" s="1"/>
  <c r="E326" i="50"/>
  <c r="F326" i="50" s="1"/>
  <c r="E327" i="50"/>
  <c r="F327" i="50" s="1"/>
  <c r="E328" i="50"/>
  <c r="F328" i="50" s="1"/>
  <c r="E329" i="50"/>
  <c r="F329" i="50" s="1"/>
  <c r="E330" i="50"/>
  <c r="F330" i="50" s="1"/>
  <c r="E331" i="50"/>
  <c r="F331" i="50" s="1"/>
  <c r="E332" i="50"/>
  <c r="F332" i="50" s="1"/>
  <c r="E333" i="50"/>
  <c r="F333" i="50" s="1"/>
  <c r="E334" i="50"/>
  <c r="F334" i="50" s="1"/>
  <c r="E335" i="50"/>
  <c r="F335" i="50" s="1"/>
  <c r="E336" i="50"/>
  <c r="F336" i="50" s="1"/>
  <c r="E337" i="50"/>
  <c r="F337" i="50" s="1"/>
  <c r="E338" i="50"/>
  <c r="F338" i="50" s="1"/>
  <c r="E339" i="50"/>
  <c r="F339" i="50" s="1"/>
  <c r="E340" i="50"/>
  <c r="F340" i="50" s="1"/>
  <c r="E341" i="50"/>
  <c r="F341" i="50" s="1"/>
  <c r="E342" i="50"/>
  <c r="F342" i="50" s="1"/>
  <c r="E343" i="50"/>
  <c r="F343" i="50" s="1"/>
  <c r="E344" i="50"/>
  <c r="F344" i="50" s="1"/>
  <c r="E345" i="50"/>
  <c r="F345" i="50" s="1"/>
  <c r="E346" i="50"/>
  <c r="F346" i="50" s="1"/>
  <c r="E347" i="50"/>
  <c r="F347" i="50" s="1"/>
  <c r="E348" i="50"/>
  <c r="F348" i="50" s="1"/>
  <c r="E349" i="50"/>
  <c r="F349" i="50" s="1"/>
  <c r="E350" i="50"/>
  <c r="F350" i="50" s="1"/>
  <c r="E351" i="50"/>
  <c r="F351" i="50" s="1"/>
  <c r="E352" i="50"/>
  <c r="F352" i="50" s="1"/>
  <c r="E353" i="50"/>
  <c r="F353" i="50" s="1"/>
  <c r="E354" i="50"/>
  <c r="F354" i="50" s="1"/>
  <c r="E355" i="50"/>
  <c r="F355" i="50" s="1"/>
  <c r="E356" i="50"/>
  <c r="F356" i="50" s="1"/>
  <c r="E357" i="50"/>
  <c r="F357" i="50" s="1"/>
  <c r="E358" i="50"/>
  <c r="F358" i="50" s="1"/>
  <c r="E359" i="50"/>
  <c r="F359" i="50" s="1"/>
  <c r="E360" i="50"/>
  <c r="F360" i="50" s="1"/>
  <c r="E361" i="50"/>
  <c r="F361" i="50" s="1"/>
  <c r="E362" i="50"/>
  <c r="F362" i="50" s="1"/>
  <c r="E363" i="50"/>
  <c r="F363" i="50" s="1"/>
  <c r="E364" i="50"/>
  <c r="F364" i="50" s="1"/>
  <c r="E365" i="50"/>
  <c r="F365" i="50" s="1"/>
  <c r="E366" i="50"/>
  <c r="F366" i="50" s="1"/>
  <c r="E367" i="50"/>
  <c r="F367" i="50" s="1"/>
  <c r="E368" i="50"/>
  <c r="F368" i="50" s="1"/>
  <c r="E369" i="50"/>
  <c r="F369" i="50" s="1"/>
  <c r="E370" i="50"/>
  <c r="F370" i="50" s="1"/>
  <c r="E371" i="50"/>
  <c r="F371" i="50" s="1"/>
  <c r="E372" i="50"/>
  <c r="F372" i="50" s="1"/>
  <c r="E373" i="50"/>
  <c r="F373" i="50" s="1"/>
  <c r="E374" i="50"/>
  <c r="F374" i="50" s="1"/>
  <c r="E375" i="50"/>
  <c r="F375" i="50" s="1"/>
  <c r="E376" i="50"/>
  <c r="F376" i="50" s="1"/>
  <c r="E377" i="50"/>
  <c r="F377" i="50" s="1"/>
  <c r="E378" i="50"/>
  <c r="F378" i="50" s="1"/>
  <c r="E379" i="50"/>
  <c r="F379" i="50" s="1"/>
  <c r="E380" i="50"/>
  <c r="F380" i="50" s="1"/>
  <c r="E381" i="50"/>
  <c r="F381" i="50" s="1"/>
  <c r="E382" i="50"/>
  <c r="F382" i="50" s="1"/>
  <c r="E383" i="50"/>
  <c r="F383" i="50" s="1"/>
  <c r="E384" i="50"/>
  <c r="F384" i="50" s="1"/>
  <c r="E385" i="50"/>
  <c r="F385" i="50" s="1"/>
  <c r="E386" i="50"/>
  <c r="F386" i="50" s="1"/>
  <c r="E387" i="50"/>
  <c r="F387" i="50" s="1"/>
  <c r="E388" i="50"/>
  <c r="F388" i="50" s="1"/>
  <c r="E389" i="50"/>
  <c r="F389" i="50" s="1"/>
  <c r="E390" i="50"/>
  <c r="F390" i="50" s="1"/>
  <c r="E391" i="50"/>
  <c r="F391" i="50" s="1"/>
  <c r="E392" i="50"/>
  <c r="F392" i="50" s="1"/>
  <c r="E393" i="50"/>
  <c r="F393" i="50" s="1"/>
  <c r="E394" i="50"/>
  <c r="F394" i="50" s="1"/>
  <c r="E395" i="50"/>
  <c r="F395" i="50" s="1"/>
  <c r="E396" i="50"/>
  <c r="F396" i="50" s="1"/>
  <c r="E397" i="50"/>
  <c r="F397" i="50" s="1"/>
  <c r="E398" i="50"/>
  <c r="F398" i="50" s="1"/>
  <c r="E399" i="50"/>
  <c r="F399" i="50" s="1"/>
  <c r="E400" i="50"/>
  <c r="F400" i="50" s="1"/>
  <c r="E401" i="50"/>
  <c r="F401" i="50" s="1"/>
  <c r="E402" i="50"/>
  <c r="F402" i="50" s="1"/>
  <c r="E403" i="50"/>
  <c r="F403" i="50" s="1"/>
  <c r="E404" i="50"/>
  <c r="F404" i="50" s="1"/>
  <c r="E405" i="50"/>
  <c r="F405" i="50" s="1"/>
  <c r="E406" i="50"/>
  <c r="F406" i="50" s="1"/>
  <c r="E407" i="50"/>
  <c r="F407" i="50" s="1"/>
  <c r="E408" i="50"/>
  <c r="F408" i="50" s="1"/>
  <c r="E409" i="50"/>
  <c r="F409" i="50" s="1"/>
  <c r="E410" i="50"/>
  <c r="F410" i="50" s="1"/>
  <c r="E411" i="50"/>
  <c r="F411" i="50" s="1"/>
  <c r="E412" i="50"/>
  <c r="F412" i="50" s="1"/>
  <c r="E413" i="50"/>
  <c r="F413" i="50" s="1"/>
  <c r="E414" i="50"/>
  <c r="F414" i="50" s="1"/>
  <c r="E415" i="50"/>
  <c r="F415" i="50" s="1"/>
  <c r="E416" i="50"/>
  <c r="F416" i="50" s="1"/>
  <c r="E417" i="50"/>
  <c r="F417" i="50" s="1"/>
  <c r="E418" i="50"/>
  <c r="F418" i="50" s="1"/>
  <c r="E419" i="50"/>
  <c r="F419" i="50" s="1"/>
  <c r="E420" i="50"/>
  <c r="F420" i="50" s="1"/>
  <c r="E421" i="50"/>
  <c r="F421" i="50" s="1"/>
  <c r="E422" i="50"/>
  <c r="F422" i="50" s="1"/>
  <c r="E423" i="50"/>
  <c r="F423" i="50" s="1"/>
  <c r="E424" i="50"/>
  <c r="F424" i="50" s="1"/>
  <c r="E425" i="50"/>
  <c r="F425" i="50" s="1"/>
  <c r="E426" i="50"/>
  <c r="F426" i="50" s="1"/>
  <c r="E427" i="50"/>
  <c r="F427" i="50" s="1"/>
  <c r="E428" i="50"/>
  <c r="F428" i="50" s="1"/>
  <c r="E429" i="50"/>
  <c r="F429" i="50" s="1"/>
  <c r="E430" i="50"/>
  <c r="F430" i="50" s="1"/>
  <c r="E431" i="50"/>
  <c r="F431" i="50" s="1"/>
  <c r="E432" i="50"/>
  <c r="F432" i="50" s="1"/>
  <c r="E433" i="50"/>
  <c r="F433" i="50" s="1"/>
  <c r="E434" i="50"/>
  <c r="F434" i="50" s="1"/>
  <c r="E435" i="50"/>
  <c r="F435" i="50" s="1"/>
  <c r="E436" i="50"/>
  <c r="F436" i="50" s="1"/>
  <c r="E437" i="50"/>
  <c r="F437" i="50" s="1"/>
  <c r="E438" i="50"/>
  <c r="F438" i="50" s="1"/>
  <c r="E439" i="50"/>
  <c r="F439" i="50" s="1"/>
  <c r="E440" i="50"/>
  <c r="F440" i="50" s="1"/>
  <c r="E441" i="50"/>
  <c r="F441" i="50" s="1"/>
  <c r="E442" i="50"/>
  <c r="F442" i="50" s="1"/>
  <c r="E443" i="50"/>
  <c r="F443" i="50" s="1"/>
  <c r="E444" i="50"/>
  <c r="F444" i="50" s="1"/>
  <c r="E445" i="50"/>
  <c r="F445" i="50" s="1"/>
  <c r="E446" i="50"/>
  <c r="F446" i="50" s="1"/>
  <c r="E447" i="50"/>
  <c r="F447" i="50" s="1"/>
  <c r="E448" i="50"/>
  <c r="F448" i="50" s="1"/>
  <c r="E449" i="50"/>
  <c r="F449" i="50" s="1"/>
  <c r="E450" i="50"/>
  <c r="F450" i="50" s="1"/>
  <c r="E3" i="50"/>
  <c r="F3" i="50" s="1"/>
  <c r="A354" i="46"/>
  <c r="A375" i="46"/>
  <c r="A7" i="49"/>
  <c r="A9" i="49"/>
  <c r="A10" i="49"/>
  <c r="A11" i="49"/>
  <c r="A12" i="49"/>
  <c r="A13" i="49"/>
  <c r="A14" i="49"/>
  <c r="A15" i="49"/>
  <c r="A16" i="49"/>
  <c r="A17" i="49"/>
  <c r="A18" i="49"/>
  <c r="A19" i="49"/>
  <c r="A20" i="49"/>
  <c r="A21" i="49"/>
  <c r="A22" i="49"/>
  <c r="A23" i="49"/>
  <c r="A24" i="49"/>
  <c r="A25" i="49"/>
  <c r="A26" i="49"/>
  <c r="A27" i="49"/>
  <c r="A28" i="49"/>
  <c r="A29" i="49"/>
  <c r="A30" i="49"/>
  <c r="A31" i="49"/>
  <c r="A32" i="49"/>
  <c r="A33" i="49"/>
  <c r="A34" i="49"/>
  <c r="A35" i="49"/>
  <c r="A36" i="49"/>
  <c r="A37" i="49"/>
  <c r="A38" i="49"/>
  <c r="A39" i="49"/>
  <c r="A40" i="49"/>
  <c r="A41" i="49"/>
  <c r="A42" i="49"/>
  <c r="A43" i="49"/>
  <c r="A44" i="49"/>
  <c r="A45" i="49"/>
  <c r="A46" i="49"/>
  <c r="A47" i="49"/>
  <c r="A48" i="49"/>
  <c r="A49" i="49"/>
  <c r="A50" i="49"/>
  <c r="A51" i="49"/>
  <c r="A52" i="49"/>
  <c r="A53" i="49"/>
  <c r="A54" i="49"/>
  <c r="C7" i="46"/>
  <c r="C8" i="46"/>
  <c r="C9" i="46"/>
  <c r="C10" i="46"/>
  <c r="C11" i="46"/>
  <c r="C12" i="46"/>
  <c r="C13" i="46"/>
  <c r="C14" i="46"/>
  <c r="C15" i="46"/>
  <c r="C16" i="46"/>
  <c r="C17" i="46"/>
  <c r="C18" i="46"/>
  <c r="C19" i="46"/>
  <c r="C20" i="46"/>
  <c r="C21" i="46"/>
  <c r="C22" i="46"/>
  <c r="C23" i="46"/>
  <c r="C24" i="46"/>
  <c r="C25" i="46"/>
  <c r="C26" i="46"/>
  <c r="C27" i="46"/>
  <c r="C28" i="46"/>
  <c r="C29" i="46"/>
  <c r="C30" i="46"/>
  <c r="C31" i="46"/>
  <c r="C32" i="46"/>
  <c r="C33" i="46"/>
  <c r="C34" i="46"/>
  <c r="C35" i="46"/>
  <c r="C36" i="46"/>
  <c r="C37" i="46"/>
  <c r="C38" i="46"/>
  <c r="C39" i="46"/>
  <c r="C40" i="46"/>
  <c r="C41" i="46"/>
  <c r="C42" i="46"/>
  <c r="C43" i="46"/>
  <c r="C44" i="46"/>
  <c r="C45" i="46"/>
  <c r="C46" i="46"/>
  <c r="C47" i="46"/>
  <c r="C48" i="46"/>
  <c r="C49" i="46"/>
  <c r="C50" i="46"/>
  <c r="C51" i="46"/>
  <c r="C52" i="46"/>
  <c r="C53" i="46"/>
  <c r="C54" i="46"/>
  <c r="C55" i="46"/>
  <c r="C56" i="46"/>
  <c r="C57" i="46"/>
  <c r="C58" i="46"/>
  <c r="C59" i="46"/>
  <c r="C60" i="46"/>
  <c r="C61" i="46"/>
  <c r="C62" i="46"/>
  <c r="C63" i="46"/>
  <c r="C64" i="46"/>
  <c r="C65" i="46"/>
  <c r="C66" i="46"/>
  <c r="C67" i="46"/>
  <c r="C68" i="46"/>
  <c r="C69" i="46"/>
  <c r="C70" i="46"/>
  <c r="C71" i="46"/>
  <c r="C72" i="46"/>
  <c r="C73" i="46"/>
  <c r="C74" i="46"/>
  <c r="C75" i="46"/>
  <c r="C76" i="46"/>
  <c r="C77" i="46"/>
  <c r="C78" i="46"/>
  <c r="C79" i="46"/>
  <c r="C80" i="46"/>
  <c r="C81" i="46"/>
  <c r="C82" i="46"/>
  <c r="C83" i="46"/>
  <c r="C84" i="46"/>
  <c r="C85" i="46"/>
  <c r="C86" i="46"/>
  <c r="C87" i="46"/>
  <c r="C88" i="46"/>
  <c r="C89" i="46"/>
  <c r="C90" i="46"/>
  <c r="C91" i="46"/>
  <c r="C92" i="46"/>
  <c r="C93" i="46"/>
  <c r="C94" i="46"/>
  <c r="C95" i="46"/>
  <c r="C96" i="46"/>
  <c r="C97" i="46"/>
  <c r="C98" i="46"/>
  <c r="C99" i="46"/>
  <c r="C100" i="46"/>
  <c r="C101" i="46"/>
  <c r="C102" i="46"/>
  <c r="C103" i="46"/>
  <c r="C104" i="46"/>
  <c r="C105" i="46"/>
  <c r="C106" i="46"/>
  <c r="C107" i="46"/>
  <c r="C108" i="46"/>
  <c r="C109" i="46"/>
  <c r="C110" i="46"/>
  <c r="C111" i="46"/>
  <c r="C112" i="46"/>
  <c r="C113" i="46"/>
  <c r="C114" i="46"/>
  <c r="C115" i="46"/>
  <c r="C116" i="46"/>
  <c r="C117" i="46"/>
  <c r="C118" i="46"/>
  <c r="C119" i="46"/>
  <c r="C120" i="46"/>
  <c r="C121" i="46"/>
  <c r="C122" i="46"/>
  <c r="C123" i="46"/>
  <c r="C124" i="46"/>
  <c r="C125" i="46"/>
  <c r="C126" i="46"/>
  <c r="C127" i="46"/>
  <c r="C128" i="46"/>
  <c r="C129" i="46"/>
  <c r="C130" i="46"/>
  <c r="C131" i="46"/>
  <c r="C132" i="46"/>
  <c r="C133" i="46"/>
  <c r="C134" i="46"/>
  <c r="C135" i="46"/>
  <c r="C136" i="46"/>
  <c r="C137" i="46"/>
  <c r="C138" i="46"/>
  <c r="C139" i="46"/>
  <c r="C140" i="46"/>
  <c r="C141" i="46"/>
  <c r="C142" i="46"/>
  <c r="C143" i="46"/>
  <c r="C144" i="46"/>
  <c r="C145" i="46"/>
  <c r="C146" i="46"/>
  <c r="C147" i="46"/>
  <c r="C148" i="46"/>
  <c r="C149" i="46"/>
  <c r="C150" i="46"/>
  <c r="C151" i="46"/>
  <c r="C152" i="46"/>
  <c r="C153" i="46"/>
  <c r="C154" i="46"/>
  <c r="C155" i="46"/>
  <c r="C156" i="46"/>
  <c r="C157" i="46"/>
  <c r="C158" i="46"/>
  <c r="C159" i="46"/>
  <c r="C160" i="46"/>
  <c r="C161" i="46"/>
  <c r="C162" i="46"/>
  <c r="C163" i="46"/>
  <c r="C164" i="46"/>
  <c r="C165" i="46"/>
  <c r="C166" i="46"/>
  <c r="C167" i="46"/>
  <c r="C168" i="46"/>
  <c r="C169" i="46"/>
  <c r="C170" i="46"/>
  <c r="C171" i="46"/>
  <c r="C172" i="46"/>
  <c r="C173" i="46"/>
  <c r="C174" i="46"/>
  <c r="C175" i="46"/>
  <c r="C176" i="46"/>
  <c r="C177" i="46"/>
  <c r="C178" i="46"/>
  <c r="C179" i="46"/>
  <c r="C180" i="46"/>
  <c r="C181" i="46"/>
  <c r="C182" i="46"/>
  <c r="C183" i="46"/>
  <c r="C184" i="46"/>
  <c r="C185" i="46"/>
  <c r="C186" i="46"/>
  <c r="C187" i="46"/>
  <c r="C188" i="46"/>
  <c r="C189" i="46"/>
  <c r="C190" i="46"/>
  <c r="C191" i="46"/>
  <c r="C192" i="46"/>
  <c r="C193" i="46"/>
  <c r="C194" i="46"/>
  <c r="C195" i="46"/>
  <c r="C196" i="46"/>
  <c r="C197" i="46"/>
  <c r="C198" i="46"/>
  <c r="C199" i="46"/>
  <c r="C200" i="46"/>
  <c r="C201" i="46"/>
  <c r="C202" i="46"/>
  <c r="C203" i="46"/>
  <c r="C204" i="46"/>
  <c r="C205" i="46"/>
  <c r="C206" i="46"/>
  <c r="C207" i="46"/>
  <c r="C208" i="46"/>
  <c r="C209" i="46"/>
  <c r="C210" i="46"/>
  <c r="C211" i="46"/>
  <c r="C212" i="46"/>
  <c r="C213" i="46"/>
  <c r="C214" i="46"/>
  <c r="C215" i="46"/>
  <c r="C216" i="46"/>
  <c r="C217" i="46"/>
  <c r="C218" i="46"/>
  <c r="C219" i="46"/>
  <c r="C220" i="46"/>
  <c r="C221" i="46"/>
  <c r="C222" i="46"/>
  <c r="C223" i="46"/>
  <c r="C224" i="46"/>
  <c r="C225" i="46"/>
  <c r="C226" i="46"/>
  <c r="C227" i="46"/>
  <c r="C228" i="46"/>
  <c r="C229" i="46"/>
  <c r="C230" i="46"/>
  <c r="C231" i="46"/>
  <c r="C232" i="46"/>
  <c r="C233" i="46"/>
  <c r="C234" i="46"/>
  <c r="C235" i="46"/>
  <c r="C236" i="46"/>
  <c r="C237" i="46"/>
  <c r="C238" i="46"/>
  <c r="C239" i="46"/>
  <c r="C240" i="46"/>
  <c r="C241" i="46"/>
  <c r="C242" i="46"/>
  <c r="C243" i="46"/>
  <c r="C244" i="46"/>
  <c r="C245" i="46"/>
  <c r="C246" i="46"/>
  <c r="C247" i="46"/>
  <c r="C248" i="46"/>
  <c r="C249" i="46"/>
  <c r="C250" i="46"/>
  <c r="C251" i="46"/>
  <c r="C252" i="46"/>
  <c r="C253" i="46"/>
  <c r="C254" i="46"/>
  <c r="C255" i="46"/>
  <c r="C256" i="46"/>
  <c r="C257" i="46"/>
  <c r="C258" i="46"/>
  <c r="C259" i="46"/>
  <c r="C260" i="46"/>
  <c r="C261" i="46"/>
  <c r="C262" i="46"/>
  <c r="C263" i="46"/>
  <c r="C264" i="46"/>
  <c r="C265" i="46"/>
  <c r="C266" i="46"/>
  <c r="C267" i="46"/>
  <c r="C268" i="46"/>
  <c r="C269" i="46"/>
  <c r="C270" i="46"/>
  <c r="C271" i="46"/>
  <c r="C272" i="46"/>
  <c r="C273" i="46"/>
  <c r="C274" i="46"/>
  <c r="C275" i="46"/>
  <c r="C276" i="46"/>
  <c r="C277" i="46"/>
  <c r="C278" i="46"/>
  <c r="C279" i="46"/>
  <c r="C280" i="46"/>
  <c r="C281" i="46"/>
  <c r="C282" i="46"/>
  <c r="C283" i="46"/>
  <c r="C284" i="46"/>
  <c r="C285" i="46"/>
  <c r="C286" i="46"/>
  <c r="C287" i="46"/>
  <c r="C288" i="46"/>
  <c r="C289" i="46"/>
  <c r="C290" i="46"/>
  <c r="C291" i="46"/>
  <c r="C292" i="46"/>
  <c r="C293" i="46"/>
  <c r="C294" i="46"/>
  <c r="C295" i="46"/>
  <c r="C296" i="46"/>
  <c r="C297" i="46"/>
  <c r="C298" i="46"/>
  <c r="C299" i="46"/>
  <c r="C300" i="46"/>
  <c r="C301" i="46"/>
  <c r="C302" i="46"/>
  <c r="C303" i="46"/>
  <c r="C304" i="46"/>
  <c r="C305" i="46"/>
  <c r="C306" i="46"/>
  <c r="C307" i="46"/>
  <c r="C308" i="46"/>
  <c r="C309" i="46"/>
  <c r="C310" i="46"/>
  <c r="C311" i="46"/>
  <c r="C312" i="46"/>
  <c r="C313" i="46"/>
  <c r="C314" i="46"/>
  <c r="C315" i="46"/>
  <c r="C316" i="46"/>
  <c r="C317" i="46"/>
  <c r="C318" i="46"/>
  <c r="C319" i="46"/>
  <c r="C320" i="46"/>
  <c r="C321" i="46"/>
  <c r="C322" i="46"/>
  <c r="C323" i="46"/>
  <c r="C324" i="46"/>
  <c r="C325" i="46"/>
  <c r="C326" i="46"/>
  <c r="C327" i="46"/>
  <c r="C328" i="46"/>
  <c r="C329" i="46"/>
  <c r="C330" i="46"/>
  <c r="C331" i="46"/>
  <c r="C332" i="46"/>
  <c r="C333" i="46"/>
  <c r="C334" i="46"/>
  <c r="C335" i="46"/>
  <c r="C336" i="46"/>
  <c r="C337" i="46"/>
  <c r="C338" i="46"/>
  <c r="C339" i="46"/>
  <c r="C340" i="46"/>
  <c r="C341" i="46"/>
  <c r="C342" i="46"/>
  <c r="C343" i="46"/>
  <c r="C344" i="46"/>
  <c r="C345" i="46"/>
  <c r="C346" i="46"/>
  <c r="C347" i="46"/>
  <c r="C348" i="46"/>
  <c r="C349" i="46"/>
  <c r="C350" i="46"/>
  <c r="C351" i="46"/>
  <c r="C352" i="46"/>
  <c r="C353" i="46"/>
  <c r="C354" i="46"/>
  <c r="C355" i="46"/>
  <c r="C356" i="46"/>
  <c r="C357" i="46"/>
  <c r="C358" i="46"/>
  <c r="C359" i="46"/>
  <c r="C360" i="46"/>
  <c r="C361" i="46"/>
  <c r="C362" i="46"/>
  <c r="C363" i="46"/>
  <c r="C364" i="46"/>
  <c r="C365" i="46"/>
  <c r="C366" i="46"/>
  <c r="C367" i="46"/>
  <c r="C368" i="46"/>
  <c r="C369" i="46"/>
  <c r="C370" i="46"/>
  <c r="C371" i="46"/>
  <c r="C372" i="46"/>
  <c r="C373" i="46"/>
  <c r="C374" i="46"/>
  <c r="C375" i="46"/>
  <c r="C376" i="46"/>
  <c r="C377" i="46"/>
  <c r="C378" i="46"/>
  <c r="C379" i="46"/>
  <c r="C380" i="46"/>
  <c r="C381" i="46"/>
  <c r="C382" i="46"/>
  <c r="C383" i="46"/>
  <c r="C384" i="46"/>
  <c r="C385" i="46"/>
  <c r="C386" i="46"/>
  <c r="C387" i="46"/>
  <c r="C388" i="46"/>
  <c r="C389" i="46"/>
  <c r="C390" i="46"/>
  <c r="C391" i="46"/>
  <c r="C392" i="46"/>
  <c r="C393" i="46"/>
  <c r="C394" i="46"/>
  <c r="C395" i="46"/>
  <c r="C396" i="46"/>
  <c r="C397" i="46"/>
  <c r="C398" i="46"/>
  <c r="C399" i="46"/>
  <c r="C400" i="46"/>
  <c r="C401" i="46"/>
  <c r="C402" i="46"/>
  <c r="C403" i="46"/>
  <c r="C404" i="46"/>
  <c r="C405" i="46"/>
  <c r="C406" i="46"/>
  <c r="C407" i="46"/>
  <c r="C408" i="46"/>
  <c r="C409" i="46"/>
  <c r="C410" i="46"/>
  <c r="C411" i="46"/>
  <c r="C412" i="46"/>
  <c r="C413" i="46"/>
  <c r="C414" i="46"/>
  <c r="C415" i="46"/>
  <c r="C416" i="46"/>
  <c r="C417" i="46"/>
  <c r="C418" i="46"/>
  <c r="C419" i="46"/>
  <c r="C420" i="46"/>
  <c r="C421" i="46"/>
  <c r="C422" i="46"/>
  <c r="C423" i="46"/>
  <c r="C424" i="46"/>
  <c r="C425" i="46"/>
  <c r="C426" i="46"/>
  <c r="C427" i="46"/>
  <c r="C428" i="46"/>
  <c r="C429" i="46"/>
  <c r="C430" i="46"/>
  <c r="C431" i="46"/>
  <c r="C432" i="46"/>
  <c r="C433" i="46"/>
  <c r="C434" i="46"/>
  <c r="C435" i="46"/>
  <c r="C436" i="46"/>
  <c r="C437" i="46"/>
  <c r="C438" i="46"/>
  <c r="C439" i="46"/>
  <c r="C440" i="46"/>
  <c r="C441" i="46"/>
  <c r="C442" i="46"/>
  <c r="C443" i="46"/>
  <c r="C444" i="46"/>
  <c r="C445" i="46"/>
  <c r="C446" i="46"/>
  <c r="C447" i="46"/>
  <c r="C448" i="46"/>
  <c r="C449" i="46"/>
  <c r="C450" i="46"/>
  <c r="C451" i="46"/>
  <c r="C452" i="46"/>
  <c r="C453" i="46"/>
  <c r="Q14" i="46" l="1"/>
  <c r="P14" i="46"/>
  <c r="O14" i="46"/>
  <c r="Q10" i="46"/>
  <c r="P10" i="46"/>
  <c r="O10" i="46"/>
  <c r="O15" i="46"/>
  <c r="Q15" i="46"/>
  <c r="P15" i="46"/>
  <c r="O11" i="46"/>
  <c r="Q11" i="46"/>
  <c r="P11" i="46"/>
  <c r="P7" i="46"/>
  <c r="O7" i="46"/>
  <c r="Q7" i="46"/>
  <c r="P16" i="46"/>
  <c r="O16" i="46"/>
  <c r="Q16" i="46"/>
  <c r="P12" i="46"/>
  <c r="O12" i="46"/>
  <c r="Q12" i="46"/>
  <c r="P8" i="46"/>
  <c r="O8" i="46"/>
  <c r="Q8" i="46"/>
  <c r="Q13" i="46"/>
  <c r="O13" i="46"/>
  <c r="P13" i="46"/>
  <c r="Q9" i="46"/>
  <c r="P9" i="46"/>
  <c r="O9" i="46"/>
  <c r="P17" i="46"/>
  <c r="Q18" i="46"/>
  <c r="O20" i="46"/>
  <c r="P21" i="46"/>
  <c r="Q22" i="46"/>
  <c r="O24" i="46"/>
  <c r="P25" i="46"/>
  <c r="Q26" i="46"/>
  <c r="O28" i="46"/>
  <c r="P29" i="46"/>
  <c r="Q30" i="46"/>
  <c r="O32" i="46"/>
  <c r="P33" i="46"/>
  <c r="Q34" i="46"/>
  <c r="O36" i="46"/>
  <c r="P37" i="46"/>
  <c r="Q38" i="46"/>
  <c r="O40" i="46"/>
  <c r="P41" i="46"/>
  <c r="Q42" i="46"/>
  <c r="O44" i="46"/>
  <c r="P45" i="46"/>
  <c r="Q46" i="46"/>
  <c r="O48" i="46"/>
  <c r="P49" i="46"/>
  <c r="Q50" i="46"/>
  <c r="O52" i="46"/>
  <c r="P53" i="46"/>
  <c r="Q54" i="46"/>
  <c r="O56" i="46"/>
  <c r="P57" i="46"/>
  <c r="Q58" i="46"/>
  <c r="O60" i="46"/>
  <c r="P61" i="46"/>
  <c r="Q62" i="46"/>
  <c r="O64" i="46"/>
  <c r="P65" i="46"/>
  <c r="Q66" i="46"/>
  <c r="O68" i="46"/>
  <c r="P69" i="46"/>
  <c r="Q70" i="46"/>
  <c r="O72" i="46"/>
  <c r="P73" i="46"/>
  <c r="Q74" i="46"/>
  <c r="O76" i="46"/>
  <c r="P77" i="46"/>
  <c r="Q78" i="46"/>
  <c r="O80" i="46"/>
  <c r="P81" i="46"/>
  <c r="Q82" i="46"/>
  <c r="O84" i="46"/>
  <c r="P85" i="46"/>
  <c r="Q86" i="46"/>
  <c r="O88" i="46"/>
  <c r="P89" i="46"/>
  <c r="Q90" i="46"/>
  <c r="O92" i="46"/>
  <c r="P93" i="46"/>
  <c r="Q94" i="46"/>
  <c r="O96" i="46"/>
  <c r="P97" i="46"/>
  <c r="Q98" i="46"/>
  <c r="O100" i="46"/>
  <c r="P101" i="46"/>
  <c r="Q102" i="46"/>
  <c r="O104" i="46"/>
  <c r="P105" i="46"/>
  <c r="Q106" i="46"/>
  <c r="O108" i="46"/>
  <c r="P109" i="46"/>
  <c r="Q110" i="46"/>
  <c r="O112" i="46"/>
  <c r="P113" i="46"/>
  <c r="Q114" i="46"/>
  <c r="O116" i="46"/>
  <c r="P117" i="46"/>
  <c r="Q118" i="46"/>
  <c r="O120" i="46"/>
  <c r="P121" i="46"/>
  <c r="Q122" i="46"/>
  <c r="O124" i="46"/>
  <c r="P125" i="46"/>
  <c r="Q126" i="46"/>
  <c r="O128" i="46"/>
  <c r="P129" i="46"/>
  <c r="Q130" i="46"/>
  <c r="O132" i="46"/>
  <c r="P133" i="46"/>
  <c r="Q134" i="46"/>
  <c r="O136" i="46"/>
  <c r="P137" i="46"/>
  <c r="Q138" i="46"/>
  <c r="O140" i="46"/>
  <c r="P141" i="46"/>
  <c r="Q142" i="46"/>
  <c r="O144" i="46"/>
  <c r="P145" i="46"/>
  <c r="Q146" i="46"/>
  <c r="O148" i="46"/>
  <c r="P149" i="46"/>
  <c r="Q150" i="46"/>
  <c r="O152" i="46"/>
  <c r="P153" i="46"/>
  <c r="Q154" i="46"/>
  <c r="O156" i="46"/>
  <c r="P157" i="46"/>
  <c r="Q158" i="46"/>
  <c r="O160" i="46"/>
  <c r="P161" i="46"/>
  <c r="Q162" i="46"/>
  <c r="O164" i="46"/>
  <c r="P165" i="46"/>
  <c r="Q166" i="46"/>
  <c r="O168" i="46"/>
  <c r="P169" i="46"/>
  <c r="Q170" i="46"/>
  <c r="O172" i="46"/>
  <c r="P173" i="46"/>
  <c r="Q174" i="46"/>
  <c r="O176" i="46"/>
  <c r="P177" i="46"/>
  <c r="Q178" i="46"/>
  <c r="O180" i="46"/>
  <c r="P181" i="46"/>
  <c r="Q182" i="46"/>
  <c r="O184" i="46"/>
  <c r="P185" i="46"/>
  <c r="Q186" i="46"/>
  <c r="O188" i="46"/>
  <c r="P189" i="46"/>
  <c r="Q190" i="46"/>
  <c r="O192" i="46"/>
  <c r="P193" i="46"/>
  <c r="Q194" i="46"/>
  <c r="O196" i="46"/>
  <c r="P197" i="46"/>
  <c r="Q198" i="46"/>
  <c r="O200" i="46"/>
  <c r="P201" i="46"/>
  <c r="Q202" i="46"/>
  <c r="O204" i="46"/>
  <c r="P205" i="46"/>
  <c r="Q206" i="46"/>
  <c r="O208" i="46"/>
  <c r="P209" i="46"/>
  <c r="Q210" i="46"/>
  <c r="O212" i="46"/>
  <c r="P213" i="46"/>
  <c r="Q214" i="46"/>
  <c r="O216" i="46"/>
  <c r="P217" i="46"/>
  <c r="Q218" i="46"/>
  <c r="O220" i="46"/>
  <c r="P221" i="46"/>
  <c r="Q222" i="46"/>
  <c r="O224" i="46"/>
  <c r="P225" i="46"/>
  <c r="Q226" i="46"/>
  <c r="O228" i="46"/>
  <c r="P229" i="46"/>
  <c r="Q230" i="46"/>
  <c r="O232" i="46"/>
  <c r="P233" i="46"/>
  <c r="Q234" i="46"/>
  <c r="O236" i="46"/>
  <c r="P237" i="46"/>
  <c r="Q238" i="46"/>
  <c r="O240" i="46"/>
  <c r="P241" i="46"/>
  <c r="Q242" i="46"/>
  <c r="O244" i="46"/>
  <c r="P245" i="46"/>
  <c r="Q246" i="46"/>
  <c r="O248" i="46"/>
  <c r="P249" i="46"/>
  <c r="Q250" i="46"/>
  <c r="O252" i="46"/>
  <c r="P253" i="46"/>
  <c r="Q254" i="46"/>
  <c r="O256" i="46"/>
  <c r="P257" i="46"/>
  <c r="Q258" i="46"/>
  <c r="O260" i="46"/>
  <c r="P261" i="46"/>
  <c r="Q262" i="46"/>
  <c r="O264" i="46"/>
  <c r="P265" i="46"/>
  <c r="Q266" i="46"/>
  <c r="O268" i="46"/>
  <c r="P269" i="46"/>
  <c r="Q270" i="46"/>
  <c r="O272" i="46"/>
  <c r="P273" i="46"/>
  <c r="Q274" i="46"/>
  <c r="O276" i="46"/>
  <c r="P277" i="46"/>
  <c r="Q278" i="46"/>
  <c r="O280" i="46"/>
  <c r="P281" i="46"/>
  <c r="Q282" i="46"/>
  <c r="O284" i="46"/>
  <c r="P285" i="46"/>
  <c r="Q286" i="46"/>
  <c r="O288" i="46"/>
  <c r="P289" i="46"/>
  <c r="Q290" i="46"/>
  <c r="O292" i="46"/>
  <c r="P293" i="46"/>
  <c r="Q294" i="46"/>
  <c r="O296" i="46"/>
  <c r="P297" i="46"/>
  <c r="Q298" i="46"/>
  <c r="O300" i="46"/>
  <c r="P301" i="46"/>
  <c r="Q302" i="46"/>
  <c r="O304" i="46"/>
  <c r="P305" i="46"/>
  <c r="Q306" i="46"/>
  <c r="O308" i="46"/>
  <c r="P309" i="46"/>
  <c r="Q310" i="46"/>
  <c r="O312" i="46"/>
  <c r="P313" i="46"/>
  <c r="Q314" i="46"/>
  <c r="O316" i="46"/>
  <c r="P317" i="46"/>
  <c r="Q318" i="46"/>
  <c r="O320" i="46"/>
  <c r="P321" i="46"/>
  <c r="Q322" i="46"/>
  <c r="O324" i="46"/>
  <c r="P325" i="46"/>
  <c r="Q326" i="46"/>
  <c r="O328" i="46"/>
  <c r="P329" i="46"/>
  <c r="Q330" i="46"/>
  <c r="O332" i="46"/>
  <c r="P333" i="46"/>
  <c r="Q334" i="46"/>
  <c r="O336" i="46"/>
  <c r="P337" i="46"/>
  <c r="Q338" i="46"/>
  <c r="O340" i="46"/>
  <c r="P341" i="46"/>
  <c r="Q342" i="46"/>
  <c r="O344" i="46"/>
  <c r="P345" i="46"/>
  <c r="Q346" i="46"/>
  <c r="O348" i="46"/>
  <c r="P349" i="46"/>
  <c r="Q350" i="46"/>
  <c r="O352" i="46"/>
  <c r="P353" i="46"/>
  <c r="Q354" i="46"/>
  <c r="O17" i="46"/>
  <c r="P18" i="46"/>
  <c r="Q19" i="46"/>
  <c r="O21" i="46"/>
  <c r="P22" i="46"/>
  <c r="Q23" i="46"/>
  <c r="O25" i="46"/>
  <c r="P26" i="46"/>
  <c r="Q27" i="46"/>
  <c r="O29" i="46"/>
  <c r="P30" i="46"/>
  <c r="Q31" i="46"/>
  <c r="O33" i="46"/>
  <c r="P34" i="46"/>
  <c r="Q35" i="46"/>
  <c r="O37" i="46"/>
  <c r="P38" i="46"/>
  <c r="Q39" i="46"/>
  <c r="O41" i="46"/>
  <c r="P42" i="46"/>
  <c r="Q43" i="46"/>
  <c r="O45" i="46"/>
  <c r="P46" i="46"/>
  <c r="Q47" i="46"/>
  <c r="O49" i="46"/>
  <c r="P50" i="46"/>
  <c r="Q51" i="46"/>
  <c r="O53" i="46"/>
  <c r="P54" i="46"/>
  <c r="Q55" i="46"/>
  <c r="O57" i="46"/>
  <c r="P58" i="46"/>
  <c r="Q59" i="46"/>
  <c r="O61" i="46"/>
  <c r="P62" i="46"/>
  <c r="Q63" i="46"/>
  <c r="O65" i="46"/>
  <c r="P66" i="46"/>
  <c r="Q67" i="46"/>
  <c r="O69" i="46"/>
  <c r="P70" i="46"/>
  <c r="Q71" i="46"/>
  <c r="O73" i="46"/>
  <c r="P74" i="46"/>
  <c r="Q75" i="46"/>
  <c r="O77" i="46"/>
  <c r="P78" i="46"/>
  <c r="Q79" i="46"/>
  <c r="O81" i="46"/>
  <c r="P82" i="46"/>
  <c r="Q83" i="46"/>
  <c r="O85" i="46"/>
  <c r="P86" i="46"/>
  <c r="Q87" i="46"/>
  <c r="O89" i="46"/>
  <c r="P90" i="46"/>
  <c r="Q91" i="46"/>
  <c r="O93" i="46"/>
  <c r="P94" i="46"/>
  <c r="Q95" i="46"/>
  <c r="O97" i="46"/>
  <c r="P98" i="46"/>
  <c r="Q99" i="46"/>
  <c r="O101" i="46"/>
  <c r="P102" i="46"/>
  <c r="Q103" i="46"/>
  <c r="O105" i="46"/>
  <c r="P106" i="46"/>
  <c r="Q107" i="46"/>
  <c r="O109" i="46"/>
  <c r="P110" i="46"/>
  <c r="Q111" i="46"/>
  <c r="O113" i="46"/>
  <c r="P114" i="46"/>
  <c r="Q115" i="46"/>
  <c r="O117" i="46"/>
  <c r="P118" i="46"/>
  <c r="Q119" i="46"/>
  <c r="O121" i="46"/>
  <c r="P122" i="46"/>
  <c r="Q123" i="46"/>
  <c r="O125" i="46"/>
  <c r="P126" i="46"/>
  <c r="Q127" i="46"/>
  <c r="O129" i="46"/>
  <c r="P130" i="46"/>
  <c r="Q131" i="46"/>
  <c r="O133" i="46"/>
  <c r="P134" i="46"/>
  <c r="Q135" i="46"/>
  <c r="O137" i="46"/>
  <c r="P138" i="46"/>
  <c r="Q139" i="46"/>
  <c r="O141" i="46"/>
  <c r="P142" i="46"/>
  <c r="Q143" i="46"/>
  <c r="O145" i="46"/>
  <c r="P146" i="46"/>
  <c r="Q147" i="46"/>
  <c r="O149" i="46"/>
  <c r="P150" i="46"/>
  <c r="Q151" i="46"/>
  <c r="O153" i="46"/>
  <c r="P154" i="46"/>
  <c r="Q155" i="46"/>
  <c r="O157" i="46"/>
  <c r="P158" i="46"/>
  <c r="Q159" i="46"/>
  <c r="O161" i="46"/>
  <c r="P162" i="46"/>
  <c r="Q163" i="46"/>
  <c r="O165" i="46"/>
  <c r="P166" i="46"/>
  <c r="Q167" i="46"/>
  <c r="O169" i="46"/>
  <c r="P170" i="46"/>
  <c r="Q171" i="46"/>
  <c r="O173" i="46"/>
  <c r="P174" i="46"/>
  <c r="Q175" i="46"/>
  <c r="O177" i="46"/>
  <c r="P178" i="46"/>
  <c r="Q179" i="46"/>
  <c r="O181" i="46"/>
  <c r="P182" i="46"/>
  <c r="Q183" i="46"/>
  <c r="O185" i="46"/>
  <c r="P186" i="46"/>
  <c r="Q187" i="46"/>
  <c r="O189" i="46"/>
  <c r="P190" i="46"/>
  <c r="Q191" i="46"/>
  <c r="O193" i="46"/>
  <c r="P194" i="46"/>
  <c r="Q195" i="46"/>
  <c r="O197" i="46"/>
  <c r="P198" i="46"/>
  <c r="Q199" i="46"/>
  <c r="O201" i="46"/>
  <c r="P202" i="46"/>
  <c r="Q203" i="46"/>
  <c r="O205" i="46"/>
  <c r="P206" i="46"/>
  <c r="Q207" i="46"/>
  <c r="O209" i="46"/>
  <c r="P210" i="46"/>
  <c r="Q211" i="46"/>
  <c r="O213" i="46"/>
  <c r="P214" i="46"/>
  <c r="Q215" i="46"/>
  <c r="O217" i="46"/>
  <c r="P218" i="46"/>
  <c r="Q219" i="46"/>
  <c r="O221" i="46"/>
  <c r="P222" i="46"/>
  <c r="Q223" i="46"/>
  <c r="O225" i="46"/>
  <c r="P226" i="46"/>
  <c r="Q227" i="46"/>
  <c r="O229" i="46"/>
  <c r="P230" i="46"/>
  <c r="Q231" i="46"/>
  <c r="O233" i="46"/>
  <c r="P234" i="46"/>
  <c r="Q235" i="46"/>
  <c r="O237" i="46"/>
  <c r="P238" i="46"/>
  <c r="Q239" i="46"/>
  <c r="O241" i="46"/>
  <c r="P242" i="46"/>
  <c r="Q243" i="46"/>
  <c r="O245" i="46"/>
  <c r="P246" i="46"/>
  <c r="Q247" i="46"/>
  <c r="O249" i="46"/>
  <c r="P250" i="46"/>
  <c r="Q251" i="46"/>
  <c r="O253" i="46"/>
  <c r="P254" i="46"/>
  <c r="Q255" i="46"/>
  <c r="O257" i="46"/>
  <c r="P258" i="46"/>
  <c r="Q259" i="46"/>
  <c r="O261" i="46"/>
  <c r="P262" i="46"/>
  <c r="Q263" i="46"/>
  <c r="O265" i="46"/>
  <c r="P266" i="46"/>
  <c r="Q267" i="46"/>
  <c r="O269" i="46"/>
  <c r="P270" i="46"/>
  <c r="Q271" i="46"/>
  <c r="O273" i="46"/>
  <c r="P274" i="46"/>
  <c r="Q275" i="46"/>
  <c r="O277" i="46"/>
  <c r="P278" i="46"/>
  <c r="Q279" i="46"/>
  <c r="O281" i="46"/>
  <c r="P282" i="46"/>
  <c r="Q283" i="46"/>
  <c r="O285" i="46"/>
  <c r="P286" i="46"/>
  <c r="Q287" i="46"/>
  <c r="O289" i="46"/>
  <c r="P290" i="46"/>
  <c r="Q291" i="46"/>
  <c r="O293" i="46"/>
  <c r="P294" i="46"/>
  <c r="Q295" i="46"/>
  <c r="O297" i="46"/>
  <c r="P298" i="46"/>
  <c r="Q299" i="46"/>
  <c r="O301" i="46"/>
  <c r="P302" i="46"/>
  <c r="Q303" i="46"/>
  <c r="O305" i="46"/>
  <c r="P306" i="46"/>
  <c r="Q307" i="46"/>
  <c r="O309" i="46"/>
  <c r="P310" i="46"/>
  <c r="Q311" i="46"/>
  <c r="O313" i="46"/>
  <c r="P314" i="46"/>
  <c r="Q315" i="46"/>
  <c r="O317" i="46"/>
  <c r="P318" i="46"/>
  <c r="Q319" i="46"/>
  <c r="O321" i="46"/>
  <c r="P322" i="46"/>
  <c r="Q323" i="46"/>
  <c r="O325" i="46"/>
  <c r="P326" i="46"/>
  <c r="Q327" i="46"/>
  <c r="O329" i="46"/>
  <c r="P330" i="46"/>
  <c r="Q331" i="46"/>
  <c r="O333" i="46"/>
  <c r="P334" i="46"/>
  <c r="Q335" i="46"/>
  <c r="O337" i="46"/>
  <c r="P338" i="46"/>
  <c r="Q339" i="46"/>
  <c r="O341" i="46"/>
  <c r="P342" i="46"/>
  <c r="Q343" i="46"/>
  <c r="O345" i="46"/>
  <c r="P346" i="46"/>
  <c r="Q347" i="46"/>
  <c r="O349" i="46"/>
  <c r="P350" i="46"/>
  <c r="O18" i="46"/>
  <c r="P19" i="46"/>
  <c r="Q20" i="46"/>
  <c r="O22" i="46"/>
  <c r="P23" i="46"/>
  <c r="Q24" i="46"/>
  <c r="O26" i="46"/>
  <c r="P27" i="46"/>
  <c r="Q28" i="46"/>
  <c r="O30" i="46"/>
  <c r="P31" i="46"/>
  <c r="Q32" i="46"/>
  <c r="O34" i="46"/>
  <c r="P35" i="46"/>
  <c r="Q36" i="46"/>
  <c r="O38" i="46"/>
  <c r="P39" i="46"/>
  <c r="Q40" i="46"/>
  <c r="O42" i="46"/>
  <c r="P43" i="46"/>
  <c r="Q44" i="46"/>
  <c r="O46" i="46"/>
  <c r="P47" i="46"/>
  <c r="Q48" i="46"/>
  <c r="O50" i="46"/>
  <c r="P51" i="46"/>
  <c r="Q52" i="46"/>
  <c r="O54" i="46"/>
  <c r="P55" i="46"/>
  <c r="Q56" i="46"/>
  <c r="O58" i="46"/>
  <c r="P59" i="46"/>
  <c r="Q60" i="46"/>
  <c r="O62" i="46"/>
  <c r="P63" i="46"/>
  <c r="Q64" i="46"/>
  <c r="O66" i="46"/>
  <c r="P67" i="46"/>
  <c r="Q68" i="46"/>
  <c r="O70" i="46"/>
  <c r="P71" i="46"/>
  <c r="Q72" i="46"/>
  <c r="O74" i="46"/>
  <c r="P75" i="46"/>
  <c r="Q76" i="46"/>
  <c r="O78" i="46"/>
  <c r="P79" i="46"/>
  <c r="Q80" i="46"/>
  <c r="O82" i="46"/>
  <c r="P83" i="46"/>
  <c r="Q84" i="46"/>
  <c r="O86" i="46"/>
  <c r="P87" i="46"/>
  <c r="Q88" i="46"/>
  <c r="O90" i="46"/>
  <c r="P91" i="46"/>
  <c r="Q92" i="46"/>
  <c r="O94" i="46"/>
  <c r="P95" i="46"/>
  <c r="Q96" i="46"/>
  <c r="O98" i="46"/>
  <c r="P99" i="46"/>
  <c r="Q100" i="46"/>
  <c r="O102" i="46"/>
  <c r="P103" i="46"/>
  <c r="Q104" i="46"/>
  <c r="O106" i="46"/>
  <c r="P107" i="46"/>
  <c r="Q108" i="46"/>
  <c r="O110" i="46"/>
  <c r="P111" i="46"/>
  <c r="Q112" i="46"/>
  <c r="O114" i="46"/>
  <c r="P115" i="46"/>
  <c r="Q116" i="46"/>
  <c r="O118" i="46"/>
  <c r="P119" i="46"/>
  <c r="Q120" i="46"/>
  <c r="O122" i="46"/>
  <c r="P123" i="46"/>
  <c r="Q124" i="46"/>
  <c r="O126" i="46"/>
  <c r="P127" i="46"/>
  <c r="Q128" i="46"/>
  <c r="O130" i="46"/>
  <c r="P131" i="46"/>
  <c r="Q132" i="46"/>
  <c r="O134" i="46"/>
  <c r="P135" i="46"/>
  <c r="Q136" i="46"/>
  <c r="O138" i="46"/>
  <c r="P139" i="46"/>
  <c r="Q140" i="46"/>
  <c r="O142" i="46"/>
  <c r="P143" i="46"/>
  <c r="Q144" i="46"/>
  <c r="O146" i="46"/>
  <c r="P147" i="46"/>
  <c r="Q148" i="46"/>
  <c r="O150" i="46"/>
  <c r="P151" i="46"/>
  <c r="Q152" i="46"/>
  <c r="O154" i="46"/>
  <c r="P155" i="46"/>
  <c r="Q156" i="46"/>
  <c r="O158" i="46"/>
  <c r="P159" i="46"/>
  <c r="Q160" i="46"/>
  <c r="O162" i="46"/>
  <c r="P163" i="46"/>
  <c r="Q164" i="46"/>
  <c r="O166" i="46"/>
  <c r="P167" i="46"/>
  <c r="Q168" i="46"/>
  <c r="O170" i="46"/>
  <c r="P171" i="46"/>
  <c r="Q172" i="46"/>
  <c r="O174" i="46"/>
  <c r="P175" i="46"/>
  <c r="Q176" i="46"/>
  <c r="O178" i="46"/>
  <c r="P179" i="46"/>
  <c r="Q180" i="46"/>
  <c r="O182" i="46"/>
  <c r="P183" i="46"/>
  <c r="Q184" i="46"/>
  <c r="O186" i="46"/>
  <c r="P187" i="46"/>
  <c r="Q188" i="46"/>
  <c r="O190" i="46"/>
  <c r="P191" i="46"/>
  <c r="Q192" i="46"/>
  <c r="O194" i="46"/>
  <c r="P195" i="46"/>
  <c r="Q196" i="46"/>
  <c r="O198" i="46"/>
  <c r="P199" i="46"/>
  <c r="Q200" i="46"/>
  <c r="O202" i="46"/>
  <c r="P203" i="46"/>
  <c r="Q204" i="46"/>
  <c r="O206" i="46"/>
  <c r="P207" i="46"/>
  <c r="Q208" i="46"/>
  <c r="O210" i="46"/>
  <c r="P211" i="46"/>
  <c r="Q212" i="46"/>
  <c r="O214" i="46"/>
  <c r="P215" i="46"/>
  <c r="Q216" i="46"/>
  <c r="O218" i="46"/>
  <c r="P219" i="46"/>
  <c r="Q220" i="46"/>
  <c r="O222" i="46"/>
  <c r="P223" i="46"/>
  <c r="Q224" i="46"/>
  <c r="O226" i="46"/>
  <c r="P227" i="46"/>
  <c r="Q228" i="46"/>
  <c r="O230" i="46"/>
  <c r="P231" i="46"/>
  <c r="Q232" i="46"/>
  <c r="O234" i="46"/>
  <c r="P235" i="46"/>
  <c r="Q236" i="46"/>
  <c r="O238" i="46"/>
  <c r="P239" i="46"/>
  <c r="Q240" i="46"/>
  <c r="O242" i="46"/>
  <c r="P243" i="46"/>
  <c r="Q244" i="46"/>
  <c r="O246" i="46"/>
  <c r="P247" i="46"/>
  <c r="Q248" i="46"/>
  <c r="O250" i="46"/>
  <c r="P251" i="46"/>
  <c r="Q252" i="46"/>
  <c r="O254" i="46"/>
  <c r="P255" i="46"/>
  <c r="Q256" i="46"/>
  <c r="O258" i="46"/>
  <c r="P259" i="46"/>
  <c r="Q260" i="46"/>
  <c r="O262" i="46"/>
  <c r="P263" i="46"/>
  <c r="Q264" i="46"/>
  <c r="O266" i="46"/>
  <c r="P267" i="46"/>
  <c r="Q268" i="46"/>
  <c r="O270" i="46"/>
  <c r="P271" i="46"/>
  <c r="Q272" i="46"/>
  <c r="O274" i="46"/>
  <c r="P275" i="46"/>
  <c r="Q276" i="46"/>
  <c r="O278" i="46"/>
  <c r="P279" i="46"/>
  <c r="Q280" i="46"/>
  <c r="O282" i="46"/>
  <c r="P283" i="46"/>
  <c r="Q284" i="46"/>
  <c r="O286" i="46"/>
  <c r="P287" i="46"/>
  <c r="Q288" i="46"/>
  <c r="O290" i="46"/>
  <c r="P291" i="46"/>
  <c r="Q292" i="46"/>
  <c r="O294" i="46"/>
  <c r="P295" i="46"/>
  <c r="Q296" i="46"/>
  <c r="O298" i="46"/>
  <c r="P299" i="46"/>
  <c r="Q300" i="46"/>
  <c r="O302" i="46"/>
  <c r="P303" i="46"/>
  <c r="Q304" i="46"/>
  <c r="O306" i="46"/>
  <c r="P307" i="46"/>
  <c r="Q308" i="46"/>
  <c r="O310" i="46"/>
  <c r="P311" i="46"/>
  <c r="Q312" i="46"/>
  <c r="O314" i="46"/>
  <c r="P315" i="46"/>
  <c r="Q316" i="46"/>
  <c r="O318" i="46"/>
  <c r="P319" i="46"/>
  <c r="Q320" i="46"/>
  <c r="O322" i="46"/>
  <c r="P323" i="46"/>
  <c r="Q324" i="46"/>
  <c r="O326" i="46"/>
  <c r="P327" i="46"/>
  <c r="Q328" i="46"/>
  <c r="O330" i="46"/>
  <c r="P331" i="46"/>
  <c r="Q332" i="46"/>
  <c r="O334" i="46"/>
  <c r="P335" i="46"/>
  <c r="Q336" i="46"/>
  <c r="O338" i="46"/>
  <c r="P339" i="46"/>
  <c r="Q340" i="46"/>
  <c r="O342" i="46"/>
  <c r="P343" i="46"/>
  <c r="Q344" i="46"/>
  <c r="O346" i="46"/>
  <c r="P347" i="46"/>
  <c r="Q348" i="46"/>
  <c r="O350" i="46"/>
  <c r="Q17" i="46"/>
  <c r="O19" i="46"/>
  <c r="P20" i="46"/>
  <c r="Q21" i="46"/>
  <c r="O23" i="46"/>
  <c r="P24" i="46"/>
  <c r="Q25" i="46"/>
  <c r="O27" i="46"/>
  <c r="P28" i="46"/>
  <c r="Q29" i="46"/>
  <c r="O31" i="46"/>
  <c r="P32" i="46"/>
  <c r="Q33" i="46"/>
  <c r="O35" i="46"/>
  <c r="P36" i="46"/>
  <c r="Q37" i="46"/>
  <c r="O39" i="46"/>
  <c r="P40" i="46"/>
  <c r="Q41" i="46"/>
  <c r="O43" i="46"/>
  <c r="P44" i="46"/>
  <c r="Q45" i="46"/>
  <c r="O47" i="46"/>
  <c r="P48" i="46"/>
  <c r="Q49" i="46"/>
  <c r="O51" i="46"/>
  <c r="P52" i="46"/>
  <c r="Q53" i="46"/>
  <c r="O55" i="46"/>
  <c r="P56" i="46"/>
  <c r="Q57" i="46"/>
  <c r="O59" i="46"/>
  <c r="P60" i="46"/>
  <c r="Q61" i="46"/>
  <c r="O63" i="46"/>
  <c r="P64" i="46"/>
  <c r="Q65" i="46"/>
  <c r="O67" i="46"/>
  <c r="P68" i="46"/>
  <c r="Q69" i="46"/>
  <c r="O71" i="46"/>
  <c r="P72" i="46"/>
  <c r="Q73" i="46"/>
  <c r="O75" i="46"/>
  <c r="P76" i="46"/>
  <c r="Q77" i="46"/>
  <c r="O79" i="46"/>
  <c r="P80" i="46"/>
  <c r="Q81" i="46"/>
  <c r="O83" i="46"/>
  <c r="P84" i="46"/>
  <c r="Q85" i="46"/>
  <c r="O87" i="46"/>
  <c r="P88" i="46"/>
  <c r="Q89" i="46"/>
  <c r="O91" i="46"/>
  <c r="P92" i="46"/>
  <c r="Q93" i="46"/>
  <c r="O95" i="46"/>
  <c r="P96" i="46"/>
  <c r="Q97" i="46"/>
  <c r="O99" i="46"/>
  <c r="P100" i="46"/>
  <c r="Q101" i="46"/>
  <c r="O103" i="46"/>
  <c r="P104" i="46"/>
  <c r="Q105" i="46"/>
  <c r="O107" i="46"/>
  <c r="P108" i="46"/>
  <c r="Q109" i="46"/>
  <c r="O111" i="46"/>
  <c r="P112" i="46"/>
  <c r="Q113" i="46"/>
  <c r="O115" i="46"/>
  <c r="P116" i="46"/>
  <c r="Q117" i="46"/>
  <c r="O119" i="46"/>
  <c r="P120" i="46"/>
  <c r="Q121" i="46"/>
  <c r="O123" i="46"/>
  <c r="P124" i="46"/>
  <c r="Q125" i="46"/>
  <c r="O127" i="46"/>
  <c r="P128" i="46"/>
  <c r="Q129" i="46"/>
  <c r="O131" i="46"/>
  <c r="P132" i="46"/>
  <c r="Q133" i="46"/>
  <c r="O135" i="46"/>
  <c r="P136" i="46"/>
  <c r="Q137" i="46"/>
  <c r="O139" i="46"/>
  <c r="P140" i="46"/>
  <c r="Q141" i="46"/>
  <c r="O143" i="46"/>
  <c r="P144" i="46"/>
  <c r="Q145" i="46"/>
  <c r="O147" i="46"/>
  <c r="P148" i="46"/>
  <c r="Q149" i="46"/>
  <c r="O151" i="46"/>
  <c r="P152" i="46"/>
  <c r="Q153" i="46"/>
  <c r="O155" i="46"/>
  <c r="P156" i="46"/>
  <c r="Q157" i="46"/>
  <c r="O159" i="46"/>
  <c r="P160" i="46"/>
  <c r="Q161" i="46"/>
  <c r="O163" i="46"/>
  <c r="P164" i="46"/>
  <c r="Q165" i="46"/>
  <c r="O167" i="46"/>
  <c r="P168" i="46"/>
  <c r="Q169" i="46"/>
  <c r="O171" i="46"/>
  <c r="P172" i="46"/>
  <c r="Q173" i="46"/>
  <c r="O175" i="46"/>
  <c r="P176" i="46"/>
  <c r="Q177" i="46"/>
  <c r="O179" i="46"/>
  <c r="P180" i="46"/>
  <c r="Q181" i="46"/>
  <c r="O183" i="46"/>
  <c r="P184" i="46"/>
  <c r="Q185" i="46"/>
  <c r="O187" i="46"/>
  <c r="P188" i="46"/>
  <c r="Q189" i="46"/>
  <c r="O191" i="46"/>
  <c r="P192" i="46"/>
  <c r="Q193" i="46"/>
  <c r="O195" i="46"/>
  <c r="P196" i="46"/>
  <c r="Q197" i="46"/>
  <c r="O199" i="46"/>
  <c r="P200" i="46"/>
  <c r="Q201" i="46"/>
  <c r="O203" i="46"/>
  <c r="P204" i="46"/>
  <c r="Q205" i="46"/>
  <c r="O207" i="46"/>
  <c r="P208" i="46"/>
  <c r="Q209" i="46"/>
  <c r="O211" i="46"/>
  <c r="P212" i="46"/>
  <c r="Q213" i="46"/>
  <c r="O215" i="46"/>
  <c r="P216" i="46"/>
  <c r="Q217" i="46"/>
  <c r="O219" i="46"/>
  <c r="P220" i="46"/>
  <c r="Q221" i="46"/>
  <c r="O223" i="46"/>
  <c r="P224" i="46"/>
  <c r="Q225" i="46"/>
  <c r="O227" i="46"/>
  <c r="P228" i="46"/>
  <c r="Q229" i="46"/>
  <c r="O231" i="46"/>
  <c r="P232" i="46"/>
  <c r="Q233" i="46"/>
  <c r="O235" i="46"/>
  <c r="P236" i="46"/>
  <c r="Q237" i="46"/>
  <c r="O239" i="46"/>
  <c r="P240" i="46"/>
  <c r="Q241" i="46"/>
  <c r="O243" i="46"/>
  <c r="P244" i="46"/>
  <c r="Q245" i="46"/>
  <c r="O247" i="46"/>
  <c r="P248" i="46"/>
  <c r="Q249" i="46"/>
  <c r="O251" i="46"/>
  <c r="P252" i="46"/>
  <c r="Q253" i="46"/>
  <c r="O255" i="46"/>
  <c r="P256" i="46"/>
  <c r="Q257" i="46"/>
  <c r="O259" i="46"/>
  <c r="P260" i="46"/>
  <c r="Q261" i="46"/>
  <c r="O263" i="46"/>
  <c r="P264" i="46"/>
  <c r="Q265" i="46"/>
  <c r="O267" i="46"/>
  <c r="P268" i="46"/>
  <c r="Q269" i="46"/>
  <c r="O271" i="46"/>
  <c r="P272" i="46"/>
  <c r="Q273" i="46"/>
  <c r="O275" i="46"/>
  <c r="P276" i="46"/>
  <c r="Q277" i="46"/>
  <c r="O279" i="46"/>
  <c r="P280" i="46"/>
  <c r="Q281" i="46"/>
  <c r="O283" i="46"/>
  <c r="P284" i="46"/>
  <c r="Q285" i="46"/>
  <c r="O287" i="46"/>
  <c r="P288" i="46"/>
  <c r="Q289" i="46"/>
  <c r="O291" i="46"/>
  <c r="P292" i="46"/>
  <c r="Q293" i="46"/>
  <c r="O295" i="46"/>
  <c r="P296" i="46"/>
  <c r="Q297" i="46"/>
  <c r="O299" i="46"/>
  <c r="P300" i="46"/>
  <c r="Q301" i="46"/>
  <c r="O303" i="46"/>
  <c r="P304" i="46"/>
  <c r="Q305" i="46"/>
  <c r="O307" i="46"/>
  <c r="P308" i="46"/>
  <c r="Q309" i="46"/>
  <c r="O311" i="46"/>
  <c r="P312" i="46"/>
  <c r="Q313" i="46"/>
  <c r="O315" i="46"/>
  <c r="P316" i="46"/>
  <c r="Q317" i="46"/>
  <c r="O319" i="46"/>
  <c r="P320" i="46"/>
  <c r="Q321" i="46"/>
  <c r="O323" i="46"/>
  <c r="P324" i="46"/>
  <c r="Q325" i="46"/>
  <c r="O327" i="46"/>
  <c r="P328" i="46"/>
  <c r="Q329" i="46"/>
  <c r="O331" i="46"/>
  <c r="P332" i="46"/>
  <c r="Q333" i="46"/>
  <c r="O335" i="46"/>
  <c r="P336" i="46"/>
  <c r="Q337" i="46"/>
  <c r="O339" i="46"/>
  <c r="P340" i="46"/>
  <c r="Q341" i="46"/>
  <c r="O343" i="46"/>
  <c r="P344" i="46"/>
  <c r="Q345" i="46"/>
  <c r="O347" i="46"/>
  <c r="P348" i="46"/>
  <c r="Q349" i="46"/>
  <c r="O351" i="46"/>
  <c r="P352" i="46"/>
  <c r="Q353" i="46"/>
  <c r="O355" i="46"/>
  <c r="Q351" i="46"/>
  <c r="P354" i="46"/>
  <c r="P356" i="46"/>
  <c r="Q357" i="46"/>
  <c r="O359" i="46"/>
  <c r="P360" i="46"/>
  <c r="Q361" i="46"/>
  <c r="O363" i="46"/>
  <c r="P364" i="46"/>
  <c r="Q365" i="46"/>
  <c r="O367" i="46"/>
  <c r="P368" i="46"/>
  <c r="Q369" i="46"/>
  <c r="O371" i="46"/>
  <c r="P372" i="46"/>
  <c r="Q373" i="46"/>
  <c r="O375" i="46"/>
  <c r="P376" i="46"/>
  <c r="Q377" i="46"/>
  <c r="O379" i="46"/>
  <c r="P380" i="46"/>
  <c r="Q381" i="46"/>
  <c r="O383" i="46"/>
  <c r="P384" i="46"/>
  <c r="Q385" i="46"/>
  <c r="O387" i="46"/>
  <c r="P388" i="46"/>
  <c r="Q389" i="46"/>
  <c r="O391" i="46"/>
  <c r="P392" i="46"/>
  <c r="Q393" i="46"/>
  <c r="O395" i="46"/>
  <c r="P396" i="46"/>
  <c r="Q397" i="46"/>
  <c r="O399" i="46"/>
  <c r="P400" i="46"/>
  <c r="Q401" i="46"/>
  <c r="O403" i="46"/>
  <c r="P404" i="46"/>
  <c r="Q405" i="46"/>
  <c r="O407" i="46"/>
  <c r="P408" i="46"/>
  <c r="Q409" i="46"/>
  <c r="O411" i="46"/>
  <c r="P412" i="46"/>
  <c r="Q413" i="46"/>
  <c r="O415" i="46"/>
  <c r="P416" i="46"/>
  <c r="Q417" i="46"/>
  <c r="O419" i="46"/>
  <c r="P420" i="46"/>
  <c r="Q421" i="46"/>
  <c r="O423" i="46"/>
  <c r="P424" i="46"/>
  <c r="Q425" i="46"/>
  <c r="O427" i="46"/>
  <c r="P428" i="46"/>
  <c r="Q429" i="46"/>
  <c r="O431" i="46"/>
  <c r="P432" i="46"/>
  <c r="Q433" i="46"/>
  <c r="O435" i="46"/>
  <c r="P436" i="46"/>
  <c r="Q437" i="46"/>
  <c r="O439" i="46"/>
  <c r="P440" i="46"/>
  <c r="Q441" i="46"/>
  <c r="O443" i="46"/>
  <c r="P444" i="46"/>
  <c r="Q445" i="46"/>
  <c r="O447" i="46"/>
  <c r="P448" i="46"/>
  <c r="Q449" i="46"/>
  <c r="O451" i="46"/>
  <c r="P452" i="46"/>
  <c r="Q453" i="46"/>
  <c r="P351" i="46"/>
  <c r="O354" i="46"/>
  <c r="O356" i="46"/>
  <c r="P357" i="46"/>
  <c r="Q358" i="46"/>
  <c r="O360" i="46"/>
  <c r="P361" i="46"/>
  <c r="Q362" i="46"/>
  <c r="O364" i="46"/>
  <c r="P365" i="46"/>
  <c r="Q366" i="46"/>
  <c r="O368" i="46"/>
  <c r="P369" i="46"/>
  <c r="Q370" i="46"/>
  <c r="O372" i="46"/>
  <c r="P373" i="46"/>
  <c r="Q374" i="46"/>
  <c r="O376" i="46"/>
  <c r="P377" i="46"/>
  <c r="Q378" i="46"/>
  <c r="O380" i="46"/>
  <c r="P381" i="46"/>
  <c r="Q382" i="46"/>
  <c r="O384" i="46"/>
  <c r="P385" i="46"/>
  <c r="Q386" i="46"/>
  <c r="O388" i="46"/>
  <c r="P389" i="46"/>
  <c r="Q390" i="46"/>
  <c r="O392" i="46"/>
  <c r="P393" i="46"/>
  <c r="Q394" i="46"/>
  <c r="O396" i="46"/>
  <c r="P397" i="46"/>
  <c r="Q398" i="46"/>
  <c r="O400" i="46"/>
  <c r="P401" i="46"/>
  <c r="Q402" i="46"/>
  <c r="O404" i="46"/>
  <c r="P405" i="46"/>
  <c r="Q406" i="46"/>
  <c r="O408" i="46"/>
  <c r="P409" i="46"/>
  <c r="Q410" i="46"/>
  <c r="O412" i="46"/>
  <c r="P413" i="46"/>
  <c r="Q414" i="46"/>
  <c r="O416" i="46"/>
  <c r="P417" i="46"/>
  <c r="Q418" i="46"/>
  <c r="O420" i="46"/>
  <c r="P421" i="46"/>
  <c r="Q422" i="46"/>
  <c r="O424" i="46"/>
  <c r="P425" i="46"/>
  <c r="Q426" i="46"/>
  <c r="O428" i="46"/>
  <c r="P429" i="46"/>
  <c r="Q430" i="46"/>
  <c r="O432" i="46"/>
  <c r="P433" i="46"/>
  <c r="Q434" i="46"/>
  <c r="O436" i="46"/>
  <c r="P437" i="46"/>
  <c r="Q438" i="46"/>
  <c r="O440" i="46"/>
  <c r="P441" i="46"/>
  <c r="Q442" i="46"/>
  <c r="O444" i="46"/>
  <c r="P445" i="46"/>
  <c r="Q446" i="46"/>
  <c r="O448" i="46"/>
  <c r="P449" i="46"/>
  <c r="Q450" i="46"/>
  <c r="O452" i="46"/>
  <c r="P453" i="46"/>
  <c r="O353" i="46"/>
  <c r="Q355" i="46"/>
  <c r="O357" i="46"/>
  <c r="P358" i="46"/>
  <c r="Q359" i="46"/>
  <c r="O361" i="46"/>
  <c r="P362" i="46"/>
  <c r="Q363" i="46"/>
  <c r="O365" i="46"/>
  <c r="P366" i="46"/>
  <c r="Q367" i="46"/>
  <c r="O369" i="46"/>
  <c r="P370" i="46"/>
  <c r="Q371" i="46"/>
  <c r="O373" i="46"/>
  <c r="P374" i="46"/>
  <c r="Q375" i="46"/>
  <c r="O377" i="46"/>
  <c r="P378" i="46"/>
  <c r="Q379" i="46"/>
  <c r="O381" i="46"/>
  <c r="P382" i="46"/>
  <c r="Q383" i="46"/>
  <c r="O385" i="46"/>
  <c r="P386" i="46"/>
  <c r="Q387" i="46"/>
  <c r="O389" i="46"/>
  <c r="P390" i="46"/>
  <c r="Q391" i="46"/>
  <c r="O393" i="46"/>
  <c r="P394" i="46"/>
  <c r="Q395" i="46"/>
  <c r="O397" i="46"/>
  <c r="P398" i="46"/>
  <c r="Q399" i="46"/>
  <c r="O401" i="46"/>
  <c r="P402" i="46"/>
  <c r="Q403" i="46"/>
  <c r="O405" i="46"/>
  <c r="P406" i="46"/>
  <c r="Q407" i="46"/>
  <c r="O409" i="46"/>
  <c r="P410" i="46"/>
  <c r="Q411" i="46"/>
  <c r="O413" i="46"/>
  <c r="P414" i="46"/>
  <c r="Q415" i="46"/>
  <c r="O417" i="46"/>
  <c r="P418" i="46"/>
  <c r="Q419" i="46"/>
  <c r="O421" i="46"/>
  <c r="P422" i="46"/>
  <c r="Q423" i="46"/>
  <c r="O425" i="46"/>
  <c r="P426" i="46"/>
  <c r="Q427" i="46"/>
  <c r="O429" i="46"/>
  <c r="P430" i="46"/>
  <c r="Q431" i="46"/>
  <c r="O433" i="46"/>
  <c r="P434" i="46"/>
  <c r="Q435" i="46"/>
  <c r="O437" i="46"/>
  <c r="P438" i="46"/>
  <c r="Q439" i="46"/>
  <c r="O441" i="46"/>
  <c r="P442" i="46"/>
  <c r="Q443" i="46"/>
  <c r="O445" i="46"/>
  <c r="P446" i="46"/>
  <c r="Q447" i="46"/>
  <c r="O449" i="46"/>
  <c r="P450" i="46"/>
  <c r="Q451" i="46"/>
  <c r="O453" i="46"/>
  <c r="Q352" i="46"/>
  <c r="P355" i="46"/>
  <c r="Q356" i="46"/>
  <c r="O358" i="46"/>
  <c r="P359" i="46"/>
  <c r="Q360" i="46"/>
  <c r="O362" i="46"/>
  <c r="P363" i="46"/>
  <c r="Q364" i="46"/>
  <c r="O366" i="46"/>
  <c r="P367" i="46"/>
  <c r="Q368" i="46"/>
  <c r="O370" i="46"/>
  <c r="P371" i="46"/>
  <c r="Q372" i="46"/>
  <c r="O374" i="46"/>
  <c r="P375" i="46"/>
  <c r="Q376" i="46"/>
  <c r="O378" i="46"/>
  <c r="P379" i="46"/>
  <c r="Q380" i="46"/>
  <c r="O382" i="46"/>
  <c r="P383" i="46"/>
  <c r="Q384" i="46"/>
  <c r="O386" i="46"/>
  <c r="P387" i="46"/>
  <c r="Q388" i="46"/>
  <c r="O390" i="46"/>
  <c r="P391" i="46"/>
  <c r="Q392" i="46"/>
  <c r="O394" i="46"/>
  <c r="P395" i="46"/>
  <c r="Q396" i="46"/>
  <c r="O398" i="46"/>
  <c r="P399" i="46"/>
  <c r="Q400" i="46"/>
  <c r="O402" i="46"/>
  <c r="P403" i="46"/>
  <c r="Q404" i="46"/>
  <c r="O406" i="46"/>
  <c r="P407" i="46"/>
  <c r="Q408" i="46"/>
  <c r="O410" i="46"/>
  <c r="P411" i="46"/>
  <c r="Q412" i="46"/>
  <c r="O414" i="46"/>
  <c r="P415" i="46"/>
  <c r="Q416" i="46"/>
  <c r="O418" i="46"/>
  <c r="P419" i="46"/>
  <c r="Q420" i="46"/>
  <c r="O422" i="46"/>
  <c r="P423" i="46"/>
  <c r="Q424" i="46"/>
  <c r="O426" i="46"/>
  <c r="P427" i="46"/>
  <c r="Q428" i="46"/>
  <c r="O430" i="46"/>
  <c r="P431" i="46"/>
  <c r="Q432" i="46"/>
  <c r="O434" i="46"/>
  <c r="P435" i="46"/>
  <c r="Q436" i="46"/>
  <c r="O438" i="46"/>
  <c r="P439" i="46"/>
  <c r="Q440" i="46"/>
  <c r="O442" i="46"/>
  <c r="P443" i="46"/>
  <c r="Q444" i="46"/>
  <c r="O446" i="46"/>
  <c r="P447" i="46"/>
  <c r="Q448" i="46"/>
  <c r="O450" i="46"/>
  <c r="P451" i="46"/>
  <c r="Q452" i="46"/>
  <c r="A7" i="46"/>
  <c r="A8" i="46"/>
  <c r="A9" i="46"/>
  <c r="A10" i="46"/>
  <c r="A11" i="46"/>
  <c r="A12" i="46"/>
  <c r="A13" i="46"/>
  <c r="A14" i="46"/>
  <c r="A15" i="46"/>
  <c r="A16" i="46"/>
  <c r="A17" i="46"/>
  <c r="A18" i="46"/>
  <c r="A19" i="46"/>
  <c r="A20" i="46"/>
  <c r="A21" i="46"/>
  <c r="A22" i="46"/>
  <c r="A23" i="46"/>
  <c r="A24" i="46"/>
  <c r="A25" i="46"/>
  <c r="A26" i="46"/>
  <c r="A27" i="46"/>
  <c r="A28" i="46"/>
  <c r="A29" i="46"/>
  <c r="A30" i="46"/>
  <c r="A31" i="46"/>
  <c r="A32" i="46"/>
  <c r="A33" i="46"/>
  <c r="A34" i="46"/>
  <c r="A35" i="46"/>
  <c r="A36" i="46"/>
  <c r="A37" i="46"/>
  <c r="A38" i="46"/>
  <c r="A39" i="46"/>
  <c r="A40" i="46"/>
  <c r="A41" i="46"/>
  <c r="A42" i="46"/>
  <c r="A43" i="46"/>
  <c r="A44" i="46"/>
  <c r="A45" i="46"/>
  <c r="A46" i="46"/>
  <c r="A47" i="46"/>
  <c r="A48" i="46"/>
  <c r="A49" i="46"/>
  <c r="A50" i="46"/>
  <c r="A51" i="46"/>
  <c r="A52" i="46"/>
  <c r="A53" i="46"/>
  <c r="A54" i="46"/>
  <c r="A55" i="46"/>
  <c r="A56" i="46"/>
  <c r="A57" i="46"/>
  <c r="A58" i="46"/>
  <c r="A59" i="46"/>
  <c r="A60" i="46"/>
  <c r="A61" i="46"/>
  <c r="A62" i="46"/>
  <c r="A63" i="46"/>
  <c r="A64" i="46"/>
  <c r="A65" i="46"/>
  <c r="A66" i="46"/>
  <c r="A67" i="46"/>
  <c r="A68" i="46"/>
  <c r="A69" i="46"/>
  <c r="A70" i="46"/>
  <c r="A71" i="46"/>
  <c r="A72" i="46"/>
  <c r="A73" i="46"/>
  <c r="A74" i="46"/>
  <c r="A75" i="46"/>
  <c r="A76" i="46"/>
  <c r="A77" i="46"/>
  <c r="A78" i="46"/>
  <c r="A79" i="46"/>
  <c r="A80" i="46"/>
  <c r="A81" i="46"/>
  <c r="A82" i="46"/>
  <c r="A83" i="46"/>
  <c r="A84" i="46"/>
  <c r="A85" i="46"/>
  <c r="A86" i="46"/>
  <c r="A87" i="46"/>
  <c r="A88" i="46"/>
  <c r="A89" i="46"/>
  <c r="A90" i="46"/>
  <c r="A91" i="46"/>
  <c r="A92" i="46"/>
  <c r="A93" i="46"/>
  <c r="A94" i="46"/>
  <c r="A95" i="46"/>
  <c r="A96" i="46"/>
  <c r="A97" i="46"/>
  <c r="A98" i="46"/>
  <c r="A99" i="46"/>
  <c r="A100" i="46"/>
  <c r="A101" i="46"/>
  <c r="A102" i="46"/>
  <c r="A103" i="46"/>
  <c r="A104" i="46"/>
  <c r="A105" i="46"/>
  <c r="A106" i="46"/>
  <c r="A107" i="46"/>
  <c r="A108" i="46"/>
  <c r="A109" i="46"/>
  <c r="A110" i="46"/>
  <c r="A111" i="46"/>
  <c r="A112" i="46"/>
  <c r="A113" i="46"/>
  <c r="A114" i="46"/>
  <c r="A115" i="46"/>
  <c r="A116" i="46"/>
  <c r="A117" i="46"/>
  <c r="A118" i="46"/>
  <c r="A119" i="46"/>
  <c r="A120" i="46"/>
  <c r="A121" i="46"/>
  <c r="A122" i="46"/>
  <c r="A123" i="46"/>
  <c r="A124" i="46"/>
  <c r="A125" i="46"/>
  <c r="A126" i="46"/>
  <c r="A127" i="46"/>
  <c r="A128" i="46"/>
  <c r="A129" i="46"/>
  <c r="A130" i="46"/>
  <c r="A131" i="46"/>
  <c r="A132" i="46"/>
  <c r="A133" i="46"/>
  <c r="A134" i="46"/>
  <c r="A135" i="46"/>
  <c r="A136" i="46"/>
  <c r="A137" i="46"/>
  <c r="A138" i="46"/>
  <c r="A139" i="46"/>
  <c r="A140" i="46"/>
  <c r="A141" i="46"/>
  <c r="A142" i="46"/>
  <c r="A143" i="46"/>
  <c r="A144" i="46"/>
  <c r="A145" i="46"/>
  <c r="A146" i="46"/>
  <c r="A147" i="46"/>
  <c r="A148" i="46"/>
  <c r="A149" i="46"/>
  <c r="A150" i="46"/>
  <c r="A151" i="46"/>
  <c r="A152" i="46"/>
  <c r="A153" i="46"/>
  <c r="A154" i="46"/>
  <c r="A155" i="46"/>
  <c r="A156" i="46"/>
  <c r="A157" i="46"/>
  <c r="A158" i="46"/>
  <c r="A159" i="46"/>
  <c r="A160" i="46"/>
  <c r="A161" i="46"/>
  <c r="A162" i="46"/>
  <c r="A163" i="46"/>
  <c r="A164" i="46"/>
  <c r="A165" i="46"/>
  <c r="A166" i="46"/>
  <c r="A167" i="46"/>
  <c r="A168" i="46"/>
  <c r="A169" i="46"/>
  <c r="A170" i="46"/>
  <c r="A171" i="46"/>
  <c r="A172" i="46"/>
  <c r="A173" i="46"/>
  <c r="A174" i="46"/>
  <c r="A175" i="46"/>
  <c r="A176" i="46"/>
  <c r="A177" i="46"/>
  <c r="A178" i="46"/>
  <c r="A179" i="46"/>
  <c r="A180" i="46"/>
  <c r="A181" i="46"/>
  <c r="A182" i="46"/>
  <c r="A183" i="46"/>
  <c r="A184" i="46"/>
  <c r="A185" i="46"/>
  <c r="A186" i="46"/>
  <c r="A187" i="46"/>
  <c r="A188" i="46"/>
  <c r="A189" i="46"/>
  <c r="A190" i="46"/>
  <c r="A191" i="46"/>
  <c r="A192" i="46"/>
  <c r="A193" i="46"/>
  <c r="A194" i="46"/>
  <c r="A195" i="46"/>
  <c r="A196" i="46"/>
  <c r="A197" i="46"/>
  <c r="A198" i="46"/>
  <c r="A199" i="46"/>
  <c r="A200" i="46"/>
  <c r="A201" i="46"/>
  <c r="A202" i="46"/>
  <c r="A203" i="46"/>
  <c r="A204" i="46"/>
  <c r="A205" i="46"/>
  <c r="A206" i="46"/>
  <c r="A207" i="46"/>
  <c r="A208" i="46"/>
  <c r="A209" i="46"/>
  <c r="A210" i="46"/>
  <c r="A211" i="46"/>
  <c r="A212" i="46"/>
  <c r="A213" i="46"/>
  <c r="A214" i="46"/>
  <c r="A215" i="46"/>
  <c r="A216" i="46"/>
  <c r="A217" i="46"/>
  <c r="A218" i="46"/>
  <c r="A219" i="46"/>
  <c r="A220" i="46"/>
  <c r="A221" i="46"/>
  <c r="A222" i="46"/>
  <c r="A223" i="46"/>
  <c r="A224" i="46"/>
  <c r="A225" i="46"/>
  <c r="A226" i="46"/>
  <c r="A227" i="46"/>
  <c r="A228" i="46"/>
  <c r="A229" i="46"/>
  <c r="A230" i="46"/>
  <c r="A231" i="46"/>
  <c r="A232" i="46"/>
  <c r="A233" i="46"/>
  <c r="A234" i="46"/>
  <c r="A235" i="46"/>
  <c r="A236" i="46"/>
  <c r="A237" i="46"/>
  <c r="A238" i="46"/>
  <c r="A239" i="46"/>
  <c r="A240" i="46"/>
  <c r="A241" i="46"/>
  <c r="A242" i="46"/>
  <c r="A243" i="46"/>
  <c r="A244" i="46"/>
  <c r="A245" i="46"/>
  <c r="A246" i="46"/>
  <c r="A247" i="46"/>
  <c r="A248" i="46"/>
  <c r="A249" i="46"/>
  <c r="A250" i="46"/>
  <c r="A251" i="46"/>
  <c r="A252" i="46"/>
  <c r="A253" i="46"/>
  <c r="A254" i="46"/>
  <c r="A255" i="46"/>
  <c r="A256" i="46"/>
  <c r="A257" i="46"/>
  <c r="A258" i="46"/>
  <c r="A259" i="46"/>
  <c r="A260" i="46"/>
  <c r="A261" i="46"/>
  <c r="A262" i="46"/>
  <c r="A263" i="46"/>
  <c r="A264" i="46"/>
  <c r="A265" i="46"/>
  <c r="A266" i="46"/>
  <c r="A267" i="46"/>
  <c r="A268" i="46"/>
  <c r="A269" i="46"/>
  <c r="A270" i="46"/>
  <c r="A271" i="46"/>
  <c r="A272" i="46"/>
  <c r="A273" i="46"/>
  <c r="A274" i="46"/>
  <c r="A275" i="46"/>
  <c r="A276" i="46"/>
  <c r="A277" i="46"/>
  <c r="A278" i="46"/>
  <c r="A279" i="46"/>
  <c r="A280" i="46"/>
  <c r="A281" i="46"/>
  <c r="A282" i="46"/>
  <c r="A283" i="46"/>
  <c r="A284" i="46"/>
  <c r="A285" i="46"/>
  <c r="A286" i="46"/>
  <c r="A287" i="46"/>
  <c r="A288" i="46"/>
  <c r="A289" i="46"/>
  <c r="A290" i="46"/>
  <c r="A291" i="46"/>
  <c r="A292" i="46"/>
  <c r="A293" i="46"/>
  <c r="A294" i="46"/>
  <c r="A295" i="46"/>
  <c r="A296" i="46"/>
  <c r="A297" i="46"/>
  <c r="A298" i="46"/>
  <c r="A299" i="46"/>
  <c r="A300" i="46"/>
  <c r="A301" i="46"/>
  <c r="A302" i="46"/>
  <c r="A303" i="46"/>
  <c r="A304" i="46"/>
  <c r="A305" i="46"/>
  <c r="A306" i="46"/>
  <c r="A307" i="46"/>
  <c r="A308" i="46"/>
  <c r="A309" i="46"/>
  <c r="A310" i="46"/>
  <c r="A311" i="46"/>
  <c r="A312" i="46"/>
  <c r="A313" i="46"/>
  <c r="A314" i="46"/>
  <c r="A315" i="46"/>
  <c r="A316" i="46"/>
  <c r="A317" i="46"/>
  <c r="A318" i="46"/>
  <c r="A319" i="46"/>
  <c r="A320" i="46"/>
  <c r="A321" i="46"/>
  <c r="A322" i="46"/>
  <c r="A323" i="46"/>
  <c r="A324" i="46"/>
  <c r="A325" i="46"/>
  <c r="A326" i="46"/>
  <c r="A327" i="46"/>
  <c r="A328" i="46"/>
  <c r="A329" i="46"/>
  <c r="A330" i="46"/>
  <c r="A331" i="46"/>
  <c r="A332" i="46"/>
  <c r="A333" i="46"/>
  <c r="A334" i="46"/>
  <c r="A335" i="46"/>
  <c r="A336" i="46"/>
  <c r="A337" i="46"/>
  <c r="A338" i="46"/>
  <c r="A339" i="46"/>
  <c r="A340" i="46"/>
  <c r="A341" i="46"/>
  <c r="A342" i="46"/>
  <c r="A343" i="46"/>
  <c r="A344" i="46"/>
  <c r="A345" i="46"/>
  <c r="A346" i="46"/>
  <c r="A347" i="46"/>
  <c r="A348" i="46"/>
  <c r="A349" i="46"/>
  <c r="A350" i="46"/>
  <c r="A351" i="46"/>
  <c r="A352" i="46"/>
  <c r="A353" i="46"/>
  <c r="A355" i="46"/>
  <c r="A356" i="46"/>
  <c r="A357" i="46"/>
  <c r="A358" i="46"/>
  <c r="A359" i="46"/>
  <c r="A360" i="46"/>
  <c r="A361" i="46"/>
  <c r="A362" i="46"/>
  <c r="A363" i="46"/>
  <c r="A364" i="46"/>
  <c r="A365" i="46"/>
  <c r="A366" i="46"/>
  <c r="A367" i="46"/>
  <c r="A368" i="46"/>
  <c r="A369" i="46"/>
  <c r="A370" i="46"/>
  <c r="A371" i="46"/>
  <c r="A372" i="46"/>
  <c r="A373" i="46"/>
  <c r="A374" i="46"/>
  <c r="A376" i="46"/>
  <c r="A377" i="46"/>
  <c r="A378" i="46"/>
  <c r="A379" i="46"/>
  <c r="A380" i="46"/>
  <c r="A381" i="46"/>
  <c r="A382" i="46"/>
  <c r="A383" i="46"/>
  <c r="A384" i="46"/>
  <c r="A385" i="46"/>
  <c r="A386" i="46"/>
  <c r="A387" i="46"/>
  <c r="A388" i="46"/>
  <c r="A389" i="46"/>
  <c r="A390" i="46"/>
  <c r="A391" i="46"/>
  <c r="A392" i="46"/>
  <c r="A393" i="46"/>
  <c r="A394" i="46"/>
  <c r="A395" i="46"/>
  <c r="A396" i="46"/>
  <c r="A397" i="46"/>
  <c r="A398" i="46"/>
  <c r="A399" i="46"/>
  <c r="A400" i="46"/>
  <c r="A401" i="46"/>
  <c r="A402" i="46"/>
  <c r="A403" i="46"/>
  <c r="A404" i="46"/>
  <c r="A405" i="46"/>
  <c r="A406" i="46"/>
  <c r="A407" i="46"/>
  <c r="A408" i="46"/>
  <c r="A409" i="46"/>
  <c r="A410" i="46"/>
  <c r="A411" i="46"/>
  <c r="A412" i="46"/>
  <c r="A413" i="46"/>
  <c r="A414" i="46"/>
  <c r="A415" i="46"/>
  <c r="A416" i="46"/>
  <c r="A417" i="46"/>
  <c r="A418" i="46"/>
  <c r="A419" i="46"/>
  <c r="A420" i="46"/>
  <c r="A421" i="46"/>
  <c r="A422" i="46"/>
  <c r="A423" i="46"/>
  <c r="A424" i="46"/>
  <c r="A425" i="46"/>
  <c r="A426" i="46"/>
  <c r="A427" i="46"/>
  <c r="A428" i="46"/>
  <c r="A429" i="46"/>
  <c r="A430" i="46"/>
  <c r="A431" i="46"/>
  <c r="A432" i="46"/>
  <c r="A433" i="46"/>
  <c r="A434" i="46"/>
  <c r="A435" i="46"/>
  <c r="A436" i="46"/>
  <c r="A437" i="46"/>
  <c r="A438" i="46"/>
  <c r="A439" i="46"/>
  <c r="A440" i="46"/>
  <c r="A441" i="46"/>
  <c r="A442" i="46"/>
  <c r="A443" i="46"/>
  <c r="A444" i="46"/>
  <c r="A445" i="46"/>
  <c r="A446" i="46"/>
  <c r="A447" i="46"/>
  <c r="A448" i="46"/>
  <c r="A449" i="46"/>
  <c r="A450" i="46"/>
  <c r="A451" i="46"/>
  <c r="A452" i="46"/>
  <c r="A453" i="46"/>
  <c r="I44" i="21" l="1"/>
  <c r="A61" i="21" s="1"/>
  <c r="I45" i="21"/>
  <c r="A62" i="21" s="1"/>
  <c r="R81" i="21" l="1"/>
  <c r="AB81" i="21" s="1" a="1"/>
  <c r="E324" i="21"/>
  <c r="E367" i="21"/>
  <c r="E296" i="21"/>
  <c r="E389" i="21"/>
  <c r="E309" i="21"/>
  <c r="E366" i="21"/>
  <c r="E302" i="21"/>
  <c r="E238" i="21"/>
  <c r="E204" i="21"/>
  <c r="E111" i="21"/>
  <c r="E143" i="21"/>
  <c r="E159" i="21"/>
  <c r="E175" i="21"/>
  <c r="E191" i="21"/>
  <c r="E98" i="21"/>
  <c r="E114" i="21"/>
  <c r="E130" i="21"/>
  <c r="E146" i="21"/>
  <c r="E162" i="21"/>
  <c r="E178" i="21"/>
  <c r="E194" i="21"/>
  <c r="E210" i="21"/>
  <c r="E101" i="21"/>
  <c r="E117" i="21"/>
  <c r="E133" i="21"/>
  <c r="E149" i="21"/>
  <c r="E165" i="21"/>
  <c r="E181" i="21"/>
  <c r="E197" i="21"/>
  <c r="E213" i="21"/>
  <c r="E515" i="21"/>
  <c r="E499" i="21"/>
  <c r="E483" i="21"/>
  <c r="E467" i="21"/>
  <c r="E451" i="21"/>
  <c r="E435" i="21"/>
  <c r="E419" i="21"/>
  <c r="E403" i="21"/>
  <c r="E387" i="21"/>
  <c r="E371" i="21"/>
  <c r="E355" i="21"/>
  <c r="E339" i="21"/>
  <c r="E323" i="21"/>
  <c r="E307" i="21"/>
  <c r="E291" i="21"/>
  <c r="E275" i="21"/>
  <c r="E259" i="21"/>
  <c r="E243" i="21"/>
  <c r="E227" i="21"/>
  <c r="E524" i="21"/>
  <c r="E508" i="21"/>
  <c r="E492" i="21"/>
  <c r="E476" i="21"/>
  <c r="E460" i="21"/>
  <c r="E444" i="21"/>
  <c r="E428" i="21"/>
  <c r="E412" i="21"/>
  <c r="E396" i="21"/>
  <c r="E380" i="21"/>
  <c r="E364" i="21"/>
  <c r="E348" i="21"/>
  <c r="E332" i="21"/>
  <c r="E316" i="21"/>
  <c r="E300" i="21"/>
  <c r="E284" i="21"/>
  <c r="E268" i="21"/>
  <c r="E252" i="21"/>
  <c r="E236" i="21"/>
  <c r="E220" i="21"/>
  <c r="E497" i="21"/>
  <c r="E521" i="21"/>
  <c r="E505" i="21"/>
  <c r="E489" i="21"/>
  <c r="E473" i="21"/>
  <c r="E457" i="21"/>
  <c r="E441" i="21"/>
  <c r="E425" i="21"/>
  <c r="E409" i="21"/>
  <c r="E393" i="21"/>
  <c r="E377" i="21"/>
  <c r="E361" i="21"/>
  <c r="E345" i="21"/>
  <c r="E329" i="21"/>
  <c r="E313" i="21"/>
  <c r="E297" i="21"/>
  <c r="E281" i="21"/>
  <c r="E265" i="21"/>
  <c r="E249" i="21"/>
  <c r="E233" i="21"/>
  <c r="E215" i="21"/>
  <c r="E514" i="21"/>
  <c r="E498" i="21"/>
  <c r="E482" i="21"/>
  <c r="E466" i="21"/>
  <c r="E450" i="21"/>
  <c r="E434" i="21"/>
  <c r="E418" i="21"/>
  <c r="E402" i="21"/>
  <c r="E386" i="21"/>
  <c r="E370" i="21"/>
  <c r="E354" i="21"/>
  <c r="E338" i="21"/>
  <c r="E322" i="21"/>
  <c r="E306" i="21"/>
  <c r="E290" i="21"/>
  <c r="E274" i="21"/>
  <c r="E258" i="21"/>
  <c r="E242" i="21"/>
  <c r="E226" i="21"/>
  <c r="E104" i="21"/>
  <c r="E120" i="21"/>
  <c r="E136" i="21"/>
  <c r="E152" i="21"/>
  <c r="E168" i="21"/>
  <c r="E184" i="21"/>
  <c r="E200" i="21"/>
  <c r="E107" i="21"/>
  <c r="E123" i="21"/>
  <c r="E139" i="21"/>
  <c r="E155" i="21"/>
  <c r="E171" i="21"/>
  <c r="E187" i="21"/>
  <c r="E203" i="21"/>
  <c r="E110" i="21"/>
  <c r="E126" i="21"/>
  <c r="E142" i="21"/>
  <c r="E158" i="21"/>
  <c r="E174" i="21"/>
  <c r="E190" i="21"/>
  <c r="E206" i="21"/>
  <c r="E97" i="21"/>
  <c r="E113" i="21"/>
  <c r="E129" i="21"/>
  <c r="E145" i="21"/>
  <c r="E161" i="21"/>
  <c r="E177" i="21"/>
  <c r="E193" i="21"/>
  <c r="E209" i="21"/>
  <c r="E519" i="21"/>
  <c r="E503" i="21"/>
  <c r="E487" i="21"/>
  <c r="E471" i="21"/>
  <c r="E455" i="21"/>
  <c r="E439" i="21"/>
  <c r="E423" i="21"/>
  <c r="E407" i="21"/>
  <c r="E391" i="21"/>
  <c r="E375" i="21"/>
  <c r="E359" i="21"/>
  <c r="E343" i="21"/>
  <c r="E327" i="21"/>
  <c r="E311" i="21"/>
  <c r="E295" i="21"/>
  <c r="E279" i="21"/>
  <c r="E263" i="21"/>
  <c r="E247" i="21"/>
  <c r="E231" i="21"/>
  <c r="E211" i="21"/>
  <c r="E512" i="21"/>
  <c r="E496" i="21"/>
  <c r="E480" i="21"/>
  <c r="E464" i="21"/>
  <c r="E448" i="21"/>
  <c r="E432" i="21"/>
  <c r="E416" i="21"/>
  <c r="E400" i="21"/>
  <c r="E384" i="21"/>
  <c r="E368" i="21"/>
  <c r="E352" i="21"/>
  <c r="E336" i="21"/>
  <c r="E320" i="21"/>
  <c r="E304" i="21"/>
  <c r="E288" i="21"/>
  <c r="E272" i="21"/>
  <c r="E256" i="21"/>
  <c r="E240" i="21"/>
  <c r="E224" i="21"/>
  <c r="E481" i="21"/>
  <c r="E465" i="21"/>
  <c r="E449" i="21"/>
  <c r="E433" i="21"/>
  <c r="E417" i="21"/>
  <c r="E401" i="21"/>
  <c r="E385" i="21"/>
  <c r="E369" i="21"/>
  <c r="E353" i="21"/>
  <c r="E337" i="21"/>
  <c r="E321" i="21"/>
  <c r="E305" i="21"/>
  <c r="E289" i="21"/>
  <c r="E273" i="21"/>
  <c r="E257" i="21"/>
  <c r="E241" i="21"/>
  <c r="E225" i="21"/>
  <c r="E522" i="21"/>
  <c r="E506" i="21"/>
  <c r="E490" i="21"/>
  <c r="E474" i="21"/>
  <c r="E458" i="21"/>
  <c r="E442" i="21"/>
  <c r="E426" i="21"/>
  <c r="E410" i="21"/>
  <c r="E394" i="21"/>
  <c r="E378" i="21"/>
  <c r="E362" i="21"/>
  <c r="E346" i="21"/>
  <c r="E330" i="21"/>
  <c r="E314" i="21"/>
  <c r="E298" i="21"/>
  <c r="E282" i="21"/>
  <c r="E266" i="21"/>
  <c r="E250" i="21"/>
  <c r="E216" i="21"/>
  <c r="E112" i="21"/>
  <c r="E128" i="21"/>
  <c r="E144" i="21"/>
  <c r="E160" i="21"/>
  <c r="E176" i="21"/>
  <c r="E99" i="21"/>
  <c r="E115" i="21"/>
  <c r="E147" i="21"/>
  <c r="E179" i="21"/>
  <c r="E102" i="21"/>
  <c r="E134" i="21"/>
  <c r="E166" i="21"/>
  <c r="E182" i="21"/>
  <c r="E214" i="21"/>
  <c r="E121" i="21"/>
  <c r="E153" i="21"/>
  <c r="E185" i="21"/>
  <c r="E217" i="21"/>
  <c r="E495" i="21"/>
  <c r="E463" i="21"/>
  <c r="E431" i="21"/>
  <c r="E415" i="21"/>
  <c r="E383" i="21"/>
  <c r="E351" i="21"/>
  <c r="E319" i="21"/>
  <c r="E287" i="21"/>
  <c r="E271" i="21"/>
  <c r="E239" i="21"/>
  <c r="E520" i="21"/>
  <c r="E488" i="21"/>
  <c r="E456" i="21"/>
  <c r="E424" i="21"/>
  <c r="E392" i="21"/>
  <c r="E376" i="21"/>
  <c r="E344" i="21"/>
  <c r="E312" i="21"/>
  <c r="E280" i="21"/>
  <c r="E264" i="21"/>
  <c r="E232" i="21"/>
  <c r="AC81" i="21" l="1" a="1"/>
  <c r="AC81" i="21" s="1"/>
  <c r="AB81" i="21"/>
  <c r="E188" i="21"/>
  <c r="F188" i="21" s="1"/>
  <c r="H188" i="21" s="1"/>
  <c r="E229" i="21"/>
  <c r="E472" i="21"/>
  <c r="F472" i="21" s="1"/>
  <c r="H472" i="21" s="1"/>
  <c r="E234" i="21"/>
  <c r="F234" i="21" s="1"/>
  <c r="H234" i="21" s="1"/>
  <c r="E127" i="21"/>
  <c r="E140" i="21"/>
  <c r="F140" i="21" s="1"/>
  <c r="H140" i="21" s="1"/>
  <c r="E446" i="21"/>
  <c r="F446" i="21" s="1"/>
  <c r="H446" i="21" s="1"/>
  <c r="E485" i="21"/>
  <c r="F485" i="21" s="1"/>
  <c r="H485" i="21" s="1"/>
  <c r="E201" i="21"/>
  <c r="F201" i="21" s="1"/>
  <c r="H201" i="21" s="1"/>
  <c r="E150" i="21"/>
  <c r="F150" i="21" s="1"/>
  <c r="H150" i="21" s="1"/>
  <c r="E156" i="21"/>
  <c r="F156" i="21" s="1"/>
  <c r="H156" i="21" s="1"/>
  <c r="E222" i="21"/>
  <c r="F222" i="21" s="1"/>
  <c r="H222" i="21" s="1"/>
  <c r="E286" i="21"/>
  <c r="E350" i="21"/>
  <c r="F350" i="21" s="1"/>
  <c r="H350" i="21" s="1"/>
  <c r="E430" i="21"/>
  <c r="F430" i="21" s="1"/>
  <c r="H430" i="21" s="1"/>
  <c r="E510" i="21"/>
  <c r="F510" i="21" s="1"/>
  <c r="H510" i="21" s="1"/>
  <c r="E293" i="21"/>
  <c r="F293" i="21" s="1"/>
  <c r="H293" i="21" s="1"/>
  <c r="E373" i="21"/>
  <c r="F373" i="21" s="1"/>
  <c r="H373" i="21" s="1"/>
  <c r="E453" i="21"/>
  <c r="F453" i="21" s="1"/>
  <c r="H453" i="21" s="1"/>
  <c r="E248" i="21"/>
  <c r="F248" i="21" s="1"/>
  <c r="H248" i="21" s="1"/>
  <c r="E440" i="21"/>
  <c r="F440" i="21" s="1"/>
  <c r="H440" i="21" s="1"/>
  <c r="E303" i="21"/>
  <c r="F303" i="21" s="1"/>
  <c r="H303" i="21" s="1"/>
  <c r="E511" i="21"/>
  <c r="F511" i="21" s="1"/>
  <c r="H511" i="21" s="1"/>
  <c r="E198" i="21"/>
  <c r="F198" i="21" s="1"/>
  <c r="H198" i="21" s="1"/>
  <c r="E131" i="21"/>
  <c r="E260" i="21"/>
  <c r="E452" i="21"/>
  <c r="F452" i="21" s="1"/>
  <c r="H452" i="21" s="1"/>
  <c r="E172" i="21"/>
  <c r="F172" i="21" s="1"/>
  <c r="H172" i="21" s="1"/>
  <c r="E108" i="21"/>
  <c r="F108" i="21" s="1"/>
  <c r="H108" i="21" s="1"/>
  <c r="E270" i="21"/>
  <c r="F270" i="21" s="1"/>
  <c r="H270" i="21" s="1"/>
  <c r="E334" i="21"/>
  <c r="F334" i="21" s="1"/>
  <c r="H334" i="21" s="1"/>
  <c r="E414" i="21"/>
  <c r="F414" i="21" s="1"/>
  <c r="H414" i="21" s="1"/>
  <c r="E494" i="21"/>
  <c r="E261" i="21"/>
  <c r="F261" i="21" s="1"/>
  <c r="H261" i="21" s="1"/>
  <c r="E357" i="21"/>
  <c r="F357" i="21" s="1"/>
  <c r="H357" i="21" s="1"/>
  <c r="E437" i="21"/>
  <c r="F437" i="21" s="1"/>
  <c r="H437" i="21" s="1"/>
  <c r="E517" i="21"/>
  <c r="F517" i="21" s="1"/>
  <c r="H517" i="21" s="1"/>
  <c r="E408" i="21"/>
  <c r="F408" i="21" s="1"/>
  <c r="H408" i="21" s="1"/>
  <c r="E255" i="21"/>
  <c r="F255" i="21" s="1"/>
  <c r="H255" i="21" s="1"/>
  <c r="E447" i="21"/>
  <c r="F447" i="21" s="1"/>
  <c r="H447" i="21" s="1"/>
  <c r="E105" i="21"/>
  <c r="F105" i="21" s="1"/>
  <c r="H105" i="21" s="1"/>
  <c r="E163" i="21"/>
  <c r="E228" i="21"/>
  <c r="F228" i="21" s="1"/>
  <c r="H228" i="21" s="1"/>
  <c r="E388" i="21"/>
  <c r="F388" i="21" s="1"/>
  <c r="H388" i="21" s="1"/>
  <c r="E124" i="21"/>
  <c r="F124" i="21" s="1"/>
  <c r="H124" i="21" s="1"/>
  <c r="E254" i="21"/>
  <c r="F254" i="21" s="1"/>
  <c r="H254" i="21" s="1"/>
  <c r="E318" i="21"/>
  <c r="F318" i="21" s="1"/>
  <c r="H318" i="21" s="1"/>
  <c r="E382" i="21"/>
  <c r="F382" i="21" s="1"/>
  <c r="H382" i="21" s="1"/>
  <c r="E478" i="21"/>
  <c r="F478" i="21" s="1"/>
  <c r="H478" i="21" s="1"/>
  <c r="E245" i="21"/>
  <c r="E325" i="21"/>
  <c r="F325" i="21" s="1"/>
  <c r="H325" i="21" s="1"/>
  <c r="E421" i="21"/>
  <c r="F421" i="21" s="1"/>
  <c r="H421" i="21" s="1"/>
  <c r="E501" i="21"/>
  <c r="F501" i="21" s="1"/>
  <c r="H501" i="21" s="1"/>
  <c r="E328" i="21"/>
  <c r="F328" i="21" s="1"/>
  <c r="H328" i="21" s="1"/>
  <c r="E223" i="21"/>
  <c r="F223" i="21" s="1"/>
  <c r="H223" i="21" s="1"/>
  <c r="E399" i="21"/>
  <c r="F399" i="21" s="1"/>
  <c r="H399" i="21" s="1"/>
  <c r="E169" i="21"/>
  <c r="F169" i="21" s="1"/>
  <c r="H169" i="21" s="1"/>
  <c r="E195" i="21"/>
  <c r="F195" i="21" s="1"/>
  <c r="H195" i="21" s="1"/>
  <c r="E513" i="21"/>
  <c r="F513" i="21" s="1"/>
  <c r="H513" i="21" s="1"/>
  <c r="E356" i="21"/>
  <c r="F356" i="21" s="1"/>
  <c r="H356" i="21" s="1"/>
  <c r="E516" i="21"/>
  <c r="E484" i="21"/>
  <c r="F484" i="21" s="1"/>
  <c r="H484" i="21" s="1"/>
  <c r="E331" i="21"/>
  <c r="F331" i="21" s="1"/>
  <c r="H331" i="21" s="1"/>
  <c r="E299" i="21"/>
  <c r="F299" i="21" s="1"/>
  <c r="H299" i="21" s="1"/>
  <c r="E267" i="21"/>
  <c r="F267" i="21" s="1"/>
  <c r="H267" i="21" s="1"/>
  <c r="E157" i="21"/>
  <c r="F157" i="21" s="1"/>
  <c r="H157" i="21" s="1"/>
  <c r="E523" i="21"/>
  <c r="F523" i="21" s="1"/>
  <c r="H523" i="21" s="1"/>
  <c r="E459" i="21"/>
  <c r="F459" i="21" s="1"/>
  <c r="H459" i="21" s="1"/>
  <c r="E326" i="21"/>
  <c r="F326" i="21" s="1"/>
  <c r="H326" i="21" s="1"/>
  <c r="E199" i="21"/>
  <c r="F199" i="21" s="1"/>
  <c r="H199" i="21" s="1"/>
  <c r="E154" i="21"/>
  <c r="F154" i="21" s="1"/>
  <c r="H154" i="21" s="1"/>
  <c r="E116" i="21"/>
  <c r="F116" i="21" s="1"/>
  <c r="H116" i="21" s="1"/>
  <c r="E78" i="21"/>
  <c r="E135" i="21"/>
  <c r="F135" i="21" s="1"/>
  <c r="H135" i="21" s="1"/>
  <c r="E397" i="21"/>
  <c r="F397" i="21" s="1"/>
  <c r="H397" i="21" s="1"/>
  <c r="E454" i="21"/>
  <c r="F454" i="21" s="1"/>
  <c r="H454" i="21" s="1"/>
  <c r="E292" i="21"/>
  <c r="F292" i="21" s="1"/>
  <c r="H292" i="21" s="1"/>
  <c r="E420" i="21"/>
  <c r="F420" i="21" s="1"/>
  <c r="H420" i="21" s="1"/>
  <c r="E235" i="21"/>
  <c r="F235" i="21" s="1"/>
  <c r="H235" i="21" s="1"/>
  <c r="E395" i="21"/>
  <c r="F395" i="21" s="1"/>
  <c r="H395" i="21" s="1"/>
  <c r="E218" i="21"/>
  <c r="F218" i="21" s="1"/>
  <c r="H218" i="21" s="1"/>
  <c r="E180" i="21"/>
  <c r="F180" i="21" s="1"/>
  <c r="H180" i="21" s="1"/>
  <c r="E269" i="21"/>
  <c r="F269" i="21" s="1"/>
  <c r="H269" i="21" s="1"/>
  <c r="E398" i="21"/>
  <c r="F398" i="21" s="1"/>
  <c r="H398" i="21" s="1"/>
  <c r="E462" i="21"/>
  <c r="F462" i="21" s="1"/>
  <c r="H462" i="21" s="1"/>
  <c r="E207" i="21"/>
  <c r="E277" i="21"/>
  <c r="F277" i="21" s="1"/>
  <c r="H277" i="21" s="1"/>
  <c r="E341" i="21"/>
  <c r="F341" i="21" s="1"/>
  <c r="H341" i="21" s="1"/>
  <c r="E405" i="21"/>
  <c r="F405" i="21" s="1"/>
  <c r="H405" i="21" s="1"/>
  <c r="E469" i="21"/>
  <c r="E212" i="21"/>
  <c r="F212" i="21" s="1"/>
  <c r="H212" i="21" s="1"/>
  <c r="E360" i="21"/>
  <c r="F360" i="21" s="1"/>
  <c r="H360" i="21" s="1"/>
  <c r="E504" i="21"/>
  <c r="F504" i="21" s="1"/>
  <c r="H504" i="21" s="1"/>
  <c r="E335" i="21"/>
  <c r="F335" i="21" s="1"/>
  <c r="H335" i="21" s="1"/>
  <c r="E479" i="21"/>
  <c r="F479" i="21" s="1"/>
  <c r="H479" i="21" s="1"/>
  <c r="E137" i="21"/>
  <c r="F137" i="21" s="1"/>
  <c r="H137" i="21" s="1"/>
  <c r="E118" i="21"/>
  <c r="F118" i="21" s="1"/>
  <c r="H118" i="21" s="1"/>
  <c r="E192" i="21"/>
  <c r="E244" i="21"/>
  <c r="F244" i="21" s="1"/>
  <c r="H244" i="21" s="1"/>
  <c r="E308" i="21"/>
  <c r="F308" i="21" s="1"/>
  <c r="H308" i="21" s="1"/>
  <c r="E372" i="21"/>
  <c r="F372" i="21" s="1"/>
  <c r="H372" i="21" s="1"/>
  <c r="E436" i="21"/>
  <c r="E500" i="21"/>
  <c r="F500" i="21" s="1"/>
  <c r="H500" i="21" s="1"/>
  <c r="E251" i="21"/>
  <c r="F251" i="21" s="1"/>
  <c r="H251" i="21" s="1"/>
  <c r="E315" i="21"/>
  <c r="F315" i="21" s="1"/>
  <c r="H315" i="21" s="1"/>
  <c r="E443" i="21"/>
  <c r="F443" i="21" s="1"/>
  <c r="H443" i="21" s="1"/>
  <c r="E173" i="21"/>
  <c r="F173" i="21" s="1"/>
  <c r="H173" i="21" s="1"/>
  <c r="E170" i="21"/>
  <c r="F170" i="21" s="1"/>
  <c r="H170" i="21" s="1"/>
  <c r="E151" i="21"/>
  <c r="F151" i="21" s="1"/>
  <c r="H151" i="21" s="1"/>
  <c r="E132" i="21"/>
  <c r="F132" i="21" s="1"/>
  <c r="H132" i="21" s="1"/>
  <c r="E390" i="21"/>
  <c r="F390" i="21" s="1"/>
  <c r="H390" i="21" s="1"/>
  <c r="E333" i="21"/>
  <c r="F333" i="21" s="1"/>
  <c r="H333" i="21" s="1"/>
  <c r="R83" i="21"/>
  <c r="AB83" i="21" s="1" a="1"/>
  <c r="E276" i="21"/>
  <c r="E340" i="21"/>
  <c r="F340" i="21" s="1"/>
  <c r="H340" i="21" s="1"/>
  <c r="E404" i="21"/>
  <c r="F404" i="21" s="1"/>
  <c r="H404" i="21" s="1"/>
  <c r="E468" i="21"/>
  <c r="E219" i="21"/>
  <c r="F219" i="21" s="1"/>
  <c r="H219" i="21" s="1"/>
  <c r="E283" i="21"/>
  <c r="F283" i="21" s="1"/>
  <c r="H283" i="21" s="1"/>
  <c r="E379" i="21"/>
  <c r="F379" i="21" s="1"/>
  <c r="H379" i="21" s="1"/>
  <c r="E507" i="21"/>
  <c r="F507" i="21" s="1"/>
  <c r="H507" i="21" s="1"/>
  <c r="E109" i="21"/>
  <c r="E106" i="21"/>
  <c r="F106" i="21" s="1"/>
  <c r="H106" i="21" s="1"/>
  <c r="E196" i="21"/>
  <c r="F196" i="21" s="1"/>
  <c r="H196" i="21" s="1"/>
  <c r="E262" i="21"/>
  <c r="E518" i="21"/>
  <c r="F518" i="21" s="1"/>
  <c r="H518" i="21" s="1"/>
  <c r="E461" i="21"/>
  <c r="F461" i="21" s="1"/>
  <c r="H461" i="21" s="1"/>
  <c r="E347" i="21"/>
  <c r="F347" i="21" s="1"/>
  <c r="H347" i="21" s="1"/>
  <c r="E411" i="21"/>
  <c r="F411" i="21" s="1"/>
  <c r="H411" i="21" s="1"/>
  <c r="E475" i="21"/>
  <c r="E205" i="21"/>
  <c r="F205" i="21" s="1"/>
  <c r="H205" i="21" s="1"/>
  <c r="E141" i="21"/>
  <c r="F141" i="21" s="1"/>
  <c r="H141" i="21" s="1"/>
  <c r="E202" i="21"/>
  <c r="E138" i="21"/>
  <c r="F138" i="21" s="1"/>
  <c r="H138" i="21" s="1"/>
  <c r="E183" i="21"/>
  <c r="F183" i="21" s="1"/>
  <c r="H183" i="21" s="1"/>
  <c r="E119" i="21"/>
  <c r="F119" i="21" s="1"/>
  <c r="H119" i="21" s="1"/>
  <c r="E164" i="21"/>
  <c r="E100" i="21"/>
  <c r="F100" i="21" s="1"/>
  <c r="H100" i="21" s="1"/>
  <c r="E278" i="21"/>
  <c r="F278" i="21" s="1"/>
  <c r="H278" i="21" s="1"/>
  <c r="E342" i="21"/>
  <c r="F342" i="21" s="1"/>
  <c r="H342" i="21" s="1"/>
  <c r="E406" i="21"/>
  <c r="F406" i="21" s="1"/>
  <c r="H406" i="21" s="1"/>
  <c r="E470" i="21"/>
  <c r="F470" i="21" s="1"/>
  <c r="H470" i="21" s="1"/>
  <c r="E221" i="21"/>
  <c r="F221" i="21" s="1"/>
  <c r="H221" i="21" s="1"/>
  <c r="E285" i="21"/>
  <c r="F285" i="21" s="1"/>
  <c r="H285" i="21" s="1"/>
  <c r="E349" i="21"/>
  <c r="F349" i="21" s="1"/>
  <c r="H349" i="21" s="1"/>
  <c r="E413" i="21"/>
  <c r="E477" i="21"/>
  <c r="F477" i="21" s="1"/>
  <c r="H477" i="21" s="1"/>
  <c r="E208" i="21"/>
  <c r="F208" i="21" s="1"/>
  <c r="H208" i="21" s="1"/>
  <c r="R79" i="21"/>
  <c r="AB79" i="21" s="1" a="1"/>
  <c r="R77" i="21"/>
  <c r="AB77" i="21" s="1" a="1"/>
  <c r="E246" i="21"/>
  <c r="F246" i="21" s="1"/>
  <c r="H246" i="21" s="1"/>
  <c r="E310" i="21"/>
  <c r="F310" i="21" s="1"/>
  <c r="H310" i="21" s="1"/>
  <c r="E374" i="21"/>
  <c r="F374" i="21" s="1"/>
  <c r="H374" i="21" s="1"/>
  <c r="E438" i="21"/>
  <c r="F438" i="21" s="1"/>
  <c r="H438" i="21" s="1"/>
  <c r="E502" i="21"/>
  <c r="F502" i="21" s="1"/>
  <c r="H502" i="21" s="1"/>
  <c r="E253" i="21"/>
  <c r="F253" i="21" s="1"/>
  <c r="H253" i="21" s="1"/>
  <c r="E317" i="21"/>
  <c r="F317" i="21" s="1"/>
  <c r="H317" i="21" s="1"/>
  <c r="E381" i="21"/>
  <c r="F381" i="21" s="1"/>
  <c r="H381" i="21" s="1"/>
  <c r="E445" i="21"/>
  <c r="F445" i="21" s="1"/>
  <c r="H445" i="21" s="1"/>
  <c r="E509" i="21"/>
  <c r="F509" i="21" s="1"/>
  <c r="H509" i="21" s="1"/>
  <c r="R78" i="21"/>
  <c r="AB78" i="21" s="1" a="1"/>
  <c r="R80" i="21"/>
  <c r="AB80" i="21" s="1" a="1"/>
  <c r="E363" i="21"/>
  <c r="F363" i="21" s="1"/>
  <c r="H363" i="21" s="1"/>
  <c r="E427" i="21"/>
  <c r="F427" i="21" s="1"/>
  <c r="H427" i="21" s="1"/>
  <c r="E491" i="21"/>
  <c r="F491" i="21" s="1"/>
  <c r="H491" i="21" s="1"/>
  <c r="E189" i="21"/>
  <c r="E125" i="21"/>
  <c r="F125" i="21" s="1"/>
  <c r="H125" i="21" s="1"/>
  <c r="E186" i="21"/>
  <c r="F186" i="21" s="1"/>
  <c r="H186" i="21" s="1"/>
  <c r="E122" i="21"/>
  <c r="F122" i="21" s="1"/>
  <c r="H122" i="21" s="1"/>
  <c r="E167" i="21"/>
  <c r="F167" i="21" s="1"/>
  <c r="H167" i="21" s="1"/>
  <c r="E103" i="21"/>
  <c r="F103" i="21" s="1"/>
  <c r="H103" i="21" s="1"/>
  <c r="E148" i="21"/>
  <c r="F148" i="21" s="1"/>
  <c r="H148" i="21" s="1"/>
  <c r="E230" i="21"/>
  <c r="F230" i="21" s="1"/>
  <c r="H230" i="21" s="1"/>
  <c r="E294" i="21"/>
  <c r="F294" i="21" s="1"/>
  <c r="H294" i="21" s="1"/>
  <c r="E358" i="21"/>
  <c r="F358" i="21" s="1"/>
  <c r="H358" i="21" s="1"/>
  <c r="E422" i="21"/>
  <c r="F422" i="21" s="1"/>
  <c r="H422" i="21" s="1"/>
  <c r="E486" i="21"/>
  <c r="F486" i="21" s="1"/>
  <c r="H486" i="21" s="1"/>
  <c r="E237" i="21"/>
  <c r="F237" i="21" s="1"/>
  <c r="H237" i="21" s="1"/>
  <c r="E301" i="21"/>
  <c r="F301" i="21" s="1"/>
  <c r="H301" i="21" s="1"/>
  <c r="E365" i="21"/>
  <c r="F365" i="21" s="1"/>
  <c r="H365" i="21" s="1"/>
  <c r="E429" i="21"/>
  <c r="F429" i="21" s="1"/>
  <c r="H429" i="21" s="1"/>
  <c r="E493" i="21"/>
  <c r="F493" i="21" s="1"/>
  <c r="H493" i="21" s="1"/>
  <c r="R82" i="21"/>
  <c r="AB82" i="21" s="1" a="1"/>
  <c r="F376" i="21"/>
  <c r="H376" i="21" s="1"/>
  <c r="F415" i="21"/>
  <c r="H415" i="21" s="1"/>
  <c r="F102" i="21"/>
  <c r="H102" i="21" s="1"/>
  <c r="F266" i="21"/>
  <c r="H266" i="21" s="1"/>
  <c r="F458" i="21"/>
  <c r="H458" i="21" s="1"/>
  <c r="F337" i="21"/>
  <c r="H337" i="21" s="1"/>
  <c r="F256" i="21"/>
  <c r="H256" i="21" s="1"/>
  <c r="F448" i="21"/>
  <c r="H448" i="21" s="1"/>
  <c r="F391" i="21"/>
  <c r="H391" i="21" s="1"/>
  <c r="F97" i="21"/>
  <c r="H97" i="21" s="1"/>
  <c r="F139" i="21"/>
  <c r="H139" i="21" s="1"/>
  <c r="F258" i="21"/>
  <c r="H258" i="21" s="1"/>
  <c r="F450" i="21"/>
  <c r="H450" i="21" s="1"/>
  <c r="F329" i="21"/>
  <c r="H329" i="21" s="1"/>
  <c r="F521" i="21"/>
  <c r="H521" i="21" s="1"/>
  <c r="F364" i="21"/>
  <c r="H364" i="21" s="1"/>
  <c r="F243" i="21"/>
  <c r="H243" i="21" s="1"/>
  <c r="F435" i="21"/>
  <c r="H435" i="21" s="1"/>
  <c r="F117" i="21"/>
  <c r="H117" i="21" s="1"/>
  <c r="F159" i="21"/>
  <c r="H159" i="21" s="1"/>
  <c r="F238" i="21"/>
  <c r="H238" i="21" s="1"/>
  <c r="F309" i="21"/>
  <c r="H309" i="21" s="1"/>
  <c r="F276" i="21"/>
  <c r="H276" i="21" s="1"/>
  <c r="F468" i="21"/>
  <c r="H468" i="21" s="1"/>
  <c r="F164" i="21"/>
  <c r="H164" i="21" s="1"/>
  <c r="F232" i="21"/>
  <c r="H232" i="21" s="1"/>
  <c r="F344" i="21"/>
  <c r="H344" i="21" s="1"/>
  <c r="F456" i="21"/>
  <c r="H456" i="21" s="1"/>
  <c r="F271" i="21"/>
  <c r="H271" i="21" s="1"/>
  <c r="F383" i="21"/>
  <c r="H383" i="21" s="1"/>
  <c r="F495" i="21"/>
  <c r="H495" i="21" s="1"/>
  <c r="F121" i="21"/>
  <c r="H121" i="21" s="1"/>
  <c r="F134" i="21"/>
  <c r="H134" i="21" s="1"/>
  <c r="F115" i="21"/>
  <c r="H115" i="21" s="1"/>
  <c r="F144" i="21"/>
  <c r="H144" i="21" s="1"/>
  <c r="F250" i="21"/>
  <c r="H250" i="21" s="1"/>
  <c r="F314" i="21"/>
  <c r="H314" i="21" s="1"/>
  <c r="F378" i="21"/>
  <c r="H378" i="21" s="1"/>
  <c r="F442" i="21"/>
  <c r="H442" i="21" s="1"/>
  <c r="F506" i="21"/>
  <c r="H506" i="21" s="1"/>
  <c r="F257" i="21"/>
  <c r="H257" i="21" s="1"/>
  <c r="F321" i="21"/>
  <c r="H321" i="21" s="1"/>
  <c r="F385" i="21"/>
  <c r="H385" i="21" s="1"/>
  <c r="F449" i="21"/>
  <c r="H449" i="21" s="1"/>
  <c r="F240" i="21"/>
  <c r="H240" i="21" s="1"/>
  <c r="F304" i="21"/>
  <c r="H304" i="21" s="1"/>
  <c r="F368" i="21"/>
  <c r="H368" i="21" s="1"/>
  <c r="F432" i="21"/>
  <c r="H432" i="21" s="1"/>
  <c r="F496" i="21"/>
  <c r="H496" i="21" s="1"/>
  <c r="F247" i="21"/>
  <c r="H247" i="21" s="1"/>
  <c r="F311" i="21"/>
  <c r="H311" i="21" s="1"/>
  <c r="F375" i="21"/>
  <c r="H375" i="21" s="1"/>
  <c r="F439" i="21"/>
  <c r="H439" i="21" s="1"/>
  <c r="F503" i="21"/>
  <c r="H503" i="21" s="1"/>
  <c r="F177" i="21"/>
  <c r="H177" i="21" s="1"/>
  <c r="F113" i="21"/>
  <c r="H113" i="21" s="1"/>
  <c r="F174" i="21"/>
  <c r="H174" i="21" s="1"/>
  <c r="F110" i="21"/>
  <c r="H110" i="21" s="1"/>
  <c r="F155" i="21"/>
  <c r="H155" i="21" s="1"/>
  <c r="F200" i="21"/>
  <c r="H200" i="21" s="1"/>
  <c r="F136" i="21"/>
  <c r="H136" i="21" s="1"/>
  <c r="F242" i="21"/>
  <c r="H242" i="21" s="1"/>
  <c r="F306" i="21"/>
  <c r="H306" i="21" s="1"/>
  <c r="F370" i="21"/>
  <c r="H370" i="21" s="1"/>
  <c r="F434" i="21"/>
  <c r="H434" i="21" s="1"/>
  <c r="F498" i="21"/>
  <c r="H498" i="21" s="1"/>
  <c r="F249" i="21"/>
  <c r="H249" i="21" s="1"/>
  <c r="F313" i="21"/>
  <c r="H313" i="21" s="1"/>
  <c r="F377" i="21"/>
  <c r="H377" i="21" s="1"/>
  <c r="F441" i="21"/>
  <c r="H441" i="21" s="1"/>
  <c r="F505" i="21"/>
  <c r="H505" i="21" s="1"/>
  <c r="F220" i="21"/>
  <c r="H220" i="21" s="1"/>
  <c r="F284" i="21"/>
  <c r="H284" i="21" s="1"/>
  <c r="F348" i="21"/>
  <c r="H348" i="21" s="1"/>
  <c r="F412" i="21"/>
  <c r="H412" i="21" s="1"/>
  <c r="F476" i="21"/>
  <c r="H476" i="21" s="1"/>
  <c r="F227" i="21"/>
  <c r="H227" i="21" s="1"/>
  <c r="F291" i="21"/>
  <c r="H291" i="21" s="1"/>
  <c r="F355" i="21"/>
  <c r="H355" i="21" s="1"/>
  <c r="F419" i="21"/>
  <c r="H419" i="21" s="1"/>
  <c r="F483" i="21"/>
  <c r="H483" i="21" s="1"/>
  <c r="F197" i="21"/>
  <c r="H197" i="21" s="1"/>
  <c r="F133" i="21"/>
  <c r="H133" i="21" s="1"/>
  <c r="F194" i="21"/>
  <c r="H194" i="21" s="1"/>
  <c r="F130" i="21"/>
  <c r="H130" i="21" s="1"/>
  <c r="F175" i="21"/>
  <c r="H175" i="21" s="1"/>
  <c r="F111" i="21"/>
  <c r="H111" i="21" s="1"/>
  <c r="F286" i="21"/>
  <c r="H286" i="21" s="1"/>
  <c r="F229" i="21"/>
  <c r="H229" i="21" s="1"/>
  <c r="F367" i="21"/>
  <c r="H367" i="21" s="1"/>
  <c r="F260" i="21"/>
  <c r="H260" i="21" s="1"/>
  <c r="F324" i="21"/>
  <c r="H324" i="21" s="1"/>
  <c r="F516" i="21"/>
  <c r="H516" i="21" s="1"/>
  <c r="F262" i="21"/>
  <c r="H262" i="21" s="1"/>
  <c r="F78" i="21"/>
  <c r="H78" i="21" s="1"/>
  <c r="F264" i="21"/>
  <c r="H264" i="21" s="1"/>
  <c r="F287" i="21"/>
  <c r="H287" i="21" s="1"/>
  <c r="F214" i="21"/>
  <c r="H214" i="21" s="1"/>
  <c r="F99" i="21"/>
  <c r="H99" i="21" s="1"/>
  <c r="F330" i="21"/>
  <c r="H330" i="21" s="1"/>
  <c r="F522" i="21"/>
  <c r="H522" i="21" s="1"/>
  <c r="F401" i="21"/>
  <c r="H401" i="21" s="1"/>
  <c r="F320" i="21"/>
  <c r="H320" i="21" s="1"/>
  <c r="F263" i="21"/>
  <c r="H263" i="21" s="1"/>
  <c r="F455" i="21"/>
  <c r="H455" i="21" s="1"/>
  <c r="F161" i="21"/>
  <c r="H161" i="21" s="1"/>
  <c r="F158" i="21"/>
  <c r="H158" i="21" s="1"/>
  <c r="F184" i="21"/>
  <c r="H184" i="21" s="1"/>
  <c r="F322" i="21"/>
  <c r="H322" i="21" s="1"/>
  <c r="F265" i="21"/>
  <c r="H265" i="21" s="1"/>
  <c r="F457" i="21"/>
  <c r="H457" i="21" s="1"/>
  <c r="F300" i="21"/>
  <c r="H300" i="21" s="1"/>
  <c r="F492" i="21"/>
  <c r="H492" i="21" s="1"/>
  <c r="F371" i="21"/>
  <c r="H371" i="21" s="1"/>
  <c r="F181" i="21"/>
  <c r="H181" i="21" s="1"/>
  <c r="F114" i="21"/>
  <c r="H114" i="21" s="1"/>
  <c r="F204" i="21"/>
  <c r="H204" i="21" s="1"/>
  <c r="F366" i="21"/>
  <c r="H366" i="21" s="1"/>
  <c r="F494" i="21"/>
  <c r="H494" i="21" s="1"/>
  <c r="F312" i="21"/>
  <c r="H312" i="21" s="1"/>
  <c r="F424" i="21"/>
  <c r="H424" i="21" s="1"/>
  <c r="F239" i="21"/>
  <c r="H239" i="21" s="1"/>
  <c r="F351" i="21"/>
  <c r="H351" i="21" s="1"/>
  <c r="F463" i="21"/>
  <c r="H463" i="21" s="1"/>
  <c r="F153" i="21"/>
  <c r="H153" i="21" s="1"/>
  <c r="F166" i="21"/>
  <c r="H166" i="21" s="1"/>
  <c r="F147" i="21"/>
  <c r="H147" i="21" s="1"/>
  <c r="F160" i="21"/>
  <c r="H160" i="21" s="1"/>
  <c r="F216" i="21"/>
  <c r="H216" i="21" s="1"/>
  <c r="F298" i="21"/>
  <c r="H298" i="21" s="1"/>
  <c r="F362" i="21"/>
  <c r="H362" i="21" s="1"/>
  <c r="F426" i="21"/>
  <c r="H426" i="21" s="1"/>
  <c r="F490" i="21"/>
  <c r="H490" i="21" s="1"/>
  <c r="F241" i="21"/>
  <c r="H241" i="21" s="1"/>
  <c r="F305" i="21"/>
  <c r="H305" i="21" s="1"/>
  <c r="F369" i="21"/>
  <c r="H369" i="21" s="1"/>
  <c r="F433" i="21"/>
  <c r="H433" i="21" s="1"/>
  <c r="F224" i="21"/>
  <c r="H224" i="21" s="1"/>
  <c r="F288" i="21"/>
  <c r="H288" i="21" s="1"/>
  <c r="F352" i="21"/>
  <c r="H352" i="21" s="1"/>
  <c r="F416" i="21"/>
  <c r="H416" i="21" s="1"/>
  <c r="F480" i="21"/>
  <c r="H480" i="21" s="1"/>
  <c r="F231" i="21"/>
  <c r="H231" i="21" s="1"/>
  <c r="F295" i="21"/>
  <c r="H295" i="21" s="1"/>
  <c r="F359" i="21"/>
  <c r="H359" i="21" s="1"/>
  <c r="F423" i="21"/>
  <c r="H423" i="21" s="1"/>
  <c r="F487" i="21"/>
  <c r="H487" i="21" s="1"/>
  <c r="F193" i="21"/>
  <c r="H193" i="21" s="1"/>
  <c r="F129" i="21"/>
  <c r="H129" i="21" s="1"/>
  <c r="F190" i="21"/>
  <c r="H190" i="21" s="1"/>
  <c r="F126" i="21"/>
  <c r="H126" i="21" s="1"/>
  <c r="F171" i="21"/>
  <c r="H171" i="21" s="1"/>
  <c r="F107" i="21"/>
  <c r="H107" i="21" s="1"/>
  <c r="F152" i="21"/>
  <c r="H152" i="21" s="1"/>
  <c r="F226" i="21"/>
  <c r="H226" i="21" s="1"/>
  <c r="F290" i="21"/>
  <c r="H290" i="21" s="1"/>
  <c r="F354" i="21"/>
  <c r="H354" i="21" s="1"/>
  <c r="F418" i="21"/>
  <c r="H418" i="21" s="1"/>
  <c r="F482" i="21"/>
  <c r="H482" i="21" s="1"/>
  <c r="F233" i="21"/>
  <c r="H233" i="21" s="1"/>
  <c r="F297" i="21"/>
  <c r="H297" i="21" s="1"/>
  <c r="F361" i="21"/>
  <c r="H361" i="21" s="1"/>
  <c r="F425" i="21"/>
  <c r="H425" i="21" s="1"/>
  <c r="F489" i="21"/>
  <c r="H489" i="21" s="1"/>
  <c r="F497" i="21"/>
  <c r="H497" i="21" s="1"/>
  <c r="F268" i="21"/>
  <c r="H268" i="21" s="1"/>
  <c r="F332" i="21"/>
  <c r="H332" i="21" s="1"/>
  <c r="F396" i="21"/>
  <c r="H396" i="21" s="1"/>
  <c r="F460" i="21"/>
  <c r="H460" i="21" s="1"/>
  <c r="F524" i="21"/>
  <c r="H524" i="21" s="1"/>
  <c r="F275" i="21"/>
  <c r="H275" i="21" s="1"/>
  <c r="F339" i="21"/>
  <c r="H339" i="21" s="1"/>
  <c r="F403" i="21"/>
  <c r="H403" i="21" s="1"/>
  <c r="F467" i="21"/>
  <c r="H467" i="21" s="1"/>
  <c r="F213" i="21"/>
  <c r="H213" i="21" s="1"/>
  <c r="F149" i="21"/>
  <c r="H149" i="21" s="1"/>
  <c r="F210" i="21"/>
  <c r="H210" i="21" s="1"/>
  <c r="F146" i="21"/>
  <c r="H146" i="21" s="1"/>
  <c r="F191" i="21"/>
  <c r="H191" i="21" s="1"/>
  <c r="F127" i="21"/>
  <c r="H127" i="21" s="1"/>
  <c r="F207" i="21"/>
  <c r="H207" i="21" s="1"/>
  <c r="F469" i="21"/>
  <c r="H469" i="21" s="1"/>
  <c r="F192" i="21"/>
  <c r="H192" i="21" s="1"/>
  <c r="F436" i="21"/>
  <c r="H436" i="21" s="1"/>
  <c r="F109" i="21"/>
  <c r="H109" i="21" s="1"/>
  <c r="F488" i="21"/>
  <c r="H488" i="21" s="1"/>
  <c r="F217" i="21"/>
  <c r="H217" i="21" s="1"/>
  <c r="F128" i="21"/>
  <c r="H128" i="21" s="1"/>
  <c r="F394" i="21"/>
  <c r="H394" i="21" s="1"/>
  <c r="F273" i="21"/>
  <c r="H273" i="21" s="1"/>
  <c r="F465" i="21"/>
  <c r="H465" i="21" s="1"/>
  <c r="F384" i="21"/>
  <c r="H384" i="21" s="1"/>
  <c r="F512" i="21"/>
  <c r="H512" i="21" s="1"/>
  <c r="F327" i="21"/>
  <c r="H327" i="21" s="1"/>
  <c r="F519" i="21"/>
  <c r="H519" i="21" s="1"/>
  <c r="F203" i="21"/>
  <c r="H203" i="21" s="1"/>
  <c r="F120" i="21"/>
  <c r="H120" i="21" s="1"/>
  <c r="F386" i="21"/>
  <c r="H386" i="21" s="1"/>
  <c r="F514" i="21"/>
  <c r="H514" i="21" s="1"/>
  <c r="F393" i="21"/>
  <c r="H393" i="21" s="1"/>
  <c r="F236" i="21"/>
  <c r="H236" i="21" s="1"/>
  <c r="F428" i="21"/>
  <c r="H428" i="21" s="1"/>
  <c r="F307" i="21"/>
  <c r="H307" i="21" s="1"/>
  <c r="F499" i="21"/>
  <c r="H499" i="21" s="1"/>
  <c r="F178" i="21"/>
  <c r="H178" i="21" s="1"/>
  <c r="F302" i="21"/>
  <c r="H302" i="21" s="1"/>
  <c r="F245" i="21"/>
  <c r="H245" i="21" s="1"/>
  <c r="F296" i="21"/>
  <c r="H296" i="21" s="1"/>
  <c r="F163" i="21"/>
  <c r="H163" i="21" s="1"/>
  <c r="F475" i="21"/>
  <c r="H475" i="21" s="1"/>
  <c r="F202" i="21"/>
  <c r="H202" i="21" s="1"/>
  <c r="F413" i="21"/>
  <c r="H413" i="21" s="1"/>
  <c r="F280" i="21"/>
  <c r="H280" i="21" s="1"/>
  <c r="F392" i="21"/>
  <c r="H392" i="21" s="1"/>
  <c r="F520" i="21"/>
  <c r="H520" i="21" s="1"/>
  <c r="F319" i="21"/>
  <c r="H319" i="21" s="1"/>
  <c r="F431" i="21"/>
  <c r="H431" i="21" s="1"/>
  <c r="F185" i="21"/>
  <c r="H185" i="21" s="1"/>
  <c r="F182" i="21"/>
  <c r="H182" i="21" s="1"/>
  <c r="F179" i="21"/>
  <c r="H179" i="21" s="1"/>
  <c r="F176" i="21"/>
  <c r="H176" i="21" s="1"/>
  <c r="F112" i="21"/>
  <c r="H112" i="21" s="1"/>
  <c r="F282" i="21"/>
  <c r="H282" i="21" s="1"/>
  <c r="F346" i="21"/>
  <c r="H346" i="21" s="1"/>
  <c r="F410" i="21"/>
  <c r="H410" i="21" s="1"/>
  <c r="F474" i="21"/>
  <c r="H474" i="21" s="1"/>
  <c r="F225" i="21"/>
  <c r="H225" i="21" s="1"/>
  <c r="F289" i="21"/>
  <c r="H289" i="21" s="1"/>
  <c r="F353" i="21"/>
  <c r="H353" i="21" s="1"/>
  <c r="F417" i="21"/>
  <c r="H417" i="21" s="1"/>
  <c r="F481" i="21"/>
  <c r="H481" i="21" s="1"/>
  <c r="F272" i="21"/>
  <c r="H272" i="21" s="1"/>
  <c r="F336" i="21"/>
  <c r="H336" i="21" s="1"/>
  <c r="F400" i="21"/>
  <c r="H400" i="21" s="1"/>
  <c r="F464" i="21"/>
  <c r="H464" i="21" s="1"/>
  <c r="F211" i="21"/>
  <c r="H211" i="21" s="1"/>
  <c r="F279" i="21"/>
  <c r="H279" i="21" s="1"/>
  <c r="F343" i="21"/>
  <c r="H343" i="21" s="1"/>
  <c r="F407" i="21"/>
  <c r="H407" i="21" s="1"/>
  <c r="F471" i="21"/>
  <c r="H471" i="21" s="1"/>
  <c r="F209" i="21"/>
  <c r="H209" i="21" s="1"/>
  <c r="F145" i="21"/>
  <c r="H145" i="21" s="1"/>
  <c r="F206" i="21"/>
  <c r="H206" i="21" s="1"/>
  <c r="F142" i="21"/>
  <c r="H142" i="21" s="1"/>
  <c r="F187" i="21"/>
  <c r="H187" i="21" s="1"/>
  <c r="F123" i="21"/>
  <c r="H123" i="21" s="1"/>
  <c r="F168" i="21"/>
  <c r="H168" i="21" s="1"/>
  <c r="F104" i="21"/>
  <c r="H104" i="21" s="1"/>
  <c r="F274" i="21"/>
  <c r="H274" i="21" s="1"/>
  <c r="F338" i="21"/>
  <c r="H338" i="21" s="1"/>
  <c r="F402" i="21"/>
  <c r="H402" i="21" s="1"/>
  <c r="F466" i="21"/>
  <c r="H466" i="21" s="1"/>
  <c r="F215" i="21"/>
  <c r="H215" i="21" s="1"/>
  <c r="F281" i="21"/>
  <c r="H281" i="21" s="1"/>
  <c r="F345" i="21"/>
  <c r="H345" i="21" s="1"/>
  <c r="F409" i="21"/>
  <c r="H409" i="21" s="1"/>
  <c r="F473" i="21"/>
  <c r="H473" i="21" s="1"/>
  <c r="F252" i="21"/>
  <c r="H252" i="21" s="1"/>
  <c r="F316" i="21"/>
  <c r="H316" i="21" s="1"/>
  <c r="F380" i="21"/>
  <c r="H380" i="21" s="1"/>
  <c r="F444" i="21"/>
  <c r="H444" i="21" s="1"/>
  <c r="F508" i="21"/>
  <c r="H508" i="21" s="1"/>
  <c r="F259" i="21"/>
  <c r="H259" i="21" s="1"/>
  <c r="F323" i="21"/>
  <c r="H323" i="21" s="1"/>
  <c r="F387" i="21"/>
  <c r="H387" i="21" s="1"/>
  <c r="F451" i="21"/>
  <c r="H451" i="21" s="1"/>
  <c r="F515" i="21"/>
  <c r="H515" i="21" s="1"/>
  <c r="F165" i="21"/>
  <c r="H165" i="21" s="1"/>
  <c r="F101" i="21"/>
  <c r="H101" i="21" s="1"/>
  <c r="F162" i="21"/>
  <c r="H162" i="21" s="1"/>
  <c r="F98" i="21"/>
  <c r="H98" i="21" s="1"/>
  <c r="F143" i="21"/>
  <c r="H143" i="21" s="1"/>
  <c r="F389" i="21"/>
  <c r="H389" i="21" s="1"/>
  <c r="F131" i="21"/>
  <c r="H131" i="21" s="1"/>
  <c r="F189" i="21"/>
  <c r="H189" i="21" s="1"/>
  <c r="E81" i="21"/>
  <c r="F81" i="21" s="1"/>
  <c r="H81" i="21" s="1"/>
  <c r="E85" i="21"/>
  <c r="F85" i="21" s="1"/>
  <c r="H85" i="21" s="1"/>
  <c r="E89" i="21"/>
  <c r="F89" i="21" s="1"/>
  <c r="H89" i="21" s="1"/>
  <c r="E93" i="21"/>
  <c r="F93" i="21" s="1"/>
  <c r="H93" i="21" s="1"/>
  <c r="E80" i="21"/>
  <c r="F80" i="21" s="1"/>
  <c r="H80" i="21" s="1"/>
  <c r="E84" i="21"/>
  <c r="F84" i="21" s="1"/>
  <c r="H84" i="21" s="1"/>
  <c r="E88" i="21"/>
  <c r="F88" i="21" s="1"/>
  <c r="H88" i="21" s="1"/>
  <c r="E92" i="21"/>
  <c r="F92" i="21" s="1"/>
  <c r="H92" i="21" s="1"/>
  <c r="E96" i="21"/>
  <c r="F96" i="21" s="1"/>
  <c r="H96" i="21" s="1"/>
  <c r="E79" i="21"/>
  <c r="F79" i="21" s="1"/>
  <c r="H79" i="21" s="1"/>
  <c r="E83" i="21"/>
  <c r="F83" i="21" s="1"/>
  <c r="H83" i="21" s="1"/>
  <c r="E87" i="21"/>
  <c r="F87" i="21" s="1"/>
  <c r="H87" i="21" s="1"/>
  <c r="E91" i="21"/>
  <c r="F91" i="21" s="1"/>
  <c r="H91" i="21" s="1"/>
  <c r="E95" i="21"/>
  <c r="F95" i="21" s="1"/>
  <c r="H95" i="21" s="1"/>
  <c r="E82" i="21"/>
  <c r="F82" i="21" s="1"/>
  <c r="H82" i="21" s="1"/>
  <c r="E86" i="21"/>
  <c r="F86" i="21" s="1"/>
  <c r="H86" i="21" s="1"/>
  <c r="E90" i="21"/>
  <c r="F90" i="21" s="1"/>
  <c r="H90" i="21" s="1"/>
  <c r="E94" i="21"/>
  <c r="F94" i="21" s="1"/>
  <c r="H94" i="21" s="1"/>
  <c r="AC82" i="21" l="1" a="1"/>
  <c r="AC82" i="21" s="1"/>
  <c r="G27" i="51" s="1"/>
  <c r="AB82" i="21"/>
  <c r="AC78" i="21" a="1"/>
  <c r="AC78" i="21" s="1"/>
  <c r="AB78" i="21"/>
  <c r="F23" i="51" s="1"/>
  <c r="AC79" i="21" a="1"/>
  <c r="AC79" i="21" s="1"/>
  <c r="G24" i="51" s="1"/>
  <c r="AB79" i="21"/>
  <c r="AC83" i="21" a="1"/>
  <c r="AC83" i="21" s="1"/>
  <c r="G28" i="51" s="1"/>
  <c r="AB83" i="21"/>
  <c r="F28" i="51" s="1"/>
  <c r="AC80" i="21" a="1"/>
  <c r="AC80" i="21" s="1"/>
  <c r="AB80" i="21"/>
  <c r="AC77" i="21" a="1"/>
  <c r="AC77" i="21" s="1"/>
  <c r="AB77" i="21"/>
  <c r="F27" i="51"/>
  <c r="F26" i="51"/>
  <c r="G26" i="51"/>
  <c r="C8" i="21"/>
  <c r="F24" i="51" l="1"/>
  <c r="G22" i="51"/>
  <c r="G25" i="51"/>
  <c r="F25" i="51"/>
  <c r="G23" i="51"/>
  <c r="F22" i="51"/>
  <c r="I46" i="21"/>
  <c r="A63" i="21" s="1"/>
  <c r="I47" i="21"/>
  <c r="A64" i="21" s="1"/>
  <c r="I48" i="21"/>
  <c r="A65" i="21" s="1"/>
  <c r="I49" i="21"/>
  <c r="A66" i="21" s="1"/>
  <c r="I50" i="21"/>
  <c r="A67" i="21" s="1"/>
  <c r="I51" i="21"/>
  <c r="A68" i="21" s="1"/>
  <c r="I52" i="21"/>
  <c r="A69" i="21" s="1"/>
  <c r="I53" i="21"/>
  <c r="A70" i="21" s="1"/>
  <c r="I54" i="21"/>
  <c r="A71" i="21" s="1"/>
  <c r="I55" i="21"/>
  <c r="A72" i="21" s="1"/>
  <c r="I56" i="21"/>
  <c r="A73" i="21" s="1"/>
  <c r="B60" i="21" l="1"/>
  <c r="A530" i="21" l="1"/>
  <c r="B2" i="51" s="1"/>
  <c r="A77" i="21"/>
  <c r="L77" i="21" s="1"/>
  <c r="S77" i="21" l="1"/>
  <c r="V77" i="21" s="1"/>
  <c r="L81" i="21"/>
  <c r="L80" i="21"/>
  <c r="N77" i="21"/>
  <c r="L79" i="21"/>
  <c r="L83" i="21"/>
  <c r="L78" i="21"/>
  <c r="L82" i="21"/>
  <c r="S79" i="21"/>
  <c r="S83" i="21"/>
  <c r="S78" i="21"/>
  <c r="S82" i="21"/>
  <c r="S81" i="21"/>
  <c r="S80" i="21"/>
  <c r="U82" i="21" l="1"/>
  <c r="V82" i="21"/>
  <c r="W82" i="21"/>
  <c r="X82" i="21"/>
  <c r="Z82" i="21"/>
  <c r="Y82" i="21"/>
  <c r="U81" i="21"/>
  <c r="X81" i="21"/>
  <c r="V81" i="21"/>
  <c r="W81" i="21"/>
  <c r="Z81" i="21"/>
  <c r="Y81" i="21"/>
  <c r="V79" i="21"/>
  <c r="U79" i="21"/>
  <c r="W79" i="21"/>
  <c r="X79" i="21"/>
  <c r="Z79" i="21"/>
  <c r="Y79" i="21"/>
  <c r="W77" i="21"/>
  <c r="U77" i="21"/>
  <c r="X77" i="21"/>
  <c r="Y77" i="21"/>
  <c r="Z77" i="21"/>
  <c r="V80" i="21"/>
  <c r="X80" i="21"/>
  <c r="W80" i="21"/>
  <c r="U80" i="21"/>
  <c r="Z80" i="21"/>
  <c r="Y80" i="21"/>
  <c r="W83" i="21"/>
  <c r="X83" i="21"/>
  <c r="V83" i="21"/>
  <c r="U83" i="21"/>
  <c r="Y83" i="21"/>
  <c r="Z83" i="21"/>
  <c r="V78" i="21"/>
  <c r="X78" i="21"/>
  <c r="W78" i="21"/>
  <c r="U78" i="21"/>
  <c r="Z78" i="21"/>
  <c r="Y78" i="21"/>
  <c r="T83" i="21"/>
  <c r="D28" i="51" s="1"/>
  <c r="AA83" i="21"/>
  <c r="T81" i="21"/>
  <c r="D26" i="51" s="1"/>
  <c r="AA81" i="21"/>
  <c r="T79" i="21"/>
  <c r="D24" i="51" s="1"/>
  <c r="AA79" i="21"/>
  <c r="AA77" i="21"/>
  <c r="T77" i="21"/>
  <c r="D22" i="51" s="1"/>
  <c r="T80" i="21"/>
  <c r="D25" i="51" s="1"/>
  <c r="AA80" i="21"/>
  <c r="T78" i="21"/>
  <c r="D23" i="51" s="1"/>
  <c r="AA78" i="21"/>
  <c r="T82" i="21"/>
  <c r="D27" i="51" s="1"/>
  <c r="AA82" i="21"/>
  <c r="N79" i="21"/>
  <c r="N83" i="21"/>
  <c r="N81" i="21"/>
  <c r="N78" i="21"/>
  <c r="N80" i="21"/>
  <c r="N82" i="21"/>
  <c r="H22" i="51" l="1"/>
  <c r="E24" i="51"/>
  <c r="E26" i="51"/>
  <c r="E28" i="51"/>
  <c r="H27" i="51"/>
  <c r="H23" i="51"/>
  <c r="H25" i="51"/>
  <c r="E22" i="51"/>
  <c r="E27" i="51"/>
  <c r="E23" i="51"/>
  <c r="E25" i="51"/>
  <c r="H24" i="51"/>
  <c r="H26" i="51"/>
  <c r="H28" i="51"/>
</calcChain>
</file>

<file path=xl/sharedStrings.xml><?xml version="1.0" encoding="utf-8"?>
<sst xmlns="http://schemas.openxmlformats.org/spreadsheetml/2006/main" count="3133" uniqueCount="246">
  <si>
    <t>Powys</t>
  </si>
  <si>
    <t>Current selection (list number)</t>
  </si>
  <si>
    <t>Current selection</t>
  </si>
  <si>
    <t>Current selection variables</t>
  </si>
  <si>
    <t>Betsi Cadwaladr</t>
  </si>
  <si>
    <t>Hywel Dda</t>
  </si>
  <si>
    <t>Abertawe Bro Morgannwg</t>
  </si>
  <si>
    <t>Cardiff &amp; Vale</t>
  </si>
  <si>
    <t>Cwm Taf</t>
  </si>
  <si>
    <t>Aneurin Bevan</t>
  </si>
  <si>
    <t>Afan</t>
  </si>
  <si>
    <t>BayHealth</t>
  </si>
  <si>
    <t>Bridgend East Network</t>
  </si>
  <si>
    <t>Bridgend North Network</t>
  </si>
  <si>
    <t>Bridgend West Network</t>
  </si>
  <si>
    <t>CityHealth</t>
  </si>
  <si>
    <t>Cwmtawe</t>
  </si>
  <si>
    <t>Llwchwr</t>
  </si>
  <si>
    <t>Neath</t>
  </si>
  <si>
    <t>Penderi</t>
  </si>
  <si>
    <t>Upper Valleys</t>
  </si>
  <si>
    <t>Blaenau Gwent East</t>
  </si>
  <si>
    <t>Blaenau Gwent West</t>
  </si>
  <si>
    <t>Caerphilly East</t>
  </si>
  <si>
    <t>Caerphilly North</t>
  </si>
  <si>
    <t>Caerphilly South</t>
  </si>
  <si>
    <t>Monmouthshire North</t>
  </si>
  <si>
    <t>Monmouthshire South</t>
  </si>
  <si>
    <t>Newport Central</t>
  </si>
  <si>
    <t>Newport East</t>
  </si>
  <si>
    <t>Newport West</t>
  </si>
  <si>
    <t>Torfaen North</t>
  </si>
  <si>
    <t>Torfaen South</t>
  </si>
  <si>
    <t>Anglesey</t>
  </si>
  <si>
    <t>Arfon</t>
  </si>
  <si>
    <t>Central &amp; South Denbighshire</t>
  </si>
  <si>
    <t>Conwy East</t>
  </si>
  <si>
    <t>Conwy West</t>
  </si>
  <si>
    <t>Deeside, Hawarden &amp; Saltney</t>
  </si>
  <si>
    <t>Dwyfor</t>
  </si>
  <si>
    <t>Holywell &amp; Flint</t>
  </si>
  <si>
    <t>Meirionnydd</t>
  </si>
  <si>
    <t>Mold, Buckley &amp; Caergwle</t>
  </si>
  <si>
    <t>North Denbighshire</t>
  </si>
  <si>
    <t>South Wrexham</t>
  </si>
  <si>
    <t>West &amp; North Wrexham</t>
  </si>
  <si>
    <t>Wrexham Town</t>
  </si>
  <si>
    <t>Cardiff East</t>
  </si>
  <si>
    <t>Cardiff North</t>
  </si>
  <si>
    <t>Cardiff South East</t>
  </si>
  <si>
    <t>Cardiff South West</t>
  </si>
  <si>
    <t>Cardiff West</t>
  </si>
  <si>
    <t>Central Vale</t>
  </si>
  <si>
    <t>City &amp; Cardiff South</t>
  </si>
  <si>
    <t>Eastern Vale</t>
  </si>
  <si>
    <t>Western Vale</t>
  </si>
  <si>
    <t>North Cynon</t>
  </si>
  <si>
    <t>North Merthyr Tydfil</t>
  </si>
  <si>
    <t>North Rhondda</t>
  </si>
  <si>
    <t>North Taf Ely</t>
  </si>
  <si>
    <t>South Cynon</t>
  </si>
  <si>
    <t>South Merthyr Tydfil</t>
  </si>
  <si>
    <t>South Rhondda</t>
  </si>
  <si>
    <t>South Taf Ely</t>
  </si>
  <si>
    <t>Amman/Gwendraeth</t>
  </si>
  <si>
    <t>Llanelli</t>
  </si>
  <si>
    <t>North Ceredigion</t>
  </si>
  <si>
    <t>North Pembrokeshire</t>
  </si>
  <si>
    <t>South Ceredigion</t>
  </si>
  <si>
    <t>South Pembrokeshire</t>
  </si>
  <si>
    <t>Taf / Teifi / Tywi</t>
  </si>
  <si>
    <t>Mid Powys</t>
  </si>
  <si>
    <t>North Powys</t>
  </si>
  <si>
    <t>South Powys</t>
  </si>
  <si>
    <t>GP Practice Cluster</t>
  </si>
  <si>
    <t>Health board</t>
  </si>
  <si>
    <t>Health board index</t>
  </si>
  <si>
    <t>GP cluster index</t>
  </si>
  <si>
    <t>HB</t>
  </si>
  <si>
    <t>Wales</t>
  </si>
  <si>
    <t>Health Board</t>
  </si>
  <si>
    <t>Titles</t>
  </si>
  <si>
    <t>Cluster</t>
  </si>
  <si>
    <t>HB with GP cluster</t>
  </si>
  <si>
    <t>GP clusters selected</t>
  </si>
  <si>
    <t>GP cluster selected</t>
  </si>
  <si>
    <t>QOF data from Audit+, data submitted by practices 29/02/2012: crude and age-standardised rates (EASRs) produced using SQL query</t>
  </si>
  <si>
    <t>Results pasted in directly from SQL and ordered by health board</t>
  </si>
  <si>
    <t>health_board</t>
  </si>
  <si>
    <t>measure</t>
  </si>
  <si>
    <t>total_numerator</t>
  </si>
  <si>
    <t>crude_rate_per_1000</t>
  </si>
  <si>
    <t>EASR_per_1000</t>
  </si>
  <si>
    <t>EASR_LCL_Dobson</t>
  </si>
  <si>
    <t>EASR_UCL_Dobson</t>
  </si>
  <si>
    <t>error_plus_for_chart</t>
  </si>
  <si>
    <t>error_minus_for_chart</t>
  </si>
  <si>
    <t xml:space="preserve">Abertawe Bro Morgannwg University Local Health Board                                                </t>
  </si>
  <si>
    <t>Asthma</t>
  </si>
  <si>
    <t xml:space="preserve">Aneurin Bevan Local Health Board                                                                    </t>
  </si>
  <si>
    <t xml:space="preserve">Betsi Cadwaladr University Local Health Board                                                       </t>
  </si>
  <si>
    <t xml:space="preserve">Cardiff and Vale University Local Health Board                                                      </t>
  </si>
  <si>
    <t xml:space="preserve">Cwm Taf Local Health Board                                                                          </t>
  </si>
  <si>
    <t xml:space="preserve">Hywel Dda Local Health Board                                                                        </t>
  </si>
  <si>
    <t xml:space="preserve">Powys Teaching Local Health Board                                                                   </t>
  </si>
  <si>
    <t>BP</t>
  </si>
  <si>
    <t>CHD</t>
  </si>
  <si>
    <t>COPD</t>
  </si>
  <si>
    <t>DM</t>
  </si>
  <si>
    <t>Epilepsy</t>
  </si>
  <si>
    <t>HF</t>
  </si>
  <si>
    <t xml:space="preserve">Indicator                     </t>
  </si>
  <si>
    <t>X Value</t>
  </si>
  <si>
    <t>Y Values</t>
  </si>
  <si>
    <t>ALL</t>
  </si>
  <si>
    <t>Count</t>
  </si>
  <si>
    <t>CR</t>
  </si>
  <si>
    <t>EASR</t>
  </si>
  <si>
    <t>LCI</t>
  </si>
  <si>
    <t>UCI</t>
  </si>
  <si>
    <t>HB EASR</t>
  </si>
  <si>
    <t>HB CR</t>
  </si>
  <si>
    <t>Z scores</t>
  </si>
  <si>
    <t>Indicator</t>
  </si>
  <si>
    <t>All clusters y-axis</t>
  </si>
  <si>
    <t>HB cluster y-axis</t>
  </si>
  <si>
    <t>Cluster y-axis</t>
  </si>
  <si>
    <t>Cluster x-axis</t>
  </si>
  <si>
    <t>HB count</t>
  </si>
  <si>
    <t>Min Cluster</t>
  </si>
  <si>
    <t>Max Cluster</t>
  </si>
  <si>
    <t>count</t>
  </si>
  <si>
    <t>Select GP Cluster:</t>
  </si>
  <si>
    <t>Hypertension</t>
  </si>
  <si>
    <t>Diabetes</t>
  </si>
  <si>
    <t>Heart Failure</t>
  </si>
  <si>
    <t>Your Cluster:</t>
  </si>
  <si>
    <t>Other Clusters in your Health Board:</t>
  </si>
  <si>
    <t>HB/Measure</t>
  </si>
  <si>
    <t>GPpractice/Measure</t>
  </si>
  <si>
    <t>Select Health Board:</t>
  </si>
  <si>
    <t xml:space="preserve">from: </t>
  </si>
  <si>
    <t>..\..\Prevalence\20121026_QOFprevalenceGPClusterEASRs_HC_v1a.xlsx</t>
  </si>
  <si>
    <t>from:</t>
  </si>
  <si>
    <t>Chart - cluster axis</t>
  </si>
  <si>
    <t>HB cluster y-axis plot</t>
  </si>
  <si>
    <t>All clusters y-axis plot</t>
  </si>
  <si>
    <t>Average line</t>
  </si>
  <si>
    <t>plus50% line</t>
  </si>
  <si>
    <t>x</t>
  </si>
  <si>
    <t>y</t>
  </si>
  <si>
    <t>minus50% line</t>
  </si>
  <si>
    <t>plus80% line</t>
  </si>
  <si>
    <t>minus80% line</t>
  </si>
  <si>
    <t>plus90% line</t>
  </si>
  <si>
    <t>minus90% line</t>
  </si>
  <si>
    <t>plus98% line</t>
  </si>
  <si>
    <t>minus98% line</t>
  </si>
  <si>
    <t>Middle
50%</t>
  </si>
  <si>
    <t>Lowest
25%</t>
  </si>
  <si>
    <t>Highest
25%</t>
  </si>
  <si>
    <t>QC step 1: B2 &amp; C2 update on list selection from interactive page</t>
  </si>
  <si>
    <t>QC step 2: C8 identifies the name of the HB corresponding to C2</t>
  </si>
  <si>
    <t>QC step 3: B17 identifies the name of the HB corresponding to C2</t>
  </si>
  <si>
    <t>QC step 4: I43:I56 identify the clusters within the HB corresponding to C2</t>
  </si>
  <si>
    <t>QC step5: A60:A73 relists the clusters from step 4</t>
  </si>
  <si>
    <t>QC step7: B77:D524 are linked to the datasheet and do not update (D sets the vertical spacing)</t>
  </si>
  <si>
    <t>QC step8: E77:E524 fetches the vertical spacing for the HB clusters relating to the HB identified in B17 (step 3)</t>
  </si>
  <si>
    <t>QC step6: B60 identifies the name of the cluster corresponding to B2 and A77 is linked to it</t>
  </si>
  <si>
    <t>QC step10: H77:H524 Adjusts the vertical spacing to plot those that aren't for the selected HB on the plot and those that are for the selected HB off the bottom of the visible area. These are plotted as "Other clusters in other health boards"</t>
  </si>
  <si>
    <t>QC step9: F77:F524 Adjusts the vertical spacing identified in step 8 to plot those that aren't for the selected HB off the bottom of the visible area, this then visibly plots only the focus HB clusters as "other clusters in your health board"</t>
  </si>
  <si>
    <t>QC step11: N77:N83 fetch the Z scores for the focus cluster, using A77. These are the values plotted as "Your cluster"</t>
  </si>
  <si>
    <t>QC step12: J86:L121 contain the values that correspond to fixed percentages of Z scores, some of which are used to form the vertical lines "Middle 50%"</t>
  </si>
  <si>
    <t>QC step13: R77:S83 concatenate selected HB and selected cluster to condition names to look up table values</t>
  </si>
  <si>
    <t>QC step14: S77:S83 looked up to return selected cluster counts, rates and CIs</t>
  </si>
  <si>
    <t>QC step14: R77:R83 looked up to return selected HB counts, rates and min/max</t>
  </si>
  <si>
    <t>min</t>
  </si>
  <si>
    <t>max</t>
  </si>
  <si>
    <t>Produced by Public Health Wales Observatory, using Audit+ (NWIS)</t>
  </si>
  <si>
    <t>%</t>
  </si>
  <si>
    <t>min %</t>
  </si>
  <si>
    <t>max %</t>
  </si>
  <si>
    <t>Data taken from here</t>
  </si>
  <si>
    <t>AF</t>
  </si>
  <si>
    <t>Cancer</t>
  </si>
  <si>
    <t>Cardiovascular Disease PP</t>
  </si>
  <si>
    <t>CKD</t>
  </si>
  <si>
    <t>CS</t>
  </si>
  <si>
    <t>Dementia</t>
  </si>
  <si>
    <t>Depression (CHD or DM)</t>
  </si>
  <si>
    <t>Depression (diagnosis)</t>
  </si>
  <si>
    <t>HF02</t>
  </si>
  <si>
    <t>LD</t>
  </si>
  <si>
    <t>MH</t>
  </si>
  <si>
    <t>Obesity</t>
  </si>
  <si>
    <t>PC</t>
  </si>
  <si>
    <t>Sexual Health</t>
  </si>
  <si>
    <t>Smoking</t>
  </si>
  <si>
    <t>Stroke/TIA</t>
  </si>
  <si>
    <t>Thyroid</t>
  </si>
  <si>
    <t>Wales CR</t>
  </si>
  <si>
    <t>Recorded burden of disease</t>
  </si>
  <si>
    <t>Adjusted recorded burden of disease</t>
  </si>
  <si>
    <t>TOPIC:</t>
  </si>
  <si>
    <t>GP Cluster Profiles</t>
  </si>
  <si>
    <t>Contents (click links to access):</t>
  </si>
  <si>
    <t>SUBJECT:</t>
  </si>
  <si>
    <t xml:space="preserve">SOURCE: </t>
  </si>
  <si>
    <t>How to copy tables and charts</t>
  </si>
  <si>
    <t>GEOGRAPHY:</t>
  </si>
  <si>
    <t>PERIOD:</t>
  </si>
  <si>
    <t>DEMOGRAPHY:</t>
  </si>
  <si>
    <t>Persons registered with GP practices which form the clusters in Wales</t>
  </si>
  <si>
    <t>STATISTICS:</t>
  </si>
  <si>
    <t>NOTES:</t>
  </si>
  <si>
    <r>
      <t xml:space="preserve">This file provides supporting data for the Observatory's </t>
    </r>
    <r>
      <rPr>
        <i/>
        <sz val="10"/>
        <color indexed="18"/>
        <rFont val="Verdana"/>
        <family val="2"/>
      </rPr>
      <t>GP Cluster Profiles.</t>
    </r>
  </si>
  <si>
    <t>Details of the data source, method, caveats and notes on interpretation are available from the technical guide that accompanies these profiles.</t>
  </si>
  <si>
    <t>The profiles and technical guide are available here:</t>
  </si>
  <si>
    <t>Figure 1</t>
  </si>
  <si>
    <t>Copying and pasting charts and tables to use in documents, reports or presentations</t>
  </si>
  <si>
    <t xml:space="preserve">Why use this method to copy and paste charts </t>
  </si>
  <si>
    <t>If the standard {Copy} and {Paste} option is used for inserting Excel charts into documents, reports</t>
  </si>
  <si>
    <t>or presentations then frequently the chart will lose some of its formatting and/or the axes labels may be</t>
  </si>
  <si>
    <t>truncated. Similarly, table column sizes are often distorted using the standard {Copy} and {Paste}</t>
  </si>
  <si>
    <t>method if a table is too wide. The technique described below overcomes these issues.</t>
  </si>
  <si>
    <t>Copying and pasting a chart</t>
  </si>
  <si>
    <t xml:space="preserve">Select the chart you want to copy by left clicking on it once i.e. so that the surrounding points are </t>
  </si>
  <si>
    <t xml:space="preserve">displayed </t>
  </si>
  <si>
    <t>On the 'Home' tab click the paste icon</t>
  </si>
  <si>
    <t>Click 'As picture' option and 'Copy as picture' (see figure 1)</t>
  </si>
  <si>
    <t>Choose 'As shown on screen' and 'picture'</t>
  </si>
  <si>
    <t xml:space="preserve">Using your mouse click on the point where you want to insert a copy of the chart e.g. in a Word </t>
  </si>
  <si>
    <t>document / presentation</t>
  </si>
  <si>
    <t xml:space="preserve">On the 'Home' tab click 'paste' then 'paste special' and choose to insert as 'Picture (enhanced metafile)' </t>
  </si>
  <si>
    <t>Figure 2</t>
  </si>
  <si>
    <t>Copying and pasting a table as a picture</t>
  </si>
  <si>
    <t xml:space="preserve">Highlight the table you want to copy by left clicking on the top left hand corner </t>
  </si>
  <si>
    <t xml:space="preserve">and dragging the mouse to the bottom right corner. </t>
  </si>
  <si>
    <t>Click 'As picture' option and 'Copy as picture' (see figure 2)</t>
  </si>
  <si>
    <t>Chronic condition registers</t>
  </si>
  <si>
    <t>Counts, crude percentages &amp; adjusted percentages</t>
  </si>
  <si>
    <t>Table &amp; chart</t>
  </si>
  <si>
    <t>http://www.publichealthwalesobservatory.wales.nhs.uk/gpclusters</t>
  </si>
  <si>
    <t>GP clusters in Wales</t>
  </si>
  <si>
    <t>Audit+, NHS Wales Informatics Service (NWIS)</t>
  </si>
  <si>
    <t>2012 (data extract from March 2012)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</si>
</sst>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
  </numFmts>
  <fonts count="42" x14ac:knownFonts="1">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name val="Arial"/>
      <family val="2"/>
    </font>
    <font>
      <u/>
      <sz val="10"/>
      <color indexed="12"/>
      <name val="Arial"/>
      <family val="2"/>
    </font>
    <font>
      <sz val="10"/>
      <name val="Arial"/>
      <family val="2"/>
    </font>
    <font>
      <sz val="10"/>
      <color theme="1"/>
      <name val="Arial"/>
      <family val="2"/>
    </font>
    <font>
      <b/>
      <sz val="9"/>
      <name val="Verdana"/>
      <family val="2"/>
    </font>
    <font>
      <b/>
      <sz val="10"/>
      <name val="Arial"/>
      <family val="2"/>
    </font>
    <font>
      <b/>
      <sz val="10"/>
      <color theme="1"/>
      <name val="Arial"/>
      <family val="2"/>
    </font>
    <font>
      <sz val="9"/>
      <name val="Verdana"/>
      <family val="2"/>
    </font>
    <font>
      <sz val="10"/>
      <name val="Verdana"/>
      <family val="2"/>
    </font>
    <font>
      <b/>
      <sz val="10"/>
      <color indexed="28"/>
      <name val="Verdana"/>
      <family val="2"/>
    </font>
    <font>
      <sz val="10"/>
      <color indexed="28"/>
      <name val="Verdana"/>
      <family val="2"/>
    </font>
    <font>
      <b/>
      <sz val="10"/>
      <color rgb="FF000080"/>
      <name val="Verdana"/>
      <family val="2"/>
    </font>
    <font>
      <sz val="11"/>
      <color theme="1"/>
      <name val="Calibri"/>
      <family val="2"/>
      <scheme val="minor"/>
    </font>
    <font>
      <sz val="10"/>
      <name val="Arial"/>
      <family val="2"/>
    </font>
    <font>
      <sz val="10"/>
      <color theme="0" tint="-0.249977111117893"/>
      <name val="Arial"/>
      <family val="2"/>
    </font>
    <font>
      <sz val="9"/>
      <color theme="1"/>
      <name val="Verdana"/>
      <family val="2"/>
    </font>
    <font>
      <b/>
      <sz val="9"/>
      <color rgb="FF000080"/>
      <name val="Verdana"/>
      <family val="2"/>
    </font>
    <font>
      <sz val="9"/>
      <color rgb="FF000080"/>
      <name val="Verdana"/>
      <family val="2"/>
    </font>
    <font>
      <sz val="8"/>
      <name val="Verdana"/>
      <family val="2"/>
    </font>
    <font>
      <sz val="10"/>
      <name val="Arial"/>
      <family val="2"/>
    </font>
    <font>
      <b/>
      <sz val="14"/>
      <name val="Verdana"/>
      <family val="2"/>
    </font>
    <font>
      <sz val="8"/>
      <color rgb="FF000080"/>
      <name val="Verdana"/>
      <family val="2"/>
    </font>
    <font>
      <sz val="10"/>
      <color rgb="FFFF0000"/>
      <name val="Arial"/>
      <family val="2"/>
    </font>
    <font>
      <u/>
      <sz val="11"/>
      <color theme="10"/>
      <name val="Calibri"/>
      <family val="2"/>
    </font>
    <font>
      <b/>
      <sz val="10"/>
      <name val="Verdana"/>
      <family val="2"/>
    </font>
    <font>
      <sz val="10"/>
      <color indexed="18"/>
      <name val="Verdana"/>
      <family val="2"/>
    </font>
    <font>
      <i/>
      <sz val="10"/>
      <color indexed="18"/>
      <name val="Verdana"/>
      <family val="2"/>
    </font>
    <font>
      <b/>
      <sz val="10"/>
      <color indexed="10"/>
      <name val="Verdana"/>
      <family val="2"/>
    </font>
    <font>
      <i/>
      <sz val="10"/>
      <color theme="0" tint="-0.249977111117893"/>
      <name val="Arial"/>
      <family val="2"/>
    </font>
    <font>
      <sz val="12"/>
      <name val="Arial"/>
      <family val="2"/>
    </font>
    <font>
      <sz val="10"/>
      <color rgb="FF000080"/>
      <name val="Verdana"/>
      <family val="2"/>
    </font>
    <font>
      <b/>
      <sz val="10"/>
      <color rgb="FF002060"/>
      <name val="Verdana"/>
      <family val="2"/>
    </font>
    <font>
      <sz val="11"/>
      <color theme="1"/>
      <name val="Verdana"/>
      <family val="2"/>
    </font>
    <font>
      <u/>
      <sz val="10"/>
      <color theme="10"/>
      <name val="Verdana"/>
      <family val="2"/>
    </font>
    <font>
      <u/>
      <sz val="10"/>
      <color indexed="12"/>
      <name val="MS Sans Serif"/>
      <family val="2"/>
    </font>
  </fonts>
  <fills count="5">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solid">
        <fgColor rgb="FFFFFF00"/>
        <bgColor rgb="FFFFFF00"/>
      </patternFill>
    </fill>
  </fills>
  <borders count="39">
    <border>
      <left/>
      <right/>
      <top/>
      <bottom/>
      <diagonal/>
    </border>
    <border>
      <left/>
      <right/>
      <top style="thin">
        <color rgb="FF000080"/>
      </top>
      <bottom/>
      <diagonal/>
    </border>
    <border>
      <left/>
      <right/>
      <top/>
      <bottom style="thin">
        <color rgb="FF000080"/>
      </bottom>
      <diagonal/>
    </border>
    <border>
      <left style="thin">
        <color rgb="FF000080"/>
      </left>
      <right/>
      <top style="thin">
        <color rgb="FF000080"/>
      </top>
      <bottom/>
      <diagonal/>
    </border>
    <border>
      <left/>
      <right style="thin">
        <color rgb="FF000080"/>
      </right>
      <top style="thin">
        <color rgb="FF000080"/>
      </top>
      <bottom/>
      <diagonal/>
    </border>
    <border>
      <left style="thin">
        <color rgb="FF000080"/>
      </left>
      <right/>
      <top/>
      <bottom/>
      <diagonal/>
    </border>
    <border>
      <left style="thin">
        <color rgb="FF000080"/>
      </left>
      <right/>
      <top/>
      <bottom style="thin">
        <color rgb="FF000080"/>
      </bottom>
      <diagonal/>
    </border>
    <border>
      <left/>
      <right style="thin">
        <color rgb="FF000080"/>
      </right>
      <top/>
      <bottom style="thin">
        <color rgb="FF000080"/>
      </bottom>
      <diagonal/>
    </border>
    <border>
      <left style="thin">
        <color rgb="FF000080"/>
      </left>
      <right/>
      <top/>
      <bottom style="thin">
        <color rgb="FFC9C9FF"/>
      </bottom>
      <diagonal/>
    </border>
    <border>
      <left/>
      <right style="thin">
        <color rgb="FF000080"/>
      </right>
      <top/>
      <bottom style="thin">
        <color rgb="FFC9C9FF"/>
      </bottom>
      <diagonal/>
    </border>
    <border>
      <left/>
      <right/>
      <top/>
      <bottom style="thin">
        <color rgb="FFC9C9FF"/>
      </bottom>
      <diagonal/>
    </border>
    <border>
      <left style="thin">
        <color rgb="FF000080"/>
      </left>
      <right/>
      <top style="thin">
        <color rgb="FFC9C9FF"/>
      </top>
      <bottom style="thin">
        <color rgb="FFC9C9FF"/>
      </bottom>
      <diagonal/>
    </border>
    <border>
      <left/>
      <right style="thin">
        <color rgb="FF000080"/>
      </right>
      <top style="thin">
        <color rgb="FFC9C9FF"/>
      </top>
      <bottom style="thin">
        <color rgb="FFC9C9FF"/>
      </bottom>
      <diagonal/>
    </border>
    <border>
      <left/>
      <right/>
      <top style="thin">
        <color rgb="FFC9C9FF"/>
      </top>
      <bottom style="thin">
        <color rgb="FFC9C9FF"/>
      </bottom>
      <diagonal/>
    </border>
    <border>
      <left style="thin">
        <color rgb="FF000080"/>
      </left>
      <right/>
      <top style="thin">
        <color rgb="FFC9C9FF"/>
      </top>
      <bottom/>
      <diagonal/>
    </border>
    <border>
      <left/>
      <right/>
      <top style="thin">
        <color rgb="FFC9C9FF"/>
      </top>
      <bottom/>
      <diagonal/>
    </border>
    <border>
      <left/>
      <right/>
      <top style="thin">
        <color rgb="FFCCCCFF"/>
      </top>
      <bottom style="thin">
        <color rgb="FF000080"/>
      </bottom>
      <diagonal/>
    </border>
    <border>
      <left style="thin">
        <color rgb="FF000080"/>
      </left>
      <right/>
      <top style="thin">
        <color rgb="FFC9C9FF"/>
      </top>
      <bottom style="thin">
        <color rgb="FF000080"/>
      </bottom>
      <diagonal/>
    </border>
    <border>
      <left/>
      <right style="thin">
        <color rgb="FF000080"/>
      </right>
      <top style="thin">
        <color rgb="FFC9C9FF"/>
      </top>
      <bottom style="thin">
        <color rgb="FF000080"/>
      </bottom>
      <diagonal/>
    </border>
    <border>
      <left/>
      <right/>
      <top style="thin">
        <color rgb="FFC9C9FF"/>
      </top>
      <bottom style="thin">
        <color rgb="FF000080"/>
      </bottom>
      <diagonal/>
    </border>
    <border>
      <left/>
      <right/>
      <top style="thin">
        <color rgb="FFCCCCFF"/>
      </top>
      <bottom/>
      <diagonal/>
    </border>
    <border>
      <left/>
      <right/>
      <top style="thin">
        <color rgb="FFCCCCFF"/>
      </top>
      <bottom style="thin">
        <color rgb="FFCCCCFF"/>
      </bottom>
      <diagonal/>
    </border>
    <border>
      <left/>
      <right style="thin">
        <color rgb="FF000080"/>
      </right>
      <top/>
      <bottom/>
      <diagonal/>
    </border>
    <border>
      <left style="thin">
        <color rgb="FF000080"/>
      </left>
      <right style="thin">
        <color rgb="FF000080"/>
      </right>
      <top/>
      <bottom/>
      <diagonal/>
    </border>
    <border>
      <left style="thin">
        <color theme="4" tint="-0.24994659260841701"/>
      </left>
      <right style="thin">
        <color rgb="FF000080"/>
      </right>
      <top style="thin">
        <color rgb="FF000080"/>
      </top>
      <bottom/>
      <diagonal/>
    </border>
    <border>
      <left style="thin">
        <color rgb="FF000080"/>
      </left>
      <right style="thin">
        <color theme="4" tint="-0.24994659260841701"/>
      </right>
      <top style="thin">
        <color rgb="FF00008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n">
        <color indexed="18"/>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9"/>
      </right>
      <top/>
      <bottom/>
      <diagonal/>
    </border>
  </borders>
  <cellStyleXfs count="36">
    <xf numFmtId="0" fontId="0" fillId="0" borderId="0"/>
    <xf numFmtId="0" fontId="7" fillId="0" borderId="0"/>
    <xf numFmtId="0" fontId="8" fillId="0" borderId="0" applyNumberFormat="0" applyFill="0" applyBorder="0" applyAlignment="0" applyProtection="0">
      <alignment vertical="top"/>
      <protection locked="0"/>
    </xf>
    <xf numFmtId="0" fontId="9" fillId="0" borderId="0"/>
    <xf numFmtId="0" fontId="7"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alignment vertical="top"/>
      <protection locked="0"/>
    </xf>
    <xf numFmtId="9" fontId="7" fillId="0" borderId="0" applyFont="0" applyFill="0" applyBorder="0" applyAlignment="0" applyProtection="0"/>
    <xf numFmtId="0" fontId="20" fillId="0" borderId="0"/>
    <xf numFmtId="0" fontId="19" fillId="0" borderId="0"/>
    <xf numFmtId="0" fontId="22" fillId="0" borderId="0"/>
    <xf numFmtId="0" fontId="26" fillId="0" borderId="0"/>
    <xf numFmtId="43" fontId="19" fillId="0" borderId="0" applyFont="0" applyFill="0" applyBorder="0" applyAlignment="0" applyProtection="0"/>
    <xf numFmtId="0" fontId="30" fillId="0" borderId="0" applyNumberFormat="0" applyFill="0" applyBorder="0" applyAlignment="0" applyProtection="0">
      <alignment vertical="top"/>
      <protection locked="0"/>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36" fillId="0" borderId="0"/>
    <xf numFmtId="0" fontId="2" fillId="0" borderId="0"/>
    <xf numFmtId="0" fontId="2" fillId="0" borderId="0"/>
    <xf numFmtId="0" fontId="41" fillId="0" borderId="0" applyNumberFormat="0" applyFill="0" applyBorder="0" applyAlignment="0" applyProtection="0"/>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1" fillId="0" borderId="0"/>
    <xf numFmtId="0" fontId="1" fillId="0" borderId="0"/>
    <xf numFmtId="0" fontId="19" fillId="0" borderId="0"/>
    <xf numFmtId="0" fontId="7" fillId="0" borderId="0"/>
  </cellStyleXfs>
  <cellXfs count="187">
    <xf numFmtId="0" fontId="0" fillId="0" borderId="0" xfId="0"/>
    <xf numFmtId="0" fontId="11" fillId="0" borderId="0" xfId="0" applyFont="1" applyAlignment="1"/>
    <xf numFmtId="0" fontId="12" fillId="0" borderId="0" xfId="0" applyFont="1"/>
    <xf numFmtId="0" fontId="12" fillId="0" borderId="0" xfId="0" applyFont="1" applyAlignment="1">
      <alignment vertical="top"/>
    </xf>
    <xf numFmtId="0" fontId="10" fillId="0" borderId="0" xfId="0" applyFont="1"/>
    <xf numFmtId="0" fontId="10" fillId="0" borderId="0" xfId="0" applyFont="1" applyAlignment="1">
      <alignment vertical="top" wrapText="1"/>
    </xf>
    <xf numFmtId="1" fontId="10" fillId="0" borderId="0" xfId="0" applyNumberFormat="1" applyFont="1"/>
    <xf numFmtId="0" fontId="13" fillId="0" borderId="0" xfId="0" applyFont="1"/>
    <xf numFmtId="0" fontId="14" fillId="0" borderId="0" xfId="0" applyFont="1"/>
    <xf numFmtId="0" fontId="15" fillId="0" borderId="0" xfId="4" applyFont="1"/>
    <xf numFmtId="164" fontId="14" fillId="0" borderId="0" xfId="0" applyNumberFormat="1" applyFont="1"/>
    <xf numFmtId="0" fontId="10" fillId="0" borderId="0" xfId="0" applyFont="1" applyFill="1"/>
    <xf numFmtId="0" fontId="6" fillId="0" borderId="0" xfId="0" applyFont="1"/>
    <xf numFmtId="0" fontId="6" fillId="0" borderId="0" xfId="5"/>
    <xf numFmtId="0" fontId="14" fillId="0" borderId="0" xfId="0" applyFont="1" applyAlignment="1">
      <alignment horizontal="right"/>
    </xf>
    <xf numFmtId="0" fontId="15" fillId="0" borderId="0" xfId="1" applyFont="1" applyBorder="1"/>
    <xf numFmtId="0" fontId="15" fillId="0" borderId="0" xfId="1" applyFont="1"/>
    <xf numFmtId="0" fontId="15" fillId="0" borderId="0" xfId="1" applyFont="1" applyFill="1" applyBorder="1"/>
    <xf numFmtId="0" fontId="16" fillId="0" borderId="0" xfId="1" applyFont="1" applyFill="1" applyBorder="1" applyAlignment="1">
      <alignment horizontal="left"/>
    </xf>
    <xf numFmtId="0" fontId="15" fillId="0" borderId="0" xfId="1" applyFont="1" applyFill="1" applyBorder="1" applyAlignment="1">
      <alignment vertical="top" wrapText="1"/>
    </xf>
    <xf numFmtId="0" fontId="17" fillId="0" borderId="0" xfId="1" applyFont="1" applyFill="1" applyBorder="1" applyAlignment="1">
      <alignment horizontal="left" vertical="top" wrapText="1"/>
    </xf>
    <xf numFmtId="0" fontId="15" fillId="0" borderId="0" xfId="1" applyFont="1" applyFill="1" applyBorder="1" applyAlignment="1">
      <alignment horizontal="left" vertical="top" wrapText="1"/>
    </xf>
    <xf numFmtId="164" fontId="0" fillId="0" borderId="0" xfId="0" applyNumberFormat="1"/>
    <xf numFmtId="164" fontId="10" fillId="0" borderId="0" xfId="0" applyNumberFormat="1" applyFont="1"/>
    <xf numFmtId="0" fontId="10" fillId="0" borderId="0" xfId="0" applyFont="1" applyFill="1" applyBorder="1" applyAlignment="1"/>
    <xf numFmtId="0" fontId="13" fillId="0" borderId="0" xfId="0" applyFont="1" applyFill="1"/>
    <xf numFmtId="0" fontId="10" fillId="0" borderId="0" xfId="0" applyFont="1" applyFill="1" applyAlignment="1"/>
    <xf numFmtId="0" fontId="10" fillId="0" borderId="0" xfId="0" applyFont="1" applyFill="1" applyBorder="1" applyAlignment="1">
      <alignment horizontal="center"/>
    </xf>
    <xf numFmtId="0" fontId="10" fillId="0" borderId="0" xfId="0" applyFont="1" applyFill="1" applyBorder="1" applyAlignment="1">
      <alignment vertical="top"/>
    </xf>
    <xf numFmtId="0" fontId="10" fillId="0" borderId="0" xfId="0" applyFont="1" applyFill="1" applyAlignment="1">
      <alignment vertical="top" wrapText="1"/>
    </xf>
    <xf numFmtId="0" fontId="17" fillId="0" borderId="0" xfId="1" applyNumberFormat="1" applyFont="1" applyFill="1" applyBorder="1" applyAlignment="1">
      <alignment vertical="top"/>
    </xf>
    <xf numFmtId="0" fontId="5" fillId="0" borderId="0" xfId="0" applyFont="1"/>
    <xf numFmtId="0" fontId="11" fillId="0" borderId="0" xfId="0" applyFont="1"/>
    <xf numFmtId="0" fontId="12" fillId="0" borderId="0" xfId="11" applyFont="1" applyFill="1"/>
    <xf numFmtId="0" fontId="20" fillId="0" borderId="0" xfId="11" applyFill="1"/>
    <xf numFmtId="0" fontId="7" fillId="0" borderId="0" xfId="11" applyFont="1" applyFill="1"/>
    <xf numFmtId="1" fontId="20" fillId="0" borderId="0" xfId="11" applyNumberFormat="1" applyFill="1"/>
    <xf numFmtId="0" fontId="12" fillId="0" borderId="0" xfId="11" applyFont="1"/>
    <xf numFmtId="0" fontId="20" fillId="0" borderId="0" xfId="11"/>
    <xf numFmtId="164" fontId="20" fillId="0" borderId="0" xfId="11" applyNumberFormat="1"/>
    <xf numFmtId="0" fontId="21" fillId="0" borderId="0" xfId="11" applyFont="1"/>
    <xf numFmtId="0" fontId="24" fillId="0" borderId="8" xfId="12" applyFont="1" applyBorder="1" applyAlignment="1">
      <alignment vertical="center"/>
    </xf>
    <xf numFmtId="0" fontId="4" fillId="0" borderId="10" xfId="12" applyFont="1" applyBorder="1" applyAlignment="1"/>
    <xf numFmtId="0" fontId="24" fillId="0" borderId="11" xfId="12" applyFont="1" applyBorder="1" applyAlignment="1">
      <alignment vertical="center"/>
    </xf>
    <xf numFmtId="0" fontId="4" fillId="0" borderId="13" xfId="12" applyFont="1" applyBorder="1" applyAlignment="1"/>
    <xf numFmtId="0" fontId="24" fillId="0" borderId="14" xfId="12" applyFont="1" applyBorder="1" applyAlignment="1">
      <alignment vertical="center"/>
    </xf>
    <xf numFmtId="0" fontId="12" fillId="0" borderId="0" xfId="14" applyFont="1" applyFill="1"/>
    <xf numFmtId="0" fontId="26" fillId="0" borderId="0" xfId="14" applyFill="1"/>
    <xf numFmtId="0" fontId="26" fillId="0" borderId="0" xfId="14"/>
    <xf numFmtId="0" fontId="7" fillId="0" borderId="0" xfId="14" applyFont="1" applyFill="1"/>
    <xf numFmtId="0" fontId="12" fillId="0" borderId="0" xfId="14" applyFont="1"/>
    <xf numFmtId="164" fontId="26" fillId="0" borderId="0" xfId="14" applyNumberFormat="1"/>
    <xf numFmtId="1" fontId="26" fillId="0" borderId="0" xfId="14" applyNumberFormat="1"/>
    <xf numFmtId="0" fontId="7" fillId="0" borderId="0" xfId="14" applyFont="1"/>
    <xf numFmtId="0" fontId="15" fillId="0" borderId="5" xfId="1" applyFont="1" applyBorder="1"/>
    <xf numFmtId="1" fontId="20" fillId="0" borderId="0" xfId="11" applyNumberFormat="1"/>
    <xf numFmtId="0" fontId="7" fillId="0" borderId="0" xfId="0" applyFont="1" applyFill="1" applyBorder="1" applyAlignment="1"/>
    <xf numFmtId="0" fontId="27" fillId="0" borderId="0" xfId="1" applyFont="1" applyBorder="1"/>
    <xf numFmtId="0" fontId="0" fillId="0" borderId="0" xfId="0" applyBorder="1" applyAlignment="1"/>
    <xf numFmtId="0" fontId="24" fillId="0" borderId="0" xfId="12" applyFont="1" applyFill="1" applyBorder="1" applyAlignment="1">
      <alignment vertical="center"/>
    </xf>
    <xf numFmtId="0" fontId="22" fillId="0" borderId="0" xfId="15" applyNumberFormat="1" applyFont="1" applyFill="1" applyBorder="1" applyAlignment="1">
      <alignment horizontal="center" vertical="center"/>
    </xf>
    <xf numFmtId="164" fontId="14" fillId="0" borderId="0" xfId="12" applyNumberFormat="1" applyFont="1" applyFill="1" applyBorder="1" applyAlignment="1">
      <alignment horizontal="right" vertical="center"/>
    </xf>
    <xf numFmtId="164" fontId="25" fillId="0" borderId="0" xfId="12" applyNumberFormat="1" applyFont="1" applyFill="1" applyBorder="1" applyAlignment="1">
      <alignment horizontal="center" vertical="center"/>
    </xf>
    <xf numFmtId="164" fontId="14" fillId="0" borderId="0" xfId="12" applyNumberFormat="1" applyFont="1" applyFill="1" applyBorder="1" applyAlignment="1">
      <alignment horizontal="center" vertical="center"/>
    </xf>
    <xf numFmtId="0" fontId="4" fillId="0" borderId="0" xfId="12" applyFont="1" applyFill="1" applyBorder="1" applyAlignment="1"/>
    <xf numFmtId="0" fontId="22" fillId="0" borderId="0" xfId="13" applyFill="1" applyBorder="1" applyAlignment="1">
      <alignment horizontal="center" vertical="center"/>
    </xf>
    <xf numFmtId="0" fontId="23" fillId="0" borderId="0" xfId="12" applyFont="1" applyFill="1" applyBorder="1" applyAlignment="1">
      <alignment vertical="center"/>
    </xf>
    <xf numFmtId="0" fontId="24" fillId="0" borderId="17" xfId="12" applyFont="1" applyBorder="1" applyAlignment="1">
      <alignment vertical="center"/>
    </xf>
    <xf numFmtId="0" fontId="4" fillId="0" borderId="19" xfId="12" applyFont="1" applyBorder="1" applyAlignment="1"/>
    <xf numFmtId="0" fontId="4" fillId="0" borderId="18" xfId="12" applyFont="1" applyBorder="1" applyAlignment="1"/>
    <xf numFmtId="164" fontId="14" fillId="0" borderId="10" xfId="12" applyNumberFormat="1" applyFont="1" applyBorder="1" applyAlignment="1">
      <alignment horizontal="right" vertical="center" indent="1"/>
    </xf>
    <xf numFmtId="164" fontId="14" fillId="0" borderId="2" xfId="12" applyNumberFormat="1" applyFont="1" applyBorder="1" applyAlignment="1">
      <alignment horizontal="right" vertical="center" indent="1"/>
    </xf>
    <xf numFmtId="0" fontId="24" fillId="0" borderId="10" xfId="12" applyFont="1" applyBorder="1" applyAlignment="1">
      <alignment vertical="center"/>
    </xf>
    <xf numFmtId="0" fontId="24" fillId="0" borderId="13" xfId="12" applyFont="1" applyBorder="1" applyAlignment="1">
      <alignment vertical="center"/>
    </xf>
    <xf numFmtId="0" fontId="24" fillId="0" borderId="15" xfId="12" applyFont="1" applyBorder="1" applyAlignment="1">
      <alignment vertical="center"/>
    </xf>
    <xf numFmtId="0" fontId="24" fillId="0" borderId="19" xfId="12" applyFont="1" applyBorder="1" applyAlignment="1">
      <alignment vertical="center"/>
    </xf>
    <xf numFmtId="3" fontId="22" fillId="0" borderId="20" xfId="13" applyNumberFormat="1" applyBorder="1" applyAlignment="1">
      <alignment horizontal="right" vertical="center" indent="1"/>
    </xf>
    <xf numFmtId="3" fontId="22" fillId="0" borderId="21" xfId="13" applyNumberFormat="1" applyBorder="1" applyAlignment="1">
      <alignment horizontal="right" vertical="center" indent="1"/>
    </xf>
    <xf numFmtId="3" fontId="22" fillId="0" borderId="16" xfId="13" applyNumberFormat="1" applyBorder="1" applyAlignment="1">
      <alignment horizontal="right" vertical="center" indent="1"/>
    </xf>
    <xf numFmtId="3" fontId="22" fillId="0" borderId="0" xfId="15" applyNumberFormat="1" applyFont="1" applyBorder="1" applyAlignment="1">
      <alignment horizontal="right" vertical="center" indent="1"/>
    </xf>
    <xf numFmtId="0" fontId="4" fillId="0" borderId="9" xfId="12" applyFont="1" applyBorder="1" applyAlignment="1"/>
    <xf numFmtId="0" fontId="4" fillId="0" borderId="12" xfId="12" applyFont="1" applyBorder="1" applyAlignment="1"/>
    <xf numFmtId="0" fontId="28" fillId="0" borderId="1" xfId="12" applyFont="1" applyBorder="1" applyAlignment="1">
      <alignment vertical="center"/>
    </xf>
    <xf numFmtId="0" fontId="24" fillId="2" borderId="22" xfId="12" applyFont="1" applyFill="1" applyBorder="1" applyAlignment="1">
      <alignment horizontal="center" vertical="center" wrapText="1"/>
    </xf>
    <xf numFmtId="0" fontId="24" fillId="2" borderId="23" xfId="12" applyFont="1" applyFill="1" applyBorder="1" applyAlignment="1">
      <alignment horizontal="center" vertical="center" wrapText="1"/>
    </xf>
    <xf numFmtId="0" fontId="24" fillId="2" borderId="5" xfId="12" applyFont="1" applyFill="1" applyBorder="1" applyAlignment="1">
      <alignment horizontal="center" vertical="center" wrapText="1"/>
    </xf>
    <xf numFmtId="0" fontId="15" fillId="0" borderId="2" xfId="1" applyFont="1" applyBorder="1"/>
    <xf numFmtId="0" fontId="15" fillId="0" borderId="22" xfId="1" applyFont="1" applyBorder="1"/>
    <xf numFmtId="0" fontId="15" fillId="0" borderId="7" xfId="1" applyFont="1" applyBorder="1"/>
    <xf numFmtId="164" fontId="14" fillId="0" borderId="9" xfId="12" applyNumberFormat="1" applyFont="1" applyBorder="1" applyAlignment="1">
      <alignment horizontal="right" vertical="center" indent="1"/>
    </xf>
    <xf numFmtId="164" fontId="14" fillId="0" borderId="7" xfId="12" applyNumberFormat="1" applyFont="1" applyBorder="1" applyAlignment="1">
      <alignment horizontal="right" vertical="center" indent="1"/>
    </xf>
    <xf numFmtId="0" fontId="23" fillId="2" borderId="4" xfId="12" applyFont="1" applyFill="1" applyBorder="1" applyAlignment="1">
      <alignment vertical="top"/>
    </xf>
    <xf numFmtId="0" fontId="23" fillId="2" borderId="4" xfId="12" applyFont="1" applyFill="1" applyBorder="1" applyAlignment="1">
      <alignment horizontal="center" vertical="top" wrapText="1"/>
    </xf>
    <xf numFmtId="0" fontId="29" fillId="0" borderId="0" xfId="11" applyFont="1"/>
    <xf numFmtId="0" fontId="3" fillId="0" borderId="0" xfId="0" applyFont="1"/>
    <xf numFmtId="0" fontId="10" fillId="0" borderId="26" xfId="0" applyFont="1" applyBorder="1"/>
    <xf numFmtId="0" fontId="10" fillId="0" borderId="27" xfId="0" applyFont="1" applyBorder="1"/>
    <xf numFmtId="0" fontId="10" fillId="0" borderId="28" xfId="0" applyFont="1" applyBorder="1"/>
    <xf numFmtId="0" fontId="10" fillId="0" borderId="29" xfId="0" applyFont="1" applyBorder="1"/>
    <xf numFmtId="0" fontId="10" fillId="0" borderId="30" xfId="0" applyFont="1" applyBorder="1"/>
    <xf numFmtId="0" fontId="10" fillId="0" borderId="31" xfId="0" applyFont="1" applyBorder="1"/>
    <xf numFmtId="0" fontId="15" fillId="0" borderId="0" xfId="1" applyFont="1" applyAlignment="1">
      <alignment horizontal="center"/>
    </xf>
    <xf numFmtId="0" fontId="28" fillId="0" borderId="0" xfId="12" applyFont="1" applyBorder="1" applyAlignment="1">
      <alignment vertical="center"/>
    </xf>
    <xf numFmtId="0" fontId="24" fillId="0" borderId="0" xfId="12" applyFont="1" applyFill="1" applyBorder="1" applyAlignment="1">
      <alignment horizontal="center" vertical="center" wrapText="1"/>
    </xf>
    <xf numFmtId="0" fontId="10" fillId="3" borderId="0" xfId="0" applyFont="1" applyFill="1"/>
    <xf numFmtId="0" fontId="10" fillId="3" borderId="0" xfId="0" applyFont="1" applyFill="1" applyAlignment="1">
      <alignment vertical="top" wrapText="1"/>
    </xf>
    <xf numFmtId="0" fontId="10" fillId="0" borderId="34" xfId="0" applyFont="1" applyBorder="1"/>
    <xf numFmtId="0" fontId="10" fillId="0" borderId="35" xfId="0" applyFont="1" applyBorder="1"/>
    <xf numFmtId="0" fontId="10" fillId="0" borderId="36" xfId="0" applyFont="1" applyBorder="1"/>
    <xf numFmtId="0" fontId="6" fillId="3" borderId="0" xfId="0" applyFont="1" applyFill="1"/>
    <xf numFmtId="0" fontId="10" fillId="0" borderId="37" xfId="0" applyFont="1" applyBorder="1"/>
    <xf numFmtId="0" fontId="10" fillId="0" borderId="0" xfId="0" applyFont="1" applyBorder="1"/>
    <xf numFmtId="0" fontId="10" fillId="0" borderId="33" xfId="0" applyFont="1" applyBorder="1"/>
    <xf numFmtId="0" fontId="0" fillId="0" borderId="37" xfId="0" applyBorder="1"/>
    <xf numFmtId="0" fontId="0" fillId="0" borderId="0" xfId="0" applyBorder="1"/>
    <xf numFmtId="0" fontId="0" fillId="0" borderId="33" xfId="0" applyBorder="1"/>
    <xf numFmtId="0" fontId="0" fillId="0" borderId="29" xfId="0" applyBorder="1"/>
    <xf numFmtId="0" fontId="0" fillId="0" borderId="30" xfId="0" applyBorder="1"/>
    <xf numFmtId="0" fontId="0" fillId="0" borderId="31" xfId="0" applyBorder="1"/>
    <xf numFmtId="0" fontId="23" fillId="0" borderId="0" xfId="12" applyFont="1" applyFill="1" applyBorder="1" applyAlignment="1">
      <alignment vertical="center" wrapText="1"/>
    </xf>
    <xf numFmtId="0" fontId="24" fillId="0" borderId="0" xfId="12" applyFont="1" applyFill="1" applyBorder="1" applyAlignment="1">
      <alignment vertical="center" wrapText="1"/>
    </xf>
    <xf numFmtId="0" fontId="18" fillId="0" borderId="0" xfId="12" applyFont="1" applyFill="1" applyBorder="1" applyAlignment="1">
      <alignment vertical="top"/>
    </xf>
    <xf numFmtId="0" fontId="30" fillId="0" borderId="0" xfId="16" applyAlignment="1" applyProtection="1"/>
    <xf numFmtId="0" fontId="7" fillId="0" borderId="0" xfId="17"/>
    <xf numFmtId="0" fontId="12" fillId="0" borderId="0" xfId="17" applyFont="1" applyFill="1"/>
    <xf numFmtId="0" fontId="7" fillId="0" borderId="0" xfId="17" applyFill="1"/>
    <xf numFmtId="0" fontId="7" fillId="0" borderId="0" xfId="17" applyFont="1" applyFill="1"/>
    <xf numFmtId="0" fontId="12" fillId="0" borderId="0" xfId="17" applyFont="1"/>
    <xf numFmtId="164" fontId="7" fillId="0" borderId="0" xfId="17" applyNumberFormat="1"/>
    <xf numFmtId="2" fontId="7" fillId="0" borderId="0" xfId="17" applyNumberFormat="1"/>
    <xf numFmtId="1" fontId="7" fillId="0" borderId="0" xfId="17" applyNumberFormat="1"/>
    <xf numFmtId="0" fontId="35" fillId="0" borderId="0" xfId="17" applyFont="1"/>
    <xf numFmtId="0" fontId="21" fillId="0" borderId="0" xfId="17" applyFont="1"/>
    <xf numFmtId="0" fontId="24" fillId="0" borderId="0" xfId="12" applyFont="1" applyFill="1" applyBorder="1" applyAlignment="1">
      <alignment horizontal="center" vertical="center" wrapText="1"/>
    </xf>
    <xf numFmtId="164" fontId="14" fillId="0" borderId="10" xfId="12" applyNumberFormat="1" applyFont="1" applyBorder="1" applyAlignment="1">
      <alignment horizontal="right" vertical="center" indent="2"/>
    </xf>
    <xf numFmtId="164" fontId="14" fillId="0" borderId="2" xfId="12" applyNumberFormat="1" applyFont="1" applyBorder="1" applyAlignment="1">
      <alignment horizontal="right" vertical="center" indent="2"/>
    </xf>
    <xf numFmtId="3" fontId="22" fillId="0" borderId="0" xfId="15" applyNumberFormat="1" applyFont="1" applyFill="1" applyBorder="1" applyAlignment="1">
      <alignment horizontal="center" vertical="center"/>
    </xf>
    <xf numFmtId="3" fontId="22" fillId="0" borderId="0" xfId="13" applyNumberFormat="1" applyFill="1" applyBorder="1" applyAlignment="1">
      <alignment horizontal="center" vertical="center"/>
    </xf>
    <xf numFmtId="0" fontId="28" fillId="0" borderId="0" xfId="1" applyFont="1" applyFill="1" applyBorder="1"/>
    <xf numFmtId="0" fontId="7" fillId="0" borderId="32" xfId="17" applyBorder="1"/>
    <xf numFmtId="0" fontId="34" fillId="0" borderId="38" xfId="17" applyFont="1" applyFill="1" applyBorder="1"/>
    <xf numFmtId="0" fontId="15" fillId="0" borderId="0" xfId="17" applyFont="1"/>
    <xf numFmtId="0" fontId="18" fillId="0" borderId="0" xfId="17" applyFont="1" applyFill="1" applyBorder="1" applyAlignment="1">
      <alignment vertical="top"/>
    </xf>
    <xf numFmtId="0" fontId="37" fillId="0" borderId="0" xfId="17" applyFont="1" applyFill="1" applyBorder="1" applyAlignment="1">
      <alignment vertical="top"/>
    </xf>
    <xf numFmtId="0" fontId="38" fillId="3" borderId="26" xfId="0" applyFont="1" applyFill="1" applyBorder="1"/>
    <xf numFmtId="0" fontId="39" fillId="3" borderId="27" xfId="0" applyFont="1" applyFill="1" applyBorder="1"/>
    <xf numFmtId="0" fontId="39" fillId="3" borderId="28" xfId="0" applyFont="1" applyFill="1" applyBorder="1"/>
    <xf numFmtId="0" fontId="37" fillId="0" borderId="0" xfId="17" applyFont="1" applyFill="1" applyBorder="1" applyAlignment="1">
      <alignment vertical="top" wrapText="1"/>
    </xf>
    <xf numFmtId="0" fontId="15" fillId="3" borderId="33" xfId="17" applyFont="1" applyFill="1" applyBorder="1"/>
    <xf numFmtId="0" fontId="18" fillId="0" borderId="0" xfId="17" applyFont="1" applyFill="1" applyBorder="1" applyAlignment="1">
      <alignment horizontal="left" vertical="top" wrapText="1"/>
    </xf>
    <xf numFmtId="0" fontId="7" fillId="0" borderId="0" xfId="17" applyAlignment="1">
      <alignment vertical="center"/>
    </xf>
    <xf numFmtId="0" fontId="37" fillId="0" borderId="0" xfId="17" applyFont="1" applyFill="1" applyBorder="1" applyAlignment="1">
      <alignment horizontal="left" vertical="top" wrapText="1"/>
    </xf>
    <xf numFmtId="0" fontId="18" fillId="0" borderId="0" xfId="17" applyFont="1" applyFill="1" applyBorder="1" applyAlignment="1">
      <alignment vertical="top" wrapText="1"/>
    </xf>
    <xf numFmtId="0" fontId="32" fillId="0" borderId="0" xfId="17" applyFont="1" applyFill="1" applyBorder="1" applyAlignment="1">
      <alignment vertical="top" wrapText="1"/>
    </xf>
    <xf numFmtId="0" fontId="15" fillId="0" borderId="0" xfId="34" applyFont="1"/>
    <xf numFmtId="0" fontId="31" fillId="0" borderId="0" xfId="34" applyFont="1"/>
    <xf numFmtId="0" fontId="15" fillId="0" borderId="0" xfId="34" quotePrefix="1" applyFont="1" applyAlignment="1">
      <alignment horizontal="center"/>
    </xf>
    <xf numFmtId="0" fontId="15" fillId="0" borderId="0" xfId="34" applyFont="1" applyAlignment="1">
      <alignment horizontal="center"/>
    </xf>
    <xf numFmtId="0" fontId="40" fillId="0" borderId="0" xfId="16" applyFont="1" applyAlignment="1" applyProtection="1"/>
    <xf numFmtId="0" fontId="30" fillId="3" borderId="37" xfId="16" applyFill="1" applyBorder="1" applyAlignment="1" applyProtection="1">
      <alignment horizontal="left" indent="1"/>
    </xf>
    <xf numFmtId="0" fontId="30" fillId="3" borderId="0" xfId="16" applyFill="1" applyBorder="1" applyAlignment="1" applyProtection="1">
      <alignment horizontal="left" indent="1"/>
    </xf>
    <xf numFmtId="0" fontId="40" fillId="4" borderId="29" xfId="16" applyFont="1" applyFill="1" applyBorder="1" applyAlignment="1" applyProtection="1">
      <alignment horizontal="left" vertical="center" wrapText="1" indent="1"/>
    </xf>
    <xf numFmtId="0" fontId="40" fillId="4" borderId="30" xfId="16" applyFont="1" applyFill="1" applyBorder="1" applyAlignment="1" applyProtection="1">
      <alignment horizontal="left" vertical="center" wrapText="1" indent="1"/>
    </xf>
    <xf numFmtId="0" fontId="40" fillId="4" borderId="31" xfId="16" applyFont="1" applyFill="1" applyBorder="1" applyAlignment="1" applyProtection="1">
      <alignment horizontal="left" vertical="center" wrapText="1" indent="1"/>
    </xf>
    <xf numFmtId="0" fontId="28" fillId="0" borderId="0" xfId="1" applyFont="1" applyFill="1" applyBorder="1" applyAlignment="1">
      <alignment horizontal="center"/>
    </xf>
    <xf numFmtId="0" fontId="28" fillId="0" borderId="1" xfId="12" applyFont="1" applyBorder="1" applyAlignment="1">
      <alignment horizontal="center" vertical="top" wrapText="1"/>
    </xf>
    <xf numFmtId="0" fontId="28" fillId="0" borderId="0" xfId="12" applyFont="1" applyBorder="1" applyAlignment="1">
      <alignment horizontal="center" vertical="top"/>
    </xf>
    <xf numFmtId="0" fontId="24" fillId="0" borderId="6" xfId="1" applyFont="1" applyBorder="1" applyAlignment="1">
      <alignment horizontal="center"/>
    </xf>
    <xf numFmtId="0" fontId="24" fillId="0" borderId="2" xfId="1" applyFont="1" applyBorder="1" applyAlignment="1">
      <alignment horizontal="center"/>
    </xf>
    <xf numFmtId="0" fontId="24" fillId="0" borderId="7" xfId="1" applyFont="1" applyBorder="1" applyAlignment="1">
      <alignment horizontal="center"/>
    </xf>
    <xf numFmtId="0" fontId="24" fillId="0" borderId="0" xfId="1" applyFont="1" applyFill="1" applyBorder="1" applyAlignment="1">
      <alignment horizontal="center"/>
    </xf>
    <xf numFmtId="0" fontId="23" fillId="0" borderId="0" xfId="12" applyFont="1" applyFill="1" applyBorder="1" applyAlignment="1">
      <alignment horizontal="center" vertical="center" wrapText="1"/>
    </xf>
    <xf numFmtId="0" fontId="23" fillId="0" borderId="0" xfId="12" applyFont="1" applyFill="1" applyBorder="1" applyAlignment="1">
      <alignment horizontal="center" vertical="center"/>
    </xf>
    <xf numFmtId="0" fontId="18" fillId="0" borderId="0" xfId="12" applyFont="1" applyFill="1" applyBorder="1" applyAlignment="1">
      <alignment horizontal="center" vertical="top"/>
    </xf>
    <xf numFmtId="0" fontId="23" fillId="2" borderId="3" xfId="12"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0" fillId="0" borderId="22" xfId="0" applyBorder="1" applyAlignment="1">
      <alignment vertical="center"/>
    </xf>
    <xf numFmtId="0" fontId="23" fillId="2" borderId="4" xfId="12" applyFont="1" applyFill="1" applyBorder="1" applyAlignment="1">
      <alignment horizontal="center" vertical="center" wrapText="1"/>
    </xf>
    <xf numFmtId="0" fontId="23" fillId="2" borderId="25" xfId="12" applyFont="1" applyFill="1" applyBorder="1" applyAlignment="1">
      <alignment horizontal="center" vertical="top" wrapText="1"/>
    </xf>
    <xf numFmtId="0" fontId="23" fillId="2" borderId="24" xfId="12" applyFont="1" applyFill="1" applyBorder="1" applyAlignment="1">
      <alignment horizontal="center" vertical="top" wrapText="1"/>
    </xf>
    <xf numFmtId="0" fontId="18" fillId="2" borderId="1" xfId="12" applyFont="1" applyFill="1" applyBorder="1" applyAlignment="1">
      <alignment horizontal="center" vertical="top"/>
    </xf>
    <xf numFmtId="0" fontId="18" fillId="2" borderId="4" xfId="12" applyFont="1" applyFill="1" applyBorder="1" applyAlignment="1">
      <alignment horizontal="center" vertical="top"/>
    </xf>
    <xf numFmtId="0" fontId="18" fillId="2" borderId="0" xfId="12" applyFont="1" applyFill="1" applyBorder="1" applyAlignment="1">
      <alignment horizontal="center" vertical="top"/>
    </xf>
    <xf numFmtId="0" fontId="18" fillId="2" borderId="22" xfId="12" applyFont="1" applyFill="1" applyBorder="1" applyAlignment="1">
      <alignment horizontal="center" vertical="top"/>
    </xf>
    <xf numFmtId="0" fontId="13" fillId="0" borderId="0" xfId="0" applyFont="1" applyAlignment="1">
      <alignment horizontal="center" wrapText="1"/>
    </xf>
    <xf numFmtId="0" fontId="26" fillId="0" borderId="0" xfId="14" applyAlignment="1">
      <alignment horizontal="center"/>
    </xf>
  </cellXfs>
  <cellStyles count="36">
    <cellStyle name="Comma" xfId="15" builtinId="3"/>
    <cellStyle name="Hyperlink" xfId="16" builtinId="8"/>
    <cellStyle name="Hyperlink 2" xfId="2"/>
    <cellStyle name="Hyperlink 2 2" xfId="9"/>
    <cellStyle name="Hyperlink 3" xfId="28"/>
    <cellStyle name="Hyperlink 3 2" xfId="29"/>
    <cellStyle name="Hyperlink 3 3" xfId="30"/>
    <cellStyle name="Hyperlink 4" xfId="31"/>
    <cellStyle name="Normal" xfId="0" builtinId="0"/>
    <cellStyle name="Normal 10" xfId="32"/>
    <cellStyle name="Normal 11" xfId="33"/>
    <cellStyle name="Normal 2" xfId="1"/>
    <cellStyle name="Normal 2 2" xfId="12"/>
    <cellStyle name="Normal 2 2 2" xfId="17"/>
    <cellStyle name="Normal 2 2 3" xfId="18"/>
    <cellStyle name="Normal 2 2 4" xfId="19"/>
    <cellStyle name="Normal 2 3" xfId="20"/>
    <cellStyle name="Normal 2 3 2" xfId="34"/>
    <cellStyle name="Normal 2 4" xfId="21"/>
    <cellStyle name="Normal 2 5" xfId="22"/>
    <cellStyle name="Normal 2 6" xfId="23"/>
    <cellStyle name="Normal 2 7" xfId="24"/>
    <cellStyle name="Normal 2 8" xfId="25"/>
    <cellStyle name="Normal 3" xfId="3"/>
    <cellStyle name="Normal 3 2" xfId="4"/>
    <cellStyle name="Normal 3 3" xfId="13"/>
    <cellStyle name="Normal 4" xfId="5"/>
    <cellStyle name="Normal 4 2" xfId="35"/>
    <cellStyle name="Normal 5" xfId="6"/>
    <cellStyle name="Normal 5 2" xfId="26"/>
    <cellStyle name="Normal 6" xfId="7"/>
    <cellStyle name="Normal 6 2" xfId="27"/>
    <cellStyle name="Normal 7" xfId="8"/>
    <cellStyle name="Normal 8" xfId="11"/>
    <cellStyle name="Normal 9" xfId="14"/>
    <cellStyle name="Percent 2" xfId="10"/>
  </cellStyles>
  <dxfs count="0"/>
  <tableStyles count="0" defaultTableStyle="TableStyleMedium9" defaultPivotStyle="PivotStyleLight16"/>
  <colors>
    <mruColors>
      <color rgb="FF000080"/>
      <color rgb="FF9BB7D9"/>
      <color rgb="FF4F81BD"/>
      <color rgb="FFDBEEF3"/>
      <color rgb="FFCADAEC"/>
      <color rgb="FF8FB0D5"/>
      <color rgb="FF386698"/>
      <color rgb="FF38669C"/>
      <color rgb="FF376091"/>
      <color rgb="FF213A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3937282229965165E-2"/>
          <c:y val="1.3043647321862547E-2"/>
          <c:w val="0.9860627177700243"/>
          <c:h val="0.98164673860211915"/>
        </c:manualLayout>
      </c:layout>
      <c:scatterChart>
        <c:scatterStyle val="lineMarker"/>
        <c:varyColors val="0"/>
        <c:ser>
          <c:idx val="0"/>
          <c:order val="2"/>
          <c:tx>
            <c:v>All clusters</c:v>
          </c:tx>
          <c:spPr>
            <a:ln>
              <a:solidFill>
                <a:srgbClr val="4F81BD">
                  <a:shade val="95000"/>
                  <a:satMod val="105000"/>
                  <a:alpha val="0"/>
                </a:srgbClr>
              </a:solidFill>
            </a:ln>
          </c:spPr>
          <c:marker>
            <c:symbol val="diamond"/>
            <c:size val="8"/>
            <c:spPr>
              <a:noFill/>
              <a:ln w="3175">
                <a:solidFill>
                  <a:schemeClr val="tx2">
                    <a:lumMod val="40000"/>
                    <a:lumOff val="60000"/>
                  </a:schemeClr>
                </a:solidFill>
              </a:ln>
            </c:spPr>
          </c:marker>
          <c:xVal>
            <c:numRef>
              <c:f>'Interactive controls'!$C$77:$C$524</c:f>
              <c:numCache>
                <c:formatCode>General</c:formatCode>
                <c:ptCount val="448"/>
                <c:pt idx="0">
                  <c:v>0.89081200000000005</c:v>
                </c:pt>
                <c:pt idx="1">
                  <c:v>-1.920358</c:v>
                </c:pt>
                <c:pt idx="2">
                  <c:v>-0.30106699999999997</c:v>
                </c:pt>
                <c:pt idx="3">
                  <c:v>1.512286</c:v>
                </c:pt>
                <c:pt idx="4">
                  <c:v>-0.47894029999999999</c:v>
                </c:pt>
                <c:pt idx="5">
                  <c:v>0.99300089999999996</c:v>
                </c:pt>
                <c:pt idx="6">
                  <c:v>-0.64270839999999996</c:v>
                </c:pt>
                <c:pt idx="7">
                  <c:v>-1.064157</c:v>
                </c:pt>
                <c:pt idx="8">
                  <c:v>-4.8970600000000003E-2</c:v>
                </c:pt>
                <c:pt idx="9">
                  <c:v>0.76938399999999996</c:v>
                </c:pt>
                <c:pt idx="10">
                  <c:v>0.57974680000000001</c:v>
                </c:pt>
                <c:pt idx="11">
                  <c:v>1.8766940000000001</c:v>
                </c:pt>
                <c:pt idx="12">
                  <c:v>0.84666220000000003</c:v>
                </c:pt>
                <c:pt idx="13">
                  <c:v>-0.28316849999999999</c:v>
                </c:pt>
                <c:pt idx="14">
                  <c:v>0.83155469999999998</c:v>
                </c:pt>
                <c:pt idx="15">
                  <c:v>0.12281789999999999</c:v>
                </c:pt>
                <c:pt idx="16">
                  <c:v>-1.3989609999999999</c:v>
                </c:pt>
                <c:pt idx="17">
                  <c:v>-2.2153290000000001</c:v>
                </c:pt>
                <c:pt idx="18">
                  <c:v>-0.71979340000000003</c:v>
                </c:pt>
                <c:pt idx="19">
                  <c:v>0.15629390000000001</c:v>
                </c:pt>
                <c:pt idx="20">
                  <c:v>0.37740410000000002</c:v>
                </c:pt>
                <c:pt idx="21">
                  <c:v>0.1104904</c:v>
                </c:pt>
                <c:pt idx="22">
                  <c:v>-0.2999001</c:v>
                </c:pt>
                <c:pt idx="23">
                  <c:v>0.34611839999999999</c:v>
                </c:pt>
                <c:pt idx="24">
                  <c:v>0.21220169999999999</c:v>
                </c:pt>
                <c:pt idx="25">
                  <c:v>0.22163859999999999</c:v>
                </c:pt>
                <c:pt idx="26">
                  <c:v>-0.37400349999999999</c:v>
                </c:pt>
                <c:pt idx="27">
                  <c:v>-0.24007239999999999</c:v>
                </c:pt>
                <c:pt idx="28">
                  <c:v>-3.9707399999999997E-2</c:v>
                </c:pt>
                <c:pt idx="29">
                  <c:v>-0.79345379999999999</c:v>
                </c:pt>
                <c:pt idx="30">
                  <c:v>0.44507069999999999</c:v>
                </c:pt>
                <c:pt idx="31">
                  <c:v>-9.2677399999999993E-2</c:v>
                </c:pt>
                <c:pt idx="32">
                  <c:v>-0.47408220000000001</c:v>
                </c:pt>
                <c:pt idx="33">
                  <c:v>1.7506539999999999</c:v>
                </c:pt>
                <c:pt idx="34">
                  <c:v>1.00134E-2</c:v>
                </c:pt>
                <c:pt idx="35">
                  <c:v>1.0538460000000001</c:v>
                </c:pt>
                <c:pt idx="36">
                  <c:v>0.62595699999999999</c:v>
                </c:pt>
                <c:pt idx="37">
                  <c:v>0.4996101</c:v>
                </c:pt>
                <c:pt idx="38">
                  <c:v>-1.6257429999999999</c:v>
                </c:pt>
                <c:pt idx="39">
                  <c:v>0.62669439999999998</c:v>
                </c:pt>
                <c:pt idx="40">
                  <c:v>0.28569840000000002</c:v>
                </c:pt>
                <c:pt idx="41">
                  <c:v>-1.1145849999999999</c:v>
                </c:pt>
                <c:pt idx="42">
                  <c:v>-8.6587499999999998E-2</c:v>
                </c:pt>
                <c:pt idx="43">
                  <c:v>7.8222600000000003E-2</c:v>
                </c:pt>
                <c:pt idx="44">
                  <c:v>-1.8039769999999999</c:v>
                </c:pt>
                <c:pt idx="45">
                  <c:v>-1.6540319999999999</c:v>
                </c:pt>
                <c:pt idx="46">
                  <c:v>1.30149</c:v>
                </c:pt>
                <c:pt idx="47">
                  <c:v>1.9745379999999999</c:v>
                </c:pt>
                <c:pt idx="48">
                  <c:v>1.014049</c:v>
                </c:pt>
                <c:pt idx="49">
                  <c:v>0.37079020000000001</c:v>
                </c:pt>
                <c:pt idx="50">
                  <c:v>2.6272829999999998</c:v>
                </c:pt>
                <c:pt idx="51">
                  <c:v>1.103432</c:v>
                </c:pt>
                <c:pt idx="52">
                  <c:v>1.1463829999999999</c:v>
                </c:pt>
                <c:pt idx="53">
                  <c:v>-0.57624070000000005</c:v>
                </c:pt>
                <c:pt idx="54">
                  <c:v>0.37509740000000003</c:v>
                </c:pt>
                <c:pt idx="55">
                  <c:v>-0.679091</c:v>
                </c:pt>
                <c:pt idx="56">
                  <c:v>-0.97982999999999998</c:v>
                </c:pt>
                <c:pt idx="57">
                  <c:v>-0.1181618</c:v>
                </c:pt>
                <c:pt idx="58">
                  <c:v>-1.0132760000000001</c:v>
                </c:pt>
                <c:pt idx="59">
                  <c:v>-0.50656350000000006</c:v>
                </c:pt>
                <c:pt idx="60">
                  <c:v>-1.481768</c:v>
                </c:pt>
                <c:pt idx="61">
                  <c:v>-0.88965059999999996</c:v>
                </c:pt>
                <c:pt idx="62">
                  <c:v>-0.65107970000000004</c:v>
                </c:pt>
                <c:pt idx="63">
                  <c:v>-0.56798150000000003</c:v>
                </c:pt>
                <c:pt idx="64">
                  <c:v>1.4638139999999999</c:v>
                </c:pt>
                <c:pt idx="65">
                  <c:v>-0.52596770000000004</c:v>
                </c:pt>
                <c:pt idx="66">
                  <c:v>0.4503335</c:v>
                </c:pt>
                <c:pt idx="67">
                  <c:v>1.8578300000000001</c:v>
                </c:pt>
                <c:pt idx="68">
                  <c:v>1.2816270000000001</c:v>
                </c:pt>
                <c:pt idx="69">
                  <c:v>1.302832</c:v>
                </c:pt>
                <c:pt idx="70">
                  <c:v>-2.8145000000000002E-3</c:v>
                </c:pt>
                <c:pt idx="71">
                  <c:v>2.249066</c:v>
                </c:pt>
                <c:pt idx="72">
                  <c:v>1.9866980000000001</c:v>
                </c:pt>
                <c:pt idx="73">
                  <c:v>0.38293129999999997</c:v>
                </c:pt>
                <c:pt idx="74">
                  <c:v>1.358722</c:v>
                </c:pt>
                <c:pt idx="75">
                  <c:v>-1.852225</c:v>
                </c:pt>
                <c:pt idx="76">
                  <c:v>0.22543759999999999</c:v>
                </c:pt>
                <c:pt idx="77">
                  <c:v>-0.90797819999999996</c:v>
                </c:pt>
                <c:pt idx="78">
                  <c:v>9.6791799999999997E-2</c:v>
                </c:pt>
                <c:pt idx="79">
                  <c:v>-0.93138019999999999</c:v>
                </c:pt>
                <c:pt idx="80">
                  <c:v>-0.42223509999999997</c:v>
                </c:pt>
                <c:pt idx="81">
                  <c:v>-0.34609259999999997</c:v>
                </c:pt>
                <c:pt idx="82">
                  <c:v>-0.2158388</c:v>
                </c:pt>
                <c:pt idx="83">
                  <c:v>0.2598008</c:v>
                </c:pt>
                <c:pt idx="84">
                  <c:v>-0.25840930000000001</c:v>
                </c:pt>
                <c:pt idx="85">
                  <c:v>1.0000359999999999</c:v>
                </c:pt>
                <c:pt idx="86">
                  <c:v>1.1410990000000001</c:v>
                </c:pt>
                <c:pt idx="87">
                  <c:v>1.7868390000000001</c:v>
                </c:pt>
                <c:pt idx="88">
                  <c:v>0.23715220000000001</c:v>
                </c:pt>
                <c:pt idx="89">
                  <c:v>-1.1459170000000001</c:v>
                </c:pt>
                <c:pt idx="90">
                  <c:v>0.235819</c:v>
                </c:pt>
                <c:pt idx="91">
                  <c:v>-0.73019279999999998</c:v>
                </c:pt>
                <c:pt idx="92">
                  <c:v>-0.31653969999999998</c:v>
                </c:pt>
                <c:pt idx="93">
                  <c:v>-0.94042400000000004</c:v>
                </c:pt>
                <c:pt idx="94">
                  <c:v>-0.30325039999999998</c:v>
                </c:pt>
                <c:pt idx="95">
                  <c:v>0.43491990000000003</c:v>
                </c:pt>
                <c:pt idx="96">
                  <c:v>0.76974909999999996</c:v>
                </c:pt>
                <c:pt idx="97">
                  <c:v>9.7388100000000005E-2</c:v>
                </c:pt>
                <c:pt idx="98">
                  <c:v>-8.1834000000000004E-3</c:v>
                </c:pt>
                <c:pt idx="99">
                  <c:v>1.211716</c:v>
                </c:pt>
                <c:pt idx="100">
                  <c:v>-0.1509837</c:v>
                </c:pt>
                <c:pt idx="101">
                  <c:v>0.58986649999999996</c:v>
                </c:pt>
                <c:pt idx="102">
                  <c:v>0.15622069999999999</c:v>
                </c:pt>
                <c:pt idx="103">
                  <c:v>-1.564743</c:v>
                </c:pt>
                <c:pt idx="104">
                  <c:v>1.5449790000000001</c:v>
                </c:pt>
                <c:pt idx="105">
                  <c:v>0.36560930000000003</c:v>
                </c:pt>
                <c:pt idx="106">
                  <c:v>1.2241679999999999</c:v>
                </c:pt>
                <c:pt idx="107">
                  <c:v>-0.89889229999999998</c:v>
                </c:pt>
                <c:pt idx="108">
                  <c:v>-0.3090813</c:v>
                </c:pt>
                <c:pt idx="109">
                  <c:v>-0.51279010000000003</c:v>
                </c:pt>
                <c:pt idx="110">
                  <c:v>-0.84730530000000004</c:v>
                </c:pt>
                <c:pt idx="111">
                  <c:v>-1.7020960000000001</c:v>
                </c:pt>
                <c:pt idx="112">
                  <c:v>-1.846835</c:v>
                </c:pt>
                <c:pt idx="113">
                  <c:v>-0.51548660000000002</c:v>
                </c:pt>
                <c:pt idx="114">
                  <c:v>-0.86655219999999999</c:v>
                </c:pt>
                <c:pt idx="115">
                  <c:v>-0.46870079999999997</c:v>
                </c:pt>
                <c:pt idx="116">
                  <c:v>-0.41678470000000001</c:v>
                </c:pt>
                <c:pt idx="117">
                  <c:v>-0.69266810000000001</c:v>
                </c:pt>
                <c:pt idx="118">
                  <c:v>1.350311</c:v>
                </c:pt>
                <c:pt idx="119">
                  <c:v>-0.73427229999999999</c:v>
                </c:pt>
                <c:pt idx="120">
                  <c:v>-2.0696490000000001</c:v>
                </c:pt>
                <c:pt idx="121">
                  <c:v>0.410686</c:v>
                </c:pt>
                <c:pt idx="122">
                  <c:v>-0.92910340000000002</c:v>
                </c:pt>
                <c:pt idx="123">
                  <c:v>-0.84344620000000003</c:v>
                </c:pt>
                <c:pt idx="124">
                  <c:v>0.20043530000000001</c:v>
                </c:pt>
                <c:pt idx="125">
                  <c:v>-0.66399399999999997</c:v>
                </c:pt>
                <c:pt idx="126">
                  <c:v>-0.53276480000000004</c:v>
                </c:pt>
                <c:pt idx="127">
                  <c:v>-0.19889280000000001</c:v>
                </c:pt>
                <c:pt idx="128">
                  <c:v>0.75104309999999996</c:v>
                </c:pt>
                <c:pt idx="129">
                  <c:v>-2.9691900000000002</c:v>
                </c:pt>
                <c:pt idx="130">
                  <c:v>-0.25463930000000001</c:v>
                </c:pt>
                <c:pt idx="131">
                  <c:v>1.4542440000000001</c:v>
                </c:pt>
                <c:pt idx="132">
                  <c:v>-0.35175899999999999</c:v>
                </c:pt>
                <c:pt idx="133">
                  <c:v>-0.47332600000000002</c:v>
                </c:pt>
                <c:pt idx="134">
                  <c:v>-0.32636379999999998</c:v>
                </c:pt>
                <c:pt idx="135">
                  <c:v>-0.17336650000000001</c:v>
                </c:pt>
                <c:pt idx="136">
                  <c:v>-0.15095649999999999</c:v>
                </c:pt>
                <c:pt idx="137">
                  <c:v>0.25573050000000003</c:v>
                </c:pt>
                <c:pt idx="138">
                  <c:v>0.59844319999999995</c:v>
                </c:pt>
                <c:pt idx="139">
                  <c:v>1.859459</c:v>
                </c:pt>
                <c:pt idx="140">
                  <c:v>0.4335311</c:v>
                </c:pt>
                <c:pt idx="141">
                  <c:v>1.103909</c:v>
                </c:pt>
                <c:pt idx="142">
                  <c:v>1.399357</c:v>
                </c:pt>
                <c:pt idx="143">
                  <c:v>0.49368390000000001</c:v>
                </c:pt>
                <c:pt idx="144">
                  <c:v>-1.319285</c:v>
                </c:pt>
                <c:pt idx="145">
                  <c:v>-1.1037980000000001</c:v>
                </c:pt>
                <c:pt idx="146">
                  <c:v>5.6417599999999998E-2</c:v>
                </c:pt>
                <c:pt idx="147">
                  <c:v>0.21061160000000001</c:v>
                </c:pt>
                <c:pt idx="148">
                  <c:v>0.66871190000000003</c:v>
                </c:pt>
                <c:pt idx="149">
                  <c:v>0.64264019999999999</c:v>
                </c:pt>
                <c:pt idx="150">
                  <c:v>0.6754443</c:v>
                </c:pt>
                <c:pt idx="151">
                  <c:v>-0.84335800000000005</c:v>
                </c:pt>
                <c:pt idx="152">
                  <c:v>-0.90524490000000002</c:v>
                </c:pt>
                <c:pt idx="153">
                  <c:v>-0.66377229999999998</c:v>
                </c:pt>
                <c:pt idx="154">
                  <c:v>-0.85561500000000001</c:v>
                </c:pt>
                <c:pt idx="155">
                  <c:v>-1.0276350000000001</c:v>
                </c:pt>
                <c:pt idx="156">
                  <c:v>0.1346793</c:v>
                </c:pt>
                <c:pt idx="157">
                  <c:v>-0.65247880000000003</c:v>
                </c:pt>
                <c:pt idx="158">
                  <c:v>0.36180050000000002</c:v>
                </c:pt>
                <c:pt idx="159">
                  <c:v>-0.74738309999999997</c:v>
                </c:pt>
                <c:pt idx="160">
                  <c:v>-0.5885338</c:v>
                </c:pt>
                <c:pt idx="161">
                  <c:v>-0.32933259999999998</c:v>
                </c:pt>
                <c:pt idx="162">
                  <c:v>-7.1682200000000001E-2</c:v>
                </c:pt>
                <c:pt idx="163">
                  <c:v>0.57206570000000001</c:v>
                </c:pt>
                <c:pt idx="164">
                  <c:v>0.87668049999999997</c:v>
                </c:pt>
                <c:pt idx="165">
                  <c:v>0.78420480000000004</c:v>
                </c:pt>
                <c:pt idx="166">
                  <c:v>-0.52838450000000003</c:v>
                </c:pt>
                <c:pt idx="167">
                  <c:v>0.18104580000000001</c:v>
                </c:pt>
                <c:pt idx="168">
                  <c:v>0.25723649999999998</c:v>
                </c:pt>
                <c:pt idx="169">
                  <c:v>-1.0920289999999999</c:v>
                </c:pt>
                <c:pt idx="170">
                  <c:v>0.80026260000000005</c:v>
                </c:pt>
                <c:pt idx="171">
                  <c:v>0.51796279999999995</c:v>
                </c:pt>
                <c:pt idx="172">
                  <c:v>-1.2843899999999999</c:v>
                </c:pt>
                <c:pt idx="173">
                  <c:v>-1.305123</c:v>
                </c:pt>
                <c:pt idx="174">
                  <c:v>1.4014489999999999</c:v>
                </c:pt>
                <c:pt idx="175">
                  <c:v>1.488157</c:v>
                </c:pt>
                <c:pt idx="176">
                  <c:v>1.6521269999999999</c:v>
                </c:pt>
                <c:pt idx="177">
                  <c:v>0.77285000000000004</c:v>
                </c:pt>
                <c:pt idx="178">
                  <c:v>2.1825429999999999</c:v>
                </c:pt>
                <c:pt idx="179">
                  <c:v>1.1381110000000001</c:v>
                </c:pt>
                <c:pt idx="180">
                  <c:v>1.998904</c:v>
                </c:pt>
                <c:pt idx="181">
                  <c:v>-0.79337210000000002</c:v>
                </c:pt>
                <c:pt idx="182">
                  <c:v>-0.34148149999999999</c:v>
                </c:pt>
                <c:pt idx="183">
                  <c:v>-0.37909120000000002</c:v>
                </c:pt>
                <c:pt idx="184">
                  <c:v>-0.52859279999999997</c:v>
                </c:pt>
                <c:pt idx="185">
                  <c:v>0.19450200000000001</c:v>
                </c:pt>
                <c:pt idx="186">
                  <c:v>-0.46147080000000001</c:v>
                </c:pt>
                <c:pt idx="187">
                  <c:v>-1.3399049999999999</c:v>
                </c:pt>
                <c:pt idx="188">
                  <c:v>-0.9792573</c:v>
                </c:pt>
                <c:pt idx="189">
                  <c:v>-1.6838599999999999</c:v>
                </c:pt>
                <c:pt idx="190">
                  <c:v>-1.2829060000000001</c:v>
                </c:pt>
                <c:pt idx="191">
                  <c:v>-0.11314979999999999</c:v>
                </c:pt>
                <c:pt idx="192">
                  <c:v>1.0923259999999999</c:v>
                </c:pt>
                <c:pt idx="193">
                  <c:v>-1.625481</c:v>
                </c:pt>
                <c:pt idx="194">
                  <c:v>0.25248110000000001</c:v>
                </c:pt>
                <c:pt idx="195">
                  <c:v>2.431476</c:v>
                </c:pt>
                <c:pt idx="196">
                  <c:v>0.77865329999999999</c:v>
                </c:pt>
                <c:pt idx="197">
                  <c:v>0.69083839999999996</c:v>
                </c:pt>
                <c:pt idx="198">
                  <c:v>-0.31354019999999999</c:v>
                </c:pt>
                <c:pt idx="199">
                  <c:v>-0.4453048</c:v>
                </c:pt>
                <c:pt idx="200">
                  <c:v>-0.1636022</c:v>
                </c:pt>
                <c:pt idx="201">
                  <c:v>0.72399970000000002</c:v>
                </c:pt>
                <c:pt idx="202">
                  <c:v>0.39069769999999998</c:v>
                </c:pt>
                <c:pt idx="203">
                  <c:v>1.4332780000000001</c:v>
                </c:pt>
                <c:pt idx="204">
                  <c:v>1.250019</c:v>
                </c:pt>
                <c:pt idx="205">
                  <c:v>0.13258449999999999</c:v>
                </c:pt>
                <c:pt idx="206">
                  <c:v>1.514715</c:v>
                </c:pt>
                <c:pt idx="207">
                  <c:v>0.73469139999999999</c:v>
                </c:pt>
                <c:pt idx="208">
                  <c:v>-1.302538</c:v>
                </c:pt>
                <c:pt idx="209">
                  <c:v>-1.095567</c:v>
                </c:pt>
                <c:pt idx="210">
                  <c:v>-0.65401370000000003</c:v>
                </c:pt>
                <c:pt idx="211">
                  <c:v>0.93305159999999998</c:v>
                </c:pt>
                <c:pt idx="212">
                  <c:v>0.39858329999999997</c:v>
                </c:pt>
                <c:pt idx="213">
                  <c:v>0.81703999999999999</c:v>
                </c:pt>
                <c:pt idx="214">
                  <c:v>0.1358375</c:v>
                </c:pt>
                <c:pt idx="215">
                  <c:v>-0.52617630000000004</c:v>
                </c:pt>
                <c:pt idx="216">
                  <c:v>-1.0420389999999999</c:v>
                </c:pt>
                <c:pt idx="217">
                  <c:v>-0.52032800000000001</c:v>
                </c:pt>
                <c:pt idx="218">
                  <c:v>-0.28360299999999999</c:v>
                </c:pt>
                <c:pt idx="219">
                  <c:v>-0.87567740000000005</c:v>
                </c:pt>
                <c:pt idx="220">
                  <c:v>0.18279960000000001</c:v>
                </c:pt>
                <c:pt idx="221">
                  <c:v>-1.559045</c:v>
                </c:pt>
                <c:pt idx="222">
                  <c:v>7.7815999999999996E-3</c:v>
                </c:pt>
                <c:pt idx="223">
                  <c:v>-0.86158950000000001</c:v>
                </c:pt>
                <c:pt idx="224">
                  <c:v>-0.64218319999999995</c:v>
                </c:pt>
                <c:pt idx="225">
                  <c:v>1.46665</c:v>
                </c:pt>
                <c:pt idx="226">
                  <c:v>-0.389237</c:v>
                </c:pt>
                <c:pt idx="227">
                  <c:v>0.32748820000000001</c:v>
                </c:pt>
                <c:pt idx="228">
                  <c:v>0.47837350000000001</c:v>
                </c:pt>
                <c:pt idx="229">
                  <c:v>0.46607860000000001</c:v>
                </c:pt>
                <c:pt idx="230">
                  <c:v>-1.079526</c:v>
                </c:pt>
                <c:pt idx="231">
                  <c:v>-0.1227076</c:v>
                </c:pt>
                <c:pt idx="232">
                  <c:v>-6.8800299999999995E-2</c:v>
                </c:pt>
                <c:pt idx="233">
                  <c:v>-1.127597</c:v>
                </c:pt>
                <c:pt idx="234">
                  <c:v>4.7274799999999999E-2</c:v>
                </c:pt>
                <c:pt idx="235">
                  <c:v>-0.2117213</c:v>
                </c:pt>
                <c:pt idx="236">
                  <c:v>-1.2275119999999999</c:v>
                </c:pt>
                <c:pt idx="237">
                  <c:v>-1.163926</c:v>
                </c:pt>
                <c:pt idx="238">
                  <c:v>1.030065</c:v>
                </c:pt>
                <c:pt idx="239">
                  <c:v>2.2065899999999998</c:v>
                </c:pt>
                <c:pt idx="240">
                  <c:v>1.55352</c:v>
                </c:pt>
                <c:pt idx="241">
                  <c:v>0.48228480000000001</c:v>
                </c:pt>
                <c:pt idx="242">
                  <c:v>1.511979</c:v>
                </c:pt>
                <c:pt idx="243">
                  <c:v>-0.36102879999999998</c:v>
                </c:pt>
                <c:pt idx="244">
                  <c:v>1.5824279999999999</c:v>
                </c:pt>
                <c:pt idx="245">
                  <c:v>-0.24700269999999999</c:v>
                </c:pt>
                <c:pt idx="246">
                  <c:v>0.93588850000000001</c:v>
                </c:pt>
                <c:pt idx="247">
                  <c:v>0.75578990000000001</c:v>
                </c:pt>
                <c:pt idx="248">
                  <c:v>-0.88480919999999996</c:v>
                </c:pt>
                <c:pt idx="249">
                  <c:v>-1.042702</c:v>
                </c:pt>
                <c:pt idx="250">
                  <c:v>-0.99596850000000003</c:v>
                </c:pt>
                <c:pt idx="251">
                  <c:v>-0.84150469999999999</c:v>
                </c:pt>
                <c:pt idx="252">
                  <c:v>-1.061183</c:v>
                </c:pt>
                <c:pt idx="253">
                  <c:v>-1.7006330000000001</c:v>
                </c:pt>
                <c:pt idx="254">
                  <c:v>-1.060683</c:v>
                </c:pt>
                <c:pt idx="255">
                  <c:v>-1.2480439999999999</c:v>
                </c:pt>
                <c:pt idx="256">
                  <c:v>0.15954760000000001</c:v>
                </c:pt>
                <c:pt idx="257">
                  <c:v>-2.5357310000000002</c:v>
                </c:pt>
                <c:pt idx="258">
                  <c:v>0.39553929999999998</c:v>
                </c:pt>
                <c:pt idx="259">
                  <c:v>1.6922379999999999</c:v>
                </c:pt>
                <c:pt idx="260">
                  <c:v>2.0268199999999998</c:v>
                </c:pt>
                <c:pt idx="261">
                  <c:v>4.8283E-2</c:v>
                </c:pt>
                <c:pt idx="262">
                  <c:v>0.56602750000000002</c:v>
                </c:pt>
                <c:pt idx="263">
                  <c:v>0.1927123</c:v>
                </c:pt>
                <c:pt idx="264">
                  <c:v>0.1246249</c:v>
                </c:pt>
                <c:pt idx="265">
                  <c:v>0.99000540000000004</c:v>
                </c:pt>
                <c:pt idx="266">
                  <c:v>1.470896</c:v>
                </c:pt>
                <c:pt idx="267">
                  <c:v>1.912088</c:v>
                </c:pt>
                <c:pt idx="268">
                  <c:v>1.634679</c:v>
                </c:pt>
                <c:pt idx="269">
                  <c:v>-0.60201300000000002</c:v>
                </c:pt>
                <c:pt idx="270">
                  <c:v>0.73935390000000001</c:v>
                </c:pt>
                <c:pt idx="271">
                  <c:v>0.1660316</c:v>
                </c:pt>
                <c:pt idx="272">
                  <c:v>7.2675500000000004E-2</c:v>
                </c:pt>
                <c:pt idx="273">
                  <c:v>-2.090754</c:v>
                </c:pt>
                <c:pt idx="274">
                  <c:v>0.37281930000000002</c:v>
                </c:pt>
                <c:pt idx="275">
                  <c:v>-0.26692129999999997</c:v>
                </c:pt>
                <c:pt idx="276">
                  <c:v>0.1627632</c:v>
                </c:pt>
                <c:pt idx="277">
                  <c:v>0.44513999999999998</c:v>
                </c:pt>
                <c:pt idx="278">
                  <c:v>0.52125379999999999</c:v>
                </c:pt>
                <c:pt idx="279">
                  <c:v>0.20545939999999999</c:v>
                </c:pt>
                <c:pt idx="280">
                  <c:v>-4.7899999999999998E-2</c:v>
                </c:pt>
                <c:pt idx="281">
                  <c:v>-0.2461711</c:v>
                </c:pt>
                <c:pt idx="282">
                  <c:v>-1.2311970000000001</c:v>
                </c:pt>
                <c:pt idx="283">
                  <c:v>-0.26321689999999998</c:v>
                </c:pt>
                <c:pt idx="284">
                  <c:v>-2.1980599999999999E-2</c:v>
                </c:pt>
                <c:pt idx="285">
                  <c:v>-0.79287819999999998</c:v>
                </c:pt>
                <c:pt idx="286">
                  <c:v>-0.58131770000000005</c:v>
                </c:pt>
                <c:pt idx="287">
                  <c:v>-0.348524</c:v>
                </c:pt>
                <c:pt idx="288">
                  <c:v>-1.13849</c:v>
                </c:pt>
                <c:pt idx="289">
                  <c:v>-6.5081700000000006E-2</c:v>
                </c:pt>
                <c:pt idx="290">
                  <c:v>-0.42986479999999999</c:v>
                </c:pt>
                <c:pt idx="291">
                  <c:v>0.33834530000000002</c:v>
                </c:pt>
                <c:pt idx="292">
                  <c:v>4.2180599999999999E-2</c:v>
                </c:pt>
                <c:pt idx="293">
                  <c:v>0.33893830000000003</c:v>
                </c:pt>
                <c:pt idx="294">
                  <c:v>4.1051700000000003E-2</c:v>
                </c:pt>
                <c:pt idx="295">
                  <c:v>0.2285864</c:v>
                </c:pt>
                <c:pt idx="296">
                  <c:v>-0.21651210000000001</c:v>
                </c:pt>
                <c:pt idx="297">
                  <c:v>-0.91986659999999998</c:v>
                </c:pt>
                <c:pt idx="298">
                  <c:v>-0.6206469</c:v>
                </c:pt>
                <c:pt idx="299">
                  <c:v>0.10113800000000001</c:v>
                </c:pt>
                <c:pt idx="300">
                  <c:v>-1.362673</c:v>
                </c:pt>
                <c:pt idx="301">
                  <c:v>1.4520690000000001</c:v>
                </c:pt>
                <c:pt idx="302">
                  <c:v>1.184032</c:v>
                </c:pt>
                <c:pt idx="303">
                  <c:v>1.4581770000000001</c:v>
                </c:pt>
                <c:pt idx="304">
                  <c:v>-1.255034</c:v>
                </c:pt>
                <c:pt idx="305">
                  <c:v>-9.2777999999999999E-2</c:v>
                </c:pt>
                <c:pt idx="306">
                  <c:v>2.6609759999999998</c:v>
                </c:pt>
                <c:pt idx="307">
                  <c:v>-1.020705</c:v>
                </c:pt>
                <c:pt idx="308">
                  <c:v>-0.32409480000000002</c:v>
                </c:pt>
                <c:pt idx="309">
                  <c:v>-1.2486759999999999</c:v>
                </c:pt>
                <c:pt idx="310">
                  <c:v>3.9012100000000001E-2</c:v>
                </c:pt>
                <c:pt idx="311">
                  <c:v>-0.87516830000000001</c:v>
                </c:pt>
                <c:pt idx="312">
                  <c:v>0.93077120000000002</c:v>
                </c:pt>
                <c:pt idx="313">
                  <c:v>0.52594549999999995</c:v>
                </c:pt>
                <c:pt idx="314">
                  <c:v>-1.1467080000000001</c:v>
                </c:pt>
                <c:pt idx="315">
                  <c:v>-0.73617429999999995</c:v>
                </c:pt>
                <c:pt idx="316">
                  <c:v>-0.8555005</c:v>
                </c:pt>
                <c:pt idx="317">
                  <c:v>-0.4959113</c:v>
                </c:pt>
                <c:pt idx="318">
                  <c:v>-1.9512320000000001</c:v>
                </c:pt>
                <c:pt idx="319">
                  <c:v>0.54355960000000003</c:v>
                </c:pt>
                <c:pt idx="320">
                  <c:v>1.4029180000000001</c:v>
                </c:pt>
                <c:pt idx="321">
                  <c:v>-1.8952150000000001</c:v>
                </c:pt>
                <c:pt idx="322">
                  <c:v>-0.95328179999999996</c:v>
                </c:pt>
                <c:pt idx="323">
                  <c:v>1.6124879999999999</c:v>
                </c:pt>
                <c:pt idx="324">
                  <c:v>-5.3271699999999998E-2</c:v>
                </c:pt>
                <c:pt idx="325">
                  <c:v>-0.1350971</c:v>
                </c:pt>
                <c:pt idx="326">
                  <c:v>1.148236</c:v>
                </c:pt>
                <c:pt idx="327">
                  <c:v>0.70604630000000002</c:v>
                </c:pt>
                <c:pt idx="328">
                  <c:v>0.83535680000000001</c:v>
                </c:pt>
                <c:pt idx="329">
                  <c:v>1.3969499999999999</c:v>
                </c:pt>
                <c:pt idx="330">
                  <c:v>0.383216</c:v>
                </c:pt>
                <c:pt idx="331">
                  <c:v>0.28847</c:v>
                </c:pt>
                <c:pt idx="332">
                  <c:v>1.0575429999999999</c:v>
                </c:pt>
                <c:pt idx="333">
                  <c:v>0.16978389999999999</c:v>
                </c:pt>
                <c:pt idx="334">
                  <c:v>1.0268699999999999</c:v>
                </c:pt>
                <c:pt idx="335">
                  <c:v>-1.32832E-2</c:v>
                </c:pt>
                <c:pt idx="336">
                  <c:v>-1.138053</c:v>
                </c:pt>
                <c:pt idx="337">
                  <c:v>-1.848117</c:v>
                </c:pt>
                <c:pt idx="338">
                  <c:v>-0.42289359999999998</c:v>
                </c:pt>
                <c:pt idx="339">
                  <c:v>-1.3269400000000001E-2</c:v>
                </c:pt>
                <c:pt idx="340">
                  <c:v>0.2765822</c:v>
                </c:pt>
                <c:pt idx="341">
                  <c:v>0.2703778</c:v>
                </c:pt>
                <c:pt idx="342">
                  <c:v>1.070514</c:v>
                </c:pt>
                <c:pt idx="343">
                  <c:v>-0.73824239999999997</c:v>
                </c:pt>
                <c:pt idx="344">
                  <c:v>-0.69819339999999996</c:v>
                </c:pt>
                <c:pt idx="345">
                  <c:v>-0.26845619999999998</c:v>
                </c:pt>
                <c:pt idx="346">
                  <c:v>0.44471129999999998</c:v>
                </c:pt>
                <c:pt idx="347">
                  <c:v>-0.23848759999999999</c:v>
                </c:pt>
                <c:pt idx="348">
                  <c:v>-0.96750239999999998</c:v>
                </c:pt>
                <c:pt idx="349">
                  <c:v>-0.99412140000000004</c:v>
                </c:pt>
                <c:pt idx="350">
                  <c:v>-1.416849</c:v>
                </c:pt>
                <c:pt idx="351">
                  <c:v>0.1284679</c:v>
                </c:pt>
                <c:pt idx="352">
                  <c:v>-1.2093119999999999</c:v>
                </c:pt>
                <c:pt idx="353">
                  <c:v>0.85031299999999999</c:v>
                </c:pt>
                <c:pt idx="354">
                  <c:v>-0.34981889999999999</c:v>
                </c:pt>
                <c:pt idx="355">
                  <c:v>-0.43270110000000001</c:v>
                </c:pt>
                <c:pt idx="356">
                  <c:v>0.39264529999999997</c:v>
                </c:pt>
                <c:pt idx="357">
                  <c:v>0.5075672</c:v>
                </c:pt>
                <c:pt idx="358">
                  <c:v>-1.9159200000000001</c:v>
                </c:pt>
                <c:pt idx="359">
                  <c:v>-0.30526419999999999</c:v>
                </c:pt>
                <c:pt idx="360">
                  <c:v>-0.13667019999999999</c:v>
                </c:pt>
                <c:pt idx="361">
                  <c:v>-1.3009809999999999</c:v>
                </c:pt>
                <c:pt idx="362">
                  <c:v>0.65486460000000002</c:v>
                </c:pt>
                <c:pt idx="363">
                  <c:v>-0.83390229999999999</c:v>
                </c:pt>
                <c:pt idx="364">
                  <c:v>-1.3571089999999999</c:v>
                </c:pt>
                <c:pt idx="365">
                  <c:v>-1.6755720000000001</c:v>
                </c:pt>
                <c:pt idx="366">
                  <c:v>1.3035350000000001</c:v>
                </c:pt>
                <c:pt idx="367">
                  <c:v>1.7685200000000001</c:v>
                </c:pt>
                <c:pt idx="368">
                  <c:v>1.3923350000000001</c:v>
                </c:pt>
                <c:pt idx="369">
                  <c:v>0.82124129999999995</c:v>
                </c:pt>
                <c:pt idx="370">
                  <c:v>1.3828009999999999</c:v>
                </c:pt>
                <c:pt idx="371">
                  <c:v>5.2734900000000001E-2</c:v>
                </c:pt>
                <c:pt idx="372">
                  <c:v>2.605467</c:v>
                </c:pt>
                <c:pt idx="373">
                  <c:v>-0.31610440000000001</c:v>
                </c:pt>
                <c:pt idx="374">
                  <c:v>1.178461</c:v>
                </c:pt>
                <c:pt idx="375">
                  <c:v>1.4088699999999999E-2</c:v>
                </c:pt>
                <c:pt idx="376">
                  <c:v>-0.36222539999999998</c:v>
                </c:pt>
                <c:pt idx="377">
                  <c:v>-1.3340299999999999E-2</c:v>
                </c:pt>
                <c:pt idx="378">
                  <c:v>-0.44524920000000001</c:v>
                </c:pt>
                <c:pt idx="379">
                  <c:v>2.0800300000000001E-2</c:v>
                </c:pt>
                <c:pt idx="380">
                  <c:v>0.14357049999999999</c:v>
                </c:pt>
                <c:pt idx="381">
                  <c:v>-0.50071840000000001</c:v>
                </c:pt>
                <c:pt idx="382">
                  <c:v>-0.76102530000000002</c:v>
                </c:pt>
                <c:pt idx="383">
                  <c:v>-1.5971109999999999</c:v>
                </c:pt>
                <c:pt idx="384">
                  <c:v>1.6682440000000001</c:v>
                </c:pt>
                <c:pt idx="385">
                  <c:v>-1.5999049999999999</c:v>
                </c:pt>
                <c:pt idx="386">
                  <c:v>0.262239</c:v>
                </c:pt>
                <c:pt idx="387">
                  <c:v>1.4896780000000001</c:v>
                </c:pt>
                <c:pt idx="388">
                  <c:v>-0.27164349999999998</c:v>
                </c:pt>
                <c:pt idx="389">
                  <c:v>0.73895339999999998</c:v>
                </c:pt>
                <c:pt idx="390">
                  <c:v>0.68543259999999995</c:v>
                </c:pt>
                <c:pt idx="391">
                  <c:v>0.1176851</c:v>
                </c:pt>
                <c:pt idx="392">
                  <c:v>0.69863799999999998</c:v>
                </c:pt>
                <c:pt idx="393">
                  <c:v>1.145626</c:v>
                </c:pt>
                <c:pt idx="394">
                  <c:v>0.63590740000000001</c:v>
                </c:pt>
                <c:pt idx="395">
                  <c:v>1.6793549999999999</c:v>
                </c:pt>
                <c:pt idx="396">
                  <c:v>1.4521409999999999</c:v>
                </c:pt>
                <c:pt idx="397">
                  <c:v>0.65281239999999996</c:v>
                </c:pt>
                <c:pt idx="398">
                  <c:v>1.607367</c:v>
                </c:pt>
                <c:pt idx="399">
                  <c:v>0.63621280000000002</c:v>
                </c:pt>
                <c:pt idx="400">
                  <c:v>-0.70702509999999996</c:v>
                </c:pt>
                <c:pt idx="401">
                  <c:v>-0.50326649999999995</c:v>
                </c:pt>
                <c:pt idx="402">
                  <c:v>-6.66051E-2</c:v>
                </c:pt>
                <c:pt idx="403">
                  <c:v>1.334012</c:v>
                </c:pt>
                <c:pt idx="404">
                  <c:v>1.4760340000000001</c:v>
                </c:pt>
                <c:pt idx="405">
                  <c:v>1.1496710000000001</c:v>
                </c:pt>
                <c:pt idx="406">
                  <c:v>0.67719260000000003</c:v>
                </c:pt>
                <c:pt idx="407">
                  <c:v>-0.82528610000000002</c:v>
                </c:pt>
                <c:pt idx="408">
                  <c:v>-1.344705</c:v>
                </c:pt>
                <c:pt idx="409">
                  <c:v>-0.9343899</c:v>
                </c:pt>
                <c:pt idx="410">
                  <c:v>-0.60115850000000004</c:v>
                </c:pt>
                <c:pt idx="411">
                  <c:v>-1.364511</c:v>
                </c:pt>
                <c:pt idx="412">
                  <c:v>-0.38989629999999997</c:v>
                </c:pt>
                <c:pt idx="413">
                  <c:v>-1.303806</c:v>
                </c:pt>
                <c:pt idx="414">
                  <c:v>0.1316185</c:v>
                </c:pt>
                <c:pt idx="415">
                  <c:v>-1.2403470000000001</c:v>
                </c:pt>
                <c:pt idx="416">
                  <c:v>-0.95972789999999997</c:v>
                </c:pt>
                <c:pt idx="417">
                  <c:v>0.1029374</c:v>
                </c:pt>
                <c:pt idx="418">
                  <c:v>-0.79840460000000002</c:v>
                </c:pt>
                <c:pt idx="419">
                  <c:v>-0.55888930000000003</c:v>
                </c:pt>
                <c:pt idx="420">
                  <c:v>-0.4016652</c:v>
                </c:pt>
                <c:pt idx="421">
                  <c:v>0.53385539999999998</c:v>
                </c:pt>
                <c:pt idx="422">
                  <c:v>-1.2066680000000001</c:v>
                </c:pt>
                <c:pt idx="423">
                  <c:v>0.55007890000000004</c:v>
                </c:pt>
                <c:pt idx="424">
                  <c:v>0.65930350000000004</c:v>
                </c:pt>
                <c:pt idx="425">
                  <c:v>-1.240367</c:v>
                </c:pt>
                <c:pt idx="426">
                  <c:v>0.26325159999999997</c:v>
                </c:pt>
                <c:pt idx="427">
                  <c:v>2.7846690000000001</c:v>
                </c:pt>
                <c:pt idx="428">
                  <c:v>-1.0231939999999999</c:v>
                </c:pt>
                <c:pt idx="429">
                  <c:v>-1.5611090000000001</c:v>
                </c:pt>
                <c:pt idx="430">
                  <c:v>0.3932793</c:v>
                </c:pt>
                <c:pt idx="431">
                  <c:v>0.11836969999999999</c:v>
                </c:pt>
                <c:pt idx="432">
                  <c:v>0.4225854</c:v>
                </c:pt>
                <c:pt idx="433">
                  <c:v>0.42988009999999999</c:v>
                </c:pt>
                <c:pt idx="434">
                  <c:v>1.09514</c:v>
                </c:pt>
                <c:pt idx="435">
                  <c:v>1.1177400000000001E-2</c:v>
                </c:pt>
                <c:pt idx="436">
                  <c:v>0.47260419999999997</c:v>
                </c:pt>
                <c:pt idx="437">
                  <c:v>-0.33245249999999998</c:v>
                </c:pt>
                <c:pt idx="438">
                  <c:v>0.29258099999999998</c:v>
                </c:pt>
                <c:pt idx="439">
                  <c:v>0.64914479999999997</c:v>
                </c:pt>
                <c:pt idx="440">
                  <c:v>-1.2078009999999999</c:v>
                </c:pt>
                <c:pt idx="441">
                  <c:v>-0.71992020000000001</c:v>
                </c:pt>
                <c:pt idx="442">
                  <c:v>-1.0446070000000001</c:v>
                </c:pt>
                <c:pt idx="443">
                  <c:v>-0.57646169999999997</c:v>
                </c:pt>
                <c:pt idx="444">
                  <c:v>-0.77301070000000005</c:v>
                </c:pt>
                <c:pt idx="445">
                  <c:v>-1.4087989999999999</c:v>
                </c:pt>
                <c:pt idx="446">
                  <c:v>-1.342123</c:v>
                </c:pt>
                <c:pt idx="447">
                  <c:v>-0.70990569999999997</c:v>
                </c:pt>
              </c:numCache>
            </c:numRef>
          </c:xVal>
          <c:yVal>
            <c:numRef>
              <c:f>'Interactive controls'!$H$77:$H$524</c:f>
              <c:numCache>
                <c:formatCode>General</c:formatCode>
                <c:ptCount val="448"/>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-5</c:v>
                </c:pt>
                <c:pt idx="24">
                  <c:v>-5</c:v>
                </c:pt>
                <c:pt idx="25">
                  <c:v>-5</c:v>
                </c:pt>
                <c:pt idx="26">
                  <c:v>-5</c:v>
                </c:pt>
                <c:pt idx="27">
                  <c:v>-5</c:v>
                </c:pt>
                <c:pt idx="28">
                  <c:v>-5</c:v>
                </c:pt>
                <c:pt idx="29">
                  <c:v>-5</c:v>
                </c:pt>
                <c:pt idx="30">
                  <c:v>-5</c:v>
                </c:pt>
                <c:pt idx="31">
                  <c:v>-5</c:v>
                </c:pt>
                <c:pt idx="32">
                  <c:v>-5</c:v>
                </c:pt>
                <c:pt idx="33">
                  <c:v>-5</c:v>
                </c:pt>
                <c:pt idx="34">
                  <c:v>-5</c:v>
                </c:pt>
                <c:pt idx="35">
                  <c:v>-5</c:v>
                </c:pt>
                <c:pt idx="36">
                  <c:v>-5</c:v>
                </c:pt>
                <c:pt idx="37">
                  <c:v>6</c:v>
                </c:pt>
                <c:pt idx="38">
                  <c:v>6</c:v>
                </c:pt>
                <c:pt idx="39">
                  <c:v>6</c:v>
                </c:pt>
                <c:pt idx="40">
                  <c:v>6</c:v>
                </c:pt>
                <c:pt idx="41">
                  <c:v>6</c:v>
                </c:pt>
                <c:pt idx="42">
                  <c:v>6</c:v>
                </c:pt>
                <c:pt idx="43">
                  <c:v>6</c:v>
                </c:pt>
                <c:pt idx="44">
                  <c:v>6</c:v>
                </c:pt>
                <c:pt idx="45">
                  <c:v>6</c:v>
                </c:pt>
                <c:pt idx="46">
                  <c:v>6</c:v>
                </c:pt>
                <c:pt idx="47">
                  <c:v>6</c:v>
                </c:pt>
                <c:pt idx="48">
                  <c:v>6</c:v>
                </c:pt>
                <c:pt idx="49">
                  <c:v>6</c:v>
                </c:pt>
                <c:pt idx="50">
                  <c:v>6</c:v>
                </c:pt>
                <c:pt idx="51">
                  <c:v>6</c:v>
                </c:pt>
                <c:pt idx="52">
                  <c:v>6</c:v>
                </c:pt>
                <c:pt idx="53">
                  <c:v>6</c:v>
                </c:pt>
                <c:pt idx="54">
                  <c:v>6</c:v>
                </c:pt>
                <c:pt idx="55">
                  <c:v>6</c:v>
                </c:pt>
                <c:pt idx="56">
                  <c:v>6</c:v>
                </c:pt>
                <c:pt idx="57">
                  <c:v>6</c:v>
                </c:pt>
                <c:pt idx="58">
                  <c:v>6</c:v>
                </c:pt>
                <c:pt idx="59">
                  <c:v>6</c:v>
                </c:pt>
                <c:pt idx="60">
                  <c:v>6</c:v>
                </c:pt>
                <c:pt idx="61">
                  <c:v>6</c:v>
                </c:pt>
                <c:pt idx="62">
                  <c:v>6</c:v>
                </c:pt>
                <c:pt idx="63">
                  <c:v>6</c:v>
                </c:pt>
                <c:pt idx="64">
                  <c:v>12</c:v>
                </c:pt>
                <c:pt idx="65">
                  <c:v>12</c:v>
                </c:pt>
                <c:pt idx="66">
                  <c:v>12</c:v>
                </c:pt>
                <c:pt idx="67">
                  <c:v>12</c:v>
                </c:pt>
                <c:pt idx="68">
                  <c:v>12</c:v>
                </c:pt>
                <c:pt idx="69">
                  <c:v>12</c:v>
                </c:pt>
                <c:pt idx="70">
                  <c:v>12</c:v>
                </c:pt>
                <c:pt idx="71">
                  <c:v>12</c:v>
                </c:pt>
                <c:pt idx="72">
                  <c:v>12</c:v>
                </c:pt>
                <c:pt idx="73">
                  <c:v>12</c:v>
                </c:pt>
                <c:pt idx="74">
                  <c:v>12</c:v>
                </c:pt>
                <c:pt idx="75">
                  <c:v>12</c:v>
                </c:pt>
                <c:pt idx="76">
                  <c:v>12</c:v>
                </c:pt>
                <c:pt idx="77">
                  <c:v>12</c:v>
                </c:pt>
                <c:pt idx="78">
                  <c:v>12</c:v>
                </c:pt>
                <c:pt idx="79">
                  <c:v>12</c:v>
                </c:pt>
                <c:pt idx="80">
                  <c:v>12</c:v>
                </c:pt>
                <c:pt idx="81">
                  <c:v>12</c:v>
                </c:pt>
                <c:pt idx="82">
                  <c:v>12</c:v>
                </c:pt>
                <c:pt idx="83">
                  <c:v>12</c:v>
                </c:pt>
                <c:pt idx="84">
                  <c:v>12</c:v>
                </c:pt>
                <c:pt idx="85">
                  <c:v>12</c:v>
                </c:pt>
                <c:pt idx="86">
                  <c:v>12</c:v>
                </c:pt>
                <c:pt idx="87">
                  <c:v>-5</c:v>
                </c:pt>
                <c:pt idx="88">
                  <c:v>-5</c:v>
                </c:pt>
                <c:pt idx="89">
                  <c:v>-5</c:v>
                </c:pt>
                <c:pt idx="90">
                  <c:v>-5</c:v>
                </c:pt>
                <c:pt idx="91">
                  <c:v>-5</c:v>
                </c:pt>
                <c:pt idx="92">
                  <c:v>-5</c:v>
                </c:pt>
                <c:pt idx="93">
                  <c:v>-5</c:v>
                </c:pt>
                <c:pt idx="94">
                  <c:v>-5</c:v>
                </c:pt>
                <c:pt idx="95">
                  <c:v>-5</c:v>
                </c:pt>
                <c:pt idx="96">
                  <c:v>-5</c:v>
                </c:pt>
                <c:pt idx="97">
                  <c:v>-5</c:v>
                </c:pt>
                <c:pt idx="98">
                  <c:v>-5</c:v>
                </c:pt>
                <c:pt idx="99">
                  <c:v>-5</c:v>
                </c:pt>
                <c:pt idx="100">
                  <c:v>-5</c:v>
                </c:pt>
                <c:pt idx="101">
                  <c:v>12</c:v>
                </c:pt>
                <c:pt idx="102">
                  <c:v>12</c:v>
                </c:pt>
                <c:pt idx="103">
                  <c:v>12</c:v>
                </c:pt>
                <c:pt idx="104">
                  <c:v>12</c:v>
                </c:pt>
                <c:pt idx="105">
                  <c:v>12</c:v>
                </c:pt>
                <c:pt idx="106">
                  <c:v>12</c:v>
                </c:pt>
                <c:pt idx="107">
                  <c:v>12</c:v>
                </c:pt>
                <c:pt idx="108">
                  <c:v>12</c:v>
                </c:pt>
                <c:pt idx="109">
                  <c:v>12</c:v>
                </c:pt>
                <c:pt idx="110">
                  <c:v>12</c:v>
                </c:pt>
                <c:pt idx="111">
                  <c:v>12</c:v>
                </c:pt>
                <c:pt idx="112">
                  <c:v>12</c:v>
                </c:pt>
                <c:pt idx="113">
                  <c:v>12</c:v>
                </c:pt>
                <c:pt idx="114">
                  <c:v>12</c:v>
                </c:pt>
                <c:pt idx="115">
                  <c:v>12</c:v>
                </c:pt>
                <c:pt idx="116">
                  <c:v>12</c:v>
                </c:pt>
                <c:pt idx="117">
                  <c:v>12</c:v>
                </c:pt>
                <c:pt idx="118">
                  <c:v>12</c:v>
                </c:pt>
                <c:pt idx="119">
                  <c:v>12</c:v>
                </c:pt>
                <c:pt idx="120">
                  <c:v>12</c:v>
                </c:pt>
                <c:pt idx="121">
                  <c:v>12</c:v>
                </c:pt>
                <c:pt idx="122">
                  <c:v>12</c:v>
                </c:pt>
                <c:pt idx="123">
                  <c:v>12</c:v>
                </c:pt>
                <c:pt idx="124">
                  <c:v>12</c:v>
                </c:pt>
                <c:pt idx="125">
                  <c:v>12</c:v>
                </c:pt>
                <c:pt idx="126">
                  <c:v>12</c:v>
                </c:pt>
                <c:pt idx="127">
                  <c:v>12</c:v>
                </c:pt>
                <c:pt idx="128">
                  <c:v>14</c:v>
                </c:pt>
                <c:pt idx="129">
                  <c:v>14</c:v>
                </c:pt>
                <c:pt idx="130">
                  <c:v>14</c:v>
                </c:pt>
                <c:pt idx="131">
                  <c:v>14</c:v>
                </c:pt>
                <c:pt idx="132">
                  <c:v>14</c:v>
                </c:pt>
                <c:pt idx="133">
                  <c:v>14</c:v>
                </c:pt>
                <c:pt idx="134">
                  <c:v>14</c:v>
                </c:pt>
                <c:pt idx="135">
                  <c:v>14</c:v>
                </c:pt>
                <c:pt idx="136">
                  <c:v>14</c:v>
                </c:pt>
                <c:pt idx="137">
                  <c:v>14</c:v>
                </c:pt>
                <c:pt idx="138">
                  <c:v>14</c:v>
                </c:pt>
                <c:pt idx="139">
                  <c:v>14</c:v>
                </c:pt>
                <c:pt idx="140">
                  <c:v>14</c:v>
                </c:pt>
                <c:pt idx="141">
                  <c:v>14</c:v>
                </c:pt>
                <c:pt idx="142">
                  <c:v>14</c:v>
                </c:pt>
                <c:pt idx="143">
                  <c:v>14</c:v>
                </c:pt>
                <c:pt idx="144">
                  <c:v>14</c:v>
                </c:pt>
                <c:pt idx="145">
                  <c:v>14</c:v>
                </c:pt>
                <c:pt idx="146">
                  <c:v>14</c:v>
                </c:pt>
                <c:pt idx="147">
                  <c:v>14</c:v>
                </c:pt>
                <c:pt idx="148">
                  <c:v>14</c:v>
                </c:pt>
                <c:pt idx="149">
                  <c:v>14</c:v>
                </c:pt>
                <c:pt idx="150">
                  <c:v>14</c:v>
                </c:pt>
                <c:pt idx="151">
                  <c:v>-5</c:v>
                </c:pt>
                <c:pt idx="152">
                  <c:v>-5</c:v>
                </c:pt>
                <c:pt idx="153">
                  <c:v>-5</c:v>
                </c:pt>
                <c:pt idx="154">
                  <c:v>-5</c:v>
                </c:pt>
                <c:pt idx="155">
                  <c:v>-5</c:v>
                </c:pt>
                <c:pt idx="156">
                  <c:v>-5</c:v>
                </c:pt>
                <c:pt idx="157">
                  <c:v>-5</c:v>
                </c:pt>
                <c:pt idx="158">
                  <c:v>-5</c:v>
                </c:pt>
                <c:pt idx="159">
                  <c:v>-5</c:v>
                </c:pt>
                <c:pt idx="160">
                  <c:v>-5</c:v>
                </c:pt>
                <c:pt idx="161">
                  <c:v>-5</c:v>
                </c:pt>
                <c:pt idx="162">
                  <c:v>-5</c:v>
                </c:pt>
                <c:pt idx="163">
                  <c:v>-5</c:v>
                </c:pt>
                <c:pt idx="164">
                  <c:v>-5</c:v>
                </c:pt>
                <c:pt idx="165">
                  <c:v>14</c:v>
                </c:pt>
                <c:pt idx="166">
                  <c:v>14</c:v>
                </c:pt>
                <c:pt idx="167">
                  <c:v>14</c:v>
                </c:pt>
                <c:pt idx="168">
                  <c:v>14</c:v>
                </c:pt>
                <c:pt idx="169">
                  <c:v>14</c:v>
                </c:pt>
                <c:pt idx="170">
                  <c:v>14</c:v>
                </c:pt>
                <c:pt idx="171">
                  <c:v>14</c:v>
                </c:pt>
                <c:pt idx="172">
                  <c:v>14</c:v>
                </c:pt>
                <c:pt idx="173">
                  <c:v>14</c:v>
                </c:pt>
                <c:pt idx="174">
                  <c:v>14</c:v>
                </c:pt>
                <c:pt idx="175">
                  <c:v>14</c:v>
                </c:pt>
                <c:pt idx="176">
                  <c:v>14</c:v>
                </c:pt>
                <c:pt idx="177">
                  <c:v>14</c:v>
                </c:pt>
                <c:pt idx="178">
                  <c:v>14</c:v>
                </c:pt>
                <c:pt idx="179">
                  <c:v>14</c:v>
                </c:pt>
                <c:pt idx="180">
                  <c:v>14</c:v>
                </c:pt>
                <c:pt idx="181">
                  <c:v>14</c:v>
                </c:pt>
                <c:pt idx="182">
                  <c:v>14</c:v>
                </c:pt>
                <c:pt idx="183">
                  <c:v>14</c:v>
                </c:pt>
                <c:pt idx="184">
                  <c:v>14</c:v>
                </c:pt>
                <c:pt idx="185">
                  <c:v>14</c:v>
                </c:pt>
                <c:pt idx="186">
                  <c:v>14</c:v>
                </c:pt>
                <c:pt idx="187">
                  <c:v>14</c:v>
                </c:pt>
                <c:pt idx="188">
                  <c:v>14</c:v>
                </c:pt>
                <c:pt idx="189">
                  <c:v>14</c:v>
                </c:pt>
                <c:pt idx="190">
                  <c:v>14</c:v>
                </c:pt>
                <c:pt idx="191">
                  <c:v>14</c:v>
                </c:pt>
                <c:pt idx="192">
                  <c:v>8</c:v>
                </c:pt>
                <c:pt idx="193">
                  <c:v>8</c:v>
                </c:pt>
                <c:pt idx="194">
                  <c:v>8</c:v>
                </c:pt>
                <c:pt idx="195">
                  <c:v>8</c:v>
                </c:pt>
                <c:pt idx="196">
                  <c:v>8</c:v>
                </c:pt>
                <c:pt idx="197">
                  <c:v>8</c:v>
                </c:pt>
                <c:pt idx="198">
                  <c:v>8</c:v>
                </c:pt>
                <c:pt idx="199">
                  <c:v>8</c:v>
                </c:pt>
                <c:pt idx="200">
                  <c:v>8</c:v>
                </c:pt>
                <c:pt idx="201">
                  <c:v>8</c:v>
                </c:pt>
                <c:pt idx="202">
                  <c:v>8</c:v>
                </c:pt>
                <c:pt idx="203">
                  <c:v>8</c:v>
                </c:pt>
                <c:pt idx="204">
                  <c:v>8</c:v>
                </c:pt>
                <c:pt idx="205">
                  <c:v>8</c:v>
                </c:pt>
                <c:pt idx="206">
                  <c:v>8</c:v>
                </c:pt>
                <c:pt idx="207">
                  <c:v>8</c:v>
                </c:pt>
                <c:pt idx="208">
                  <c:v>8</c:v>
                </c:pt>
                <c:pt idx="209">
                  <c:v>8</c:v>
                </c:pt>
                <c:pt idx="210">
                  <c:v>8</c:v>
                </c:pt>
                <c:pt idx="211">
                  <c:v>8</c:v>
                </c:pt>
                <c:pt idx="212">
                  <c:v>8</c:v>
                </c:pt>
                <c:pt idx="213">
                  <c:v>8</c:v>
                </c:pt>
                <c:pt idx="214">
                  <c:v>8</c:v>
                </c:pt>
                <c:pt idx="215">
                  <c:v>-5</c:v>
                </c:pt>
                <c:pt idx="216">
                  <c:v>-5</c:v>
                </c:pt>
                <c:pt idx="217">
                  <c:v>-5</c:v>
                </c:pt>
                <c:pt idx="218">
                  <c:v>-5</c:v>
                </c:pt>
                <c:pt idx="219">
                  <c:v>-5</c:v>
                </c:pt>
                <c:pt idx="220">
                  <c:v>-5</c:v>
                </c:pt>
                <c:pt idx="221">
                  <c:v>-5</c:v>
                </c:pt>
                <c:pt idx="222">
                  <c:v>-5</c:v>
                </c:pt>
                <c:pt idx="223">
                  <c:v>-5</c:v>
                </c:pt>
                <c:pt idx="224">
                  <c:v>-5</c:v>
                </c:pt>
                <c:pt idx="225">
                  <c:v>-5</c:v>
                </c:pt>
                <c:pt idx="226">
                  <c:v>-5</c:v>
                </c:pt>
                <c:pt idx="227">
                  <c:v>-5</c:v>
                </c:pt>
                <c:pt idx="228">
                  <c:v>-5</c:v>
                </c:pt>
                <c:pt idx="229">
                  <c:v>8</c:v>
                </c:pt>
                <c:pt idx="230">
                  <c:v>8</c:v>
                </c:pt>
                <c:pt idx="231">
                  <c:v>8</c:v>
                </c:pt>
                <c:pt idx="232">
                  <c:v>8</c:v>
                </c:pt>
                <c:pt idx="233">
                  <c:v>8</c:v>
                </c:pt>
                <c:pt idx="234">
                  <c:v>8</c:v>
                </c:pt>
                <c:pt idx="235">
                  <c:v>8</c:v>
                </c:pt>
                <c:pt idx="236">
                  <c:v>8</c:v>
                </c:pt>
                <c:pt idx="237">
                  <c:v>8</c:v>
                </c:pt>
                <c:pt idx="238">
                  <c:v>8</c:v>
                </c:pt>
                <c:pt idx="239">
                  <c:v>8</c:v>
                </c:pt>
                <c:pt idx="240">
                  <c:v>8</c:v>
                </c:pt>
                <c:pt idx="241">
                  <c:v>8</c:v>
                </c:pt>
                <c:pt idx="242">
                  <c:v>8</c:v>
                </c:pt>
                <c:pt idx="243">
                  <c:v>8</c:v>
                </c:pt>
                <c:pt idx="244">
                  <c:v>8</c:v>
                </c:pt>
                <c:pt idx="245">
                  <c:v>8</c:v>
                </c:pt>
                <c:pt idx="246">
                  <c:v>8</c:v>
                </c:pt>
                <c:pt idx="247">
                  <c:v>8</c:v>
                </c:pt>
                <c:pt idx="248">
                  <c:v>8</c:v>
                </c:pt>
                <c:pt idx="249">
                  <c:v>8</c:v>
                </c:pt>
                <c:pt idx="250">
                  <c:v>8</c:v>
                </c:pt>
                <c:pt idx="251">
                  <c:v>8</c:v>
                </c:pt>
                <c:pt idx="252">
                  <c:v>8</c:v>
                </c:pt>
                <c:pt idx="253">
                  <c:v>8</c:v>
                </c:pt>
                <c:pt idx="254">
                  <c:v>8</c:v>
                </c:pt>
                <c:pt idx="255">
                  <c:v>8</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2</c:v>
                </c:pt>
                <c:pt idx="272">
                  <c:v>2</c:v>
                </c:pt>
                <c:pt idx="273">
                  <c:v>2</c:v>
                </c:pt>
                <c:pt idx="274">
                  <c:v>2</c:v>
                </c:pt>
                <c:pt idx="275">
                  <c:v>2</c:v>
                </c:pt>
                <c:pt idx="276">
                  <c:v>2</c:v>
                </c:pt>
                <c:pt idx="277">
                  <c:v>2</c:v>
                </c:pt>
                <c:pt idx="278">
                  <c:v>2</c:v>
                </c:pt>
                <c:pt idx="279">
                  <c:v>-5</c:v>
                </c:pt>
                <c:pt idx="280">
                  <c:v>-5</c:v>
                </c:pt>
                <c:pt idx="281">
                  <c:v>-5</c:v>
                </c:pt>
                <c:pt idx="282">
                  <c:v>-5</c:v>
                </c:pt>
                <c:pt idx="283">
                  <c:v>-5</c:v>
                </c:pt>
                <c:pt idx="284">
                  <c:v>-5</c:v>
                </c:pt>
                <c:pt idx="285">
                  <c:v>-5</c:v>
                </c:pt>
                <c:pt idx="286">
                  <c:v>-5</c:v>
                </c:pt>
                <c:pt idx="287">
                  <c:v>-5</c:v>
                </c:pt>
                <c:pt idx="288">
                  <c:v>-5</c:v>
                </c:pt>
                <c:pt idx="289">
                  <c:v>-5</c:v>
                </c:pt>
                <c:pt idx="290">
                  <c:v>-5</c:v>
                </c:pt>
                <c:pt idx="291">
                  <c:v>-5</c:v>
                </c:pt>
                <c:pt idx="292">
                  <c:v>-5</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2</c:v>
                </c:pt>
                <c:pt idx="317">
                  <c:v>2</c:v>
                </c:pt>
                <c:pt idx="318">
                  <c:v>2</c:v>
                </c:pt>
                <c:pt idx="319">
                  <c:v>2</c:v>
                </c:pt>
                <c:pt idx="320">
                  <c:v>4</c:v>
                </c:pt>
                <c:pt idx="321">
                  <c:v>4</c:v>
                </c:pt>
                <c:pt idx="322">
                  <c:v>4</c:v>
                </c:pt>
                <c:pt idx="323">
                  <c:v>4</c:v>
                </c:pt>
                <c:pt idx="324">
                  <c:v>4</c:v>
                </c:pt>
                <c:pt idx="325">
                  <c:v>4</c:v>
                </c:pt>
                <c:pt idx="326">
                  <c:v>4</c:v>
                </c:pt>
                <c:pt idx="327">
                  <c:v>4</c:v>
                </c:pt>
                <c:pt idx="328">
                  <c:v>4</c:v>
                </c:pt>
                <c:pt idx="329">
                  <c:v>4</c:v>
                </c:pt>
                <c:pt idx="330">
                  <c:v>4</c:v>
                </c:pt>
                <c:pt idx="331">
                  <c:v>4</c:v>
                </c:pt>
                <c:pt idx="332">
                  <c:v>4</c:v>
                </c:pt>
                <c:pt idx="333">
                  <c:v>4</c:v>
                </c:pt>
                <c:pt idx="334">
                  <c:v>4</c:v>
                </c:pt>
                <c:pt idx="335">
                  <c:v>4</c:v>
                </c:pt>
                <c:pt idx="336">
                  <c:v>4</c:v>
                </c:pt>
                <c:pt idx="337">
                  <c:v>4</c:v>
                </c:pt>
                <c:pt idx="338">
                  <c:v>4</c:v>
                </c:pt>
                <c:pt idx="339">
                  <c:v>4</c:v>
                </c:pt>
                <c:pt idx="340">
                  <c:v>4</c:v>
                </c:pt>
                <c:pt idx="341">
                  <c:v>4</c:v>
                </c:pt>
                <c:pt idx="342">
                  <c:v>4</c:v>
                </c:pt>
                <c:pt idx="343">
                  <c:v>-5</c:v>
                </c:pt>
                <c:pt idx="344">
                  <c:v>-5</c:v>
                </c:pt>
                <c:pt idx="345">
                  <c:v>-5</c:v>
                </c:pt>
                <c:pt idx="346">
                  <c:v>-5</c:v>
                </c:pt>
                <c:pt idx="347">
                  <c:v>-5</c:v>
                </c:pt>
                <c:pt idx="348">
                  <c:v>-5</c:v>
                </c:pt>
                <c:pt idx="349">
                  <c:v>-5</c:v>
                </c:pt>
                <c:pt idx="350">
                  <c:v>-5</c:v>
                </c:pt>
                <c:pt idx="351">
                  <c:v>-5</c:v>
                </c:pt>
                <c:pt idx="352">
                  <c:v>-5</c:v>
                </c:pt>
                <c:pt idx="353">
                  <c:v>-5</c:v>
                </c:pt>
                <c:pt idx="354">
                  <c:v>-5</c:v>
                </c:pt>
                <c:pt idx="355">
                  <c:v>-5</c:v>
                </c:pt>
                <c:pt idx="356">
                  <c:v>-5</c:v>
                </c:pt>
                <c:pt idx="357">
                  <c:v>4</c:v>
                </c:pt>
                <c:pt idx="358">
                  <c:v>4</c:v>
                </c:pt>
                <c:pt idx="359">
                  <c:v>4</c:v>
                </c:pt>
                <c:pt idx="360">
                  <c:v>4</c:v>
                </c:pt>
                <c:pt idx="361">
                  <c:v>4</c:v>
                </c:pt>
                <c:pt idx="362">
                  <c:v>4</c:v>
                </c:pt>
                <c:pt idx="363">
                  <c:v>4</c:v>
                </c:pt>
                <c:pt idx="364">
                  <c:v>4</c:v>
                </c:pt>
                <c:pt idx="365">
                  <c:v>4</c:v>
                </c:pt>
                <c:pt idx="366">
                  <c:v>4</c:v>
                </c:pt>
                <c:pt idx="367">
                  <c:v>4</c:v>
                </c:pt>
                <c:pt idx="368">
                  <c:v>4</c:v>
                </c:pt>
                <c:pt idx="369">
                  <c:v>4</c:v>
                </c:pt>
                <c:pt idx="370">
                  <c:v>4</c:v>
                </c:pt>
                <c:pt idx="371">
                  <c:v>4</c:v>
                </c:pt>
                <c:pt idx="372">
                  <c:v>4</c:v>
                </c:pt>
                <c:pt idx="373">
                  <c:v>4</c:v>
                </c:pt>
                <c:pt idx="374">
                  <c:v>4</c:v>
                </c:pt>
                <c:pt idx="375">
                  <c:v>4</c:v>
                </c:pt>
                <c:pt idx="376">
                  <c:v>4</c:v>
                </c:pt>
                <c:pt idx="377">
                  <c:v>4</c:v>
                </c:pt>
                <c:pt idx="378">
                  <c:v>4</c:v>
                </c:pt>
                <c:pt idx="379">
                  <c:v>4</c:v>
                </c:pt>
                <c:pt idx="380">
                  <c:v>4</c:v>
                </c:pt>
                <c:pt idx="381">
                  <c:v>4</c:v>
                </c:pt>
                <c:pt idx="382">
                  <c:v>4</c:v>
                </c:pt>
                <c:pt idx="383">
                  <c:v>4</c:v>
                </c:pt>
                <c:pt idx="384">
                  <c:v>10</c:v>
                </c:pt>
                <c:pt idx="385">
                  <c:v>10</c:v>
                </c:pt>
                <c:pt idx="386">
                  <c:v>10</c:v>
                </c:pt>
                <c:pt idx="387">
                  <c:v>10</c:v>
                </c:pt>
                <c:pt idx="388">
                  <c:v>10</c:v>
                </c:pt>
                <c:pt idx="389">
                  <c:v>10</c:v>
                </c:pt>
                <c:pt idx="390">
                  <c:v>10</c:v>
                </c:pt>
                <c:pt idx="391">
                  <c:v>10</c:v>
                </c:pt>
                <c:pt idx="392">
                  <c:v>10</c:v>
                </c:pt>
                <c:pt idx="393">
                  <c:v>10</c:v>
                </c:pt>
                <c:pt idx="394">
                  <c:v>10</c:v>
                </c:pt>
                <c:pt idx="395">
                  <c:v>10</c:v>
                </c:pt>
                <c:pt idx="396">
                  <c:v>10</c:v>
                </c:pt>
                <c:pt idx="397">
                  <c:v>10</c:v>
                </c:pt>
                <c:pt idx="398">
                  <c:v>10</c:v>
                </c:pt>
                <c:pt idx="399">
                  <c:v>10</c:v>
                </c:pt>
                <c:pt idx="400">
                  <c:v>10</c:v>
                </c:pt>
                <c:pt idx="401">
                  <c:v>10</c:v>
                </c:pt>
                <c:pt idx="402">
                  <c:v>10</c:v>
                </c:pt>
                <c:pt idx="403">
                  <c:v>10</c:v>
                </c:pt>
                <c:pt idx="404">
                  <c:v>10</c:v>
                </c:pt>
                <c:pt idx="405">
                  <c:v>10</c:v>
                </c:pt>
                <c:pt idx="406">
                  <c:v>10</c:v>
                </c:pt>
                <c:pt idx="407">
                  <c:v>-5</c:v>
                </c:pt>
                <c:pt idx="408">
                  <c:v>-5</c:v>
                </c:pt>
                <c:pt idx="409">
                  <c:v>-5</c:v>
                </c:pt>
                <c:pt idx="410">
                  <c:v>-5</c:v>
                </c:pt>
                <c:pt idx="411">
                  <c:v>-5</c:v>
                </c:pt>
                <c:pt idx="412">
                  <c:v>-5</c:v>
                </c:pt>
                <c:pt idx="413">
                  <c:v>-5</c:v>
                </c:pt>
                <c:pt idx="414">
                  <c:v>-5</c:v>
                </c:pt>
                <c:pt idx="415">
                  <c:v>-5</c:v>
                </c:pt>
                <c:pt idx="416">
                  <c:v>-5</c:v>
                </c:pt>
                <c:pt idx="417">
                  <c:v>-5</c:v>
                </c:pt>
                <c:pt idx="418">
                  <c:v>-5</c:v>
                </c:pt>
                <c:pt idx="419">
                  <c:v>-5</c:v>
                </c:pt>
                <c:pt idx="420">
                  <c:v>-5</c:v>
                </c:pt>
                <c:pt idx="421">
                  <c:v>10</c:v>
                </c:pt>
                <c:pt idx="422">
                  <c:v>10</c:v>
                </c:pt>
                <c:pt idx="423">
                  <c:v>10</c:v>
                </c:pt>
                <c:pt idx="424">
                  <c:v>10</c:v>
                </c:pt>
                <c:pt idx="425">
                  <c:v>10</c:v>
                </c:pt>
                <c:pt idx="426">
                  <c:v>10</c:v>
                </c:pt>
                <c:pt idx="427">
                  <c:v>10</c:v>
                </c:pt>
                <c:pt idx="428">
                  <c:v>10</c:v>
                </c:pt>
                <c:pt idx="429">
                  <c:v>10</c:v>
                </c:pt>
                <c:pt idx="430">
                  <c:v>10</c:v>
                </c:pt>
                <c:pt idx="431">
                  <c:v>10</c:v>
                </c:pt>
                <c:pt idx="432">
                  <c:v>10</c:v>
                </c:pt>
                <c:pt idx="433">
                  <c:v>10</c:v>
                </c:pt>
                <c:pt idx="434">
                  <c:v>10</c:v>
                </c:pt>
                <c:pt idx="435">
                  <c:v>10</c:v>
                </c:pt>
                <c:pt idx="436">
                  <c:v>10</c:v>
                </c:pt>
                <c:pt idx="437">
                  <c:v>10</c:v>
                </c:pt>
                <c:pt idx="438">
                  <c:v>10</c:v>
                </c:pt>
                <c:pt idx="439">
                  <c:v>10</c:v>
                </c:pt>
                <c:pt idx="440">
                  <c:v>10</c:v>
                </c:pt>
                <c:pt idx="441">
                  <c:v>10</c:v>
                </c:pt>
                <c:pt idx="442">
                  <c:v>10</c:v>
                </c:pt>
                <c:pt idx="443">
                  <c:v>10</c:v>
                </c:pt>
                <c:pt idx="444">
                  <c:v>10</c:v>
                </c:pt>
                <c:pt idx="445">
                  <c:v>10</c:v>
                </c:pt>
                <c:pt idx="446">
                  <c:v>10</c:v>
                </c:pt>
                <c:pt idx="447">
                  <c:v>10</c:v>
                </c:pt>
              </c:numCache>
            </c:numRef>
          </c:yVal>
          <c:smooth val="0"/>
          <c:extLst>
            <c:ext xmlns:c16="http://schemas.microsoft.com/office/drawing/2014/chart" uri="{C3380CC4-5D6E-409C-BE32-E72D297353CC}">
              <c16:uniqueId val="{00000000-4C08-499F-8DC0-FB5110577AA3}"/>
            </c:ext>
          </c:extLst>
        </c:ser>
        <c:dLbls>
          <c:showLegendKey val="0"/>
          <c:showVal val="0"/>
          <c:showCatName val="0"/>
          <c:showSerName val="0"/>
          <c:showPercent val="0"/>
          <c:showBubbleSize val="0"/>
        </c:dLbls>
        <c:axId val="137489408"/>
        <c:axId val="137626368"/>
      </c:scatterChart>
      <c:scatterChart>
        <c:scatterStyle val="lineMarker"/>
        <c:varyColors val="0"/>
        <c:ser>
          <c:idx val="1"/>
          <c:order val="0"/>
          <c:tx>
            <c:v>Health Board</c:v>
          </c:tx>
          <c:spPr>
            <a:ln w="28575">
              <a:noFill/>
            </a:ln>
          </c:spPr>
          <c:marker>
            <c:symbol val="diamond"/>
            <c:size val="4"/>
            <c:spPr>
              <a:solidFill>
                <a:schemeClr val="tx2"/>
              </a:solidFill>
              <a:ln w="3175">
                <a:solidFill>
                  <a:schemeClr val="tx2"/>
                </a:solidFill>
              </a:ln>
            </c:spPr>
          </c:marker>
          <c:xVal>
            <c:numRef>
              <c:f>'Interactive controls'!$C$77:$C$524</c:f>
              <c:numCache>
                <c:formatCode>General</c:formatCode>
                <c:ptCount val="448"/>
                <c:pt idx="0">
                  <c:v>0.89081200000000005</c:v>
                </c:pt>
                <c:pt idx="1">
                  <c:v>-1.920358</c:v>
                </c:pt>
                <c:pt idx="2">
                  <c:v>-0.30106699999999997</c:v>
                </c:pt>
                <c:pt idx="3">
                  <c:v>1.512286</c:v>
                </c:pt>
                <c:pt idx="4">
                  <c:v>-0.47894029999999999</c:v>
                </c:pt>
                <c:pt idx="5">
                  <c:v>0.99300089999999996</c:v>
                </c:pt>
                <c:pt idx="6">
                  <c:v>-0.64270839999999996</c:v>
                </c:pt>
                <c:pt idx="7">
                  <c:v>-1.064157</c:v>
                </c:pt>
                <c:pt idx="8">
                  <c:v>-4.8970600000000003E-2</c:v>
                </c:pt>
                <c:pt idx="9">
                  <c:v>0.76938399999999996</c:v>
                </c:pt>
                <c:pt idx="10">
                  <c:v>0.57974680000000001</c:v>
                </c:pt>
                <c:pt idx="11">
                  <c:v>1.8766940000000001</c:v>
                </c:pt>
                <c:pt idx="12">
                  <c:v>0.84666220000000003</c:v>
                </c:pt>
                <c:pt idx="13">
                  <c:v>-0.28316849999999999</c:v>
                </c:pt>
                <c:pt idx="14">
                  <c:v>0.83155469999999998</c:v>
                </c:pt>
                <c:pt idx="15">
                  <c:v>0.12281789999999999</c:v>
                </c:pt>
                <c:pt idx="16">
                  <c:v>-1.3989609999999999</c:v>
                </c:pt>
                <c:pt idx="17">
                  <c:v>-2.2153290000000001</c:v>
                </c:pt>
                <c:pt idx="18">
                  <c:v>-0.71979340000000003</c:v>
                </c:pt>
                <c:pt idx="19">
                  <c:v>0.15629390000000001</c:v>
                </c:pt>
                <c:pt idx="20">
                  <c:v>0.37740410000000002</c:v>
                </c:pt>
                <c:pt idx="21">
                  <c:v>0.1104904</c:v>
                </c:pt>
                <c:pt idx="22">
                  <c:v>-0.2999001</c:v>
                </c:pt>
                <c:pt idx="23">
                  <c:v>0.34611839999999999</c:v>
                </c:pt>
                <c:pt idx="24">
                  <c:v>0.21220169999999999</c:v>
                </c:pt>
                <c:pt idx="25">
                  <c:v>0.22163859999999999</c:v>
                </c:pt>
                <c:pt idx="26">
                  <c:v>-0.37400349999999999</c:v>
                </c:pt>
                <c:pt idx="27">
                  <c:v>-0.24007239999999999</c:v>
                </c:pt>
                <c:pt idx="28">
                  <c:v>-3.9707399999999997E-2</c:v>
                </c:pt>
                <c:pt idx="29">
                  <c:v>-0.79345379999999999</c:v>
                </c:pt>
                <c:pt idx="30">
                  <c:v>0.44507069999999999</c:v>
                </c:pt>
                <c:pt idx="31">
                  <c:v>-9.2677399999999993E-2</c:v>
                </c:pt>
                <c:pt idx="32">
                  <c:v>-0.47408220000000001</c:v>
                </c:pt>
                <c:pt idx="33">
                  <c:v>1.7506539999999999</c:v>
                </c:pt>
                <c:pt idx="34">
                  <c:v>1.00134E-2</c:v>
                </c:pt>
                <c:pt idx="35">
                  <c:v>1.0538460000000001</c:v>
                </c:pt>
                <c:pt idx="36">
                  <c:v>0.62595699999999999</c:v>
                </c:pt>
                <c:pt idx="37">
                  <c:v>0.4996101</c:v>
                </c:pt>
                <c:pt idx="38">
                  <c:v>-1.6257429999999999</c:v>
                </c:pt>
                <c:pt idx="39">
                  <c:v>0.62669439999999998</c:v>
                </c:pt>
                <c:pt idx="40">
                  <c:v>0.28569840000000002</c:v>
                </c:pt>
                <c:pt idx="41">
                  <c:v>-1.1145849999999999</c:v>
                </c:pt>
                <c:pt idx="42">
                  <c:v>-8.6587499999999998E-2</c:v>
                </c:pt>
                <c:pt idx="43">
                  <c:v>7.8222600000000003E-2</c:v>
                </c:pt>
                <c:pt idx="44">
                  <c:v>-1.8039769999999999</c:v>
                </c:pt>
                <c:pt idx="45">
                  <c:v>-1.6540319999999999</c:v>
                </c:pt>
                <c:pt idx="46">
                  <c:v>1.30149</c:v>
                </c:pt>
                <c:pt idx="47">
                  <c:v>1.9745379999999999</c:v>
                </c:pt>
                <c:pt idx="48">
                  <c:v>1.014049</c:v>
                </c:pt>
                <c:pt idx="49">
                  <c:v>0.37079020000000001</c:v>
                </c:pt>
                <c:pt idx="50">
                  <c:v>2.6272829999999998</c:v>
                </c:pt>
                <c:pt idx="51">
                  <c:v>1.103432</c:v>
                </c:pt>
                <c:pt idx="52">
                  <c:v>1.1463829999999999</c:v>
                </c:pt>
                <c:pt idx="53">
                  <c:v>-0.57624070000000005</c:v>
                </c:pt>
                <c:pt idx="54">
                  <c:v>0.37509740000000003</c:v>
                </c:pt>
                <c:pt idx="55">
                  <c:v>-0.679091</c:v>
                </c:pt>
                <c:pt idx="56">
                  <c:v>-0.97982999999999998</c:v>
                </c:pt>
                <c:pt idx="57">
                  <c:v>-0.1181618</c:v>
                </c:pt>
                <c:pt idx="58">
                  <c:v>-1.0132760000000001</c:v>
                </c:pt>
                <c:pt idx="59">
                  <c:v>-0.50656350000000006</c:v>
                </c:pt>
                <c:pt idx="60">
                  <c:v>-1.481768</c:v>
                </c:pt>
                <c:pt idx="61">
                  <c:v>-0.88965059999999996</c:v>
                </c:pt>
                <c:pt idx="62">
                  <c:v>-0.65107970000000004</c:v>
                </c:pt>
                <c:pt idx="63">
                  <c:v>-0.56798150000000003</c:v>
                </c:pt>
                <c:pt idx="64">
                  <c:v>1.4638139999999999</c:v>
                </c:pt>
                <c:pt idx="65">
                  <c:v>-0.52596770000000004</c:v>
                </c:pt>
                <c:pt idx="66">
                  <c:v>0.4503335</c:v>
                </c:pt>
                <c:pt idx="67">
                  <c:v>1.8578300000000001</c:v>
                </c:pt>
                <c:pt idx="68">
                  <c:v>1.2816270000000001</c:v>
                </c:pt>
                <c:pt idx="69">
                  <c:v>1.302832</c:v>
                </c:pt>
                <c:pt idx="70">
                  <c:v>-2.8145000000000002E-3</c:v>
                </c:pt>
                <c:pt idx="71">
                  <c:v>2.249066</c:v>
                </c:pt>
                <c:pt idx="72">
                  <c:v>1.9866980000000001</c:v>
                </c:pt>
                <c:pt idx="73">
                  <c:v>0.38293129999999997</c:v>
                </c:pt>
                <c:pt idx="74">
                  <c:v>1.358722</c:v>
                </c:pt>
                <c:pt idx="75">
                  <c:v>-1.852225</c:v>
                </c:pt>
                <c:pt idx="76">
                  <c:v>0.22543759999999999</c:v>
                </c:pt>
                <c:pt idx="77">
                  <c:v>-0.90797819999999996</c:v>
                </c:pt>
                <c:pt idx="78">
                  <c:v>9.6791799999999997E-2</c:v>
                </c:pt>
                <c:pt idx="79">
                  <c:v>-0.93138019999999999</c:v>
                </c:pt>
                <c:pt idx="80">
                  <c:v>-0.42223509999999997</c:v>
                </c:pt>
                <c:pt idx="81">
                  <c:v>-0.34609259999999997</c:v>
                </c:pt>
                <c:pt idx="82">
                  <c:v>-0.2158388</c:v>
                </c:pt>
                <c:pt idx="83">
                  <c:v>0.2598008</c:v>
                </c:pt>
                <c:pt idx="84">
                  <c:v>-0.25840930000000001</c:v>
                </c:pt>
                <c:pt idx="85">
                  <c:v>1.0000359999999999</c:v>
                </c:pt>
                <c:pt idx="86">
                  <c:v>1.1410990000000001</c:v>
                </c:pt>
                <c:pt idx="87">
                  <c:v>1.7868390000000001</c:v>
                </c:pt>
                <c:pt idx="88">
                  <c:v>0.23715220000000001</c:v>
                </c:pt>
                <c:pt idx="89">
                  <c:v>-1.1459170000000001</c:v>
                </c:pt>
                <c:pt idx="90">
                  <c:v>0.235819</c:v>
                </c:pt>
                <c:pt idx="91">
                  <c:v>-0.73019279999999998</c:v>
                </c:pt>
                <c:pt idx="92">
                  <c:v>-0.31653969999999998</c:v>
                </c:pt>
                <c:pt idx="93">
                  <c:v>-0.94042400000000004</c:v>
                </c:pt>
                <c:pt idx="94">
                  <c:v>-0.30325039999999998</c:v>
                </c:pt>
                <c:pt idx="95">
                  <c:v>0.43491990000000003</c:v>
                </c:pt>
                <c:pt idx="96">
                  <c:v>0.76974909999999996</c:v>
                </c:pt>
                <c:pt idx="97">
                  <c:v>9.7388100000000005E-2</c:v>
                </c:pt>
                <c:pt idx="98">
                  <c:v>-8.1834000000000004E-3</c:v>
                </c:pt>
                <c:pt idx="99">
                  <c:v>1.211716</c:v>
                </c:pt>
                <c:pt idx="100">
                  <c:v>-0.1509837</c:v>
                </c:pt>
                <c:pt idx="101">
                  <c:v>0.58986649999999996</c:v>
                </c:pt>
                <c:pt idx="102">
                  <c:v>0.15622069999999999</c:v>
                </c:pt>
                <c:pt idx="103">
                  <c:v>-1.564743</c:v>
                </c:pt>
                <c:pt idx="104">
                  <c:v>1.5449790000000001</c:v>
                </c:pt>
                <c:pt idx="105">
                  <c:v>0.36560930000000003</c:v>
                </c:pt>
                <c:pt idx="106">
                  <c:v>1.2241679999999999</c:v>
                </c:pt>
                <c:pt idx="107">
                  <c:v>-0.89889229999999998</c:v>
                </c:pt>
                <c:pt idx="108">
                  <c:v>-0.3090813</c:v>
                </c:pt>
                <c:pt idx="109">
                  <c:v>-0.51279010000000003</c:v>
                </c:pt>
                <c:pt idx="110">
                  <c:v>-0.84730530000000004</c:v>
                </c:pt>
                <c:pt idx="111">
                  <c:v>-1.7020960000000001</c:v>
                </c:pt>
                <c:pt idx="112">
                  <c:v>-1.846835</c:v>
                </c:pt>
                <c:pt idx="113">
                  <c:v>-0.51548660000000002</c:v>
                </c:pt>
                <c:pt idx="114">
                  <c:v>-0.86655219999999999</c:v>
                </c:pt>
                <c:pt idx="115">
                  <c:v>-0.46870079999999997</c:v>
                </c:pt>
                <c:pt idx="116">
                  <c:v>-0.41678470000000001</c:v>
                </c:pt>
                <c:pt idx="117">
                  <c:v>-0.69266810000000001</c:v>
                </c:pt>
                <c:pt idx="118">
                  <c:v>1.350311</c:v>
                </c:pt>
                <c:pt idx="119">
                  <c:v>-0.73427229999999999</c:v>
                </c:pt>
                <c:pt idx="120">
                  <c:v>-2.0696490000000001</c:v>
                </c:pt>
                <c:pt idx="121">
                  <c:v>0.410686</c:v>
                </c:pt>
                <c:pt idx="122">
                  <c:v>-0.92910340000000002</c:v>
                </c:pt>
                <c:pt idx="123">
                  <c:v>-0.84344620000000003</c:v>
                </c:pt>
                <c:pt idx="124">
                  <c:v>0.20043530000000001</c:v>
                </c:pt>
                <c:pt idx="125">
                  <c:v>-0.66399399999999997</c:v>
                </c:pt>
                <c:pt idx="126">
                  <c:v>-0.53276480000000004</c:v>
                </c:pt>
                <c:pt idx="127">
                  <c:v>-0.19889280000000001</c:v>
                </c:pt>
                <c:pt idx="128">
                  <c:v>0.75104309999999996</c:v>
                </c:pt>
                <c:pt idx="129">
                  <c:v>-2.9691900000000002</c:v>
                </c:pt>
                <c:pt idx="130">
                  <c:v>-0.25463930000000001</c:v>
                </c:pt>
                <c:pt idx="131">
                  <c:v>1.4542440000000001</c:v>
                </c:pt>
                <c:pt idx="132">
                  <c:v>-0.35175899999999999</c:v>
                </c:pt>
                <c:pt idx="133">
                  <c:v>-0.47332600000000002</c:v>
                </c:pt>
                <c:pt idx="134">
                  <c:v>-0.32636379999999998</c:v>
                </c:pt>
                <c:pt idx="135">
                  <c:v>-0.17336650000000001</c:v>
                </c:pt>
                <c:pt idx="136">
                  <c:v>-0.15095649999999999</c:v>
                </c:pt>
                <c:pt idx="137">
                  <c:v>0.25573050000000003</c:v>
                </c:pt>
                <c:pt idx="138">
                  <c:v>0.59844319999999995</c:v>
                </c:pt>
                <c:pt idx="139">
                  <c:v>1.859459</c:v>
                </c:pt>
                <c:pt idx="140">
                  <c:v>0.4335311</c:v>
                </c:pt>
                <c:pt idx="141">
                  <c:v>1.103909</c:v>
                </c:pt>
                <c:pt idx="142">
                  <c:v>1.399357</c:v>
                </c:pt>
                <c:pt idx="143">
                  <c:v>0.49368390000000001</c:v>
                </c:pt>
                <c:pt idx="144">
                  <c:v>-1.319285</c:v>
                </c:pt>
                <c:pt idx="145">
                  <c:v>-1.1037980000000001</c:v>
                </c:pt>
                <c:pt idx="146">
                  <c:v>5.6417599999999998E-2</c:v>
                </c:pt>
                <c:pt idx="147">
                  <c:v>0.21061160000000001</c:v>
                </c:pt>
                <c:pt idx="148">
                  <c:v>0.66871190000000003</c:v>
                </c:pt>
                <c:pt idx="149">
                  <c:v>0.64264019999999999</c:v>
                </c:pt>
                <c:pt idx="150">
                  <c:v>0.6754443</c:v>
                </c:pt>
                <c:pt idx="151">
                  <c:v>-0.84335800000000005</c:v>
                </c:pt>
                <c:pt idx="152">
                  <c:v>-0.90524490000000002</c:v>
                </c:pt>
                <c:pt idx="153">
                  <c:v>-0.66377229999999998</c:v>
                </c:pt>
                <c:pt idx="154">
                  <c:v>-0.85561500000000001</c:v>
                </c:pt>
                <c:pt idx="155">
                  <c:v>-1.0276350000000001</c:v>
                </c:pt>
                <c:pt idx="156">
                  <c:v>0.1346793</c:v>
                </c:pt>
                <c:pt idx="157">
                  <c:v>-0.65247880000000003</c:v>
                </c:pt>
                <c:pt idx="158">
                  <c:v>0.36180050000000002</c:v>
                </c:pt>
                <c:pt idx="159">
                  <c:v>-0.74738309999999997</c:v>
                </c:pt>
                <c:pt idx="160">
                  <c:v>-0.5885338</c:v>
                </c:pt>
                <c:pt idx="161">
                  <c:v>-0.32933259999999998</c:v>
                </c:pt>
                <c:pt idx="162">
                  <c:v>-7.1682200000000001E-2</c:v>
                </c:pt>
                <c:pt idx="163">
                  <c:v>0.57206570000000001</c:v>
                </c:pt>
                <c:pt idx="164">
                  <c:v>0.87668049999999997</c:v>
                </c:pt>
                <c:pt idx="165">
                  <c:v>0.78420480000000004</c:v>
                </c:pt>
                <c:pt idx="166">
                  <c:v>-0.52838450000000003</c:v>
                </c:pt>
                <c:pt idx="167">
                  <c:v>0.18104580000000001</c:v>
                </c:pt>
                <c:pt idx="168">
                  <c:v>0.25723649999999998</c:v>
                </c:pt>
                <c:pt idx="169">
                  <c:v>-1.0920289999999999</c:v>
                </c:pt>
                <c:pt idx="170">
                  <c:v>0.80026260000000005</c:v>
                </c:pt>
                <c:pt idx="171">
                  <c:v>0.51796279999999995</c:v>
                </c:pt>
                <c:pt idx="172">
                  <c:v>-1.2843899999999999</c:v>
                </c:pt>
                <c:pt idx="173">
                  <c:v>-1.305123</c:v>
                </c:pt>
                <c:pt idx="174">
                  <c:v>1.4014489999999999</c:v>
                </c:pt>
                <c:pt idx="175">
                  <c:v>1.488157</c:v>
                </c:pt>
                <c:pt idx="176">
                  <c:v>1.6521269999999999</c:v>
                </c:pt>
                <c:pt idx="177">
                  <c:v>0.77285000000000004</c:v>
                </c:pt>
                <c:pt idx="178">
                  <c:v>2.1825429999999999</c:v>
                </c:pt>
                <c:pt idx="179">
                  <c:v>1.1381110000000001</c:v>
                </c:pt>
                <c:pt idx="180">
                  <c:v>1.998904</c:v>
                </c:pt>
                <c:pt idx="181">
                  <c:v>-0.79337210000000002</c:v>
                </c:pt>
                <c:pt idx="182">
                  <c:v>-0.34148149999999999</c:v>
                </c:pt>
                <c:pt idx="183">
                  <c:v>-0.37909120000000002</c:v>
                </c:pt>
                <c:pt idx="184">
                  <c:v>-0.52859279999999997</c:v>
                </c:pt>
                <c:pt idx="185">
                  <c:v>0.19450200000000001</c:v>
                </c:pt>
                <c:pt idx="186">
                  <c:v>-0.46147080000000001</c:v>
                </c:pt>
                <c:pt idx="187">
                  <c:v>-1.3399049999999999</c:v>
                </c:pt>
                <c:pt idx="188">
                  <c:v>-0.9792573</c:v>
                </c:pt>
                <c:pt idx="189">
                  <c:v>-1.6838599999999999</c:v>
                </c:pt>
                <c:pt idx="190">
                  <c:v>-1.2829060000000001</c:v>
                </c:pt>
                <c:pt idx="191">
                  <c:v>-0.11314979999999999</c:v>
                </c:pt>
                <c:pt idx="192">
                  <c:v>1.0923259999999999</c:v>
                </c:pt>
                <c:pt idx="193">
                  <c:v>-1.625481</c:v>
                </c:pt>
                <c:pt idx="194">
                  <c:v>0.25248110000000001</c:v>
                </c:pt>
                <c:pt idx="195">
                  <c:v>2.431476</c:v>
                </c:pt>
                <c:pt idx="196">
                  <c:v>0.77865329999999999</c:v>
                </c:pt>
                <c:pt idx="197">
                  <c:v>0.69083839999999996</c:v>
                </c:pt>
                <c:pt idx="198">
                  <c:v>-0.31354019999999999</c:v>
                </c:pt>
                <c:pt idx="199">
                  <c:v>-0.4453048</c:v>
                </c:pt>
                <c:pt idx="200">
                  <c:v>-0.1636022</c:v>
                </c:pt>
                <c:pt idx="201">
                  <c:v>0.72399970000000002</c:v>
                </c:pt>
                <c:pt idx="202">
                  <c:v>0.39069769999999998</c:v>
                </c:pt>
                <c:pt idx="203">
                  <c:v>1.4332780000000001</c:v>
                </c:pt>
                <c:pt idx="204">
                  <c:v>1.250019</c:v>
                </c:pt>
                <c:pt idx="205">
                  <c:v>0.13258449999999999</c:v>
                </c:pt>
                <c:pt idx="206">
                  <c:v>1.514715</c:v>
                </c:pt>
                <c:pt idx="207">
                  <c:v>0.73469139999999999</c:v>
                </c:pt>
                <c:pt idx="208">
                  <c:v>-1.302538</c:v>
                </c:pt>
                <c:pt idx="209">
                  <c:v>-1.095567</c:v>
                </c:pt>
                <c:pt idx="210">
                  <c:v>-0.65401370000000003</c:v>
                </c:pt>
                <c:pt idx="211">
                  <c:v>0.93305159999999998</c:v>
                </c:pt>
                <c:pt idx="212">
                  <c:v>0.39858329999999997</c:v>
                </c:pt>
                <c:pt idx="213">
                  <c:v>0.81703999999999999</c:v>
                </c:pt>
                <c:pt idx="214">
                  <c:v>0.1358375</c:v>
                </c:pt>
                <c:pt idx="215">
                  <c:v>-0.52617630000000004</c:v>
                </c:pt>
                <c:pt idx="216">
                  <c:v>-1.0420389999999999</c:v>
                </c:pt>
                <c:pt idx="217">
                  <c:v>-0.52032800000000001</c:v>
                </c:pt>
                <c:pt idx="218">
                  <c:v>-0.28360299999999999</c:v>
                </c:pt>
                <c:pt idx="219">
                  <c:v>-0.87567740000000005</c:v>
                </c:pt>
                <c:pt idx="220">
                  <c:v>0.18279960000000001</c:v>
                </c:pt>
                <c:pt idx="221">
                  <c:v>-1.559045</c:v>
                </c:pt>
                <c:pt idx="222">
                  <c:v>7.7815999999999996E-3</c:v>
                </c:pt>
                <c:pt idx="223">
                  <c:v>-0.86158950000000001</c:v>
                </c:pt>
                <c:pt idx="224">
                  <c:v>-0.64218319999999995</c:v>
                </c:pt>
                <c:pt idx="225">
                  <c:v>1.46665</c:v>
                </c:pt>
                <c:pt idx="226">
                  <c:v>-0.389237</c:v>
                </c:pt>
                <c:pt idx="227">
                  <c:v>0.32748820000000001</c:v>
                </c:pt>
                <c:pt idx="228">
                  <c:v>0.47837350000000001</c:v>
                </c:pt>
                <c:pt idx="229">
                  <c:v>0.46607860000000001</c:v>
                </c:pt>
                <c:pt idx="230">
                  <c:v>-1.079526</c:v>
                </c:pt>
                <c:pt idx="231">
                  <c:v>-0.1227076</c:v>
                </c:pt>
                <c:pt idx="232">
                  <c:v>-6.8800299999999995E-2</c:v>
                </c:pt>
                <c:pt idx="233">
                  <c:v>-1.127597</c:v>
                </c:pt>
                <c:pt idx="234">
                  <c:v>4.7274799999999999E-2</c:v>
                </c:pt>
                <c:pt idx="235">
                  <c:v>-0.2117213</c:v>
                </c:pt>
                <c:pt idx="236">
                  <c:v>-1.2275119999999999</c:v>
                </c:pt>
                <c:pt idx="237">
                  <c:v>-1.163926</c:v>
                </c:pt>
                <c:pt idx="238">
                  <c:v>1.030065</c:v>
                </c:pt>
                <c:pt idx="239">
                  <c:v>2.2065899999999998</c:v>
                </c:pt>
                <c:pt idx="240">
                  <c:v>1.55352</c:v>
                </c:pt>
                <c:pt idx="241">
                  <c:v>0.48228480000000001</c:v>
                </c:pt>
                <c:pt idx="242">
                  <c:v>1.511979</c:v>
                </c:pt>
                <c:pt idx="243">
                  <c:v>-0.36102879999999998</c:v>
                </c:pt>
                <c:pt idx="244">
                  <c:v>1.5824279999999999</c:v>
                </c:pt>
                <c:pt idx="245">
                  <c:v>-0.24700269999999999</c:v>
                </c:pt>
                <c:pt idx="246">
                  <c:v>0.93588850000000001</c:v>
                </c:pt>
                <c:pt idx="247">
                  <c:v>0.75578990000000001</c:v>
                </c:pt>
                <c:pt idx="248">
                  <c:v>-0.88480919999999996</c:v>
                </c:pt>
                <c:pt idx="249">
                  <c:v>-1.042702</c:v>
                </c:pt>
                <c:pt idx="250">
                  <c:v>-0.99596850000000003</c:v>
                </c:pt>
                <c:pt idx="251">
                  <c:v>-0.84150469999999999</c:v>
                </c:pt>
                <c:pt idx="252">
                  <c:v>-1.061183</c:v>
                </c:pt>
                <c:pt idx="253">
                  <c:v>-1.7006330000000001</c:v>
                </c:pt>
                <c:pt idx="254">
                  <c:v>-1.060683</c:v>
                </c:pt>
                <c:pt idx="255">
                  <c:v>-1.2480439999999999</c:v>
                </c:pt>
                <c:pt idx="256">
                  <c:v>0.15954760000000001</c:v>
                </c:pt>
                <c:pt idx="257">
                  <c:v>-2.5357310000000002</c:v>
                </c:pt>
                <c:pt idx="258">
                  <c:v>0.39553929999999998</c:v>
                </c:pt>
                <c:pt idx="259">
                  <c:v>1.6922379999999999</c:v>
                </c:pt>
                <c:pt idx="260">
                  <c:v>2.0268199999999998</c:v>
                </c:pt>
                <c:pt idx="261">
                  <c:v>4.8283E-2</c:v>
                </c:pt>
                <c:pt idx="262">
                  <c:v>0.56602750000000002</c:v>
                </c:pt>
                <c:pt idx="263">
                  <c:v>0.1927123</c:v>
                </c:pt>
                <c:pt idx="264">
                  <c:v>0.1246249</c:v>
                </c:pt>
                <c:pt idx="265">
                  <c:v>0.99000540000000004</c:v>
                </c:pt>
                <c:pt idx="266">
                  <c:v>1.470896</c:v>
                </c:pt>
                <c:pt idx="267">
                  <c:v>1.912088</c:v>
                </c:pt>
                <c:pt idx="268">
                  <c:v>1.634679</c:v>
                </c:pt>
                <c:pt idx="269">
                  <c:v>-0.60201300000000002</c:v>
                </c:pt>
                <c:pt idx="270">
                  <c:v>0.73935390000000001</c:v>
                </c:pt>
                <c:pt idx="271">
                  <c:v>0.1660316</c:v>
                </c:pt>
                <c:pt idx="272">
                  <c:v>7.2675500000000004E-2</c:v>
                </c:pt>
                <c:pt idx="273">
                  <c:v>-2.090754</c:v>
                </c:pt>
                <c:pt idx="274">
                  <c:v>0.37281930000000002</c:v>
                </c:pt>
                <c:pt idx="275">
                  <c:v>-0.26692129999999997</c:v>
                </c:pt>
                <c:pt idx="276">
                  <c:v>0.1627632</c:v>
                </c:pt>
                <c:pt idx="277">
                  <c:v>0.44513999999999998</c:v>
                </c:pt>
                <c:pt idx="278">
                  <c:v>0.52125379999999999</c:v>
                </c:pt>
                <c:pt idx="279">
                  <c:v>0.20545939999999999</c:v>
                </c:pt>
                <c:pt idx="280">
                  <c:v>-4.7899999999999998E-2</c:v>
                </c:pt>
                <c:pt idx="281">
                  <c:v>-0.2461711</c:v>
                </c:pt>
                <c:pt idx="282">
                  <c:v>-1.2311970000000001</c:v>
                </c:pt>
                <c:pt idx="283">
                  <c:v>-0.26321689999999998</c:v>
                </c:pt>
                <c:pt idx="284">
                  <c:v>-2.1980599999999999E-2</c:v>
                </c:pt>
                <c:pt idx="285">
                  <c:v>-0.79287819999999998</c:v>
                </c:pt>
                <c:pt idx="286">
                  <c:v>-0.58131770000000005</c:v>
                </c:pt>
                <c:pt idx="287">
                  <c:v>-0.348524</c:v>
                </c:pt>
                <c:pt idx="288">
                  <c:v>-1.13849</c:v>
                </c:pt>
                <c:pt idx="289">
                  <c:v>-6.5081700000000006E-2</c:v>
                </c:pt>
                <c:pt idx="290">
                  <c:v>-0.42986479999999999</c:v>
                </c:pt>
                <c:pt idx="291">
                  <c:v>0.33834530000000002</c:v>
                </c:pt>
                <c:pt idx="292">
                  <c:v>4.2180599999999999E-2</c:v>
                </c:pt>
                <c:pt idx="293">
                  <c:v>0.33893830000000003</c:v>
                </c:pt>
                <c:pt idx="294">
                  <c:v>4.1051700000000003E-2</c:v>
                </c:pt>
                <c:pt idx="295">
                  <c:v>0.2285864</c:v>
                </c:pt>
                <c:pt idx="296">
                  <c:v>-0.21651210000000001</c:v>
                </c:pt>
                <c:pt idx="297">
                  <c:v>-0.91986659999999998</c:v>
                </c:pt>
                <c:pt idx="298">
                  <c:v>-0.6206469</c:v>
                </c:pt>
                <c:pt idx="299">
                  <c:v>0.10113800000000001</c:v>
                </c:pt>
                <c:pt idx="300">
                  <c:v>-1.362673</c:v>
                </c:pt>
                <c:pt idx="301">
                  <c:v>1.4520690000000001</c:v>
                </c:pt>
                <c:pt idx="302">
                  <c:v>1.184032</c:v>
                </c:pt>
                <c:pt idx="303">
                  <c:v>1.4581770000000001</c:v>
                </c:pt>
                <c:pt idx="304">
                  <c:v>-1.255034</c:v>
                </c:pt>
                <c:pt idx="305">
                  <c:v>-9.2777999999999999E-2</c:v>
                </c:pt>
                <c:pt idx="306">
                  <c:v>2.6609759999999998</c:v>
                </c:pt>
                <c:pt idx="307">
                  <c:v>-1.020705</c:v>
                </c:pt>
                <c:pt idx="308">
                  <c:v>-0.32409480000000002</c:v>
                </c:pt>
                <c:pt idx="309">
                  <c:v>-1.2486759999999999</c:v>
                </c:pt>
                <c:pt idx="310">
                  <c:v>3.9012100000000001E-2</c:v>
                </c:pt>
                <c:pt idx="311">
                  <c:v>-0.87516830000000001</c:v>
                </c:pt>
                <c:pt idx="312">
                  <c:v>0.93077120000000002</c:v>
                </c:pt>
                <c:pt idx="313">
                  <c:v>0.52594549999999995</c:v>
                </c:pt>
                <c:pt idx="314">
                  <c:v>-1.1467080000000001</c:v>
                </c:pt>
                <c:pt idx="315">
                  <c:v>-0.73617429999999995</c:v>
                </c:pt>
                <c:pt idx="316">
                  <c:v>-0.8555005</c:v>
                </c:pt>
                <c:pt idx="317">
                  <c:v>-0.4959113</c:v>
                </c:pt>
                <c:pt idx="318">
                  <c:v>-1.9512320000000001</c:v>
                </c:pt>
                <c:pt idx="319">
                  <c:v>0.54355960000000003</c:v>
                </c:pt>
                <c:pt idx="320">
                  <c:v>1.4029180000000001</c:v>
                </c:pt>
                <c:pt idx="321">
                  <c:v>-1.8952150000000001</c:v>
                </c:pt>
                <c:pt idx="322">
                  <c:v>-0.95328179999999996</c:v>
                </c:pt>
                <c:pt idx="323">
                  <c:v>1.6124879999999999</c:v>
                </c:pt>
                <c:pt idx="324">
                  <c:v>-5.3271699999999998E-2</c:v>
                </c:pt>
                <c:pt idx="325">
                  <c:v>-0.1350971</c:v>
                </c:pt>
                <c:pt idx="326">
                  <c:v>1.148236</c:v>
                </c:pt>
                <c:pt idx="327">
                  <c:v>0.70604630000000002</c:v>
                </c:pt>
                <c:pt idx="328">
                  <c:v>0.83535680000000001</c:v>
                </c:pt>
                <c:pt idx="329">
                  <c:v>1.3969499999999999</c:v>
                </c:pt>
                <c:pt idx="330">
                  <c:v>0.383216</c:v>
                </c:pt>
                <c:pt idx="331">
                  <c:v>0.28847</c:v>
                </c:pt>
                <c:pt idx="332">
                  <c:v>1.0575429999999999</c:v>
                </c:pt>
                <c:pt idx="333">
                  <c:v>0.16978389999999999</c:v>
                </c:pt>
                <c:pt idx="334">
                  <c:v>1.0268699999999999</c:v>
                </c:pt>
                <c:pt idx="335">
                  <c:v>-1.32832E-2</c:v>
                </c:pt>
                <c:pt idx="336">
                  <c:v>-1.138053</c:v>
                </c:pt>
                <c:pt idx="337">
                  <c:v>-1.848117</c:v>
                </c:pt>
                <c:pt idx="338">
                  <c:v>-0.42289359999999998</c:v>
                </c:pt>
                <c:pt idx="339">
                  <c:v>-1.3269400000000001E-2</c:v>
                </c:pt>
                <c:pt idx="340">
                  <c:v>0.2765822</c:v>
                </c:pt>
                <c:pt idx="341">
                  <c:v>0.2703778</c:v>
                </c:pt>
                <c:pt idx="342">
                  <c:v>1.070514</c:v>
                </c:pt>
                <c:pt idx="343">
                  <c:v>-0.73824239999999997</c:v>
                </c:pt>
                <c:pt idx="344">
                  <c:v>-0.69819339999999996</c:v>
                </c:pt>
                <c:pt idx="345">
                  <c:v>-0.26845619999999998</c:v>
                </c:pt>
                <c:pt idx="346">
                  <c:v>0.44471129999999998</c:v>
                </c:pt>
                <c:pt idx="347">
                  <c:v>-0.23848759999999999</c:v>
                </c:pt>
                <c:pt idx="348">
                  <c:v>-0.96750239999999998</c:v>
                </c:pt>
                <c:pt idx="349">
                  <c:v>-0.99412140000000004</c:v>
                </c:pt>
                <c:pt idx="350">
                  <c:v>-1.416849</c:v>
                </c:pt>
                <c:pt idx="351">
                  <c:v>0.1284679</c:v>
                </c:pt>
                <c:pt idx="352">
                  <c:v>-1.2093119999999999</c:v>
                </c:pt>
                <c:pt idx="353">
                  <c:v>0.85031299999999999</c:v>
                </c:pt>
                <c:pt idx="354">
                  <c:v>-0.34981889999999999</c:v>
                </c:pt>
                <c:pt idx="355">
                  <c:v>-0.43270110000000001</c:v>
                </c:pt>
                <c:pt idx="356">
                  <c:v>0.39264529999999997</c:v>
                </c:pt>
                <c:pt idx="357">
                  <c:v>0.5075672</c:v>
                </c:pt>
                <c:pt idx="358">
                  <c:v>-1.9159200000000001</c:v>
                </c:pt>
                <c:pt idx="359">
                  <c:v>-0.30526419999999999</c:v>
                </c:pt>
                <c:pt idx="360">
                  <c:v>-0.13667019999999999</c:v>
                </c:pt>
                <c:pt idx="361">
                  <c:v>-1.3009809999999999</c:v>
                </c:pt>
                <c:pt idx="362">
                  <c:v>0.65486460000000002</c:v>
                </c:pt>
                <c:pt idx="363">
                  <c:v>-0.83390229999999999</c:v>
                </c:pt>
                <c:pt idx="364">
                  <c:v>-1.3571089999999999</c:v>
                </c:pt>
                <c:pt idx="365">
                  <c:v>-1.6755720000000001</c:v>
                </c:pt>
                <c:pt idx="366">
                  <c:v>1.3035350000000001</c:v>
                </c:pt>
                <c:pt idx="367">
                  <c:v>1.7685200000000001</c:v>
                </c:pt>
                <c:pt idx="368">
                  <c:v>1.3923350000000001</c:v>
                </c:pt>
                <c:pt idx="369">
                  <c:v>0.82124129999999995</c:v>
                </c:pt>
                <c:pt idx="370">
                  <c:v>1.3828009999999999</c:v>
                </c:pt>
                <c:pt idx="371">
                  <c:v>5.2734900000000001E-2</c:v>
                </c:pt>
                <c:pt idx="372">
                  <c:v>2.605467</c:v>
                </c:pt>
                <c:pt idx="373">
                  <c:v>-0.31610440000000001</c:v>
                </c:pt>
                <c:pt idx="374">
                  <c:v>1.178461</c:v>
                </c:pt>
                <c:pt idx="375">
                  <c:v>1.4088699999999999E-2</c:v>
                </c:pt>
                <c:pt idx="376">
                  <c:v>-0.36222539999999998</c:v>
                </c:pt>
                <c:pt idx="377">
                  <c:v>-1.3340299999999999E-2</c:v>
                </c:pt>
                <c:pt idx="378">
                  <c:v>-0.44524920000000001</c:v>
                </c:pt>
                <c:pt idx="379">
                  <c:v>2.0800300000000001E-2</c:v>
                </c:pt>
                <c:pt idx="380">
                  <c:v>0.14357049999999999</c:v>
                </c:pt>
                <c:pt idx="381">
                  <c:v>-0.50071840000000001</c:v>
                </c:pt>
                <c:pt idx="382">
                  <c:v>-0.76102530000000002</c:v>
                </c:pt>
                <c:pt idx="383">
                  <c:v>-1.5971109999999999</c:v>
                </c:pt>
                <c:pt idx="384">
                  <c:v>1.6682440000000001</c:v>
                </c:pt>
                <c:pt idx="385">
                  <c:v>-1.5999049999999999</c:v>
                </c:pt>
                <c:pt idx="386">
                  <c:v>0.262239</c:v>
                </c:pt>
                <c:pt idx="387">
                  <c:v>1.4896780000000001</c:v>
                </c:pt>
                <c:pt idx="388">
                  <c:v>-0.27164349999999998</c:v>
                </c:pt>
                <c:pt idx="389">
                  <c:v>0.73895339999999998</c:v>
                </c:pt>
                <c:pt idx="390">
                  <c:v>0.68543259999999995</c:v>
                </c:pt>
                <c:pt idx="391">
                  <c:v>0.1176851</c:v>
                </c:pt>
                <c:pt idx="392">
                  <c:v>0.69863799999999998</c:v>
                </c:pt>
                <c:pt idx="393">
                  <c:v>1.145626</c:v>
                </c:pt>
                <c:pt idx="394">
                  <c:v>0.63590740000000001</c:v>
                </c:pt>
                <c:pt idx="395">
                  <c:v>1.6793549999999999</c:v>
                </c:pt>
                <c:pt idx="396">
                  <c:v>1.4521409999999999</c:v>
                </c:pt>
                <c:pt idx="397">
                  <c:v>0.65281239999999996</c:v>
                </c:pt>
                <c:pt idx="398">
                  <c:v>1.607367</c:v>
                </c:pt>
                <c:pt idx="399">
                  <c:v>0.63621280000000002</c:v>
                </c:pt>
                <c:pt idx="400">
                  <c:v>-0.70702509999999996</c:v>
                </c:pt>
                <c:pt idx="401">
                  <c:v>-0.50326649999999995</c:v>
                </c:pt>
                <c:pt idx="402">
                  <c:v>-6.66051E-2</c:v>
                </c:pt>
                <c:pt idx="403">
                  <c:v>1.334012</c:v>
                </c:pt>
                <c:pt idx="404">
                  <c:v>1.4760340000000001</c:v>
                </c:pt>
                <c:pt idx="405">
                  <c:v>1.1496710000000001</c:v>
                </c:pt>
                <c:pt idx="406">
                  <c:v>0.67719260000000003</c:v>
                </c:pt>
                <c:pt idx="407">
                  <c:v>-0.82528610000000002</c:v>
                </c:pt>
                <c:pt idx="408">
                  <c:v>-1.344705</c:v>
                </c:pt>
                <c:pt idx="409">
                  <c:v>-0.9343899</c:v>
                </c:pt>
                <c:pt idx="410">
                  <c:v>-0.60115850000000004</c:v>
                </c:pt>
                <c:pt idx="411">
                  <c:v>-1.364511</c:v>
                </c:pt>
                <c:pt idx="412">
                  <c:v>-0.38989629999999997</c:v>
                </c:pt>
                <c:pt idx="413">
                  <c:v>-1.303806</c:v>
                </c:pt>
                <c:pt idx="414">
                  <c:v>0.1316185</c:v>
                </c:pt>
                <c:pt idx="415">
                  <c:v>-1.2403470000000001</c:v>
                </c:pt>
                <c:pt idx="416">
                  <c:v>-0.95972789999999997</c:v>
                </c:pt>
                <c:pt idx="417">
                  <c:v>0.1029374</c:v>
                </c:pt>
                <c:pt idx="418">
                  <c:v>-0.79840460000000002</c:v>
                </c:pt>
                <c:pt idx="419">
                  <c:v>-0.55888930000000003</c:v>
                </c:pt>
                <c:pt idx="420">
                  <c:v>-0.4016652</c:v>
                </c:pt>
                <c:pt idx="421">
                  <c:v>0.53385539999999998</c:v>
                </c:pt>
                <c:pt idx="422">
                  <c:v>-1.2066680000000001</c:v>
                </c:pt>
                <c:pt idx="423">
                  <c:v>0.55007890000000004</c:v>
                </c:pt>
                <c:pt idx="424">
                  <c:v>0.65930350000000004</c:v>
                </c:pt>
                <c:pt idx="425">
                  <c:v>-1.240367</c:v>
                </c:pt>
                <c:pt idx="426">
                  <c:v>0.26325159999999997</c:v>
                </c:pt>
                <c:pt idx="427">
                  <c:v>2.7846690000000001</c:v>
                </c:pt>
                <c:pt idx="428">
                  <c:v>-1.0231939999999999</c:v>
                </c:pt>
                <c:pt idx="429">
                  <c:v>-1.5611090000000001</c:v>
                </c:pt>
                <c:pt idx="430">
                  <c:v>0.3932793</c:v>
                </c:pt>
                <c:pt idx="431">
                  <c:v>0.11836969999999999</c:v>
                </c:pt>
                <c:pt idx="432">
                  <c:v>0.4225854</c:v>
                </c:pt>
                <c:pt idx="433">
                  <c:v>0.42988009999999999</c:v>
                </c:pt>
                <c:pt idx="434">
                  <c:v>1.09514</c:v>
                </c:pt>
                <c:pt idx="435">
                  <c:v>1.1177400000000001E-2</c:v>
                </c:pt>
                <c:pt idx="436">
                  <c:v>0.47260419999999997</c:v>
                </c:pt>
                <c:pt idx="437">
                  <c:v>-0.33245249999999998</c:v>
                </c:pt>
                <c:pt idx="438">
                  <c:v>0.29258099999999998</c:v>
                </c:pt>
                <c:pt idx="439">
                  <c:v>0.64914479999999997</c:v>
                </c:pt>
                <c:pt idx="440">
                  <c:v>-1.2078009999999999</c:v>
                </c:pt>
                <c:pt idx="441">
                  <c:v>-0.71992020000000001</c:v>
                </c:pt>
                <c:pt idx="442">
                  <c:v>-1.0446070000000001</c:v>
                </c:pt>
                <c:pt idx="443">
                  <c:v>-0.57646169999999997</c:v>
                </c:pt>
                <c:pt idx="444">
                  <c:v>-0.77301070000000005</c:v>
                </c:pt>
                <c:pt idx="445">
                  <c:v>-1.4087989999999999</c:v>
                </c:pt>
                <c:pt idx="446">
                  <c:v>-1.342123</c:v>
                </c:pt>
                <c:pt idx="447">
                  <c:v>-0.70990569999999997</c:v>
                </c:pt>
              </c:numCache>
            </c:numRef>
          </c:xVal>
          <c:yVal>
            <c:numRef>
              <c:f>'Interactive controls'!$F$77:$F$524</c:f>
              <c:numCache>
                <c:formatCode>General</c:formatCode>
                <c:ptCount val="448"/>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6</c:v>
                </c:pt>
                <c:pt idx="24">
                  <c:v>6</c:v>
                </c:pt>
                <c:pt idx="25">
                  <c:v>6</c:v>
                </c:pt>
                <c:pt idx="26">
                  <c:v>6</c:v>
                </c:pt>
                <c:pt idx="27">
                  <c:v>6</c:v>
                </c:pt>
                <c:pt idx="28">
                  <c:v>6</c:v>
                </c:pt>
                <c:pt idx="29">
                  <c:v>6</c:v>
                </c:pt>
                <c:pt idx="30">
                  <c:v>6</c:v>
                </c:pt>
                <c:pt idx="31">
                  <c:v>6</c:v>
                </c:pt>
                <c:pt idx="32">
                  <c:v>6</c:v>
                </c:pt>
                <c:pt idx="33">
                  <c:v>6</c:v>
                </c:pt>
                <c:pt idx="34">
                  <c:v>6</c:v>
                </c:pt>
                <c:pt idx="35">
                  <c:v>6</c:v>
                </c:pt>
                <c:pt idx="36">
                  <c:v>6</c:v>
                </c:pt>
                <c:pt idx="37">
                  <c:v>-5</c:v>
                </c:pt>
                <c:pt idx="38">
                  <c:v>-5</c:v>
                </c:pt>
                <c:pt idx="39">
                  <c:v>-5</c:v>
                </c:pt>
                <c:pt idx="40">
                  <c:v>-5</c:v>
                </c:pt>
                <c:pt idx="41">
                  <c:v>-5</c:v>
                </c:pt>
                <c:pt idx="42">
                  <c:v>-5</c:v>
                </c:pt>
                <c:pt idx="43">
                  <c:v>-5</c:v>
                </c:pt>
                <c:pt idx="44">
                  <c:v>-5</c:v>
                </c:pt>
                <c:pt idx="45">
                  <c:v>-5</c:v>
                </c:pt>
                <c:pt idx="46">
                  <c:v>-5</c:v>
                </c:pt>
                <c:pt idx="47">
                  <c:v>-5</c:v>
                </c:pt>
                <c:pt idx="48">
                  <c:v>-5</c:v>
                </c:pt>
                <c:pt idx="49">
                  <c:v>-5</c:v>
                </c:pt>
                <c:pt idx="50">
                  <c:v>-5</c:v>
                </c:pt>
                <c:pt idx="51">
                  <c:v>-5</c:v>
                </c:pt>
                <c:pt idx="52">
                  <c:v>-5</c:v>
                </c:pt>
                <c:pt idx="53">
                  <c:v>-5</c:v>
                </c:pt>
                <c:pt idx="54">
                  <c:v>-5</c:v>
                </c:pt>
                <c:pt idx="55">
                  <c:v>-5</c:v>
                </c:pt>
                <c:pt idx="56">
                  <c:v>-5</c:v>
                </c:pt>
                <c:pt idx="57">
                  <c:v>-5</c:v>
                </c:pt>
                <c:pt idx="58">
                  <c:v>-5</c:v>
                </c:pt>
                <c:pt idx="59">
                  <c:v>-5</c:v>
                </c:pt>
                <c:pt idx="60">
                  <c:v>-5</c:v>
                </c:pt>
                <c:pt idx="61">
                  <c:v>-5</c:v>
                </c:pt>
                <c:pt idx="62">
                  <c:v>-5</c:v>
                </c:pt>
                <c:pt idx="63">
                  <c:v>-5</c:v>
                </c:pt>
                <c:pt idx="64">
                  <c:v>-5</c:v>
                </c:pt>
                <c:pt idx="65">
                  <c:v>-5</c:v>
                </c:pt>
                <c:pt idx="66">
                  <c:v>-5</c:v>
                </c:pt>
                <c:pt idx="67">
                  <c:v>-5</c:v>
                </c:pt>
                <c:pt idx="68">
                  <c:v>-5</c:v>
                </c:pt>
                <c:pt idx="69">
                  <c:v>-5</c:v>
                </c:pt>
                <c:pt idx="70">
                  <c:v>-5</c:v>
                </c:pt>
                <c:pt idx="71">
                  <c:v>-5</c:v>
                </c:pt>
                <c:pt idx="72">
                  <c:v>-5</c:v>
                </c:pt>
                <c:pt idx="73">
                  <c:v>-5</c:v>
                </c:pt>
                <c:pt idx="74">
                  <c:v>-5</c:v>
                </c:pt>
                <c:pt idx="75">
                  <c:v>-5</c:v>
                </c:pt>
                <c:pt idx="76">
                  <c:v>-5</c:v>
                </c:pt>
                <c:pt idx="77">
                  <c:v>-5</c:v>
                </c:pt>
                <c:pt idx="78">
                  <c:v>-5</c:v>
                </c:pt>
                <c:pt idx="79">
                  <c:v>-5</c:v>
                </c:pt>
                <c:pt idx="80">
                  <c:v>-5</c:v>
                </c:pt>
                <c:pt idx="81">
                  <c:v>-5</c:v>
                </c:pt>
                <c:pt idx="82">
                  <c:v>-5</c:v>
                </c:pt>
                <c:pt idx="83">
                  <c:v>-5</c:v>
                </c:pt>
                <c:pt idx="84">
                  <c:v>-5</c:v>
                </c:pt>
                <c:pt idx="85">
                  <c:v>-5</c:v>
                </c:pt>
                <c:pt idx="86">
                  <c:v>-5</c:v>
                </c:pt>
                <c:pt idx="87">
                  <c:v>12</c:v>
                </c:pt>
                <c:pt idx="88">
                  <c:v>12</c:v>
                </c:pt>
                <c:pt idx="89">
                  <c:v>12</c:v>
                </c:pt>
                <c:pt idx="90">
                  <c:v>12</c:v>
                </c:pt>
                <c:pt idx="91">
                  <c:v>12</c:v>
                </c:pt>
                <c:pt idx="92">
                  <c:v>12</c:v>
                </c:pt>
                <c:pt idx="93">
                  <c:v>12</c:v>
                </c:pt>
                <c:pt idx="94">
                  <c:v>12</c:v>
                </c:pt>
                <c:pt idx="95">
                  <c:v>12</c:v>
                </c:pt>
                <c:pt idx="96">
                  <c:v>12</c:v>
                </c:pt>
                <c:pt idx="97">
                  <c:v>12</c:v>
                </c:pt>
                <c:pt idx="98">
                  <c:v>12</c:v>
                </c:pt>
                <c:pt idx="99">
                  <c:v>12</c:v>
                </c:pt>
                <c:pt idx="100">
                  <c:v>12</c:v>
                </c:pt>
                <c:pt idx="101">
                  <c:v>-5</c:v>
                </c:pt>
                <c:pt idx="102">
                  <c:v>-5</c:v>
                </c:pt>
                <c:pt idx="103">
                  <c:v>-5</c:v>
                </c:pt>
                <c:pt idx="104">
                  <c:v>-5</c:v>
                </c:pt>
                <c:pt idx="105">
                  <c:v>-5</c:v>
                </c:pt>
                <c:pt idx="106">
                  <c:v>-5</c:v>
                </c:pt>
                <c:pt idx="107">
                  <c:v>-5</c:v>
                </c:pt>
                <c:pt idx="108">
                  <c:v>-5</c:v>
                </c:pt>
                <c:pt idx="109">
                  <c:v>-5</c:v>
                </c:pt>
                <c:pt idx="110">
                  <c:v>-5</c:v>
                </c:pt>
                <c:pt idx="111">
                  <c:v>-5</c:v>
                </c:pt>
                <c:pt idx="112">
                  <c:v>-5</c:v>
                </c:pt>
                <c:pt idx="113">
                  <c:v>-5</c:v>
                </c:pt>
                <c:pt idx="114">
                  <c:v>-5</c:v>
                </c:pt>
                <c:pt idx="115">
                  <c:v>-5</c:v>
                </c:pt>
                <c:pt idx="116">
                  <c:v>-5</c:v>
                </c:pt>
                <c:pt idx="117">
                  <c:v>-5</c:v>
                </c:pt>
                <c:pt idx="118">
                  <c:v>-5</c:v>
                </c:pt>
                <c:pt idx="119">
                  <c:v>-5</c:v>
                </c:pt>
                <c:pt idx="120">
                  <c:v>-5</c:v>
                </c:pt>
                <c:pt idx="121">
                  <c:v>-5</c:v>
                </c:pt>
                <c:pt idx="122">
                  <c:v>-5</c:v>
                </c:pt>
                <c:pt idx="123">
                  <c:v>-5</c:v>
                </c:pt>
                <c:pt idx="124">
                  <c:v>-5</c:v>
                </c:pt>
                <c:pt idx="125">
                  <c:v>-5</c:v>
                </c:pt>
                <c:pt idx="126">
                  <c:v>-5</c:v>
                </c:pt>
                <c:pt idx="127">
                  <c:v>-5</c:v>
                </c:pt>
                <c:pt idx="128">
                  <c:v>-5</c:v>
                </c:pt>
                <c:pt idx="129">
                  <c:v>-5</c:v>
                </c:pt>
                <c:pt idx="130">
                  <c:v>-5</c:v>
                </c:pt>
                <c:pt idx="131">
                  <c:v>-5</c:v>
                </c:pt>
                <c:pt idx="132">
                  <c:v>-5</c:v>
                </c:pt>
                <c:pt idx="133">
                  <c:v>-5</c:v>
                </c:pt>
                <c:pt idx="134">
                  <c:v>-5</c:v>
                </c:pt>
                <c:pt idx="135">
                  <c:v>-5</c:v>
                </c:pt>
                <c:pt idx="136">
                  <c:v>-5</c:v>
                </c:pt>
                <c:pt idx="137">
                  <c:v>-5</c:v>
                </c:pt>
                <c:pt idx="138">
                  <c:v>-5</c:v>
                </c:pt>
                <c:pt idx="139">
                  <c:v>-5</c:v>
                </c:pt>
                <c:pt idx="140">
                  <c:v>-5</c:v>
                </c:pt>
                <c:pt idx="141">
                  <c:v>-5</c:v>
                </c:pt>
                <c:pt idx="142">
                  <c:v>-5</c:v>
                </c:pt>
                <c:pt idx="143">
                  <c:v>-5</c:v>
                </c:pt>
                <c:pt idx="144">
                  <c:v>-5</c:v>
                </c:pt>
                <c:pt idx="145">
                  <c:v>-5</c:v>
                </c:pt>
                <c:pt idx="146">
                  <c:v>-5</c:v>
                </c:pt>
                <c:pt idx="147">
                  <c:v>-5</c:v>
                </c:pt>
                <c:pt idx="148">
                  <c:v>-5</c:v>
                </c:pt>
                <c:pt idx="149">
                  <c:v>-5</c:v>
                </c:pt>
                <c:pt idx="150">
                  <c:v>-5</c:v>
                </c:pt>
                <c:pt idx="151">
                  <c:v>14</c:v>
                </c:pt>
                <c:pt idx="152">
                  <c:v>14</c:v>
                </c:pt>
                <c:pt idx="153">
                  <c:v>14</c:v>
                </c:pt>
                <c:pt idx="154">
                  <c:v>14</c:v>
                </c:pt>
                <c:pt idx="155">
                  <c:v>14</c:v>
                </c:pt>
                <c:pt idx="156">
                  <c:v>14</c:v>
                </c:pt>
                <c:pt idx="157">
                  <c:v>14</c:v>
                </c:pt>
                <c:pt idx="158">
                  <c:v>14</c:v>
                </c:pt>
                <c:pt idx="159">
                  <c:v>14</c:v>
                </c:pt>
                <c:pt idx="160">
                  <c:v>14</c:v>
                </c:pt>
                <c:pt idx="161">
                  <c:v>14</c:v>
                </c:pt>
                <c:pt idx="162">
                  <c:v>14</c:v>
                </c:pt>
                <c:pt idx="163">
                  <c:v>14</c:v>
                </c:pt>
                <c:pt idx="164">
                  <c:v>14</c:v>
                </c:pt>
                <c:pt idx="165">
                  <c:v>-5</c:v>
                </c:pt>
                <c:pt idx="166">
                  <c:v>-5</c:v>
                </c:pt>
                <c:pt idx="167">
                  <c:v>-5</c:v>
                </c:pt>
                <c:pt idx="168">
                  <c:v>-5</c:v>
                </c:pt>
                <c:pt idx="169">
                  <c:v>-5</c:v>
                </c:pt>
                <c:pt idx="170">
                  <c:v>-5</c:v>
                </c:pt>
                <c:pt idx="171">
                  <c:v>-5</c:v>
                </c:pt>
                <c:pt idx="172">
                  <c:v>-5</c:v>
                </c:pt>
                <c:pt idx="173">
                  <c:v>-5</c:v>
                </c:pt>
                <c:pt idx="174">
                  <c:v>-5</c:v>
                </c:pt>
                <c:pt idx="175">
                  <c:v>-5</c:v>
                </c:pt>
                <c:pt idx="176">
                  <c:v>-5</c:v>
                </c:pt>
                <c:pt idx="177">
                  <c:v>-5</c:v>
                </c:pt>
                <c:pt idx="178">
                  <c:v>-5</c:v>
                </c:pt>
                <c:pt idx="179">
                  <c:v>-5</c:v>
                </c:pt>
                <c:pt idx="180">
                  <c:v>-5</c:v>
                </c:pt>
                <c:pt idx="181">
                  <c:v>-5</c:v>
                </c:pt>
                <c:pt idx="182">
                  <c:v>-5</c:v>
                </c:pt>
                <c:pt idx="183">
                  <c:v>-5</c:v>
                </c:pt>
                <c:pt idx="184">
                  <c:v>-5</c:v>
                </c:pt>
                <c:pt idx="185">
                  <c:v>-5</c:v>
                </c:pt>
                <c:pt idx="186">
                  <c:v>-5</c:v>
                </c:pt>
                <c:pt idx="187">
                  <c:v>-5</c:v>
                </c:pt>
                <c:pt idx="188">
                  <c:v>-5</c:v>
                </c:pt>
                <c:pt idx="189">
                  <c:v>-5</c:v>
                </c:pt>
                <c:pt idx="190">
                  <c:v>-5</c:v>
                </c:pt>
                <c:pt idx="191">
                  <c:v>-5</c:v>
                </c:pt>
                <c:pt idx="192">
                  <c:v>-5</c:v>
                </c:pt>
                <c:pt idx="193">
                  <c:v>-5</c:v>
                </c:pt>
                <c:pt idx="194">
                  <c:v>-5</c:v>
                </c:pt>
                <c:pt idx="195">
                  <c:v>-5</c:v>
                </c:pt>
                <c:pt idx="196">
                  <c:v>-5</c:v>
                </c:pt>
                <c:pt idx="197">
                  <c:v>-5</c:v>
                </c:pt>
                <c:pt idx="198">
                  <c:v>-5</c:v>
                </c:pt>
                <c:pt idx="199">
                  <c:v>-5</c:v>
                </c:pt>
                <c:pt idx="200">
                  <c:v>-5</c:v>
                </c:pt>
                <c:pt idx="201">
                  <c:v>-5</c:v>
                </c:pt>
                <c:pt idx="202">
                  <c:v>-5</c:v>
                </c:pt>
                <c:pt idx="203">
                  <c:v>-5</c:v>
                </c:pt>
                <c:pt idx="204">
                  <c:v>-5</c:v>
                </c:pt>
                <c:pt idx="205">
                  <c:v>-5</c:v>
                </c:pt>
                <c:pt idx="206">
                  <c:v>-5</c:v>
                </c:pt>
                <c:pt idx="207">
                  <c:v>-5</c:v>
                </c:pt>
                <c:pt idx="208">
                  <c:v>-5</c:v>
                </c:pt>
                <c:pt idx="209">
                  <c:v>-5</c:v>
                </c:pt>
                <c:pt idx="210">
                  <c:v>-5</c:v>
                </c:pt>
                <c:pt idx="211">
                  <c:v>-5</c:v>
                </c:pt>
                <c:pt idx="212">
                  <c:v>-5</c:v>
                </c:pt>
                <c:pt idx="213">
                  <c:v>-5</c:v>
                </c:pt>
                <c:pt idx="214">
                  <c:v>-5</c:v>
                </c:pt>
                <c:pt idx="215">
                  <c:v>8</c:v>
                </c:pt>
                <c:pt idx="216">
                  <c:v>8</c:v>
                </c:pt>
                <c:pt idx="217">
                  <c:v>8</c:v>
                </c:pt>
                <c:pt idx="218">
                  <c:v>8</c:v>
                </c:pt>
                <c:pt idx="219">
                  <c:v>8</c:v>
                </c:pt>
                <c:pt idx="220">
                  <c:v>8</c:v>
                </c:pt>
                <c:pt idx="221">
                  <c:v>8</c:v>
                </c:pt>
                <c:pt idx="222">
                  <c:v>8</c:v>
                </c:pt>
                <c:pt idx="223">
                  <c:v>8</c:v>
                </c:pt>
                <c:pt idx="224">
                  <c:v>8</c:v>
                </c:pt>
                <c:pt idx="225">
                  <c:v>8</c:v>
                </c:pt>
                <c:pt idx="226">
                  <c:v>8</c:v>
                </c:pt>
                <c:pt idx="227">
                  <c:v>8</c:v>
                </c:pt>
                <c:pt idx="228">
                  <c:v>8</c:v>
                </c:pt>
                <c:pt idx="229">
                  <c:v>-5</c:v>
                </c:pt>
                <c:pt idx="230">
                  <c:v>-5</c:v>
                </c:pt>
                <c:pt idx="231">
                  <c:v>-5</c:v>
                </c:pt>
                <c:pt idx="232">
                  <c:v>-5</c:v>
                </c:pt>
                <c:pt idx="233">
                  <c:v>-5</c:v>
                </c:pt>
                <c:pt idx="234">
                  <c:v>-5</c:v>
                </c:pt>
                <c:pt idx="235">
                  <c:v>-5</c:v>
                </c:pt>
                <c:pt idx="236">
                  <c:v>-5</c:v>
                </c:pt>
                <c:pt idx="237">
                  <c:v>-5</c:v>
                </c:pt>
                <c:pt idx="238">
                  <c:v>-5</c:v>
                </c:pt>
                <c:pt idx="239">
                  <c:v>-5</c:v>
                </c:pt>
                <c:pt idx="240">
                  <c:v>-5</c:v>
                </c:pt>
                <c:pt idx="241">
                  <c:v>-5</c:v>
                </c:pt>
                <c:pt idx="242">
                  <c:v>-5</c:v>
                </c:pt>
                <c:pt idx="243">
                  <c:v>-5</c:v>
                </c:pt>
                <c:pt idx="244">
                  <c:v>-5</c:v>
                </c:pt>
                <c:pt idx="245">
                  <c:v>-5</c:v>
                </c:pt>
                <c:pt idx="246">
                  <c:v>-5</c:v>
                </c:pt>
                <c:pt idx="247">
                  <c:v>-5</c:v>
                </c:pt>
                <c:pt idx="248">
                  <c:v>-5</c:v>
                </c:pt>
                <c:pt idx="249">
                  <c:v>-5</c:v>
                </c:pt>
                <c:pt idx="250">
                  <c:v>-5</c:v>
                </c:pt>
                <c:pt idx="251">
                  <c:v>-5</c:v>
                </c:pt>
                <c:pt idx="252">
                  <c:v>-5</c:v>
                </c:pt>
                <c:pt idx="253">
                  <c:v>-5</c:v>
                </c:pt>
                <c:pt idx="254">
                  <c:v>-5</c:v>
                </c:pt>
                <c:pt idx="255">
                  <c:v>-5</c:v>
                </c:pt>
                <c:pt idx="256">
                  <c:v>-5</c:v>
                </c:pt>
                <c:pt idx="257">
                  <c:v>-5</c:v>
                </c:pt>
                <c:pt idx="258">
                  <c:v>-5</c:v>
                </c:pt>
                <c:pt idx="259">
                  <c:v>-5</c:v>
                </c:pt>
                <c:pt idx="260">
                  <c:v>-5</c:v>
                </c:pt>
                <c:pt idx="261">
                  <c:v>-5</c:v>
                </c:pt>
                <c:pt idx="262">
                  <c:v>-5</c:v>
                </c:pt>
                <c:pt idx="263">
                  <c:v>-5</c:v>
                </c:pt>
                <c:pt idx="264">
                  <c:v>-5</c:v>
                </c:pt>
                <c:pt idx="265">
                  <c:v>-5</c:v>
                </c:pt>
                <c:pt idx="266">
                  <c:v>-5</c:v>
                </c:pt>
                <c:pt idx="267">
                  <c:v>-5</c:v>
                </c:pt>
                <c:pt idx="268">
                  <c:v>-5</c:v>
                </c:pt>
                <c:pt idx="269">
                  <c:v>-5</c:v>
                </c:pt>
                <c:pt idx="270">
                  <c:v>-5</c:v>
                </c:pt>
                <c:pt idx="271">
                  <c:v>-5</c:v>
                </c:pt>
                <c:pt idx="272">
                  <c:v>-5</c:v>
                </c:pt>
                <c:pt idx="273">
                  <c:v>-5</c:v>
                </c:pt>
                <c:pt idx="274">
                  <c:v>-5</c:v>
                </c:pt>
                <c:pt idx="275">
                  <c:v>-5</c:v>
                </c:pt>
                <c:pt idx="276">
                  <c:v>-5</c:v>
                </c:pt>
                <c:pt idx="277">
                  <c:v>-5</c:v>
                </c:pt>
                <c:pt idx="278">
                  <c:v>-5</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-5</c:v>
                </c:pt>
                <c:pt idx="294">
                  <c:v>-5</c:v>
                </c:pt>
                <c:pt idx="295">
                  <c:v>-5</c:v>
                </c:pt>
                <c:pt idx="296">
                  <c:v>-5</c:v>
                </c:pt>
                <c:pt idx="297">
                  <c:v>-5</c:v>
                </c:pt>
                <c:pt idx="298">
                  <c:v>-5</c:v>
                </c:pt>
                <c:pt idx="299">
                  <c:v>-5</c:v>
                </c:pt>
                <c:pt idx="300">
                  <c:v>-5</c:v>
                </c:pt>
                <c:pt idx="301">
                  <c:v>-5</c:v>
                </c:pt>
                <c:pt idx="302">
                  <c:v>-5</c:v>
                </c:pt>
                <c:pt idx="303">
                  <c:v>-5</c:v>
                </c:pt>
                <c:pt idx="304">
                  <c:v>-5</c:v>
                </c:pt>
                <c:pt idx="305">
                  <c:v>-5</c:v>
                </c:pt>
                <c:pt idx="306">
                  <c:v>-5</c:v>
                </c:pt>
                <c:pt idx="307">
                  <c:v>-5</c:v>
                </c:pt>
                <c:pt idx="308">
                  <c:v>-5</c:v>
                </c:pt>
                <c:pt idx="309">
                  <c:v>-5</c:v>
                </c:pt>
                <c:pt idx="310">
                  <c:v>-5</c:v>
                </c:pt>
                <c:pt idx="311">
                  <c:v>-5</c:v>
                </c:pt>
                <c:pt idx="312">
                  <c:v>-5</c:v>
                </c:pt>
                <c:pt idx="313">
                  <c:v>-5</c:v>
                </c:pt>
                <c:pt idx="314">
                  <c:v>-5</c:v>
                </c:pt>
                <c:pt idx="315">
                  <c:v>-5</c:v>
                </c:pt>
                <c:pt idx="316">
                  <c:v>-5</c:v>
                </c:pt>
                <c:pt idx="317">
                  <c:v>-5</c:v>
                </c:pt>
                <c:pt idx="318">
                  <c:v>-5</c:v>
                </c:pt>
                <c:pt idx="319">
                  <c:v>-5</c:v>
                </c:pt>
                <c:pt idx="320">
                  <c:v>-5</c:v>
                </c:pt>
                <c:pt idx="321">
                  <c:v>-5</c:v>
                </c:pt>
                <c:pt idx="322">
                  <c:v>-5</c:v>
                </c:pt>
                <c:pt idx="323">
                  <c:v>-5</c:v>
                </c:pt>
                <c:pt idx="324">
                  <c:v>-5</c:v>
                </c:pt>
                <c:pt idx="325">
                  <c:v>-5</c:v>
                </c:pt>
                <c:pt idx="326">
                  <c:v>-5</c:v>
                </c:pt>
                <c:pt idx="327">
                  <c:v>-5</c:v>
                </c:pt>
                <c:pt idx="328">
                  <c:v>-5</c:v>
                </c:pt>
                <c:pt idx="329">
                  <c:v>-5</c:v>
                </c:pt>
                <c:pt idx="330">
                  <c:v>-5</c:v>
                </c:pt>
                <c:pt idx="331">
                  <c:v>-5</c:v>
                </c:pt>
                <c:pt idx="332">
                  <c:v>-5</c:v>
                </c:pt>
                <c:pt idx="333">
                  <c:v>-5</c:v>
                </c:pt>
                <c:pt idx="334">
                  <c:v>-5</c:v>
                </c:pt>
                <c:pt idx="335">
                  <c:v>-5</c:v>
                </c:pt>
                <c:pt idx="336">
                  <c:v>-5</c:v>
                </c:pt>
                <c:pt idx="337">
                  <c:v>-5</c:v>
                </c:pt>
                <c:pt idx="338">
                  <c:v>-5</c:v>
                </c:pt>
                <c:pt idx="339">
                  <c:v>-5</c:v>
                </c:pt>
                <c:pt idx="340">
                  <c:v>-5</c:v>
                </c:pt>
                <c:pt idx="341">
                  <c:v>-5</c:v>
                </c:pt>
                <c:pt idx="342">
                  <c:v>-5</c:v>
                </c:pt>
                <c:pt idx="343">
                  <c:v>4</c:v>
                </c:pt>
                <c:pt idx="344">
                  <c:v>4</c:v>
                </c:pt>
                <c:pt idx="345">
                  <c:v>4</c:v>
                </c:pt>
                <c:pt idx="346">
                  <c:v>4</c:v>
                </c:pt>
                <c:pt idx="347">
                  <c:v>4</c:v>
                </c:pt>
                <c:pt idx="348">
                  <c:v>4</c:v>
                </c:pt>
                <c:pt idx="349">
                  <c:v>4</c:v>
                </c:pt>
                <c:pt idx="350">
                  <c:v>4</c:v>
                </c:pt>
                <c:pt idx="351">
                  <c:v>4</c:v>
                </c:pt>
                <c:pt idx="352">
                  <c:v>4</c:v>
                </c:pt>
                <c:pt idx="353">
                  <c:v>4</c:v>
                </c:pt>
                <c:pt idx="354">
                  <c:v>4</c:v>
                </c:pt>
                <c:pt idx="355">
                  <c:v>4</c:v>
                </c:pt>
                <c:pt idx="356">
                  <c:v>4</c:v>
                </c:pt>
                <c:pt idx="357">
                  <c:v>-5</c:v>
                </c:pt>
                <c:pt idx="358">
                  <c:v>-5</c:v>
                </c:pt>
                <c:pt idx="359">
                  <c:v>-5</c:v>
                </c:pt>
                <c:pt idx="360">
                  <c:v>-5</c:v>
                </c:pt>
                <c:pt idx="361">
                  <c:v>-5</c:v>
                </c:pt>
                <c:pt idx="362">
                  <c:v>-5</c:v>
                </c:pt>
                <c:pt idx="363">
                  <c:v>-5</c:v>
                </c:pt>
                <c:pt idx="364">
                  <c:v>-5</c:v>
                </c:pt>
                <c:pt idx="365">
                  <c:v>-5</c:v>
                </c:pt>
                <c:pt idx="366">
                  <c:v>-5</c:v>
                </c:pt>
                <c:pt idx="367">
                  <c:v>-5</c:v>
                </c:pt>
                <c:pt idx="368">
                  <c:v>-5</c:v>
                </c:pt>
                <c:pt idx="369">
                  <c:v>-5</c:v>
                </c:pt>
                <c:pt idx="370">
                  <c:v>-5</c:v>
                </c:pt>
                <c:pt idx="371">
                  <c:v>-5</c:v>
                </c:pt>
                <c:pt idx="372">
                  <c:v>-5</c:v>
                </c:pt>
                <c:pt idx="373">
                  <c:v>-5</c:v>
                </c:pt>
                <c:pt idx="374">
                  <c:v>-5</c:v>
                </c:pt>
                <c:pt idx="375">
                  <c:v>-5</c:v>
                </c:pt>
                <c:pt idx="376">
                  <c:v>-5</c:v>
                </c:pt>
                <c:pt idx="377">
                  <c:v>-5</c:v>
                </c:pt>
                <c:pt idx="378">
                  <c:v>-5</c:v>
                </c:pt>
                <c:pt idx="379">
                  <c:v>-5</c:v>
                </c:pt>
                <c:pt idx="380">
                  <c:v>-5</c:v>
                </c:pt>
                <c:pt idx="381">
                  <c:v>-5</c:v>
                </c:pt>
                <c:pt idx="382">
                  <c:v>-5</c:v>
                </c:pt>
                <c:pt idx="383">
                  <c:v>-5</c:v>
                </c:pt>
                <c:pt idx="384">
                  <c:v>-5</c:v>
                </c:pt>
                <c:pt idx="385">
                  <c:v>-5</c:v>
                </c:pt>
                <c:pt idx="386">
                  <c:v>-5</c:v>
                </c:pt>
                <c:pt idx="387">
                  <c:v>-5</c:v>
                </c:pt>
                <c:pt idx="388">
                  <c:v>-5</c:v>
                </c:pt>
                <c:pt idx="389">
                  <c:v>-5</c:v>
                </c:pt>
                <c:pt idx="390">
                  <c:v>-5</c:v>
                </c:pt>
                <c:pt idx="391">
                  <c:v>-5</c:v>
                </c:pt>
                <c:pt idx="392">
                  <c:v>-5</c:v>
                </c:pt>
                <c:pt idx="393">
                  <c:v>-5</c:v>
                </c:pt>
                <c:pt idx="394">
                  <c:v>-5</c:v>
                </c:pt>
                <c:pt idx="395">
                  <c:v>-5</c:v>
                </c:pt>
                <c:pt idx="396">
                  <c:v>-5</c:v>
                </c:pt>
                <c:pt idx="397">
                  <c:v>-5</c:v>
                </c:pt>
                <c:pt idx="398">
                  <c:v>-5</c:v>
                </c:pt>
                <c:pt idx="399">
                  <c:v>-5</c:v>
                </c:pt>
                <c:pt idx="400">
                  <c:v>-5</c:v>
                </c:pt>
                <c:pt idx="401">
                  <c:v>-5</c:v>
                </c:pt>
                <c:pt idx="402">
                  <c:v>-5</c:v>
                </c:pt>
                <c:pt idx="403">
                  <c:v>-5</c:v>
                </c:pt>
                <c:pt idx="404">
                  <c:v>-5</c:v>
                </c:pt>
                <c:pt idx="405">
                  <c:v>-5</c:v>
                </c:pt>
                <c:pt idx="406">
                  <c:v>-5</c:v>
                </c:pt>
                <c:pt idx="407">
                  <c:v>10</c:v>
                </c:pt>
                <c:pt idx="408">
                  <c:v>10</c:v>
                </c:pt>
                <c:pt idx="409">
                  <c:v>10</c:v>
                </c:pt>
                <c:pt idx="410">
                  <c:v>10</c:v>
                </c:pt>
                <c:pt idx="411">
                  <c:v>10</c:v>
                </c:pt>
                <c:pt idx="412">
                  <c:v>10</c:v>
                </c:pt>
                <c:pt idx="413">
                  <c:v>10</c:v>
                </c:pt>
                <c:pt idx="414">
                  <c:v>10</c:v>
                </c:pt>
                <c:pt idx="415">
                  <c:v>10</c:v>
                </c:pt>
                <c:pt idx="416">
                  <c:v>10</c:v>
                </c:pt>
                <c:pt idx="417">
                  <c:v>10</c:v>
                </c:pt>
                <c:pt idx="418">
                  <c:v>10</c:v>
                </c:pt>
                <c:pt idx="419">
                  <c:v>10</c:v>
                </c:pt>
                <c:pt idx="420">
                  <c:v>10</c:v>
                </c:pt>
                <c:pt idx="421">
                  <c:v>-5</c:v>
                </c:pt>
                <c:pt idx="422">
                  <c:v>-5</c:v>
                </c:pt>
                <c:pt idx="423">
                  <c:v>-5</c:v>
                </c:pt>
                <c:pt idx="424">
                  <c:v>-5</c:v>
                </c:pt>
                <c:pt idx="425">
                  <c:v>-5</c:v>
                </c:pt>
                <c:pt idx="426">
                  <c:v>-5</c:v>
                </c:pt>
                <c:pt idx="427">
                  <c:v>-5</c:v>
                </c:pt>
                <c:pt idx="428">
                  <c:v>-5</c:v>
                </c:pt>
                <c:pt idx="429">
                  <c:v>-5</c:v>
                </c:pt>
                <c:pt idx="430">
                  <c:v>-5</c:v>
                </c:pt>
                <c:pt idx="431">
                  <c:v>-5</c:v>
                </c:pt>
                <c:pt idx="432">
                  <c:v>-5</c:v>
                </c:pt>
                <c:pt idx="433">
                  <c:v>-5</c:v>
                </c:pt>
                <c:pt idx="434">
                  <c:v>-5</c:v>
                </c:pt>
                <c:pt idx="435">
                  <c:v>-5</c:v>
                </c:pt>
                <c:pt idx="436">
                  <c:v>-5</c:v>
                </c:pt>
                <c:pt idx="437">
                  <c:v>-5</c:v>
                </c:pt>
                <c:pt idx="438">
                  <c:v>-5</c:v>
                </c:pt>
                <c:pt idx="439">
                  <c:v>-5</c:v>
                </c:pt>
                <c:pt idx="440">
                  <c:v>-5</c:v>
                </c:pt>
                <c:pt idx="441">
                  <c:v>-5</c:v>
                </c:pt>
                <c:pt idx="442">
                  <c:v>-5</c:v>
                </c:pt>
                <c:pt idx="443">
                  <c:v>-5</c:v>
                </c:pt>
                <c:pt idx="444">
                  <c:v>-5</c:v>
                </c:pt>
                <c:pt idx="445">
                  <c:v>-5</c:v>
                </c:pt>
                <c:pt idx="446">
                  <c:v>-5</c:v>
                </c:pt>
                <c:pt idx="447">
                  <c:v>-5</c:v>
                </c:pt>
              </c:numCache>
            </c:numRef>
          </c:yVal>
          <c:smooth val="0"/>
          <c:extLst>
            <c:ext xmlns:c16="http://schemas.microsoft.com/office/drawing/2014/chart" uri="{C3380CC4-5D6E-409C-BE32-E72D297353CC}">
              <c16:uniqueId val="{00000001-4C08-499F-8DC0-FB5110577AA3}"/>
            </c:ext>
          </c:extLst>
        </c:ser>
        <c:ser>
          <c:idx val="2"/>
          <c:order val="1"/>
          <c:tx>
            <c:v>Focus cluster</c:v>
          </c:tx>
          <c:spPr>
            <a:ln w="28575">
              <a:noFill/>
            </a:ln>
          </c:spPr>
          <c:marker>
            <c:symbol val="diamond"/>
            <c:size val="8"/>
            <c:spPr>
              <a:solidFill>
                <a:schemeClr val="accent6">
                  <a:lumMod val="75000"/>
                </a:schemeClr>
              </a:solidFill>
              <a:ln w="3175">
                <a:solidFill>
                  <a:schemeClr val="accent6">
                    <a:lumMod val="75000"/>
                  </a:schemeClr>
                </a:solidFill>
              </a:ln>
            </c:spPr>
          </c:marker>
          <c:dPt>
            <c:idx val="0"/>
            <c:marker>
              <c:spPr>
                <a:solidFill>
                  <a:schemeClr val="accent2">
                    <a:lumMod val="75000"/>
                  </a:schemeClr>
                </a:solidFill>
                <a:ln w="3175">
                  <a:solidFill>
                    <a:schemeClr val="accent2">
                      <a:lumMod val="75000"/>
                    </a:schemeClr>
                  </a:solidFill>
                </a:ln>
              </c:spPr>
            </c:marker>
            <c:bubble3D val="0"/>
            <c:extLst>
              <c:ext xmlns:c16="http://schemas.microsoft.com/office/drawing/2014/chart" uri="{C3380CC4-5D6E-409C-BE32-E72D297353CC}">
                <c16:uniqueId val="{00000002-4C08-499F-8DC0-FB5110577AA3}"/>
              </c:ext>
            </c:extLst>
          </c:dPt>
          <c:dPt>
            <c:idx val="1"/>
            <c:marker>
              <c:spPr>
                <a:solidFill>
                  <a:schemeClr val="accent2">
                    <a:lumMod val="75000"/>
                  </a:schemeClr>
                </a:solidFill>
                <a:ln w="3175">
                  <a:solidFill>
                    <a:schemeClr val="accent2">
                      <a:lumMod val="75000"/>
                    </a:schemeClr>
                  </a:solidFill>
                </a:ln>
              </c:spPr>
            </c:marker>
            <c:bubble3D val="0"/>
            <c:extLst>
              <c:ext xmlns:c16="http://schemas.microsoft.com/office/drawing/2014/chart" uri="{C3380CC4-5D6E-409C-BE32-E72D297353CC}">
                <c16:uniqueId val="{00000003-4C08-499F-8DC0-FB5110577AA3}"/>
              </c:ext>
            </c:extLst>
          </c:dPt>
          <c:dPt>
            <c:idx val="2"/>
            <c:marker>
              <c:spPr>
                <a:solidFill>
                  <a:schemeClr val="accent2">
                    <a:lumMod val="75000"/>
                  </a:schemeClr>
                </a:solidFill>
                <a:ln w="3175">
                  <a:solidFill>
                    <a:schemeClr val="accent2">
                      <a:lumMod val="75000"/>
                    </a:schemeClr>
                  </a:solidFill>
                </a:ln>
              </c:spPr>
            </c:marker>
            <c:bubble3D val="0"/>
            <c:extLst>
              <c:ext xmlns:c16="http://schemas.microsoft.com/office/drawing/2014/chart" uri="{C3380CC4-5D6E-409C-BE32-E72D297353CC}">
                <c16:uniqueId val="{00000004-4C08-499F-8DC0-FB5110577AA3}"/>
              </c:ext>
            </c:extLst>
          </c:dPt>
          <c:dPt>
            <c:idx val="3"/>
            <c:marker>
              <c:spPr>
                <a:solidFill>
                  <a:schemeClr val="accent2">
                    <a:lumMod val="75000"/>
                  </a:schemeClr>
                </a:solidFill>
                <a:ln w="3175">
                  <a:solidFill>
                    <a:schemeClr val="accent2">
                      <a:lumMod val="75000"/>
                    </a:schemeClr>
                  </a:solidFill>
                </a:ln>
              </c:spPr>
            </c:marker>
            <c:bubble3D val="0"/>
            <c:extLst>
              <c:ext xmlns:c16="http://schemas.microsoft.com/office/drawing/2014/chart" uri="{C3380CC4-5D6E-409C-BE32-E72D297353CC}">
                <c16:uniqueId val="{00000005-4C08-499F-8DC0-FB5110577AA3}"/>
              </c:ext>
            </c:extLst>
          </c:dPt>
          <c:dPt>
            <c:idx val="4"/>
            <c:marker>
              <c:spPr>
                <a:solidFill>
                  <a:schemeClr val="accent2">
                    <a:lumMod val="75000"/>
                  </a:schemeClr>
                </a:solidFill>
                <a:ln w="3175">
                  <a:solidFill>
                    <a:schemeClr val="accent2">
                      <a:lumMod val="75000"/>
                    </a:schemeClr>
                  </a:solidFill>
                </a:ln>
              </c:spPr>
            </c:marker>
            <c:bubble3D val="0"/>
            <c:extLst>
              <c:ext xmlns:c16="http://schemas.microsoft.com/office/drawing/2014/chart" uri="{C3380CC4-5D6E-409C-BE32-E72D297353CC}">
                <c16:uniqueId val="{00000006-4C08-499F-8DC0-FB5110577AA3}"/>
              </c:ext>
            </c:extLst>
          </c:dPt>
          <c:dPt>
            <c:idx val="5"/>
            <c:marker>
              <c:spPr>
                <a:solidFill>
                  <a:schemeClr val="accent2">
                    <a:lumMod val="75000"/>
                  </a:schemeClr>
                </a:solidFill>
                <a:ln w="3175">
                  <a:solidFill>
                    <a:schemeClr val="accent2">
                      <a:lumMod val="75000"/>
                    </a:schemeClr>
                  </a:solidFill>
                </a:ln>
              </c:spPr>
            </c:marker>
            <c:bubble3D val="0"/>
            <c:extLst>
              <c:ext xmlns:c16="http://schemas.microsoft.com/office/drawing/2014/chart" uri="{C3380CC4-5D6E-409C-BE32-E72D297353CC}">
                <c16:uniqueId val="{00000007-4C08-499F-8DC0-FB5110577AA3}"/>
              </c:ext>
            </c:extLst>
          </c:dPt>
          <c:dPt>
            <c:idx val="6"/>
            <c:marker>
              <c:spPr>
                <a:solidFill>
                  <a:schemeClr val="accent2">
                    <a:lumMod val="75000"/>
                  </a:schemeClr>
                </a:solidFill>
                <a:ln w="3175">
                  <a:solidFill>
                    <a:schemeClr val="accent2">
                      <a:lumMod val="75000"/>
                    </a:schemeClr>
                  </a:solidFill>
                </a:ln>
              </c:spPr>
            </c:marker>
            <c:bubble3D val="0"/>
            <c:extLst>
              <c:ext xmlns:c16="http://schemas.microsoft.com/office/drawing/2014/chart" uri="{C3380CC4-5D6E-409C-BE32-E72D297353CC}">
                <c16:uniqueId val="{00000008-4C08-499F-8DC0-FB5110577AA3}"/>
              </c:ext>
            </c:extLst>
          </c:dPt>
          <c:xVal>
            <c:numRef>
              <c:f>'Interactive controls'!$N$77:$N$83</c:f>
              <c:numCache>
                <c:formatCode>General</c:formatCode>
                <c:ptCount val="7"/>
                <c:pt idx="0">
                  <c:v>-0.84335800000000005</c:v>
                </c:pt>
                <c:pt idx="1">
                  <c:v>1.7868390000000001</c:v>
                </c:pt>
                <c:pt idx="2">
                  <c:v>-0.82528610000000002</c:v>
                </c:pt>
                <c:pt idx="3">
                  <c:v>-0.52617630000000004</c:v>
                </c:pt>
                <c:pt idx="4">
                  <c:v>0.34611839999999999</c:v>
                </c:pt>
                <c:pt idx="5">
                  <c:v>-0.73824239999999997</c:v>
                </c:pt>
                <c:pt idx="6">
                  <c:v>0.20545939999999999</c:v>
                </c:pt>
              </c:numCache>
            </c:numRef>
          </c:xVal>
          <c:yVal>
            <c:numRef>
              <c:f>'Interactive controls'!$M$77:$M$83</c:f>
              <c:numCache>
                <c:formatCode>General</c:formatCode>
                <c:ptCount val="7"/>
                <c:pt idx="0">
                  <c:v>14</c:v>
                </c:pt>
                <c:pt idx="1">
                  <c:v>12</c:v>
                </c:pt>
                <c:pt idx="2">
                  <c:v>10</c:v>
                </c:pt>
                <c:pt idx="3">
                  <c:v>8</c:v>
                </c:pt>
                <c:pt idx="4">
                  <c:v>6</c:v>
                </c:pt>
                <c:pt idx="5">
                  <c:v>4</c:v>
                </c:pt>
                <c:pt idx="6">
                  <c:v>2</c:v>
                </c:pt>
              </c:numCache>
            </c:numRef>
          </c:yVal>
          <c:smooth val="0"/>
          <c:extLst>
            <c:ext xmlns:c16="http://schemas.microsoft.com/office/drawing/2014/chart" uri="{C3380CC4-5D6E-409C-BE32-E72D297353CC}">
              <c16:uniqueId val="{00000009-4C08-499F-8DC0-FB5110577AA3}"/>
            </c:ext>
          </c:extLst>
        </c:ser>
        <c:ser>
          <c:idx val="4"/>
          <c:order val="3"/>
          <c:tx>
            <c:strRef>
              <c:f>'Interactive controls'!$J$89</c:f>
              <c:strCache>
                <c:ptCount val="1"/>
                <c:pt idx="0">
                  <c:v>plus50% line</c:v>
                </c:pt>
              </c:strCache>
            </c:strRef>
          </c:tx>
          <c:spPr>
            <a:ln w="3175">
              <a:solidFill>
                <a:schemeClr val="accent1"/>
              </a:solidFill>
            </a:ln>
          </c:spPr>
          <c:marker>
            <c:symbol val="none"/>
          </c:marker>
          <c:xVal>
            <c:numRef>
              <c:f>'Interactive controls'!$K$90:$K$91</c:f>
              <c:numCache>
                <c:formatCode>General</c:formatCode>
                <c:ptCount val="2"/>
                <c:pt idx="0">
                  <c:v>0.67449000000000003</c:v>
                </c:pt>
                <c:pt idx="1">
                  <c:v>0.67449000000000003</c:v>
                </c:pt>
              </c:numCache>
            </c:numRef>
          </c:xVal>
          <c:yVal>
            <c:numRef>
              <c:f>'Interactive controls'!$L$90:$L$91</c:f>
              <c:numCache>
                <c:formatCode>General</c:formatCode>
                <c:ptCount val="2"/>
                <c:pt idx="0">
                  <c:v>0</c:v>
                </c:pt>
                <c:pt idx="1">
                  <c:v>15</c:v>
                </c:pt>
              </c:numCache>
            </c:numRef>
          </c:yVal>
          <c:smooth val="0"/>
          <c:extLst>
            <c:ext xmlns:c16="http://schemas.microsoft.com/office/drawing/2014/chart" uri="{C3380CC4-5D6E-409C-BE32-E72D297353CC}">
              <c16:uniqueId val="{0000000A-4C08-499F-8DC0-FB5110577AA3}"/>
            </c:ext>
          </c:extLst>
        </c:ser>
        <c:ser>
          <c:idx val="5"/>
          <c:order val="4"/>
          <c:tx>
            <c:strRef>
              <c:f>'Interactive controls'!$J$93</c:f>
              <c:strCache>
                <c:ptCount val="1"/>
                <c:pt idx="0">
                  <c:v>minus50% line</c:v>
                </c:pt>
              </c:strCache>
            </c:strRef>
          </c:tx>
          <c:spPr>
            <a:ln w="3175">
              <a:solidFill>
                <a:schemeClr val="accent1"/>
              </a:solidFill>
            </a:ln>
          </c:spPr>
          <c:marker>
            <c:symbol val="none"/>
          </c:marker>
          <c:xVal>
            <c:numRef>
              <c:f>'Interactive controls'!$K$94:$K$95</c:f>
              <c:numCache>
                <c:formatCode>General</c:formatCode>
                <c:ptCount val="2"/>
                <c:pt idx="0">
                  <c:v>-0.67449000000000003</c:v>
                </c:pt>
                <c:pt idx="1">
                  <c:v>-0.67449000000000003</c:v>
                </c:pt>
              </c:numCache>
            </c:numRef>
          </c:xVal>
          <c:yVal>
            <c:numRef>
              <c:f>'Interactive controls'!$L$94:$L$95</c:f>
              <c:numCache>
                <c:formatCode>General</c:formatCode>
                <c:ptCount val="2"/>
                <c:pt idx="0">
                  <c:v>0</c:v>
                </c:pt>
                <c:pt idx="1">
                  <c:v>15</c:v>
                </c:pt>
              </c:numCache>
            </c:numRef>
          </c:yVal>
          <c:smooth val="0"/>
          <c:extLst>
            <c:ext xmlns:c16="http://schemas.microsoft.com/office/drawing/2014/chart" uri="{C3380CC4-5D6E-409C-BE32-E72D297353CC}">
              <c16:uniqueId val="{0000000B-4C08-499F-8DC0-FB5110577AA3}"/>
            </c:ext>
          </c:extLst>
        </c:ser>
        <c:dLbls>
          <c:showLegendKey val="0"/>
          <c:showVal val="0"/>
          <c:showCatName val="0"/>
          <c:showSerName val="0"/>
          <c:showPercent val="0"/>
          <c:showBubbleSize val="0"/>
        </c:dLbls>
        <c:axId val="137641984"/>
        <c:axId val="137627904"/>
      </c:scatterChart>
      <c:valAx>
        <c:axId val="137489408"/>
        <c:scaling>
          <c:orientation val="minMax"/>
          <c:max val="3.1"/>
          <c:min val="-3.1"/>
        </c:scaling>
        <c:delete val="0"/>
        <c:axPos val="b"/>
        <c:numFmt formatCode="General" sourceLinked="1"/>
        <c:majorTickMark val="none"/>
        <c:minorTickMark val="none"/>
        <c:tickLblPos val="none"/>
        <c:spPr>
          <a:ln>
            <a:noFill/>
          </a:ln>
        </c:spPr>
        <c:crossAx val="137626368"/>
        <c:crosses val="autoZero"/>
        <c:crossBetween val="midCat"/>
        <c:majorUnit val="1"/>
      </c:valAx>
      <c:valAx>
        <c:axId val="137626368"/>
        <c:scaling>
          <c:orientation val="minMax"/>
          <c:max val="16"/>
          <c:min val="0"/>
        </c:scaling>
        <c:delete val="1"/>
        <c:axPos val="l"/>
        <c:numFmt formatCode="General" sourceLinked="1"/>
        <c:majorTickMark val="none"/>
        <c:minorTickMark val="none"/>
        <c:tickLblPos val="none"/>
        <c:crossAx val="137489408"/>
        <c:crosses val="autoZero"/>
        <c:crossBetween val="midCat"/>
        <c:majorUnit val="2"/>
      </c:valAx>
      <c:valAx>
        <c:axId val="137627904"/>
        <c:scaling>
          <c:orientation val="minMax"/>
          <c:max val="3"/>
          <c:min val="0"/>
        </c:scaling>
        <c:delete val="1"/>
        <c:axPos val="r"/>
        <c:numFmt formatCode="General" sourceLinked="1"/>
        <c:majorTickMark val="out"/>
        <c:minorTickMark val="none"/>
        <c:tickLblPos val="none"/>
        <c:crossAx val="137641984"/>
        <c:crosses val="max"/>
        <c:crossBetween val="between"/>
        <c:majorUnit val="3"/>
      </c:valAx>
      <c:catAx>
        <c:axId val="137641984"/>
        <c:scaling>
          <c:orientation val="minMax"/>
        </c:scaling>
        <c:delete val="1"/>
        <c:axPos val="b"/>
        <c:numFmt formatCode="General" sourceLinked="1"/>
        <c:majorTickMark val="out"/>
        <c:minorTickMark val="none"/>
        <c:tickLblPos val="none"/>
        <c:crossAx val="137627904"/>
        <c:crosses val="autoZero"/>
        <c:auto val="1"/>
        <c:lblAlgn val="ctr"/>
        <c:lblOffset val="100"/>
        <c:noMultiLvlLbl val="0"/>
      </c:catAx>
      <c:spPr>
        <a:noFill/>
      </c:spPr>
    </c:plotArea>
    <c:plotVisOnly val="1"/>
    <c:dispBlanksAs val="gap"/>
    <c:showDLblsOverMax val="0"/>
  </c:chart>
  <c:spPr>
    <a:noFill/>
    <a:ln>
      <a:noFill/>
    </a:ln>
  </c:spPr>
  <c:printSettings>
    <c:headerFooter/>
    <c:pageMargins b="0.75000000000000822" l="0.70000000000000062" r="0.70000000000000062" t="0.75000000000000822" header="0.30000000000000032" footer="0.30000000000000032"/>
    <c:pageSetup/>
  </c:printSettings>
</c:chartSpace>
</file>

<file path=xl/ctrlProps/ctrlProp1.xml><?xml version="1.0" encoding="utf-8"?>
<formControlPr xmlns="http://schemas.microsoft.com/office/spreadsheetml/2009/9/main" objectType="List" dx="16" fmlaLink="'Interactive controls'!$C$2" fmlaRange="'Interactive controls'!$A$17:$A$23" noThreeD="1" sel="1" val="0"/>
</file>

<file path=xl/ctrlProps/ctrlProp2.xml><?xml version="1.0" encoding="utf-8"?>
<formControlPr xmlns="http://schemas.microsoft.com/office/spreadsheetml/2009/9/main" objectType="List" dx="16" fmlaLink="'Interactive controls'!$B$2" fmlaRange="'Interactive controls'!$A$60:$A$73" noThreeD="1" sel="1" val="0"/>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jpeg"/><Relationship Id="rId5" Type="http://schemas.openxmlformats.org/officeDocument/2006/relationships/image" Target="../media/image5.emf"/><Relationship Id="rId4" Type="http://schemas.openxmlformats.org/officeDocument/2006/relationships/hyperlink" Target="#README!A1"/></Relationships>
</file>

<file path=xl/drawings/_rels/drawing3.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README!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95250</xdr:rowOff>
    </xdr:from>
    <xdr:to>
      <xdr:col>1</xdr:col>
      <xdr:colOff>3257550</xdr:colOff>
      <xdr:row>6</xdr:row>
      <xdr:rowOff>123825</xdr:rowOff>
    </xdr:to>
    <xdr:pic>
      <xdr:nvPicPr>
        <xdr:cNvPr id="2" name="Picture 1" descr="PHW Observatory RGB"/>
        <xdr:cNvPicPr>
          <a:picLocks noChangeAspect="1" noChangeArrowheads="1"/>
        </xdr:cNvPicPr>
      </xdr:nvPicPr>
      <xdr:blipFill>
        <a:blip xmlns:r="http://schemas.openxmlformats.org/officeDocument/2006/relationships" r:embed="rId1" cstate="print"/>
        <a:srcRect/>
        <a:stretch>
          <a:fillRect/>
        </a:stretch>
      </xdr:blipFill>
      <xdr:spPr bwMode="auto">
        <a:xfrm>
          <a:off x="47625" y="95250"/>
          <a:ext cx="4429125" cy="10001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428625</xdr:colOff>
      <xdr:row>4</xdr:row>
      <xdr:rowOff>133350</xdr:rowOff>
    </xdr:to>
    <xdr:pic>
      <xdr:nvPicPr>
        <xdr:cNvPr id="2" name="Picture 2" descr="PHW Observatory RGB"/>
        <xdr:cNvPicPr>
          <a:picLocks noChangeAspect="1" noChangeArrowheads="1"/>
        </xdr:cNvPicPr>
      </xdr:nvPicPr>
      <xdr:blipFill>
        <a:blip xmlns:r="http://schemas.openxmlformats.org/officeDocument/2006/relationships" r:embed="rId1" cstate="print"/>
        <a:srcRect r="16850"/>
        <a:stretch>
          <a:fillRect/>
        </a:stretch>
      </xdr:blipFill>
      <xdr:spPr bwMode="auto">
        <a:xfrm>
          <a:off x="0" y="0"/>
          <a:ext cx="2867025" cy="78105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18</xdr:col>
      <xdr:colOff>66675</xdr:colOff>
      <xdr:row>21</xdr:row>
      <xdr:rowOff>142875</xdr:rowOff>
    </xdr:to>
    <xdr:pic>
      <xdr:nvPicPr>
        <xdr:cNvPr id="3"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7315200" y="323850"/>
          <a:ext cx="3724275" cy="3219450"/>
        </a:xfrm>
        <a:prstGeom prst="rect">
          <a:avLst/>
        </a:prstGeom>
        <a:noFill/>
        <a:ln w="9525">
          <a:noFill/>
          <a:miter lim="800000"/>
          <a:headEnd/>
          <a:tailEnd/>
        </a:ln>
      </xdr:spPr>
    </xdr:pic>
    <xdr:clientData/>
  </xdr:twoCellAnchor>
  <xdr:twoCellAnchor editAs="oneCell">
    <xdr:from>
      <xdr:col>12</xdr:col>
      <xdr:colOff>0</xdr:colOff>
      <xdr:row>25</xdr:row>
      <xdr:rowOff>0</xdr:rowOff>
    </xdr:from>
    <xdr:to>
      <xdr:col>18</xdr:col>
      <xdr:colOff>47625</xdr:colOff>
      <xdr:row>40</xdr:row>
      <xdr:rowOff>133350</xdr:rowOff>
    </xdr:to>
    <xdr:pic>
      <xdr:nvPicPr>
        <xdr:cNvPr id="4"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7315200" y="4048125"/>
          <a:ext cx="3705225" cy="2562225"/>
        </a:xfrm>
        <a:prstGeom prst="rect">
          <a:avLst/>
        </a:prstGeom>
        <a:noFill/>
        <a:ln w="9525">
          <a:noFill/>
          <a:miter lim="800000"/>
          <a:headEnd/>
          <a:tailEnd/>
        </a:ln>
      </xdr:spPr>
    </xdr:pic>
    <xdr:clientData/>
  </xdr:twoCellAnchor>
  <xdr:twoCellAnchor editAs="oneCell">
    <xdr:from>
      <xdr:col>7</xdr:col>
      <xdr:colOff>0</xdr:colOff>
      <xdr:row>1</xdr:row>
      <xdr:rowOff>133350</xdr:rowOff>
    </xdr:from>
    <xdr:to>
      <xdr:col>9</xdr:col>
      <xdr:colOff>276225</xdr:colOff>
      <xdr:row>3</xdr:row>
      <xdr:rowOff>114300</xdr:rowOff>
    </xdr:to>
    <xdr:pic>
      <xdr:nvPicPr>
        <xdr:cNvPr id="5" name="Picture 1">
          <a:hlinkClick xmlns:r="http://schemas.openxmlformats.org/officeDocument/2006/relationships" r:id="rId4"/>
        </xdr:cNvPr>
        <xdr:cNvPicPr>
          <a:picLocks noChangeAspect="1" noChangeArrowheads="1"/>
        </xdr:cNvPicPr>
      </xdr:nvPicPr>
      <xdr:blipFill>
        <a:blip xmlns:r="http://schemas.openxmlformats.org/officeDocument/2006/relationships" r:embed="rId5" cstate="print"/>
        <a:srcRect/>
        <a:stretch>
          <a:fillRect/>
        </a:stretch>
      </xdr:blipFill>
      <xdr:spPr bwMode="auto">
        <a:xfrm>
          <a:off x="4267200" y="295275"/>
          <a:ext cx="1495425" cy="3048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9524</xdr:colOff>
      <xdr:row>20</xdr:row>
      <xdr:rowOff>38101</xdr:rowOff>
    </xdr:from>
    <xdr:to>
      <xdr:col>11</xdr:col>
      <xdr:colOff>800099</xdr:colOff>
      <xdr:row>29</xdr:row>
      <xdr:rowOff>65421</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61479</xdr:colOff>
      <xdr:row>3</xdr:row>
      <xdr:rowOff>2706</xdr:rowOff>
    </xdr:from>
    <xdr:to>
      <xdr:col>4</xdr:col>
      <xdr:colOff>451524</xdr:colOff>
      <xdr:row>6</xdr:row>
      <xdr:rowOff>72171</xdr:rowOff>
    </xdr:to>
    <xdr:sp macro="" textlink="'Interactive controls'!A531">
      <xdr:nvSpPr>
        <xdr:cNvPr id="2" name="Text Box 5"/>
        <xdr:cNvSpPr txBox="1">
          <a:spLocks noChangeArrowheads="1"/>
        </xdr:cNvSpPr>
      </xdr:nvSpPr>
      <xdr:spPr bwMode="auto">
        <a:xfrm>
          <a:off x="61479" y="526581"/>
          <a:ext cx="1933095" cy="555240"/>
        </a:xfrm>
        <a:prstGeom prst="rect">
          <a:avLst/>
        </a:prstGeom>
        <a:noFill/>
        <a:ln w="9525">
          <a:noFill/>
          <a:miter lim="800000"/>
          <a:headEnd/>
          <a:tailEnd/>
        </a:ln>
      </xdr:spPr>
      <xdr:txBody>
        <a:bodyPr vertOverflow="clip" wrap="square" lIns="36000" tIns="18000" rIns="90000" bIns="36000" anchor="ctr" upright="1"/>
        <a:lstStyle/>
        <a:p>
          <a:pPr algn="l" rtl="0">
            <a:defRPr sz="1000"/>
          </a:pPr>
          <a:fld id="{38FBB0ED-8C67-4AEE-B29D-AD3C5FD82B2E}" type="TxLink">
            <a:rPr lang="en-GB" sz="1200" b="1" i="0" u="none" strike="noStrike" baseline="0">
              <a:solidFill>
                <a:srgbClr val="000000"/>
              </a:solidFill>
              <a:latin typeface="Verdana" pitchFamily="34" charset="0"/>
            </a:rPr>
            <a:pPr algn="l" rtl="0">
              <a:defRPr sz="1000"/>
            </a:pPr>
            <a:t>Select Health Board:</a:t>
          </a:fld>
          <a:endParaRPr lang="en-GB" sz="1200" b="1" i="0" u="none" strike="noStrike" baseline="0">
            <a:solidFill>
              <a:srgbClr val="000000"/>
            </a:solidFill>
            <a:latin typeface="Verdana" pitchFamily="34" charset="0"/>
          </a:endParaRPr>
        </a:p>
      </xdr:txBody>
    </xdr:sp>
    <xdr:clientData/>
  </xdr:twoCellAnchor>
  <xdr:twoCellAnchor editAs="oneCell">
    <xdr:from>
      <xdr:col>5</xdr:col>
      <xdr:colOff>9419</xdr:colOff>
      <xdr:row>3</xdr:row>
      <xdr:rowOff>76982</xdr:rowOff>
    </xdr:from>
    <xdr:to>
      <xdr:col>8</xdr:col>
      <xdr:colOff>143347</xdr:colOff>
      <xdr:row>6</xdr:row>
      <xdr:rowOff>877</xdr:rowOff>
    </xdr:to>
    <xdr:sp macro="" textlink="'Interactive controls'!A532">
      <xdr:nvSpPr>
        <xdr:cNvPr id="3" name="Text Box 5"/>
        <xdr:cNvSpPr txBox="1">
          <a:spLocks noChangeArrowheads="1"/>
        </xdr:cNvSpPr>
      </xdr:nvSpPr>
      <xdr:spPr bwMode="auto">
        <a:xfrm>
          <a:off x="2047769" y="600857"/>
          <a:ext cx="1915103" cy="409670"/>
        </a:xfrm>
        <a:prstGeom prst="rect">
          <a:avLst/>
        </a:prstGeom>
        <a:noFill/>
        <a:ln w="9525">
          <a:noFill/>
          <a:miter lim="800000"/>
          <a:headEnd/>
          <a:tailEnd/>
        </a:ln>
      </xdr:spPr>
      <xdr:txBody>
        <a:bodyPr vertOverflow="clip" wrap="square" lIns="36000" tIns="18000" rIns="90000" bIns="36000" anchor="ctr" upright="1"/>
        <a:lstStyle/>
        <a:p>
          <a:pPr algn="l" rtl="0">
            <a:defRPr sz="1000"/>
          </a:pPr>
          <a:fld id="{ED7680EC-B2D0-4EC2-8F7F-D357DABFAC2E}" type="TxLink">
            <a:rPr lang="en-US" sz="1200" b="1" i="0" u="none" strike="noStrike" baseline="0">
              <a:solidFill>
                <a:srgbClr val="000000"/>
              </a:solidFill>
              <a:latin typeface="Verdana" pitchFamily="34" charset="0"/>
            </a:rPr>
            <a:pPr algn="l" rtl="0">
              <a:defRPr sz="1000"/>
            </a:pPr>
            <a:t>Select GP Cluster:</a:t>
          </a:fld>
          <a:endParaRPr lang="en-GB" sz="1200" b="1" i="0" u="none" strike="noStrike" baseline="0">
            <a:solidFill>
              <a:srgbClr val="000000"/>
            </a:solidFill>
            <a:latin typeface="Verdana" pitchFamily="34" charset="0"/>
          </a:endParaRPr>
        </a:p>
      </xdr:txBody>
    </xdr:sp>
    <xdr:clientData/>
  </xdr:twoCellAnchor>
  <xdr:twoCellAnchor>
    <xdr:from>
      <xdr:col>9</xdr:col>
      <xdr:colOff>171450</xdr:colOff>
      <xdr:row>19</xdr:row>
      <xdr:rowOff>134561</xdr:rowOff>
    </xdr:from>
    <xdr:to>
      <xdr:col>9</xdr:col>
      <xdr:colOff>171450</xdr:colOff>
      <xdr:row>19</xdr:row>
      <xdr:rowOff>134561</xdr:rowOff>
    </xdr:to>
    <xdr:cxnSp macro="">
      <xdr:nvCxnSpPr>
        <xdr:cNvPr id="4" name="Straight Connector 3"/>
        <xdr:cNvCxnSpPr/>
      </xdr:nvCxnSpPr>
      <xdr:spPr>
        <a:xfrm>
          <a:off x="4476750" y="3249236"/>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171450</xdr:colOff>
      <xdr:row>31</xdr:row>
      <xdr:rowOff>134561</xdr:rowOff>
    </xdr:from>
    <xdr:to>
      <xdr:col>9</xdr:col>
      <xdr:colOff>171450</xdr:colOff>
      <xdr:row>31</xdr:row>
      <xdr:rowOff>134561</xdr:rowOff>
    </xdr:to>
    <xdr:cxnSp macro="">
      <xdr:nvCxnSpPr>
        <xdr:cNvPr id="6" name="Straight Connector 5"/>
        <xdr:cNvCxnSpPr/>
      </xdr:nvCxnSpPr>
      <xdr:spPr>
        <a:xfrm>
          <a:off x="4476750" y="7354511"/>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19</xdr:row>
      <xdr:rowOff>142874</xdr:rowOff>
    </xdr:from>
    <xdr:to>
      <xdr:col>23</xdr:col>
      <xdr:colOff>9525</xdr:colOff>
      <xdr:row>21</xdr:row>
      <xdr:rowOff>28574</xdr:rowOff>
    </xdr:to>
    <xdr:sp macro="" textlink="">
      <xdr:nvSpPr>
        <xdr:cNvPr id="13" name="TextBox 12"/>
        <xdr:cNvSpPr txBox="1"/>
      </xdr:nvSpPr>
      <xdr:spPr>
        <a:xfrm>
          <a:off x="11172825" y="3257549"/>
          <a:ext cx="2581275"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00">
              <a:solidFill>
                <a:srgbClr val="000080"/>
              </a:solidFill>
              <a:latin typeface="Verdana" pitchFamily="34" charset="0"/>
            </a:rPr>
            <a:t>	  </a:t>
          </a:r>
          <a:endParaRPr lang="en-GB" sz="800" baseline="0">
            <a:solidFill>
              <a:srgbClr val="000080"/>
            </a:solidFill>
            <a:latin typeface="Verdana" pitchFamily="34" charset="0"/>
          </a:endParaRPr>
        </a:p>
        <a:p>
          <a:r>
            <a:rPr lang="en-GB" sz="800" baseline="0">
              <a:solidFill>
                <a:srgbClr val="000080"/>
              </a:solidFill>
              <a:latin typeface="Verdana" pitchFamily="34" charset="0"/>
            </a:rPr>
            <a:t> </a:t>
          </a:r>
        </a:p>
      </xdr:txBody>
    </xdr:sp>
    <xdr:clientData/>
  </xdr:twoCellAnchor>
  <xdr:twoCellAnchor>
    <xdr:from>
      <xdr:col>20</xdr:col>
      <xdr:colOff>171450</xdr:colOff>
      <xdr:row>19</xdr:row>
      <xdr:rowOff>134561</xdr:rowOff>
    </xdr:from>
    <xdr:to>
      <xdr:col>20</xdr:col>
      <xdr:colOff>171450</xdr:colOff>
      <xdr:row>19</xdr:row>
      <xdr:rowOff>134561</xdr:rowOff>
    </xdr:to>
    <xdr:cxnSp macro="">
      <xdr:nvCxnSpPr>
        <xdr:cNvPr id="14" name="Straight Connector 13"/>
        <xdr:cNvCxnSpPr/>
      </xdr:nvCxnSpPr>
      <xdr:spPr>
        <a:xfrm>
          <a:off x="11344275" y="3249236"/>
          <a:ext cx="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20888</xdr:colOff>
      <xdr:row>18</xdr:row>
      <xdr:rowOff>156165</xdr:rowOff>
    </xdr:from>
    <xdr:to>
      <xdr:col>11</xdr:col>
      <xdr:colOff>651895</xdr:colOff>
      <xdr:row>21</xdr:row>
      <xdr:rowOff>0</xdr:rowOff>
    </xdr:to>
    <xdr:grpSp>
      <xdr:nvGrpSpPr>
        <xdr:cNvPr id="19" name="Group 18"/>
        <xdr:cNvGrpSpPr/>
      </xdr:nvGrpSpPr>
      <xdr:grpSpPr>
        <a:xfrm>
          <a:off x="4335713" y="3108915"/>
          <a:ext cx="2250257" cy="596310"/>
          <a:chOff x="3961423" y="1781587"/>
          <a:chExt cx="1791953" cy="538482"/>
        </a:xfrm>
      </xdr:grpSpPr>
      <xdr:grpSp>
        <xdr:nvGrpSpPr>
          <xdr:cNvPr id="20" name="Group 14"/>
          <xdr:cNvGrpSpPr/>
        </xdr:nvGrpSpPr>
        <xdr:grpSpPr>
          <a:xfrm>
            <a:off x="3961423" y="1781587"/>
            <a:ext cx="1791953" cy="538482"/>
            <a:chOff x="5828646" y="749673"/>
            <a:chExt cx="2319691" cy="564909"/>
          </a:xfrm>
        </xdr:grpSpPr>
        <xdr:grpSp>
          <xdr:nvGrpSpPr>
            <xdr:cNvPr id="22" name="Group 35"/>
            <xdr:cNvGrpSpPr/>
          </xdr:nvGrpSpPr>
          <xdr:grpSpPr>
            <a:xfrm>
              <a:off x="5828646" y="1084371"/>
              <a:ext cx="106114" cy="197871"/>
              <a:chOff x="8616482" y="1807658"/>
              <a:chExt cx="106114" cy="196541"/>
            </a:xfrm>
          </xdr:grpSpPr>
          <xdr:sp macro="" textlink="">
            <xdr:nvSpPr>
              <xdr:cNvPr id="26" name="Diamond 25"/>
              <xdr:cNvSpPr/>
            </xdr:nvSpPr>
            <xdr:spPr>
              <a:xfrm>
                <a:off x="8638196" y="1807658"/>
                <a:ext cx="69987" cy="56354"/>
              </a:xfrm>
              <a:prstGeom prst="diamond">
                <a:avLst/>
              </a:prstGeom>
              <a:solidFill>
                <a:schemeClr val="tx2"/>
              </a:solidFill>
              <a:ln w="9525">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27" name="Diamond 21"/>
              <xdr:cNvSpPr/>
            </xdr:nvSpPr>
            <xdr:spPr>
              <a:xfrm>
                <a:off x="8616482" y="1901879"/>
                <a:ext cx="106114" cy="102320"/>
              </a:xfrm>
              <a:prstGeom prst="diamond">
                <a:avLst/>
              </a:prstGeom>
              <a:solidFill>
                <a:schemeClr val="lt1"/>
              </a:solidFill>
              <a:ln w="9525">
                <a:solidFill>
                  <a:schemeClr val="accent1">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grpSp>
        <xdr:sp macro="" textlink="">
          <xdr:nvSpPr>
            <xdr:cNvPr id="23" name="TextBox 22"/>
            <xdr:cNvSpPr txBox="1"/>
          </xdr:nvSpPr>
          <xdr:spPr>
            <a:xfrm>
              <a:off x="5876044" y="749673"/>
              <a:ext cx="1445178" cy="179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en-GB" sz="800">
                  <a:solidFill>
                    <a:srgbClr val="000080"/>
                  </a:solidFill>
                  <a:latin typeface="Verdana" pitchFamily="34" charset="0"/>
                </a:rPr>
                <a:t>Your</a:t>
              </a:r>
              <a:r>
                <a:rPr lang="en-GB" sz="800" baseline="0">
                  <a:solidFill>
                    <a:srgbClr val="000080"/>
                  </a:solidFill>
                  <a:latin typeface="Verdana" pitchFamily="34" charset="0"/>
                </a:rPr>
                <a:t> Cluster</a:t>
              </a:r>
              <a:endParaRPr lang="en-GB" sz="800">
                <a:solidFill>
                  <a:srgbClr val="000080"/>
                </a:solidFill>
                <a:latin typeface="Verdana" pitchFamily="34" charset="0"/>
              </a:endParaRPr>
            </a:p>
          </xdr:txBody>
        </xdr:sp>
        <xdr:sp macro="" textlink="">
          <xdr:nvSpPr>
            <xdr:cNvPr id="24" name="TextBox 23"/>
            <xdr:cNvSpPr txBox="1"/>
          </xdr:nvSpPr>
          <xdr:spPr>
            <a:xfrm>
              <a:off x="5866828" y="794179"/>
              <a:ext cx="2281506" cy="494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en-GB" sz="800">
                  <a:solidFill>
                    <a:srgbClr val="000080"/>
                  </a:solidFill>
                  <a:latin typeface="Verdana" pitchFamily="34" charset="0"/>
                </a:rPr>
                <a:t>Other </a:t>
              </a:r>
              <a:r>
                <a:rPr lang="en-GB" sz="800" baseline="0">
                  <a:solidFill>
                    <a:srgbClr val="000080"/>
                  </a:solidFill>
                  <a:latin typeface="Verdana" pitchFamily="34" charset="0"/>
                </a:rPr>
                <a:t>Clusters: </a:t>
              </a:r>
            </a:p>
            <a:p>
              <a:r>
                <a:rPr lang="en-GB" sz="800" baseline="0">
                  <a:solidFill>
                    <a:srgbClr val="000080"/>
                  </a:solidFill>
                  <a:latin typeface="Verdana" pitchFamily="34" charset="0"/>
                </a:rPr>
                <a:t>in your Health Board</a:t>
              </a:r>
              <a:endParaRPr lang="en-GB" sz="800">
                <a:solidFill>
                  <a:srgbClr val="000080"/>
                </a:solidFill>
                <a:latin typeface="Verdana" pitchFamily="34" charset="0"/>
              </a:endParaRPr>
            </a:p>
          </xdr:txBody>
        </xdr:sp>
        <xdr:sp macro="" textlink="">
          <xdr:nvSpPr>
            <xdr:cNvPr id="25" name="TextBox 24"/>
            <xdr:cNvSpPr txBox="1"/>
          </xdr:nvSpPr>
          <xdr:spPr>
            <a:xfrm>
              <a:off x="5866831" y="1142319"/>
              <a:ext cx="2281506" cy="1722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en-GB" sz="800" baseline="0">
                  <a:solidFill>
                    <a:srgbClr val="000080"/>
                  </a:solidFill>
                  <a:latin typeface="Verdana" pitchFamily="34" charset="0"/>
                </a:rPr>
                <a:t>in other Health Boards</a:t>
              </a:r>
              <a:endParaRPr lang="en-GB" sz="800">
                <a:solidFill>
                  <a:srgbClr val="000080"/>
                </a:solidFill>
                <a:latin typeface="Verdana" pitchFamily="34" charset="0"/>
              </a:endParaRPr>
            </a:p>
          </xdr:txBody>
        </xdr:sp>
      </xdr:grpSp>
      <xdr:sp macro="" textlink="">
        <xdr:nvSpPr>
          <xdr:cNvPr id="21" name="Diamond 20"/>
          <xdr:cNvSpPr/>
        </xdr:nvSpPr>
        <xdr:spPr>
          <a:xfrm>
            <a:off x="3975129" y="1827186"/>
            <a:ext cx="75850" cy="80021"/>
          </a:xfrm>
          <a:prstGeom prst="diamond">
            <a:avLst/>
          </a:prstGeom>
          <a:solidFill>
            <a:schemeClr val="accent2">
              <a:lumMod val="75000"/>
            </a:schemeClr>
          </a:solidFill>
          <a:ln w="9525">
            <a:solidFill>
              <a:schemeClr val="accent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grpSp>
    <xdr:clientData/>
  </xdr:twoCellAnchor>
  <xdr:twoCellAnchor editAs="oneCell">
    <xdr:from>
      <xdr:col>10</xdr:col>
      <xdr:colOff>133350</xdr:colOff>
      <xdr:row>5</xdr:row>
      <xdr:rowOff>142875</xdr:rowOff>
    </xdr:from>
    <xdr:to>
      <xdr:col>12</xdr:col>
      <xdr:colOff>9525</xdr:colOff>
      <xdr:row>7</xdr:row>
      <xdr:rowOff>123825</xdr:rowOff>
    </xdr:to>
    <xdr:pic>
      <xdr:nvPicPr>
        <xdr:cNvPr id="30" name="Picture 1">
          <a:hlinkClick xmlns:r="http://schemas.openxmlformats.org/officeDocument/2006/relationships" r:id="rId2"/>
        </xdr:cNvPr>
        <xdr:cNvPicPr>
          <a:picLocks noChangeAspect="1" noChangeArrowheads="1"/>
        </xdr:cNvPicPr>
      </xdr:nvPicPr>
      <xdr:blipFill>
        <a:blip xmlns:r="http://schemas.openxmlformats.org/officeDocument/2006/relationships" r:embed="rId3" cstate="print"/>
        <a:srcRect/>
        <a:stretch>
          <a:fillRect/>
        </a:stretch>
      </xdr:blipFill>
      <xdr:spPr bwMode="auto">
        <a:xfrm>
          <a:off x="5257800" y="990600"/>
          <a:ext cx="1495425" cy="30480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absolute">
        <xdr:from>
          <xdr:col>0</xdr:col>
          <xdr:colOff>85725</xdr:colOff>
          <xdr:row>6</xdr:row>
          <xdr:rowOff>0</xdr:rowOff>
        </xdr:from>
        <xdr:to>
          <xdr:col>4</xdr:col>
          <xdr:colOff>66675</xdr:colOff>
          <xdr:row>11</xdr:row>
          <xdr:rowOff>95250</xdr:rowOff>
        </xdr:to>
        <xdr:sp macro="" textlink="">
          <xdr:nvSpPr>
            <xdr:cNvPr id="15361" name="List Box 1" hidden="1">
              <a:extLst>
                <a:ext uri="{63B3BB69-23CF-44E3-9099-C40C66FF867C}">
                  <a14:compatExt spid="_x0000_s1536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5</xdr:col>
          <xdr:colOff>38100</xdr:colOff>
          <xdr:row>6</xdr:row>
          <xdr:rowOff>0</xdr:rowOff>
        </xdr:from>
        <xdr:to>
          <xdr:col>8</xdr:col>
          <xdr:colOff>95250</xdr:colOff>
          <xdr:row>16</xdr:row>
          <xdr:rowOff>152400</xdr:rowOff>
        </xdr:to>
        <xdr:sp macro="" textlink="">
          <xdr:nvSpPr>
            <xdr:cNvPr id="15362" name="List Box 2" hidden="1">
              <a:extLst>
                <a:ext uri="{63B3BB69-23CF-44E3-9099-C40C66FF867C}">
                  <a14:compatExt spid="_x0000_s153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Primary%20Care\GP%20cluster%20profiles\Data\PopulationPyramids\20120904_GPcluster_PopPyramids_LE_0i.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obclstr\observatory\HIAT\Documents%20and%20Settings\rhian.hughes\Local%20Settings\Temporary%20Internet%20Files\OLK21\MPH\Revision\20070105_revisi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Primary%20Care\GP%20cluster%20profiles\Data\Deprivation\20120823_Interactive_GPcluster_reg_pops_IF_v1c.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ales.gov.uk/stats/HSA/NHSPrimaryCommunityHealth/General%20Medical/Releases/GP%20Workforce%20(Bulletin)/2008/2007%20calcs%20and%20charts/Bulletin%20Calculations%20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active"/>
      <sheetName val="Interactive controls"/>
      <sheetName val="HB pop"/>
      <sheetName val="GP pop"/>
      <sheetName val="GP pop (2)"/>
      <sheetName val="Practice pop M&amp;F"/>
      <sheetName val="Practice pop 5ths"/>
      <sheetName val="Practice pop Persons"/>
      <sheetName val="Practice pop pers 5ths"/>
      <sheetName val="Welsh pop"/>
      <sheetName val="Sheet3"/>
      <sheetName val="Sheet5"/>
      <sheetName val="Sheet4"/>
      <sheetName val="GPcluster to LA lookup"/>
      <sheetName val="LA pop pivot"/>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C2" t="str">
            <v>Caerphilly South00_04</v>
          </cell>
        </row>
      </sheetData>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QC sheet"/>
      <sheetName val="HB charts"/>
      <sheetName val="GP Clusters (HC) (final)"/>
      <sheetName val="GP Clusters (HC)"/>
      <sheetName val="GP Clusters"/>
      <sheetName val="Control sheet"/>
      <sheetName val="Data sheet (2)"/>
      <sheetName val="SQL"/>
      <sheetName val="Additional HB data"/>
      <sheetName val="QC data"/>
      <sheetName val="QC SQL"/>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Page Calcs"/>
      <sheetName val="LookUps"/>
      <sheetName val="Age_Sex_Commitment"/>
      <sheetName val="Current Year by LHB"/>
      <sheetName val="Charts"/>
      <sheetName val="1998-2006_Registrars"/>
      <sheetName val="1999_2006_Retainers"/>
      <sheetName val="Single Handed GPs"/>
      <sheetName val="J&amp;L chart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publichealthwalesobservatory.wales.nhs.uk/gpcluster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sheetPr>
  <dimension ref="A8:F22"/>
  <sheetViews>
    <sheetView showGridLines="0" tabSelected="1" zoomScaleNormal="100" workbookViewId="0">
      <selection activeCell="A24" sqref="A24"/>
    </sheetView>
  </sheetViews>
  <sheetFormatPr defaultRowHeight="12.75" x14ac:dyDescent="0.2"/>
  <cols>
    <col min="1" max="1" width="18.28515625" style="123" customWidth="1"/>
    <col min="2" max="2" width="73.28515625" style="123" customWidth="1"/>
    <col min="3" max="5" width="9.140625" style="123"/>
    <col min="6" max="6" width="15.7109375" style="123" customWidth="1"/>
    <col min="7" max="16384" width="9.140625" style="123"/>
  </cols>
  <sheetData>
    <row r="8" spans="1:6" x14ac:dyDescent="0.2">
      <c r="A8" s="139"/>
      <c r="B8" s="139"/>
    </row>
    <row r="9" spans="1:6" ht="8.25" customHeight="1" x14ac:dyDescent="0.2">
      <c r="A9" s="140"/>
      <c r="B9" s="141"/>
    </row>
    <row r="10" spans="1:6" ht="17.25" customHeight="1" x14ac:dyDescent="0.2">
      <c r="A10" s="142" t="s">
        <v>203</v>
      </c>
      <c r="B10" s="143" t="s">
        <v>204</v>
      </c>
      <c r="D10" s="144" t="s">
        <v>205</v>
      </c>
      <c r="E10" s="145"/>
      <c r="F10" s="146"/>
    </row>
    <row r="11" spans="1:6" ht="18" customHeight="1" x14ac:dyDescent="0.25">
      <c r="A11" s="142" t="s">
        <v>206</v>
      </c>
      <c r="B11" s="147" t="s">
        <v>239</v>
      </c>
      <c r="D11" s="159" t="s">
        <v>241</v>
      </c>
      <c r="E11" s="160"/>
      <c r="F11" s="148"/>
    </row>
    <row r="12" spans="1:6" s="150" customFormat="1" ht="18" customHeight="1" x14ac:dyDescent="0.25">
      <c r="A12" s="149" t="s">
        <v>207</v>
      </c>
      <c r="B12" s="147" t="s">
        <v>244</v>
      </c>
      <c r="D12" s="161" t="s">
        <v>208</v>
      </c>
      <c r="E12" s="162"/>
      <c r="F12" s="163"/>
    </row>
    <row r="13" spans="1:6" ht="18" customHeight="1" x14ac:dyDescent="0.2">
      <c r="A13" s="142" t="s">
        <v>209</v>
      </c>
      <c r="B13" s="143" t="s">
        <v>243</v>
      </c>
    </row>
    <row r="14" spans="1:6" ht="18" customHeight="1" x14ac:dyDescent="0.2">
      <c r="A14" s="142" t="s">
        <v>210</v>
      </c>
      <c r="B14" s="151" t="s">
        <v>245</v>
      </c>
    </row>
    <row r="15" spans="1:6" ht="19.5" customHeight="1" x14ac:dyDescent="0.2">
      <c r="A15" s="142" t="s">
        <v>211</v>
      </c>
      <c r="B15" s="147" t="s">
        <v>212</v>
      </c>
    </row>
    <row r="16" spans="1:6" ht="18" customHeight="1" x14ac:dyDescent="0.2">
      <c r="A16" s="142" t="s">
        <v>213</v>
      </c>
      <c r="B16" s="147" t="s">
        <v>240</v>
      </c>
    </row>
    <row r="17" spans="1:2" ht="18" customHeight="1" x14ac:dyDescent="0.2">
      <c r="A17" s="152" t="s">
        <v>214</v>
      </c>
      <c r="B17" s="153" t="s">
        <v>215</v>
      </c>
    </row>
    <row r="18" spans="1:2" ht="33" customHeight="1" x14ac:dyDescent="0.2">
      <c r="A18" s="152"/>
      <c r="B18" s="153" t="s">
        <v>216</v>
      </c>
    </row>
    <row r="19" spans="1:2" x14ac:dyDescent="0.2">
      <c r="A19" s="152"/>
      <c r="B19" s="153" t="s">
        <v>217</v>
      </c>
    </row>
    <row r="20" spans="1:2" x14ac:dyDescent="0.2">
      <c r="A20" s="142"/>
      <c r="B20" s="158" t="s">
        <v>242</v>
      </c>
    </row>
    <row r="21" spans="1:2" ht="7.5" customHeight="1" x14ac:dyDescent="0.2">
      <c r="A21" s="139"/>
      <c r="B21" s="139"/>
    </row>
    <row r="22" spans="1:2" ht="6.75" customHeight="1" x14ac:dyDescent="0.2"/>
  </sheetData>
  <sheetProtection password="CB28" sheet="1" objects="1" scenarios="1"/>
  <mergeCells count="2">
    <mergeCell ref="D11:E11"/>
    <mergeCell ref="D12:F12"/>
  </mergeCells>
  <hyperlinks>
    <hyperlink ref="B20" r:id="rId1"/>
    <hyperlink ref="D12" location="'Copy tables and charts'!A1" display="How to copy tables and charts"/>
    <hyperlink ref="D11" location="'Table and chart'!A1" display="Table and chart"/>
    <hyperlink ref="D12:F12" location="'Copy tables and charts'!A1" display="How to copy tables and charts"/>
    <hyperlink ref="D11:E11" location="'Table &amp; chart'!A1" display="Table &amp; chart"/>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2:M37"/>
  <sheetViews>
    <sheetView showGridLines="0" zoomScaleNormal="100" workbookViewId="0"/>
  </sheetViews>
  <sheetFormatPr defaultRowHeight="12.75" x14ac:dyDescent="0.2"/>
  <cols>
    <col min="1" max="16384" width="9.140625" style="154"/>
  </cols>
  <sheetData>
    <row r="2" spans="1:13" x14ac:dyDescent="0.2">
      <c r="M2" s="155" t="s">
        <v>218</v>
      </c>
    </row>
    <row r="7" spans="1:13" s="155" customFormat="1" x14ac:dyDescent="0.2">
      <c r="A7" s="155" t="s">
        <v>219</v>
      </c>
    </row>
    <row r="8" spans="1:13" s="155" customFormat="1" x14ac:dyDescent="0.2"/>
    <row r="9" spans="1:13" s="155" customFormat="1" x14ac:dyDescent="0.2">
      <c r="A9" s="155" t="s">
        <v>220</v>
      </c>
    </row>
    <row r="10" spans="1:13" x14ac:dyDescent="0.2">
      <c r="A10" s="154" t="s">
        <v>221</v>
      </c>
    </row>
    <row r="11" spans="1:13" x14ac:dyDescent="0.2">
      <c r="A11" s="154" t="s">
        <v>222</v>
      </c>
    </row>
    <row r="12" spans="1:13" x14ac:dyDescent="0.2">
      <c r="A12" s="154" t="s">
        <v>223</v>
      </c>
    </row>
    <row r="13" spans="1:13" x14ac:dyDescent="0.2">
      <c r="A13" s="154" t="s">
        <v>224</v>
      </c>
    </row>
    <row r="15" spans="1:13" s="155" customFormat="1" x14ac:dyDescent="0.2">
      <c r="A15" s="155" t="s">
        <v>225</v>
      </c>
    </row>
    <row r="16" spans="1:13" x14ac:dyDescent="0.2">
      <c r="A16" s="156">
        <v>1</v>
      </c>
      <c r="B16" s="154" t="s">
        <v>226</v>
      </c>
    </row>
    <row r="17" spans="1:13" x14ac:dyDescent="0.2">
      <c r="A17" s="157"/>
      <c r="B17" s="154" t="s">
        <v>227</v>
      </c>
    </row>
    <row r="18" spans="1:13" x14ac:dyDescent="0.2">
      <c r="A18" s="156">
        <v>2</v>
      </c>
      <c r="B18" s="154" t="s">
        <v>228</v>
      </c>
    </row>
    <row r="19" spans="1:13" x14ac:dyDescent="0.2">
      <c r="A19" s="156">
        <v>3</v>
      </c>
      <c r="B19" s="154" t="s">
        <v>229</v>
      </c>
    </row>
    <row r="20" spans="1:13" x14ac:dyDescent="0.2">
      <c r="A20" s="156">
        <v>4</v>
      </c>
      <c r="B20" s="154" t="s">
        <v>230</v>
      </c>
    </row>
    <row r="21" spans="1:13" x14ac:dyDescent="0.2">
      <c r="A21" s="156">
        <v>5</v>
      </c>
      <c r="B21" s="154" t="s">
        <v>231</v>
      </c>
    </row>
    <row r="22" spans="1:13" x14ac:dyDescent="0.2">
      <c r="A22" s="156"/>
      <c r="B22" s="154" t="s">
        <v>232</v>
      </c>
    </row>
    <row r="23" spans="1:13" x14ac:dyDescent="0.2">
      <c r="A23" s="156">
        <v>6</v>
      </c>
      <c r="B23" s="154" t="s">
        <v>233</v>
      </c>
    </row>
    <row r="25" spans="1:13" x14ac:dyDescent="0.2">
      <c r="M25" s="155" t="s">
        <v>234</v>
      </c>
    </row>
    <row r="27" spans="1:13" s="155" customFormat="1" x14ac:dyDescent="0.2">
      <c r="A27" s="155" t="s">
        <v>235</v>
      </c>
    </row>
    <row r="28" spans="1:13" x14ac:dyDescent="0.2">
      <c r="A28" s="156">
        <v>1</v>
      </c>
      <c r="B28" s="154" t="s">
        <v>236</v>
      </c>
    </row>
    <row r="29" spans="1:13" x14ac:dyDescent="0.2">
      <c r="A29" s="157"/>
      <c r="B29" s="154" t="s">
        <v>237</v>
      </c>
    </row>
    <row r="30" spans="1:13" x14ac:dyDescent="0.2">
      <c r="A30" s="156">
        <v>2</v>
      </c>
      <c r="B30" s="154" t="s">
        <v>228</v>
      </c>
    </row>
    <row r="31" spans="1:13" x14ac:dyDescent="0.2">
      <c r="A31" s="156">
        <v>3</v>
      </c>
      <c r="B31" s="154" t="s">
        <v>238</v>
      </c>
    </row>
    <row r="32" spans="1:13" x14ac:dyDescent="0.2">
      <c r="A32" s="156">
        <v>4</v>
      </c>
      <c r="B32" s="154" t="s">
        <v>230</v>
      </c>
    </row>
    <row r="33" spans="1:2" x14ac:dyDescent="0.2">
      <c r="A33" s="156">
        <v>5</v>
      </c>
      <c r="B33" s="154" t="s">
        <v>231</v>
      </c>
    </row>
    <row r="34" spans="1:2" x14ac:dyDescent="0.2">
      <c r="A34" s="156"/>
      <c r="B34" s="154" t="s">
        <v>232</v>
      </c>
    </row>
    <row r="35" spans="1:2" x14ac:dyDescent="0.2">
      <c r="A35" s="156">
        <v>6</v>
      </c>
      <c r="B35" s="154" t="s">
        <v>233</v>
      </c>
    </row>
    <row r="36" spans="1:2" x14ac:dyDescent="0.2">
      <c r="A36" s="156"/>
    </row>
    <row r="37" spans="1:2" x14ac:dyDescent="0.2">
      <c r="A37" s="156"/>
    </row>
  </sheetData>
  <pageMargins left="0.70866141732283472" right="0.70866141732283472" top="0.74803149606299213" bottom="0.74803149606299213" header="0.31496062992125984" footer="0.31496062992125984"/>
  <pageSetup paperSize="9" scale="75"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X42"/>
  <sheetViews>
    <sheetView showGridLines="0" zoomScaleNormal="100" workbookViewId="0">
      <selection activeCell="B31" sqref="B31"/>
    </sheetView>
  </sheetViews>
  <sheetFormatPr defaultRowHeight="12.75" x14ac:dyDescent="0.2"/>
  <cols>
    <col min="1" max="1" width="1.5703125" style="16" customWidth="1"/>
    <col min="2" max="2" width="6.5703125" style="16" customWidth="1"/>
    <col min="3" max="3" width="6.7109375" style="16" customWidth="1"/>
    <col min="4" max="4" width="8.28515625" style="16" customWidth="1"/>
    <col min="5" max="5" width="7.42578125" style="16" bestFit="1" customWidth="1"/>
    <col min="6" max="6" width="9.7109375" style="16" customWidth="1"/>
    <col min="7" max="7" width="9.42578125" style="16" customWidth="1"/>
    <col min="8" max="8" width="7.5703125" style="16" customWidth="1"/>
    <col min="9" max="9" width="7.42578125" style="16" bestFit="1" customWidth="1"/>
    <col min="10" max="12" width="12.140625" style="16" customWidth="1"/>
    <col min="13" max="13" width="9.140625" style="16"/>
    <col min="14" max="14" width="6.5703125" style="16" customWidth="1"/>
    <col min="15" max="15" width="8.7109375" style="16" customWidth="1"/>
    <col min="16" max="16" width="8.140625" style="16" customWidth="1"/>
    <col min="17" max="17" width="7.42578125" style="16" customWidth="1"/>
    <col min="18" max="19" width="9.7109375" style="16" customWidth="1"/>
    <col min="20" max="20" width="7.140625" style="16" customWidth="1"/>
    <col min="21" max="23" width="12.85546875" style="16" customWidth="1"/>
    <col min="24" max="16384" width="9.140625" style="16"/>
  </cols>
  <sheetData>
    <row r="1" spans="2:5" s="15" customFormat="1" ht="17.25" customHeight="1" x14ac:dyDescent="0.2"/>
    <row r="2" spans="2:5" ht="18" x14ac:dyDescent="0.25">
      <c r="B2" s="57" t="str">
        <f>'Interactive controls'!A530</f>
        <v>Chronic condition registers 2012, Anglesey GP Cluster &amp; Betsi Cadwaladr Health Board</v>
      </c>
      <c r="C2" s="15"/>
      <c r="D2" s="15"/>
      <c r="E2" s="15"/>
    </row>
    <row r="3" spans="2:5" ht="6" customHeight="1" x14ac:dyDescent="0.2">
      <c r="B3" s="17"/>
      <c r="C3" s="17"/>
      <c r="D3" s="15"/>
      <c r="E3" s="15"/>
    </row>
    <row r="4" spans="2:5" x14ac:dyDescent="0.2">
      <c r="B4" s="17"/>
      <c r="C4" s="17"/>
      <c r="D4" s="17"/>
      <c r="E4" s="17"/>
    </row>
    <row r="5" spans="2:5" ht="12.75" customHeight="1" x14ac:dyDescent="0.2">
      <c r="B5" s="18"/>
      <c r="C5" s="18"/>
      <c r="D5" s="18"/>
      <c r="E5" s="18"/>
    </row>
    <row r="6" spans="2:5" x14ac:dyDescent="0.2">
      <c r="B6" s="19"/>
      <c r="C6" s="19"/>
      <c r="D6" s="19"/>
      <c r="E6" s="19"/>
    </row>
    <row r="7" spans="2:5" ht="12.75" customHeight="1" x14ac:dyDescent="0.25">
      <c r="B7" s="58"/>
      <c r="C7" s="58"/>
      <c r="D7" s="58"/>
      <c r="E7" s="58"/>
    </row>
    <row r="8" spans="2:5" ht="12.75" customHeight="1" x14ac:dyDescent="0.25">
      <c r="B8" s="58"/>
      <c r="C8" s="58"/>
      <c r="D8" s="58"/>
      <c r="E8" s="58"/>
    </row>
    <row r="9" spans="2:5" ht="12.75" customHeight="1" x14ac:dyDescent="0.25">
      <c r="B9" s="58"/>
      <c r="C9" s="58"/>
      <c r="D9" s="58"/>
      <c r="E9" s="58"/>
    </row>
    <row r="10" spans="2:5" ht="12.75" customHeight="1" x14ac:dyDescent="0.2">
      <c r="B10" s="20"/>
      <c r="C10" s="20"/>
      <c r="D10" s="20"/>
      <c r="E10" s="20"/>
    </row>
    <row r="11" spans="2:5" ht="12.75" customHeight="1" x14ac:dyDescent="0.2">
      <c r="B11" s="19"/>
      <c r="C11" s="19"/>
      <c r="D11" s="19"/>
      <c r="E11" s="19"/>
    </row>
    <row r="12" spans="2:5" ht="12.75" customHeight="1" x14ac:dyDescent="0.2">
      <c r="B12" s="19"/>
      <c r="C12" s="19"/>
      <c r="D12" s="19"/>
      <c r="E12" s="19"/>
    </row>
    <row r="13" spans="2:5" x14ac:dyDescent="0.2">
      <c r="B13" s="20"/>
      <c r="C13" s="20"/>
      <c r="D13" s="20"/>
      <c r="E13" s="20"/>
    </row>
    <row r="14" spans="2:5" ht="12.75" customHeight="1" x14ac:dyDescent="0.2">
      <c r="B14" s="30"/>
      <c r="C14" s="30"/>
      <c r="D14" s="30"/>
      <c r="E14" s="30"/>
    </row>
    <row r="15" spans="2:5" x14ac:dyDescent="0.2">
      <c r="B15" s="30"/>
      <c r="C15" s="30"/>
      <c r="D15" s="30"/>
      <c r="E15" s="30"/>
    </row>
    <row r="16" spans="2:5" x14ac:dyDescent="0.2">
      <c r="B16" s="21"/>
      <c r="C16" s="21"/>
      <c r="D16" s="21"/>
      <c r="E16" s="21"/>
    </row>
    <row r="19" spans="1:24" x14ac:dyDescent="0.2">
      <c r="B19" s="86"/>
      <c r="C19" s="88"/>
      <c r="D19" s="167" t="s">
        <v>201</v>
      </c>
      <c r="E19" s="168"/>
      <c r="F19" s="168"/>
      <c r="G19" s="168"/>
      <c r="H19" s="168"/>
      <c r="I19" s="169"/>
      <c r="J19" s="167" t="s">
        <v>202</v>
      </c>
      <c r="K19" s="168"/>
      <c r="L19" s="169"/>
      <c r="M19" s="54"/>
      <c r="N19" s="17"/>
      <c r="O19" s="17"/>
      <c r="P19" s="170"/>
      <c r="Q19" s="170"/>
      <c r="R19" s="170"/>
      <c r="S19" s="170"/>
      <c r="T19" s="170"/>
      <c r="U19" s="170"/>
      <c r="V19" s="170"/>
      <c r="W19" s="170"/>
      <c r="X19" s="15"/>
    </row>
    <row r="20" spans="1:24" ht="24" customHeight="1" x14ac:dyDescent="0.2">
      <c r="A20" s="87"/>
      <c r="B20" s="174" t="s">
        <v>111</v>
      </c>
      <c r="C20" s="175"/>
      <c r="D20" s="174" t="s">
        <v>136</v>
      </c>
      <c r="E20" s="178"/>
      <c r="F20" s="179" t="s">
        <v>137</v>
      </c>
      <c r="G20" s="180"/>
      <c r="H20" s="92" t="s">
        <v>80</v>
      </c>
      <c r="I20" s="91" t="s">
        <v>79</v>
      </c>
      <c r="J20" s="181"/>
      <c r="K20" s="181"/>
      <c r="L20" s="182"/>
      <c r="M20" s="54"/>
      <c r="N20" s="171"/>
      <c r="O20" s="171"/>
      <c r="P20" s="171"/>
      <c r="Q20" s="171"/>
      <c r="R20" s="172"/>
      <c r="S20" s="172"/>
      <c r="T20" s="66"/>
      <c r="U20" s="173"/>
      <c r="V20" s="173"/>
      <c r="W20" s="173"/>
      <c r="X20" s="15"/>
    </row>
    <row r="21" spans="1:24" ht="22.5" customHeight="1" x14ac:dyDescent="0.2">
      <c r="A21" s="87"/>
      <c r="B21" s="176"/>
      <c r="C21" s="177"/>
      <c r="D21" s="84" t="s">
        <v>131</v>
      </c>
      <c r="E21" s="83" t="s">
        <v>179</v>
      </c>
      <c r="F21" s="85" t="s">
        <v>180</v>
      </c>
      <c r="G21" s="83" t="s">
        <v>181</v>
      </c>
      <c r="H21" s="83" t="s">
        <v>179</v>
      </c>
      <c r="I21" s="83" t="s">
        <v>179</v>
      </c>
      <c r="J21" s="183"/>
      <c r="K21" s="183"/>
      <c r="L21" s="184"/>
      <c r="M21" s="54"/>
      <c r="N21" s="171"/>
      <c r="O21" s="171"/>
      <c r="P21" s="133"/>
      <c r="Q21" s="133"/>
      <c r="R21" s="133"/>
      <c r="S21" s="133"/>
      <c r="T21" s="133"/>
      <c r="U21" s="173"/>
      <c r="V21" s="173"/>
      <c r="W21" s="173"/>
      <c r="X21" s="15"/>
    </row>
    <row r="22" spans="1:24" ht="33.75" customHeight="1" x14ac:dyDescent="0.2">
      <c r="A22" s="87"/>
      <c r="B22" s="41" t="s">
        <v>133</v>
      </c>
      <c r="C22" s="72"/>
      <c r="D22" s="79">
        <f>ROUND('Interactive controls'!T77,-1)</f>
        <v>10910</v>
      </c>
      <c r="E22" s="70">
        <f>'Interactive controls'!U77</f>
        <v>16.2890321810257</v>
      </c>
      <c r="F22" s="134">
        <f>'Interactive controls'!AB77</f>
        <v>12.2088799623948</v>
      </c>
      <c r="G22" s="134">
        <f>'Interactive controls'!AC77</f>
        <v>18.109822119102901</v>
      </c>
      <c r="H22" s="70">
        <f>'Interactive controls'!Z77</f>
        <v>15.7450979836642</v>
      </c>
      <c r="I22" s="89">
        <f>'Interactive controls'!AD77</f>
        <v>15.298203509459402</v>
      </c>
      <c r="J22" s="42"/>
      <c r="K22" s="42"/>
      <c r="L22" s="80"/>
      <c r="M22" s="54"/>
      <c r="N22" s="59"/>
      <c r="O22" s="59"/>
      <c r="P22" s="136"/>
      <c r="Q22" s="63"/>
      <c r="R22" s="63"/>
      <c r="S22" s="63"/>
      <c r="T22" s="63"/>
      <c r="U22" s="64"/>
      <c r="V22" s="64"/>
      <c r="W22" s="64"/>
      <c r="X22" s="15"/>
    </row>
    <row r="23" spans="1:24" ht="33.75" customHeight="1" x14ac:dyDescent="0.2">
      <c r="A23" s="87"/>
      <c r="B23" s="43" t="s">
        <v>98</v>
      </c>
      <c r="C23" s="73"/>
      <c r="D23" s="76">
        <f>ROUND('Interactive controls'!T78,-1)</f>
        <v>4950</v>
      </c>
      <c r="E23" s="70">
        <f>'Interactive controls'!U78</f>
        <v>7.3899934324437293</v>
      </c>
      <c r="F23" s="134">
        <f>'Interactive controls'!AB78</f>
        <v>6.0692693443314401</v>
      </c>
      <c r="G23" s="134">
        <f>'Interactive controls'!AC78</f>
        <v>7.3899934324437293</v>
      </c>
      <c r="H23" s="70">
        <f>'Interactive controls'!Z78</f>
        <v>6.6364560992953994</v>
      </c>
      <c r="I23" s="89">
        <f>'Interactive controls'!AD78</f>
        <v>6.6517066531244593</v>
      </c>
      <c r="J23" s="44"/>
      <c r="K23" s="44"/>
      <c r="L23" s="81"/>
      <c r="M23" s="54"/>
      <c r="N23" s="59"/>
      <c r="O23" s="59"/>
      <c r="P23" s="137"/>
      <c r="Q23" s="63"/>
      <c r="R23" s="63"/>
      <c r="S23" s="63"/>
      <c r="T23" s="63"/>
      <c r="U23" s="64"/>
      <c r="V23" s="64"/>
      <c r="W23" s="64"/>
      <c r="X23" s="15"/>
    </row>
    <row r="24" spans="1:24" ht="33.75" customHeight="1" x14ac:dyDescent="0.2">
      <c r="A24" s="87"/>
      <c r="B24" s="43" t="s">
        <v>134</v>
      </c>
      <c r="C24" s="73"/>
      <c r="D24" s="76">
        <f>ROUND('Interactive controls'!T79,-1)</f>
        <v>3490</v>
      </c>
      <c r="E24" s="70">
        <f>'Interactive controls'!U79</f>
        <v>5.2092662248492401</v>
      </c>
      <c r="F24" s="134">
        <f>'Interactive controls'!AB79</f>
        <v>3.69072546757261</v>
      </c>
      <c r="G24" s="134">
        <f>'Interactive controls'!AC79</f>
        <v>5.7634431049179806</v>
      </c>
      <c r="H24" s="70">
        <f>'Interactive controls'!Z79</f>
        <v>4.9127822147679501</v>
      </c>
      <c r="I24" s="89">
        <f>'Interactive controls'!AD79</f>
        <v>5.2031266514230898</v>
      </c>
      <c r="J24" s="44"/>
      <c r="K24" s="44"/>
      <c r="L24" s="81"/>
      <c r="M24" s="54"/>
      <c r="N24" s="59"/>
      <c r="O24" s="59"/>
      <c r="P24" s="137"/>
      <c r="Q24" s="63"/>
      <c r="R24" s="63"/>
      <c r="S24" s="63"/>
      <c r="T24" s="63"/>
      <c r="U24" s="64"/>
      <c r="V24" s="64"/>
      <c r="W24" s="64"/>
      <c r="X24" s="15"/>
    </row>
    <row r="25" spans="1:24" ht="33.75" customHeight="1" x14ac:dyDescent="0.2">
      <c r="A25" s="87"/>
      <c r="B25" s="43" t="s">
        <v>106</v>
      </c>
      <c r="C25" s="73"/>
      <c r="D25" s="77">
        <f>ROUND('Interactive controls'!T80,-1)</f>
        <v>3050</v>
      </c>
      <c r="E25" s="70">
        <f>'Interactive controls'!U80</f>
        <v>4.5569884769239994</v>
      </c>
      <c r="F25" s="134">
        <f>'Interactive controls'!AB80</f>
        <v>3.0198139680640397</v>
      </c>
      <c r="G25" s="134">
        <f>'Interactive controls'!AC80</f>
        <v>5.3128751109023495</v>
      </c>
      <c r="H25" s="70">
        <f>'Interactive controls'!Z80</f>
        <v>4.2101669561177095</v>
      </c>
      <c r="I25" s="89">
        <f>'Interactive controls'!AD80</f>
        <v>4.0104286159882196</v>
      </c>
      <c r="J25" s="44"/>
      <c r="K25" s="44"/>
      <c r="L25" s="81"/>
      <c r="M25" s="54"/>
      <c r="N25" s="59"/>
      <c r="O25" s="59"/>
      <c r="P25" s="137"/>
      <c r="Q25" s="63"/>
      <c r="R25" s="63"/>
      <c r="S25" s="63"/>
      <c r="T25" s="63"/>
      <c r="U25" s="64"/>
      <c r="V25" s="64"/>
      <c r="W25" s="64"/>
      <c r="X25" s="15"/>
    </row>
    <row r="26" spans="1:24" ht="33.75" customHeight="1" x14ac:dyDescent="0.2">
      <c r="A26" s="87"/>
      <c r="B26" s="43" t="s">
        <v>107</v>
      </c>
      <c r="C26" s="73"/>
      <c r="D26" s="76">
        <f>ROUND('Interactive controls'!T81,-1)</f>
        <v>1780</v>
      </c>
      <c r="E26" s="70">
        <f>'Interactive controls'!U81</f>
        <v>2.6568750373156602</v>
      </c>
      <c r="F26" s="134">
        <f>'Interactive controls'!AB81</f>
        <v>1.88168596783613</v>
      </c>
      <c r="G26" s="134">
        <f>'Interactive controls'!AC81</f>
        <v>3.6393368474157599</v>
      </c>
      <c r="H26" s="70">
        <f>'Interactive controls'!Z81</f>
        <v>2.3752928744046899</v>
      </c>
      <c r="I26" s="89">
        <f>'Interactive controls'!AD81</f>
        <v>2.08855881192917</v>
      </c>
      <c r="J26" s="44"/>
      <c r="K26" s="44"/>
      <c r="L26" s="81"/>
      <c r="M26" s="54"/>
      <c r="N26" s="59"/>
      <c r="O26" s="59"/>
      <c r="P26" s="137"/>
      <c r="Q26" s="63"/>
      <c r="R26" s="63"/>
      <c r="S26" s="63"/>
      <c r="T26" s="63"/>
      <c r="U26" s="64"/>
      <c r="V26" s="64"/>
      <c r="W26" s="64"/>
      <c r="X26" s="15"/>
    </row>
    <row r="27" spans="1:24" ht="33.75" customHeight="1" x14ac:dyDescent="0.2">
      <c r="A27" s="87"/>
      <c r="B27" s="45" t="s">
        <v>109</v>
      </c>
      <c r="C27" s="74"/>
      <c r="D27" s="76">
        <f>ROUND('Interactive controls'!T82,-1)</f>
        <v>450</v>
      </c>
      <c r="E27" s="70">
        <f>'Interactive controls'!U82</f>
        <v>0.67018926503074794</v>
      </c>
      <c r="F27" s="134">
        <f>'Interactive controls'!AB82</f>
        <v>0.55884121892542094</v>
      </c>
      <c r="G27" s="134">
        <f>'Interactive controls'!AC82</f>
        <v>0.84720700033053187</v>
      </c>
      <c r="H27" s="70">
        <f>'Interactive controls'!Z82</f>
        <v>0.70544838469318694</v>
      </c>
      <c r="I27" s="89">
        <f>'Interactive controls'!AD82</f>
        <v>0.72453167252263995</v>
      </c>
      <c r="J27" s="44"/>
      <c r="K27" s="44"/>
      <c r="L27" s="81"/>
      <c r="M27" s="54"/>
      <c r="N27" s="59"/>
      <c r="O27" s="59"/>
      <c r="P27" s="137"/>
      <c r="Q27" s="63"/>
      <c r="R27" s="63"/>
      <c r="S27" s="63"/>
      <c r="T27" s="63"/>
      <c r="U27" s="64"/>
      <c r="V27" s="64"/>
      <c r="W27" s="64"/>
      <c r="X27" s="15"/>
    </row>
    <row r="28" spans="1:24" ht="33.75" customHeight="1" x14ac:dyDescent="0.2">
      <c r="A28" s="87"/>
      <c r="B28" s="67" t="s">
        <v>135</v>
      </c>
      <c r="C28" s="75"/>
      <c r="D28" s="78">
        <f>ROUND('Interactive controls'!T83,-1)</f>
        <v>800</v>
      </c>
      <c r="E28" s="71">
        <f>'Interactive controls'!U83</f>
        <v>1.1866380082393</v>
      </c>
      <c r="F28" s="135">
        <f>'Interactive controls'!AB83</f>
        <v>0.77324370579623491</v>
      </c>
      <c r="G28" s="135">
        <f>'Interactive controls'!AC83</f>
        <v>1.1866380082393</v>
      </c>
      <c r="H28" s="71">
        <f>'Interactive controls'!Z83</f>
        <v>0.95547175798304096</v>
      </c>
      <c r="I28" s="90">
        <f>'Interactive controls'!AD83</f>
        <v>0.92412025066830294</v>
      </c>
      <c r="J28" s="68"/>
      <c r="K28" s="68"/>
      <c r="L28" s="69"/>
      <c r="M28" s="54"/>
      <c r="N28" s="59"/>
      <c r="O28" s="59"/>
      <c r="P28" s="137"/>
      <c r="Q28" s="63"/>
      <c r="R28" s="63"/>
      <c r="S28" s="63"/>
      <c r="T28" s="63"/>
      <c r="U28" s="64"/>
      <c r="V28" s="64"/>
      <c r="W28" s="64"/>
      <c r="X28" s="15"/>
    </row>
    <row r="29" spans="1:24" ht="12.75" customHeight="1" x14ac:dyDescent="0.2">
      <c r="B29" s="82" t="s">
        <v>178</v>
      </c>
      <c r="C29" s="82"/>
      <c r="D29" s="82"/>
      <c r="E29" s="82"/>
      <c r="F29" s="82"/>
      <c r="G29" s="82"/>
      <c r="H29" s="82"/>
      <c r="I29" s="82"/>
      <c r="J29" s="165" t="s">
        <v>159</v>
      </c>
      <c r="K29" s="165" t="s">
        <v>158</v>
      </c>
      <c r="L29" s="165" t="s">
        <v>160</v>
      </c>
      <c r="N29" s="17"/>
      <c r="O29" s="17"/>
      <c r="P29" s="17"/>
      <c r="Q29" s="17"/>
      <c r="R29" s="17"/>
      <c r="S29" s="17"/>
      <c r="T29" s="17"/>
      <c r="U29" s="138"/>
      <c r="V29" s="164"/>
      <c r="W29" s="164"/>
    </row>
    <row r="30" spans="1:24" x14ac:dyDescent="0.2">
      <c r="B30" s="102"/>
      <c r="C30" s="102"/>
      <c r="D30" s="102"/>
      <c r="E30" s="102"/>
      <c r="F30" s="102"/>
      <c r="G30" s="102"/>
      <c r="H30" s="102"/>
      <c r="I30" s="102"/>
      <c r="J30" s="166"/>
      <c r="K30" s="166"/>
      <c r="L30" s="166"/>
      <c r="N30" s="17"/>
      <c r="O30" s="17"/>
      <c r="P30" s="17"/>
      <c r="Q30" s="17"/>
      <c r="R30" s="17"/>
      <c r="S30" s="17"/>
      <c r="T30" s="17"/>
      <c r="U30" s="17"/>
      <c r="V30" s="17"/>
      <c r="W30" s="17"/>
    </row>
    <row r="31" spans="1:24" ht="15" customHeight="1" x14ac:dyDescent="0.2">
      <c r="K31" s="101"/>
      <c r="N31" s="17"/>
      <c r="O31" s="17"/>
      <c r="P31" s="17"/>
      <c r="Q31" s="17"/>
      <c r="R31" s="17"/>
      <c r="S31" s="17"/>
      <c r="T31" s="17"/>
      <c r="U31" s="17"/>
      <c r="V31" s="17"/>
      <c r="W31" s="17"/>
    </row>
    <row r="32" spans="1:24" ht="12.75" customHeight="1" x14ac:dyDescent="0.2">
      <c r="B32" s="119"/>
      <c r="C32" s="119"/>
      <c r="D32" s="119"/>
      <c r="E32" s="120"/>
      <c r="F32" s="66"/>
      <c r="G32" s="66"/>
      <c r="H32" s="66"/>
      <c r="I32" s="66"/>
      <c r="J32" s="121"/>
      <c r="K32" s="121"/>
      <c r="L32" s="121"/>
    </row>
    <row r="33" spans="2:12" ht="29.25" customHeight="1" x14ac:dyDescent="0.2">
      <c r="B33" s="119"/>
      <c r="C33" s="119"/>
      <c r="D33" s="119"/>
      <c r="E33" s="120"/>
      <c r="F33" s="103"/>
      <c r="G33" s="103"/>
      <c r="H33" s="103"/>
      <c r="I33" s="103"/>
      <c r="J33" s="121"/>
      <c r="K33" s="121"/>
      <c r="L33" s="121"/>
    </row>
    <row r="34" spans="2:12" ht="33.75" customHeight="1" x14ac:dyDescent="0.2">
      <c r="B34" s="59"/>
      <c r="C34" s="59"/>
      <c r="D34" s="60"/>
      <c r="E34" s="61"/>
      <c r="F34" s="62"/>
      <c r="G34" s="62"/>
      <c r="H34" s="63"/>
      <c r="I34" s="63"/>
      <c r="J34" s="64"/>
      <c r="K34" s="64"/>
      <c r="L34" s="64"/>
    </row>
    <row r="35" spans="2:12" ht="33.75" customHeight="1" x14ac:dyDescent="0.2">
      <c r="B35" s="59"/>
      <c r="C35" s="59"/>
      <c r="D35" s="65"/>
      <c r="E35" s="61"/>
      <c r="F35" s="62"/>
      <c r="G35" s="62"/>
      <c r="H35" s="63"/>
      <c r="I35" s="63"/>
      <c r="J35" s="64"/>
      <c r="K35" s="64"/>
      <c r="L35" s="64"/>
    </row>
    <row r="36" spans="2:12" ht="33.75" customHeight="1" x14ac:dyDescent="0.2">
      <c r="B36" s="66"/>
      <c r="C36" s="59"/>
      <c r="D36" s="65"/>
      <c r="E36" s="61"/>
      <c r="F36" s="62"/>
      <c r="G36" s="62"/>
      <c r="H36" s="63"/>
      <c r="I36" s="63"/>
      <c r="J36" s="64"/>
      <c r="K36" s="64"/>
      <c r="L36" s="64"/>
    </row>
    <row r="37" spans="2:12" ht="33.75" customHeight="1" x14ac:dyDescent="0.2">
      <c r="B37" s="59"/>
      <c r="C37" s="59"/>
      <c r="D37" s="65"/>
      <c r="E37" s="61"/>
      <c r="F37" s="62"/>
      <c r="G37" s="62"/>
      <c r="H37" s="63"/>
      <c r="I37" s="63"/>
      <c r="J37" s="64"/>
      <c r="K37" s="64"/>
      <c r="L37" s="64"/>
    </row>
    <row r="38" spans="2:12" ht="33.75" customHeight="1" x14ac:dyDescent="0.2">
      <c r="B38" s="59"/>
      <c r="C38" s="59"/>
      <c r="D38" s="65"/>
      <c r="E38" s="61"/>
      <c r="F38" s="62"/>
      <c r="G38" s="62"/>
      <c r="H38" s="63"/>
      <c r="I38" s="63"/>
      <c r="J38" s="64"/>
      <c r="K38" s="64"/>
      <c r="L38" s="64"/>
    </row>
    <row r="39" spans="2:12" ht="33.75" customHeight="1" x14ac:dyDescent="0.2">
      <c r="B39" s="59"/>
      <c r="C39" s="59"/>
      <c r="D39" s="65"/>
      <c r="E39" s="61"/>
      <c r="F39" s="62"/>
      <c r="G39" s="62"/>
      <c r="H39" s="63"/>
      <c r="I39" s="63"/>
      <c r="J39" s="64"/>
      <c r="K39" s="64"/>
      <c r="L39" s="64"/>
    </row>
    <row r="40" spans="2:12" ht="33.75" customHeight="1" x14ac:dyDescent="0.2">
      <c r="B40" s="59"/>
      <c r="C40" s="59"/>
      <c r="D40" s="65"/>
      <c r="E40" s="61"/>
      <c r="F40" s="62"/>
      <c r="G40" s="62"/>
      <c r="H40" s="63"/>
      <c r="I40" s="63"/>
      <c r="J40" s="64"/>
      <c r="K40" s="64"/>
      <c r="L40" s="64"/>
    </row>
    <row r="41" spans="2:12" x14ac:dyDescent="0.2">
      <c r="B41" s="17"/>
      <c r="C41" s="17"/>
      <c r="D41" s="17"/>
      <c r="E41" s="17"/>
      <c r="F41" s="17"/>
      <c r="G41" s="17"/>
      <c r="H41" s="17"/>
      <c r="I41" s="17"/>
      <c r="J41" s="17"/>
      <c r="K41" s="17"/>
      <c r="L41" s="17"/>
    </row>
    <row r="42" spans="2:12" x14ac:dyDescent="0.2">
      <c r="B42" s="17"/>
      <c r="C42" s="17"/>
      <c r="D42" s="17"/>
      <c r="E42" s="17"/>
      <c r="F42" s="17"/>
      <c r="G42" s="17"/>
      <c r="H42" s="17"/>
      <c r="I42" s="17"/>
      <c r="J42" s="17"/>
      <c r="K42" s="17"/>
      <c r="L42" s="17"/>
    </row>
  </sheetData>
  <sheetProtection password="CB28" sheet="1" objects="1" scenarios="1"/>
  <mergeCells count="16">
    <mergeCell ref="B20:C21"/>
    <mergeCell ref="D20:E20"/>
    <mergeCell ref="F20:G20"/>
    <mergeCell ref="J20:L21"/>
    <mergeCell ref="N20:O21"/>
    <mergeCell ref="V29:W29"/>
    <mergeCell ref="K29:K30"/>
    <mergeCell ref="J29:J30"/>
    <mergeCell ref="L29:L30"/>
    <mergeCell ref="D19:I19"/>
    <mergeCell ref="J19:L19"/>
    <mergeCell ref="P19:T19"/>
    <mergeCell ref="U19:W19"/>
    <mergeCell ref="P20:Q20"/>
    <mergeCell ref="R20:S20"/>
    <mergeCell ref="U20:W21"/>
  </mergeCells>
  <pageMargins left="0.15748031496062992" right="0.15748031496062992" top="0.31496062992125984" bottom="0.19685039370078741" header="7.874015748031496E-2" footer="7.874015748031496E-2"/>
  <pageSetup paperSize="9" scale="70" orientation="portrait" r:id="rId1"/>
  <headerFooter alignWithMargins="0">
    <oddHeader>&amp;L&amp;"Verdana,Regular"&amp;8Author: Lloyd Evans, Public Health Wales Observatory&amp;R&amp;"Verdana,Regular"&amp;8Date created: 11/07/2013</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1" r:id="rId4" name="List Box 1">
              <controlPr defaultSize="0" autoLine="0" autoPict="0">
                <anchor>
                  <from>
                    <xdr:col>0</xdr:col>
                    <xdr:colOff>85725</xdr:colOff>
                    <xdr:row>6</xdr:row>
                    <xdr:rowOff>0</xdr:rowOff>
                  </from>
                  <to>
                    <xdr:col>4</xdr:col>
                    <xdr:colOff>66675</xdr:colOff>
                    <xdr:row>11</xdr:row>
                    <xdr:rowOff>95250</xdr:rowOff>
                  </to>
                </anchor>
              </controlPr>
            </control>
          </mc:Choice>
        </mc:AlternateContent>
        <mc:AlternateContent xmlns:mc="http://schemas.openxmlformats.org/markup-compatibility/2006">
          <mc:Choice Requires="x14">
            <control shapeId="15362" r:id="rId5" name="List Box 2">
              <controlPr defaultSize="0" autoLine="0" autoPict="0">
                <anchor>
                  <from>
                    <xdr:col>5</xdr:col>
                    <xdr:colOff>38100</xdr:colOff>
                    <xdr:row>6</xdr:row>
                    <xdr:rowOff>0</xdr:rowOff>
                  </from>
                  <to>
                    <xdr:col>8</xdr:col>
                    <xdr:colOff>95250</xdr:colOff>
                    <xdr:row>16</xdr:row>
                    <xdr:rowOff>152400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E619"/>
  <sheetViews>
    <sheetView topLeftCell="T48" zoomScale="75" zoomScaleNormal="75" workbookViewId="0">
      <selection activeCell="AD77" sqref="AD77"/>
    </sheetView>
  </sheetViews>
  <sheetFormatPr defaultRowHeight="12.75" x14ac:dyDescent="0.2"/>
  <cols>
    <col min="1" max="1" width="34" style="4" customWidth="1"/>
    <col min="2" max="4" width="27" style="4" customWidth="1"/>
    <col min="5" max="5" width="17.42578125" style="4" customWidth="1"/>
    <col min="6" max="6" width="33.85546875" style="4" bestFit="1" customWidth="1"/>
    <col min="7" max="7" width="13.140625" style="4" customWidth="1"/>
    <col min="8" max="8" width="23.5703125" style="4" bestFit="1" customWidth="1"/>
    <col min="9" max="9" width="14.140625" style="4" customWidth="1"/>
    <col min="10" max="10" width="17.28515625" style="4" customWidth="1"/>
    <col min="11" max="11" width="18.85546875" style="4" customWidth="1"/>
    <col min="12" max="12" width="16.140625" style="4" bestFit="1" customWidth="1"/>
    <col min="13" max="13" width="27.140625" style="4" bestFit="1" customWidth="1"/>
    <col min="14" max="14" width="39.7109375" style="4" customWidth="1"/>
    <col min="15" max="15" width="18.28515625" style="4" customWidth="1"/>
    <col min="16" max="16" width="36" style="4" bestFit="1" customWidth="1"/>
    <col min="17" max="17" width="9.140625" style="4"/>
    <col min="18" max="18" width="28.42578125" style="4" customWidth="1"/>
    <col min="19" max="19" width="16.140625" style="4" bestFit="1" customWidth="1"/>
    <col min="20" max="20" width="9.140625" style="4"/>
    <col min="21" max="21" width="20.7109375" style="4" customWidth="1"/>
    <col min="22" max="27" width="9.140625" style="4"/>
    <col min="28" max="28" width="10.28515625" style="4" customWidth="1"/>
    <col min="29" max="16384" width="9.140625" style="4"/>
  </cols>
  <sheetData>
    <row r="1" spans="1:20" x14ac:dyDescent="0.2">
      <c r="B1" s="4" t="s">
        <v>77</v>
      </c>
      <c r="C1" s="4" t="s">
        <v>76</v>
      </c>
      <c r="F1" s="29"/>
      <c r="G1" s="11"/>
      <c r="I1" s="48" t="s">
        <v>100</v>
      </c>
      <c r="J1" s="4" t="s">
        <v>4</v>
      </c>
    </row>
    <row r="2" spans="1:20" x14ac:dyDescent="0.2">
      <c r="A2" s="2" t="s">
        <v>1</v>
      </c>
      <c r="B2" s="4">
        <v>1</v>
      </c>
      <c r="C2" s="4">
        <v>1</v>
      </c>
      <c r="D2" s="104" t="s">
        <v>161</v>
      </c>
      <c r="E2" s="104"/>
      <c r="F2" s="105"/>
      <c r="G2" s="5"/>
      <c r="I2" s="48" t="s">
        <v>104</v>
      </c>
      <c r="J2" s="4" t="s">
        <v>0</v>
      </c>
    </row>
    <row r="3" spans="1:20" x14ac:dyDescent="0.2">
      <c r="A3" s="3" t="s">
        <v>2</v>
      </c>
      <c r="B3" s="5"/>
      <c r="D3" s="5"/>
      <c r="H3" s="5"/>
      <c r="I3" s="48" t="s">
        <v>103</v>
      </c>
      <c r="J3" s="4" t="s">
        <v>5</v>
      </c>
    </row>
    <row r="4" spans="1:20" x14ac:dyDescent="0.2">
      <c r="B4" s="5"/>
      <c r="D4" s="5"/>
      <c r="E4" s="5"/>
      <c r="F4" s="28"/>
      <c r="G4" s="28"/>
      <c r="H4" s="28"/>
      <c r="I4" s="48" t="s">
        <v>102</v>
      </c>
      <c r="J4" s="56" t="s">
        <v>8</v>
      </c>
      <c r="S4" s="185"/>
      <c r="T4" s="185"/>
    </row>
    <row r="5" spans="1:20" x14ac:dyDescent="0.2">
      <c r="F5" s="24"/>
      <c r="G5" s="28"/>
      <c r="H5" s="24"/>
      <c r="I5" s="48" t="s">
        <v>99</v>
      </c>
      <c r="J5" s="24" t="s">
        <v>9</v>
      </c>
      <c r="Q5" s="6"/>
      <c r="R5" s="6"/>
      <c r="S5" s="6"/>
    </row>
    <row r="6" spans="1:20" x14ac:dyDescent="0.2">
      <c r="A6" s="7" t="s">
        <v>3</v>
      </c>
      <c r="C6" s="7"/>
      <c r="F6" s="27"/>
      <c r="G6" s="27"/>
      <c r="H6" s="27"/>
      <c r="I6" s="53" t="s">
        <v>97</v>
      </c>
      <c r="J6" s="24" t="s">
        <v>6</v>
      </c>
      <c r="Q6" s="6"/>
      <c r="R6" s="6"/>
      <c r="S6" s="6"/>
    </row>
    <row r="7" spans="1:20" x14ac:dyDescent="0.2">
      <c r="A7" s="7" t="s">
        <v>75</v>
      </c>
      <c r="F7" s="25"/>
      <c r="G7" s="11"/>
      <c r="H7" s="11"/>
      <c r="I7" s="48" t="s">
        <v>101</v>
      </c>
      <c r="J7" s="4" t="s">
        <v>7</v>
      </c>
      <c r="Q7" s="6"/>
      <c r="R7" s="6"/>
      <c r="S7" s="6"/>
    </row>
    <row r="8" spans="1:20" x14ac:dyDescent="0.2">
      <c r="A8" s="9" t="s">
        <v>4</v>
      </c>
      <c r="B8" s="9" t="s">
        <v>4</v>
      </c>
      <c r="C8" s="4" t="str">
        <f>INDEX(A8:A14,C2,1)</f>
        <v>Betsi Cadwaladr</v>
      </c>
      <c r="D8" s="104" t="s">
        <v>162</v>
      </c>
      <c r="E8" s="104"/>
      <c r="F8" s="104"/>
      <c r="G8" s="11"/>
      <c r="H8" s="11"/>
      <c r="Q8" s="6"/>
      <c r="R8" s="6"/>
      <c r="S8" s="6"/>
    </row>
    <row r="9" spans="1:20" x14ac:dyDescent="0.2">
      <c r="A9" s="9" t="s">
        <v>0</v>
      </c>
      <c r="B9" s="9" t="s">
        <v>0</v>
      </c>
      <c r="F9" s="11"/>
      <c r="G9" s="11"/>
      <c r="H9" s="11"/>
      <c r="Q9" s="6"/>
      <c r="R9" s="6"/>
      <c r="S9" s="6"/>
    </row>
    <row r="10" spans="1:20" x14ac:dyDescent="0.2">
      <c r="A10" s="12" t="s">
        <v>5</v>
      </c>
      <c r="B10" s="12" t="s">
        <v>5</v>
      </c>
      <c r="F10" s="11"/>
      <c r="G10" s="25"/>
      <c r="H10" s="25"/>
      <c r="Q10" s="6"/>
      <c r="R10" s="6"/>
      <c r="S10" s="6"/>
    </row>
    <row r="11" spans="1:20" x14ac:dyDescent="0.2">
      <c r="A11" s="12" t="s">
        <v>6</v>
      </c>
      <c r="B11" s="12" t="s">
        <v>6</v>
      </c>
      <c r="F11" s="11"/>
      <c r="G11" s="11"/>
      <c r="H11" s="11"/>
      <c r="Q11" s="6"/>
      <c r="R11" s="6"/>
      <c r="S11" s="6"/>
    </row>
    <row r="12" spans="1:20" x14ac:dyDescent="0.2">
      <c r="A12" s="12" t="s">
        <v>7</v>
      </c>
      <c r="B12" s="12" t="s">
        <v>7</v>
      </c>
      <c r="F12" s="11"/>
      <c r="G12" s="11"/>
      <c r="H12" s="11"/>
      <c r="Q12" s="6"/>
      <c r="R12" s="6"/>
      <c r="S12" s="6"/>
    </row>
    <row r="13" spans="1:20" ht="12.75" customHeight="1" x14ac:dyDescent="0.2">
      <c r="A13" s="12" t="s">
        <v>8</v>
      </c>
      <c r="B13" s="12" t="s">
        <v>8</v>
      </c>
      <c r="F13" s="11"/>
      <c r="G13" s="11"/>
      <c r="H13" s="11"/>
      <c r="Q13" s="6"/>
      <c r="R13" s="6"/>
      <c r="S13" s="6"/>
    </row>
    <row r="14" spans="1:20" x14ac:dyDescent="0.2">
      <c r="A14" s="12" t="s">
        <v>9</v>
      </c>
      <c r="B14" s="12" t="s">
        <v>9</v>
      </c>
      <c r="F14" s="26"/>
      <c r="G14" s="26"/>
      <c r="H14" s="11"/>
      <c r="Q14" s="6"/>
      <c r="R14" s="6"/>
      <c r="S14" s="6"/>
    </row>
    <row r="15" spans="1:20" x14ac:dyDescent="0.2">
      <c r="F15" s="11"/>
      <c r="G15" s="11"/>
      <c r="H15" s="11"/>
      <c r="Q15" s="6"/>
      <c r="R15" s="6"/>
      <c r="S15" s="6"/>
    </row>
    <row r="17" spans="1:6" x14ac:dyDescent="0.2">
      <c r="A17" s="4" t="s">
        <v>4</v>
      </c>
      <c r="B17" s="4" t="str">
        <f>INDEX(A17:A23,C2)</f>
        <v>Betsi Cadwaladr</v>
      </c>
      <c r="D17" s="104" t="s">
        <v>163</v>
      </c>
      <c r="E17" s="104"/>
      <c r="F17" s="104"/>
    </row>
    <row r="18" spans="1:6" x14ac:dyDescent="0.2">
      <c r="A18" s="4" t="s">
        <v>0</v>
      </c>
      <c r="B18" s="48"/>
    </row>
    <row r="19" spans="1:6" x14ac:dyDescent="0.2">
      <c r="A19" s="4" t="s">
        <v>5</v>
      </c>
    </row>
    <row r="20" spans="1:6" x14ac:dyDescent="0.2">
      <c r="A20" s="4" t="s">
        <v>6</v>
      </c>
      <c r="B20" s="6"/>
    </row>
    <row r="21" spans="1:6" x14ac:dyDescent="0.2">
      <c r="A21" s="4" t="s">
        <v>7</v>
      </c>
      <c r="B21" s="6"/>
    </row>
    <row r="22" spans="1:6" x14ac:dyDescent="0.2">
      <c r="A22" s="4" t="s">
        <v>8</v>
      </c>
      <c r="B22" s="6"/>
    </row>
    <row r="23" spans="1:6" x14ac:dyDescent="0.2">
      <c r="A23" s="4" t="s">
        <v>9</v>
      </c>
      <c r="B23" s="6"/>
    </row>
    <row r="24" spans="1:6" x14ac:dyDescent="0.2">
      <c r="D24" s="6"/>
    </row>
    <row r="25" spans="1:6" x14ac:dyDescent="0.2">
      <c r="D25" s="6"/>
    </row>
    <row r="26" spans="1:6" x14ac:dyDescent="0.2">
      <c r="D26" s="6"/>
    </row>
    <row r="27" spans="1:6" x14ac:dyDescent="0.2">
      <c r="D27" s="6"/>
    </row>
    <row r="28" spans="1:6" x14ac:dyDescent="0.2">
      <c r="D28" s="6"/>
    </row>
    <row r="29" spans="1:6" x14ac:dyDescent="0.2">
      <c r="D29" s="6"/>
    </row>
    <row r="30" spans="1:6" x14ac:dyDescent="0.2">
      <c r="D30" s="6"/>
    </row>
    <row r="39" spans="1:12" x14ac:dyDescent="0.2">
      <c r="B39" s="12"/>
      <c r="C39" s="13"/>
    </row>
    <row r="40" spans="1:12" x14ac:dyDescent="0.2">
      <c r="B40" s="12"/>
      <c r="C40" s="13"/>
      <c r="I40" s="104" t="s">
        <v>164</v>
      </c>
      <c r="J40" s="104"/>
      <c r="K40" s="104"/>
      <c r="L40" s="104"/>
    </row>
    <row r="41" spans="1:12" x14ac:dyDescent="0.2">
      <c r="A41" s="7" t="s">
        <v>83</v>
      </c>
    </row>
    <row r="42" spans="1:12" x14ac:dyDescent="0.2">
      <c r="A42" s="7" t="s">
        <v>4</v>
      </c>
      <c r="B42" s="7" t="s">
        <v>0</v>
      </c>
      <c r="C42" s="7" t="s">
        <v>5</v>
      </c>
      <c r="D42" s="7" t="s">
        <v>6</v>
      </c>
      <c r="E42" s="7" t="s">
        <v>7</v>
      </c>
      <c r="F42" s="7" t="s">
        <v>8</v>
      </c>
      <c r="G42" s="7" t="s">
        <v>9</v>
      </c>
    </row>
    <row r="43" spans="1:12" x14ac:dyDescent="0.2">
      <c r="A43" s="13" t="s">
        <v>33</v>
      </c>
      <c r="B43" s="13" t="s">
        <v>71</v>
      </c>
      <c r="C43" s="13" t="s">
        <v>64</v>
      </c>
      <c r="D43" s="13" t="s">
        <v>10</v>
      </c>
      <c r="E43" s="13" t="s">
        <v>47</v>
      </c>
      <c r="F43" s="13" t="s">
        <v>56</v>
      </c>
      <c r="G43" s="13" t="s">
        <v>21</v>
      </c>
      <c r="I43" s="106" t="str">
        <f>IF(INDEX(A43:G56,,$C$2)=0,"",INDEX(A43:G56,,$C$2))</f>
        <v>Anglesey</v>
      </c>
    </row>
    <row r="44" spans="1:12" x14ac:dyDescent="0.2">
      <c r="A44" s="13" t="s">
        <v>34</v>
      </c>
      <c r="B44" s="13" t="s">
        <v>72</v>
      </c>
      <c r="C44" s="13" t="s">
        <v>65</v>
      </c>
      <c r="D44" s="13" t="s">
        <v>11</v>
      </c>
      <c r="E44" s="13" t="s">
        <v>48</v>
      </c>
      <c r="F44" s="13" t="s">
        <v>57</v>
      </c>
      <c r="G44" s="13" t="s">
        <v>22</v>
      </c>
      <c r="I44" s="107" t="str">
        <f>IF(INDEX(A44:G57,,$C$2)=0,"",INDEX(A44:G57,,$C$2))</f>
        <v>Arfon</v>
      </c>
    </row>
    <row r="45" spans="1:12" x14ac:dyDescent="0.2">
      <c r="A45" s="13" t="s">
        <v>35</v>
      </c>
      <c r="B45" s="13" t="s">
        <v>73</v>
      </c>
      <c r="C45" s="13" t="s">
        <v>66</v>
      </c>
      <c r="D45" s="13" t="s">
        <v>12</v>
      </c>
      <c r="E45" s="13" t="s">
        <v>49</v>
      </c>
      <c r="F45" s="13" t="s">
        <v>58</v>
      </c>
      <c r="G45" s="13" t="s">
        <v>23</v>
      </c>
      <c r="I45" s="107" t="str">
        <f>IF(INDEX(A45:G57,,$C$2)=0,"",INDEX(A45:G57,,$C$2))</f>
        <v>Central &amp; South Denbighshire</v>
      </c>
    </row>
    <row r="46" spans="1:12" x14ac:dyDescent="0.2">
      <c r="A46" s="13" t="s">
        <v>36</v>
      </c>
      <c r="C46" s="13" t="s">
        <v>67</v>
      </c>
      <c r="D46" s="13" t="s">
        <v>13</v>
      </c>
      <c r="E46" s="13" t="s">
        <v>50</v>
      </c>
      <c r="F46" s="13" t="s">
        <v>59</v>
      </c>
      <c r="G46" s="13" t="s">
        <v>24</v>
      </c>
      <c r="I46" s="107" t="str">
        <f>IF(INDEX(A46:G57,,$C$2)=0,"",INDEX(A46:G57,,$C$2))</f>
        <v>Conwy East</v>
      </c>
    </row>
    <row r="47" spans="1:12" x14ac:dyDescent="0.2">
      <c r="A47" s="13" t="s">
        <v>37</v>
      </c>
      <c r="C47" s="13" t="s">
        <v>68</v>
      </c>
      <c r="D47" s="13" t="s">
        <v>14</v>
      </c>
      <c r="E47" s="13" t="s">
        <v>51</v>
      </c>
      <c r="F47" s="13" t="s">
        <v>60</v>
      </c>
      <c r="G47" s="13" t="s">
        <v>25</v>
      </c>
      <c r="I47" s="107" t="str">
        <f>IF(INDEX(A47:G57,,$C$2)=0,"",INDEX(A47:G57,,$C$2))</f>
        <v>Conwy West</v>
      </c>
    </row>
    <row r="48" spans="1:12" x14ac:dyDescent="0.2">
      <c r="A48" s="13" t="s">
        <v>38</v>
      </c>
      <c r="C48" s="13" t="s">
        <v>69</v>
      </c>
      <c r="D48" s="13" t="s">
        <v>15</v>
      </c>
      <c r="E48" s="13" t="s">
        <v>52</v>
      </c>
      <c r="F48" s="13" t="s">
        <v>61</v>
      </c>
      <c r="G48" s="13" t="s">
        <v>26</v>
      </c>
      <c r="I48" s="107" t="str">
        <f>IF(INDEX(A48:G57,,$C$2)=0,"",INDEX(A48:G57,,$C$2))</f>
        <v>Deeside, Hawarden &amp; Saltney</v>
      </c>
    </row>
    <row r="49" spans="1:9" x14ac:dyDescent="0.2">
      <c r="A49" s="13" t="s">
        <v>39</v>
      </c>
      <c r="C49" s="13" t="s">
        <v>70</v>
      </c>
      <c r="D49" s="13" t="s">
        <v>16</v>
      </c>
      <c r="E49" s="13" t="s">
        <v>53</v>
      </c>
      <c r="F49" s="13" t="s">
        <v>62</v>
      </c>
      <c r="G49" s="13" t="s">
        <v>27</v>
      </c>
      <c r="I49" s="107" t="str">
        <f>IF(INDEX(A49:G57,,$C$2)=0,"",INDEX(A49:G57,,$C$2))</f>
        <v>Dwyfor</v>
      </c>
    </row>
    <row r="50" spans="1:9" x14ac:dyDescent="0.2">
      <c r="A50" s="13" t="s">
        <v>40</v>
      </c>
      <c r="D50" s="13" t="s">
        <v>17</v>
      </c>
      <c r="E50" s="13" t="s">
        <v>54</v>
      </c>
      <c r="F50" s="13" t="s">
        <v>63</v>
      </c>
      <c r="G50" s="13" t="s">
        <v>28</v>
      </c>
      <c r="I50" s="107" t="str">
        <f>IF(INDEX(A50:G57,,$C$2)=0,"",INDEX(A50:G57,,$C$2))</f>
        <v>Holywell &amp; Flint</v>
      </c>
    </row>
    <row r="51" spans="1:9" x14ac:dyDescent="0.2">
      <c r="A51" s="13" t="s">
        <v>41</v>
      </c>
      <c r="D51" s="13" t="s">
        <v>18</v>
      </c>
      <c r="E51" s="13" t="s">
        <v>55</v>
      </c>
      <c r="G51" s="13" t="s">
        <v>29</v>
      </c>
      <c r="I51" s="107" t="str">
        <f>IF(INDEX(A51:G57,,$C$2)=0,"",INDEX(A51:G57,,$C$2))</f>
        <v>Meirionnydd</v>
      </c>
    </row>
    <row r="52" spans="1:9" x14ac:dyDescent="0.2">
      <c r="A52" s="13" t="s">
        <v>42</v>
      </c>
      <c r="D52" s="13" t="s">
        <v>19</v>
      </c>
      <c r="G52" s="13" t="s">
        <v>30</v>
      </c>
      <c r="I52" s="107" t="str">
        <f>IF(INDEX(A52:G57,,$C$2)=0,"",INDEX(A52:G57,,$C$2))</f>
        <v>Mold, Buckley &amp; Caergwle</v>
      </c>
    </row>
    <row r="53" spans="1:9" x14ac:dyDescent="0.2">
      <c r="A53" s="13" t="s">
        <v>43</v>
      </c>
      <c r="D53" s="13" t="s">
        <v>20</v>
      </c>
      <c r="G53" s="13" t="s">
        <v>31</v>
      </c>
      <c r="I53" s="107" t="str">
        <f>IF(INDEX(A53:G57,,$C$2)=0,"",INDEX(A53:G57,,$C$2))</f>
        <v>North Denbighshire</v>
      </c>
    </row>
    <row r="54" spans="1:9" x14ac:dyDescent="0.2">
      <c r="A54" s="13" t="s">
        <v>44</v>
      </c>
      <c r="G54" s="13" t="s">
        <v>32</v>
      </c>
      <c r="I54" s="107" t="str">
        <f>IF(INDEX(A54:G57,,$C$2)=0,"",INDEX(A54:G57,,$C$2))</f>
        <v>South Wrexham</v>
      </c>
    </row>
    <row r="55" spans="1:9" x14ac:dyDescent="0.2">
      <c r="A55" s="13" t="s">
        <v>45</v>
      </c>
      <c r="I55" s="107" t="str">
        <f>IF(INDEX(A55:G57,,$C$2)=0,"",INDEX(A55:G57,,$C$2))</f>
        <v>West &amp; North Wrexham</v>
      </c>
    </row>
    <row r="56" spans="1:9" x14ac:dyDescent="0.2">
      <c r="A56" s="13" t="s">
        <v>46</v>
      </c>
      <c r="I56" s="108" t="str">
        <f>IF(INDEX(A56:G57,,$C$2)=0,"",INDEX(A56:G57,,$C$2))</f>
        <v>Wrexham Town</v>
      </c>
    </row>
    <row r="57" spans="1:9" x14ac:dyDescent="0.2">
      <c r="A57" s="104" t="s">
        <v>165</v>
      </c>
      <c r="B57" s="109"/>
      <c r="C57" s="13"/>
    </row>
    <row r="59" spans="1:9" x14ac:dyDescent="0.2">
      <c r="A59" s="7" t="s">
        <v>84</v>
      </c>
      <c r="B59" s="7" t="s">
        <v>85</v>
      </c>
      <c r="C59" s="104" t="s">
        <v>168</v>
      </c>
      <c r="D59" s="104"/>
      <c r="E59" s="104"/>
    </row>
    <row r="60" spans="1:9" x14ac:dyDescent="0.2">
      <c r="A60" s="4" t="str">
        <f>I43</f>
        <v>Anglesey</v>
      </c>
      <c r="B60" s="4" t="str">
        <f>INDEX($A$60:$A$73,$B$2)</f>
        <v>Anglesey</v>
      </c>
    </row>
    <row r="61" spans="1:9" x14ac:dyDescent="0.2">
      <c r="A61" s="4" t="str">
        <f t="shared" ref="A61:A73" si="0">I44</f>
        <v>Arfon</v>
      </c>
    </row>
    <row r="62" spans="1:9" x14ac:dyDescent="0.2">
      <c r="A62" s="4" t="str">
        <f t="shared" si="0"/>
        <v>Central &amp; South Denbighshire</v>
      </c>
    </row>
    <row r="63" spans="1:9" x14ac:dyDescent="0.2">
      <c r="A63" s="4" t="str">
        <f t="shared" si="0"/>
        <v>Conwy East</v>
      </c>
    </row>
    <row r="64" spans="1:9" x14ac:dyDescent="0.2">
      <c r="A64" s="4" t="str">
        <f t="shared" si="0"/>
        <v>Conwy West</v>
      </c>
    </row>
    <row r="65" spans="1:30" x14ac:dyDescent="0.2">
      <c r="A65" s="4" t="str">
        <f t="shared" si="0"/>
        <v>Deeside, Hawarden &amp; Saltney</v>
      </c>
    </row>
    <row r="66" spans="1:30" x14ac:dyDescent="0.2">
      <c r="A66" s="4" t="str">
        <f t="shared" si="0"/>
        <v>Dwyfor</v>
      </c>
    </row>
    <row r="67" spans="1:30" x14ac:dyDescent="0.2">
      <c r="A67" s="4" t="str">
        <f t="shared" si="0"/>
        <v>Holywell &amp; Flint</v>
      </c>
    </row>
    <row r="68" spans="1:30" x14ac:dyDescent="0.2">
      <c r="A68" s="4" t="str">
        <f t="shared" si="0"/>
        <v>Meirionnydd</v>
      </c>
    </row>
    <row r="69" spans="1:30" x14ac:dyDescent="0.2">
      <c r="A69" s="4" t="str">
        <f t="shared" si="0"/>
        <v>Mold, Buckley &amp; Caergwle</v>
      </c>
      <c r="H69" s="104" t="s">
        <v>169</v>
      </c>
      <c r="I69" s="104"/>
      <c r="J69" s="104"/>
      <c r="K69" s="104"/>
      <c r="L69" s="104"/>
      <c r="M69" s="104"/>
      <c r="N69" s="104"/>
      <c r="O69" s="104"/>
      <c r="P69" s="104"/>
    </row>
    <row r="70" spans="1:30" x14ac:dyDescent="0.2">
      <c r="A70" s="4" t="str">
        <f t="shared" si="0"/>
        <v>North Denbighshire</v>
      </c>
    </row>
    <row r="71" spans="1:30" x14ac:dyDescent="0.2">
      <c r="A71" s="4" t="str">
        <f t="shared" si="0"/>
        <v>South Wrexham</v>
      </c>
      <c r="F71" s="104" t="s">
        <v>170</v>
      </c>
      <c r="G71" s="104"/>
      <c r="H71" s="104"/>
      <c r="I71" s="104"/>
      <c r="J71" s="104"/>
      <c r="K71" s="104"/>
      <c r="L71" s="104"/>
      <c r="M71" s="104"/>
      <c r="N71" s="104"/>
    </row>
    <row r="72" spans="1:30" x14ac:dyDescent="0.2">
      <c r="A72" s="4" t="str">
        <f t="shared" si="0"/>
        <v>West &amp; North Wrexham</v>
      </c>
    </row>
    <row r="73" spans="1:30" x14ac:dyDescent="0.2">
      <c r="A73" s="4" t="str">
        <f t="shared" si="0"/>
        <v>Wrexham Town</v>
      </c>
      <c r="E73" s="104" t="s">
        <v>167</v>
      </c>
      <c r="F73" s="104"/>
      <c r="G73" s="104"/>
      <c r="H73" s="104"/>
      <c r="I73" s="11"/>
      <c r="J73" s="11"/>
    </row>
    <row r="74" spans="1:30" x14ac:dyDescent="0.2">
      <c r="K74" s="104" t="s">
        <v>171</v>
      </c>
      <c r="L74" s="104"/>
      <c r="M74" s="104"/>
      <c r="N74" s="104"/>
    </row>
    <row r="75" spans="1:30" x14ac:dyDescent="0.2">
      <c r="B75" s="104" t="s">
        <v>166</v>
      </c>
      <c r="C75" s="104"/>
      <c r="D75" s="104"/>
      <c r="K75" s="4" t="s">
        <v>144</v>
      </c>
    </row>
    <row r="76" spans="1:30" x14ac:dyDescent="0.2">
      <c r="B76" s="7" t="s">
        <v>123</v>
      </c>
      <c r="C76" s="7" t="s">
        <v>122</v>
      </c>
      <c r="D76" s="7" t="s">
        <v>124</v>
      </c>
      <c r="E76" s="7" t="s">
        <v>125</v>
      </c>
      <c r="F76" s="7" t="s">
        <v>145</v>
      </c>
      <c r="H76" s="7" t="s">
        <v>146</v>
      </c>
      <c r="M76" s="4" t="s">
        <v>126</v>
      </c>
      <c r="N76" s="4" t="s">
        <v>127</v>
      </c>
      <c r="T76" s="4" t="s">
        <v>115</v>
      </c>
      <c r="U76" s="4" t="s">
        <v>116</v>
      </c>
      <c r="V76" s="4" t="s">
        <v>117</v>
      </c>
      <c r="W76" s="4" t="s">
        <v>118</v>
      </c>
      <c r="X76" s="4" t="s">
        <v>119</v>
      </c>
      <c r="Y76" s="4" t="s">
        <v>120</v>
      </c>
      <c r="Z76" s="4" t="s">
        <v>121</v>
      </c>
      <c r="AA76" s="4" t="s">
        <v>128</v>
      </c>
      <c r="AB76" s="4" t="s">
        <v>129</v>
      </c>
      <c r="AC76" s="4" t="s">
        <v>130</v>
      </c>
      <c r="AD76" s="4" t="s">
        <v>200</v>
      </c>
    </row>
    <row r="77" spans="1:30" x14ac:dyDescent="0.2">
      <c r="A77" s="4" t="str">
        <f>$B$60</f>
        <v>Anglesey</v>
      </c>
      <c r="B77" s="4" t="str">
        <f>'combined (without)'!A3</f>
        <v>COPD</v>
      </c>
      <c r="C77" s="4">
        <f>'combined (without)'!C3</f>
        <v>0.89081200000000005</v>
      </c>
      <c r="D77" s="4">
        <f>'combined (without)'!H3</f>
        <v>6</v>
      </c>
      <c r="E77" s="4">
        <f>HLOOKUP($B$17,'combined (without)'!$K$2:$Q$450,'combined (without)'!R3,FALSE)</f>
        <v>0</v>
      </c>
      <c r="F77" s="4">
        <f>IF(E77=0,-5,E77)</f>
        <v>-5</v>
      </c>
      <c r="H77" s="4">
        <f>IF(F77=-5,D77,-5)</f>
        <v>6</v>
      </c>
      <c r="K77" s="4" t="s">
        <v>105</v>
      </c>
      <c r="L77" s="4" t="str">
        <f>$A$77&amp;K77</f>
        <v>AngleseyBP</v>
      </c>
      <c r="M77" s="4">
        <v>14</v>
      </c>
      <c r="N77" s="4">
        <f>VLOOKUP(L77,'combined (without)'!$B$3:$C$450,2,FALSE)</f>
        <v>-0.84335800000000005</v>
      </c>
      <c r="Q77" s="4" t="s">
        <v>105</v>
      </c>
      <c r="R77" s="4" t="str">
        <f t="shared" ref="R77:R83" si="1">$B$17&amp;Q77</f>
        <v>Betsi CadwaladrBP</v>
      </c>
      <c r="S77" s="4" t="str">
        <f>$A$77&amp;Q77</f>
        <v>AngleseyBP</v>
      </c>
      <c r="T77" s="4">
        <f>VLOOKUP($S77,'Cluster EASRs'!$A$5:$N$453,8,FALSE)</f>
        <v>10913</v>
      </c>
      <c r="U77" s="23">
        <f>VLOOKUP($S77,'Cluster EASRs'!$A$5:$N$453,9,FALSE)/10</f>
        <v>16.2890321810257</v>
      </c>
      <c r="V77" s="23">
        <f>VLOOKUP($S77,'Cluster EASRs'!$A$5:$N$453,10,FALSE)/10</f>
        <v>10.068814317940701</v>
      </c>
      <c r="W77" s="23">
        <f>VLOOKUP($S77,'Cluster EASRs'!$A$5:$N$453,11,FALSE)/10</f>
        <v>9.8691875191607803</v>
      </c>
      <c r="X77" s="23">
        <f>VLOOKUP($S77,'Cluster EASRs'!$A$5:$N$453,12,FALSE)/10</f>
        <v>10.271285331550899</v>
      </c>
      <c r="Y77" s="23">
        <f>VLOOKUP($S77,'Cluster EASRs'!$A$6:$O$453,15,FALSE)/10</f>
        <v>10.643765739543799</v>
      </c>
      <c r="Z77" s="23">
        <f>VLOOKUP($S77,'Cluster EASRs'!$A$6:$P$453,16,FALSE)/10</f>
        <v>15.7450979836642</v>
      </c>
      <c r="AA77" s="6">
        <f>VLOOKUP($S77,'Cluster EASRs'!$A$6:$Q$453,17,FALSE)</f>
        <v>111150</v>
      </c>
      <c r="AB77" s="4">
        <f t="array" ref="AB77">SMALL(('Cluster EASRs'!$G$6:$G$453=R77)*'Cluster EASRs'!$I$6:$I$453,ROWS('Cluster EASRs'!$G$6:$G$453)-COUNTIF('Cluster EASRs'!$G$6:$G$453,R77)+1)/10</f>
        <v>12.2088799623948</v>
      </c>
      <c r="AC77" s="4">
        <f t="array" ref="AC77">MAX(IF('Cluster EASRs'!$G$6:$G$453='Interactive controls'!R77,'Cluster EASRs'!$I$6:$I$453))/10</f>
        <v>18.109822119102901</v>
      </c>
      <c r="AD77" s="4">
        <f>VLOOKUP(Q77,'Prevalence (Wales)'!$A$8:$C$31,3,FALSE)/10</f>
        <v>15.298203509459402</v>
      </c>
    </row>
    <row r="78" spans="1:30" x14ac:dyDescent="0.2">
      <c r="B78" s="4" t="str">
        <f>'combined (without)'!A4</f>
        <v>COPD</v>
      </c>
      <c r="C78" s="4">
        <f>'combined (without)'!C4</f>
        <v>-1.920358</v>
      </c>
      <c r="D78" s="4">
        <f>'combined (without)'!H4</f>
        <v>6</v>
      </c>
      <c r="E78" s="4">
        <f>HLOOKUP($B$17,'combined (without)'!$K$2:$Q$450,'combined (without)'!R4,FALSE)</f>
        <v>0</v>
      </c>
      <c r="F78" s="4">
        <f t="shared" ref="F78:F141" si="2">IF(E78=0,-5,E78)</f>
        <v>-5</v>
      </c>
      <c r="H78" s="4">
        <f t="shared" ref="H78:H141" si="3">IF(F78=-5,D78,-5)</f>
        <v>6</v>
      </c>
      <c r="K78" s="4" t="s">
        <v>98</v>
      </c>
      <c r="L78" s="4" t="str">
        <f t="shared" ref="L78:L83" si="4">$A$77&amp;K78</f>
        <v>AngleseyAsthma</v>
      </c>
      <c r="M78" s="4">
        <v>12</v>
      </c>
      <c r="N78" s="4">
        <f>VLOOKUP(L78,'combined (without)'!$B$3:$C$450,2,FALSE)</f>
        <v>1.7868390000000001</v>
      </c>
      <c r="Q78" s="4" t="s">
        <v>98</v>
      </c>
      <c r="R78" s="4" t="str">
        <f t="shared" si="1"/>
        <v>Betsi CadwaladrAsthma</v>
      </c>
      <c r="S78" s="4" t="str">
        <f t="shared" ref="S78:S83" si="5">$A$77&amp;Q78</f>
        <v>AngleseyAsthma</v>
      </c>
      <c r="T78" s="4">
        <f>VLOOKUP($S78,'Cluster EASRs'!$A$5:$N$453,8,FALSE)</f>
        <v>4951</v>
      </c>
      <c r="U78" s="23">
        <f>VLOOKUP($S78,'Cluster EASRs'!$A$5:$N$453,9,FALSE)/10</f>
        <v>7.3899934324437293</v>
      </c>
      <c r="V78" s="23">
        <f>VLOOKUP($S78,'Cluster EASRs'!$A$5:$N$453,10,FALSE)/10</f>
        <v>7.3994182091471004</v>
      </c>
      <c r="W78" s="23">
        <f>VLOOKUP($S78,'Cluster EASRs'!$A$5:$N$453,11,FALSE)/10</f>
        <v>7.1847078178840205</v>
      </c>
      <c r="X78" s="23">
        <f>VLOOKUP($S78,'Cluster EASRs'!$A$5:$N$453,12,FALSE)/10</f>
        <v>7.6186877235528199</v>
      </c>
      <c r="Y78" s="23">
        <f>VLOOKUP($S78,'Cluster EASRs'!$A$6:$O$453,15,FALSE)/10</f>
        <v>6.4645960821706394</v>
      </c>
      <c r="Z78" s="23">
        <f>VLOOKUP($S78,'Cluster EASRs'!$A$6:$P$453,16,FALSE)/10</f>
        <v>6.6364560992953994</v>
      </c>
      <c r="AA78" s="6">
        <f>VLOOKUP($S78,'Cluster EASRs'!$A$6:$Q$453,17,FALSE)</f>
        <v>46849</v>
      </c>
      <c r="AB78" s="4">
        <f t="array" ref="AB78">SMALL(('Cluster EASRs'!$G$6:$G$453=R78)*'Cluster EASRs'!$I$6:$I$453,ROWS('Cluster EASRs'!$G$6:$G$453)-COUNTIF('Cluster EASRs'!$G$6:$G$453,R78)+1)/10</f>
        <v>6.0692693443314401</v>
      </c>
      <c r="AC78" s="4">
        <f t="array" ref="AC78">MAX(IF('Cluster EASRs'!$G$6:$G$453='Interactive controls'!R78,'Cluster EASRs'!$I$6:$I$453))/10</f>
        <v>7.3899934324437293</v>
      </c>
      <c r="AD78" s="4">
        <f>VLOOKUP(Q78,'Prevalence (Wales)'!$A$8:$C$31,3,FALSE)/10</f>
        <v>6.6517066531244593</v>
      </c>
    </row>
    <row r="79" spans="1:30" x14ac:dyDescent="0.2">
      <c r="B79" s="4" t="str">
        <f>'combined (without)'!A5</f>
        <v>COPD</v>
      </c>
      <c r="C79" s="4">
        <f>'combined (without)'!C5</f>
        <v>-0.30106699999999997</v>
      </c>
      <c r="D79" s="4">
        <f>'combined (without)'!H5</f>
        <v>6</v>
      </c>
      <c r="E79" s="4">
        <f>HLOOKUP($B$17,'combined (without)'!$K$2:$Q$450,'combined (without)'!R5,FALSE)</f>
        <v>0</v>
      </c>
      <c r="F79" s="4">
        <f t="shared" si="2"/>
        <v>-5</v>
      </c>
      <c r="H79" s="4">
        <f t="shared" si="3"/>
        <v>6</v>
      </c>
      <c r="K79" s="4" t="s">
        <v>108</v>
      </c>
      <c r="L79" s="4" t="str">
        <f t="shared" si="4"/>
        <v>AngleseyDM</v>
      </c>
      <c r="M79" s="4">
        <v>10</v>
      </c>
      <c r="N79" s="4">
        <f>VLOOKUP(L79,'combined (without)'!$B$3:$C$450,2,FALSE)</f>
        <v>-0.82528610000000002</v>
      </c>
      <c r="Q79" s="4" t="s">
        <v>108</v>
      </c>
      <c r="R79" s="4" t="str">
        <f t="shared" si="1"/>
        <v>Betsi CadwaladrDM</v>
      </c>
      <c r="S79" s="4" t="str">
        <f t="shared" si="5"/>
        <v>AngleseyDM</v>
      </c>
      <c r="T79" s="4">
        <f>VLOOKUP($S79,'Cluster EASRs'!$A$5:$N$453,8,FALSE)</f>
        <v>3490</v>
      </c>
      <c r="U79" s="23">
        <f>VLOOKUP($S79,'Cluster EASRs'!$A$5:$N$453,9,FALSE)/10</f>
        <v>5.2092662248492401</v>
      </c>
      <c r="V79" s="23">
        <f>VLOOKUP($S79,'Cluster EASRs'!$A$5:$N$453,10,FALSE)/10</f>
        <v>3.4584206034894898</v>
      </c>
      <c r="W79" s="23">
        <f>VLOOKUP($S79,'Cluster EASRs'!$A$5:$N$453,11,FALSE)/10</f>
        <v>3.3366641404858499</v>
      </c>
      <c r="X79" s="23">
        <f>VLOOKUP($S79,'Cluster EASRs'!$A$5:$N$453,12,FALSE)/10</f>
        <v>3.5832632776968802</v>
      </c>
      <c r="Y79" s="23">
        <f>VLOOKUP($S79,'Cluster EASRs'!$A$6:$O$453,15,FALSE)/10</f>
        <v>3.5013896065014598</v>
      </c>
      <c r="Z79" s="23">
        <f>VLOOKUP($S79,'Cluster EASRs'!$A$6:$P$453,16,FALSE)/10</f>
        <v>4.9127822147679501</v>
      </c>
      <c r="AA79" s="6">
        <f>VLOOKUP($S79,'Cluster EASRs'!$A$6:$Q$453,17,FALSE)</f>
        <v>34681</v>
      </c>
      <c r="AB79" s="4">
        <f t="array" ref="AB79">SMALL(('Cluster EASRs'!$G$6:$G$453=R79)*'Cluster EASRs'!$I$6:$I$453,ROWS('Cluster EASRs'!$G$6:$G$453)-COUNTIF('Cluster EASRs'!$G$6:$G$453,R79)+1)/10</f>
        <v>3.69072546757261</v>
      </c>
      <c r="AC79" s="4">
        <f t="array" ref="AC79">MAX(IF('Cluster EASRs'!$G$6:$G$453='Interactive controls'!R79,'Cluster EASRs'!$I$6:$I$453))/10</f>
        <v>5.7634431049179806</v>
      </c>
      <c r="AD79" s="4">
        <f>VLOOKUP(Q79,'Prevalence (Wales)'!$A$8:$C$31,3,FALSE)/10</f>
        <v>5.2031266514230898</v>
      </c>
    </row>
    <row r="80" spans="1:30" x14ac:dyDescent="0.2">
      <c r="B80" s="4" t="str">
        <f>'combined (without)'!A6</f>
        <v>COPD</v>
      </c>
      <c r="C80" s="4">
        <f>'combined (without)'!C6</f>
        <v>1.512286</v>
      </c>
      <c r="D80" s="4">
        <f>'combined (without)'!H6</f>
        <v>6</v>
      </c>
      <c r="E80" s="4">
        <f>HLOOKUP($B$17,'combined (without)'!$K$2:$Q$450,'combined (without)'!R6,FALSE)</f>
        <v>0</v>
      </c>
      <c r="F80" s="4">
        <f t="shared" si="2"/>
        <v>-5</v>
      </c>
      <c r="H80" s="4">
        <f t="shared" si="3"/>
        <v>6</v>
      </c>
      <c r="K80" s="4" t="s">
        <v>106</v>
      </c>
      <c r="L80" s="4" t="str">
        <f t="shared" si="4"/>
        <v>AngleseyCHD</v>
      </c>
      <c r="M80" s="4">
        <v>8</v>
      </c>
      <c r="N80" s="4">
        <f>VLOOKUP(L80,'combined (without)'!$B$3:$C$450,2,FALSE)</f>
        <v>-0.52617630000000004</v>
      </c>
      <c r="Q80" s="4" t="s">
        <v>106</v>
      </c>
      <c r="R80" s="4" t="str">
        <f t="shared" si="1"/>
        <v>Betsi CadwaladrCHD</v>
      </c>
      <c r="S80" s="4" t="str">
        <f t="shared" si="5"/>
        <v>AngleseyCHD</v>
      </c>
      <c r="T80" s="4">
        <f>VLOOKUP($S80,'Cluster EASRs'!$A$5:$N$453,8,FALSE)</f>
        <v>3053</v>
      </c>
      <c r="U80" s="23">
        <f>VLOOKUP($S80,'Cluster EASRs'!$A$5:$N$453,9,FALSE)/10</f>
        <v>4.5569884769239994</v>
      </c>
      <c r="V80" s="23">
        <f>VLOOKUP($S80,'Cluster EASRs'!$A$5:$N$453,10,FALSE)/10</f>
        <v>2.4590725886245299</v>
      </c>
      <c r="W80" s="23">
        <f>VLOOKUP($S80,'Cluster EASRs'!$A$5:$N$453,11,FALSE)/10</f>
        <v>2.368171737455</v>
      </c>
      <c r="X80" s="23">
        <f>VLOOKUP($S80,'Cluster EASRs'!$A$5:$N$453,12,FALSE)/10</f>
        <v>2.5524393088588098</v>
      </c>
      <c r="Y80" s="23">
        <f>VLOOKUP($S80,'Cluster EASRs'!$A$6:$O$453,15,FALSE)/10</f>
        <v>2.5399931279215897</v>
      </c>
      <c r="Z80" s="23">
        <f>VLOOKUP($S80,'Cluster EASRs'!$A$6:$P$453,16,FALSE)/10</f>
        <v>4.2101669561177095</v>
      </c>
      <c r="AA80" s="6">
        <f>VLOOKUP($S80,'Cluster EASRs'!$A$6:$Q$453,17,FALSE)</f>
        <v>29721</v>
      </c>
      <c r="AB80" s="4">
        <f t="array" ref="AB80">SMALL(('Cluster EASRs'!$G$6:$G$453=R80)*'Cluster EASRs'!$I$6:$I$453,ROWS('Cluster EASRs'!$G$6:$G$453)-COUNTIF('Cluster EASRs'!$G$6:$G$453,R80)+1)/10</f>
        <v>3.0198139680640397</v>
      </c>
      <c r="AC80" s="4">
        <f t="array" ref="AC80">MAX(IF('Cluster EASRs'!$G$6:$G$453='Interactive controls'!R80,'Cluster EASRs'!$I$6:$I$453))/10</f>
        <v>5.3128751109023495</v>
      </c>
      <c r="AD80" s="4">
        <f>VLOOKUP(Q80,'Prevalence (Wales)'!$A$8:$C$31,3,FALSE)/10</f>
        <v>4.0104286159882196</v>
      </c>
    </row>
    <row r="81" spans="2:31" x14ac:dyDescent="0.2">
      <c r="B81" s="4" t="str">
        <f>'combined (without)'!A7</f>
        <v>COPD</v>
      </c>
      <c r="C81" s="4">
        <f>'combined (without)'!C7</f>
        <v>-0.47894029999999999</v>
      </c>
      <c r="D81" s="4">
        <f>'combined (without)'!H7</f>
        <v>6</v>
      </c>
      <c r="E81" s="4">
        <f>HLOOKUP($B$17,'combined (without)'!$K$2:$Q$450,'combined (without)'!R7,FALSE)</f>
        <v>0</v>
      </c>
      <c r="F81" s="4">
        <f t="shared" si="2"/>
        <v>-5</v>
      </c>
      <c r="H81" s="4">
        <f t="shared" si="3"/>
        <v>6</v>
      </c>
      <c r="K81" s="4" t="s">
        <v>107</v>
      </c>
      <c r="L81" s="4" t="str">
        <f t="shared" si="4"/>
        <v>AngleseyCOPD</v>
      </c>
      <c r="M81" s="4">
        <v>6</v>
      </c>
      <c r="N81" s="4">
        <f>VLOOKUP(L81,'combined (without)'!$B$3:$C$450,2,FALSE)</f>
        <v>0.34611839999999999</v>
      </c>
      <c r="Q81" s="4" t="s">
        <v>107</v>
      </c>
      <c r="R81" s="4" t="str">
        <f t="shared" si="1"/>
        <v>Betsi CadwaladrCOPD</v>
      </c>
      <c r="S81" s="4" t="str">
        <f t="shared" si="5"/>
        <v>AngleseyCOPD</v>
      </c>
      <c r="T81" s="4">
        <f>VLOOKUP($S81,'Cluster EASRs'!$A$5:$N$453,8,FALSE)</f>
        <v>1780</v>
      </c>
      <c r="U81" s="23">
        <f>VLOOKUP($S81,'Cluster EASRs'!$A$5:$N$453,9,FALSE)/10</f>
        <v>2.6568750373156602</v>
      </c>
      <c r="V81" s="23">
        <f>VLOOKUP($S81,'Cluster EASRs'!$A$5:$N$453,10,FALSE)/10</f>
        <v>1.5791629048553399</v>
      </c>
      <c r="W81" s="23">
        <f>VLOOKUP($S81,'Cluster EASRs'!$A$5:$N$453,11,FALSE)/10</f>
        <v>1.50290538398629</v>
      </c>
      <c r="X81" s="23">
        <f>VLOOKUP($S81,'Cluster EASRs'!$A$5:$N$453,12,FALSE)/10</f>
        <v>1.65814215628751</v>
      </c>
      <c r="Y81" s="23">
        <f>VLOOKUP($S81,'Cluster EASRs'!$A$6:$O$453,15,FALSE)/10</f>
        <v>1.5404089815530699</v>
      </c>
      <c r="Z81" s="23">
        <f>VLOOKUP($S81,'Cluster EASRs'!$A$6:$P$453,16,FALSE)/10</f>
        <v>2.3752928744046899</v>
      </c>
      <c r="AA81" s="6">
        <f>VLOOKUP($S81,'Cluster EASRs'!$A$6:$Q$453,17,FALSE)</f>
        <v>16768</v>
      </c>
      <c r="AB81" s="4">
        <f t="array" ref="AB81">SMALL(('Cluster EASRs'!$G$6:$G$453=R81)*'Cluster EASRs'!$I$6:$I$453,ROWS('Cluster EASRs'!$G$6:$G$453)-COUNTIF('Cluster EASRs'!$G$6:$G$453,R81)+1)/10</f>
        <v>1.88168596783613</v>
      </c>
      <c r="AC81" s="4">
        <f t="array" ref="AC81">MAX(IF('Cluster EASRs'!$G$6:$G$453='Interactive controls'!R81,'Cluster EASRs'!$I$6:$I$453))/10</f>
        <v>3.6393368474157599</v>
      </c>
      <c r="AD81" s="4">
        <f>VLOOKUP(Q81,'Prevalence (Wales)'!$A$8:$C$31,3,FALSE)/10</f>
        <v>2.08855881192917</v>
      </c>
    </row>
    <row r="82" spans="2:31" x14ac:dyDescent="0.2">
      <c r="B82" s="4" t="str">
        <f>'combined (without)'!A8</f>
        <v>COPD</v>
      </c>
      <c r="C82" s="4">
        <f>'combined (without)'!C8</f>
        <v>0.99300089999999996</v>
      </c>
      <c r="D82" s="4">
        <f>'combined (without)'!H8</f>
        <v>6</v>
      </c>
      <c r="E82" s="4">
        <f>HLOOKUP($B$17,'combined (without)'!$K$2:$Q$450,'combined (without)'!R8,FALSE)</f>
        <v>0</v>
      </c>
      <c r="F82" s="4">
        <f t="shared" si="2"/>
        <v>-5</v>
      </c>
      <c r="H82" s="4">
        <f t="shared" si="3"/>
        <v>6</v>
      </c>
      <c r="K82" s="4" t="s">
        <v>109</v>
      </c>
      <c r="L82" s="4" t="str">
        <f t="shared" si="4"/>
        <v>AngleseyEpilepsy</v>
      </c>
      <c r="M82" s="4">
        <v>4</v>
      </c>
      <c r="N82" s="4">
        <f>VLOOKUP(L82,'combined (without)'!$B$3:$C$450,2,FALSE)</f>
        <v>-0.73824239999999997</v>
      </c>
      <c r="Q82" s="4" t="s">
        <v>109</v>
      </c>
      <c r="R82" s="4" t="str">
        <f t="shared" si="1"/>
        <v>Betsi CadwaladrEpilepsy</v>
      </c>
      <c r="S82" s="4" t="str">
        <f t="shared" si="5"/>
        <v>AngleseyEpilepsy</v>
      </c>
      <c r="T82" s="4">
        <f>VLOOKUP($S82,'Cluster EASRs'!$A$5:$N$453,8,FALSE)</f>
        <v>449</v>
      </c>
      <c r="U82" s="23">
        <f>VLOOKUP($S82,'Cluster EASRs'!$A$5:$N$453,9,FALSE)/10</f>
        <v>0.67018926503074794</v>
      </c>
      <c r="V82" s="23">
        <f>VLOOKUP($S82,'Cluster EASRs'!$A$5:$N$453,10,FALSE)/10</f>
        <v>0.58564521484086796</v>
      </c>
      <c r="W82" s="23">
        <f>VLOOKUP($S82,'Cluster EASRs'!$A$5:$N$453,11,FALSE)/10</f>
        <v>0.52948047123417197</v>
      </c>
      <c r="X82" s="23">
        <f>VLOOKUP($S82,'Cluster EASRs'!$A$5:$N$453,12,FALSE)/10</f>
        <v>0.64587950243007997</v>
      </c>
      <c r="Y82" s="23">
        <f>VLOOKUP($S82,'Cluster EASRs'!$A$6:$O$453,15,FALSE)/10</f>
        <v>0.62295373809259402</v>
      </c>
      <c r="Z82" s="23">
        <f>VLOOKUP($S82,'Cluster EASRs'!$A$6:$P$453,16,FALSE)/10</f>
        <v>0.70544838469318694</v>
      </c>
      <c r="AA82" s="6">
        <f>VLOOKUP($S82,'Cluster EASRs'!$A$6:$Q$453,17,FALSE)</f>
        <v>4980</v>
      </c>
      <c r="AB82" s="4">
        <f t="array" ref="AB82">SMALL(('Cluster EASRs'!$G$6:$G$453=R82)*'Cluster EASRs'!$I$6:$I$453,ROWS('Cluster EASRs'!$G$6:$G$453)-COUNTIF('Cluster EASRs'!$G$6:$G$453,R82)+1)/10</f>
        <v>0.55884121892542094</v>
      </c>
      <c r="AC82" s="4">
        <f t="array" ref="AC82">MAX(IF('Cluster EASRs'!$G$6:$G$453='Interactive controls'!R82,'Cluster EASRs'!$I$6:$I$453))/10</f>
        <v>0.84720700033053187</v>
      </c>
      <c r="AD82" s="4">
        <f>VLOOKUP(Q82,'Prevalence (Wales)'!$A$8:$C$31,3,FALSE)/10</f>
        <v>0.72453167252263995</v>
      </c>
    </row>
    <row r="83" spans="2:31" x14ac:dyDescent="0.2">
      <c r="B83" s="4" t="str">
        <f>'combined (without)'!A9</f>
        <v>COPD</v>
      </c>
      <c r="C83" s="4">
        <f>'combined (without)'!C9</f>
        <v>-0.64270839999999996</v>
      </c>
      <c r="D83" s="4">
        <f>'combined (without)'!H9</f>
        <v>6</v>
      </c>
      <c r="E83" s="4">
        <f>HLOOKUP($B$17,'combined (without)'!$K$2:$Q$450,'combined (without)'!R9,FALSE)</f>
        <v>0</v>
      </c>
      <c r="F83" s="4">
        <f t="shared" si="2"/>
        <v>-5</v>
      </c>
      <c r="H83" s="4">
        <f t="shared" si="3"/>
        <v>6</v>
      </c>
      <c r="K83" s="4" t="s">
        <v>110</v>
      </c>
      <c r="L83" s="4" t="str">
        <f t="shared" si="4"/>
        <v>AngleseyHF</v>
      </c>
      <c r="M83" s="4">
        <v>2</v>
      </c>
      <c r="N83" s="4">
        <f>VLOOKUP(L83,'combined (without)'!$B$3:$C$450,2,FALSE)</f>
        <v>0.20545939999999999</v>
      </c>
      <c r="Q83" s="4" t="s">
        <v>110</v>
      </c>
      <c r="R83" s="4" t="str">
        <f t="shared" si="1"/>
        <v>Betsi CadwaladrHF</v>
      </c>
      <c r="S83" s="4" t="str">
        <f t="shared" si="5"/>
        <v>AngleseyHF</v>
      </c>
      <c r="T83" s="4">
        <f>VLOOKUP($S83,'Cluster EASRs'!$A$5:$N$453,8,FALSE)</f>
        <v>795</v>
      </c>
      <c r="U83" s="23">
        <f>VLOOKUP($S83,'Cluster EASRs'!$A$5:$N$453,9,FALSE)/10</f>
        <v>1.1866380082393</v>
      </c>
      <c r="V83" s="23">
        <f>VLOOKUP($S83,'Cluster EASRs'!$A$5:$N$453,10,FALSE)/10</f>
        <v>0.571943716541914</v>
      </c>
      <c r="W83" s="23">
        <f>VLOOKUP($S83,'Cluster EASRs'!$A$5:$N$453,11,FALSE)/10</f>
        <v>0.53073617696461894</v>
      </c>
      <c r="X83" s="23">
        <f>VLOOKUP($S83,'Cluster EASRs'!$A$5:$N$453,12,FALSE)/10</f>
        <v>0.61537346365589607</v>
      </c>
      <c r="Y83" s="23">
        <f>VLOOKUP($S83,'Cluster EASRs'!$A$6:$O$453,15,FALSE)/10</f>
        <v>0.51882908329716104</v>
      </c>
      <c r="Z83" s="23">
        <f>VLOOKUP($S83,'Cluster EASRs'!$A$6:$P$453,16,FALSE)/10</f>
        <v>0.95547175798304096</v>
      </c>
      <c r="AA83" s="6">
        <f>VLOOKUP($S83,'Cluster EASRs'!$A$6:$Q$453,17,FALSE)</f>
        <v>6745</v>
      </c>
      <c r="AB83" s="4">
        <f t="array" ref="AB83">SMALL(('Cluster EASRs'!$G$6:$G$453=R83)*'Cluster EASRs'!$I$6:$I$453,ROWS('Cluster EASRs'!$G$6:$G$453)-COUNTIF('Cluster EASRs'!$G$6:$G$453,R83)+1)/10</f>
        <v>0.77324370579623491</v>
      </c>
      <c r="AC83" s="4">
        <f t="array" ref="AC83">MAX(IF('Cluster EASRs'!$G$6:$G$453='Interactive controls'!R83,'Cluster EASRs'!$I$6:$I$453))/10</f>
        <v>1.1866380082393</v>
      </c>
      <c r="AD83" s="4">
        <f>VLOOKUP(Q83,'Prevalence (Wales)'!$A$8:$C$31,3,FALSE)/10</f>
        <v>0.92412025066830294</v>
      </c>
    </row>
    <row r="84" spans="2:31" x14ac:dyDescent="0.2">
      <c r="B84" s="4" t="str">
        <f>'combined (without)'!A10</f>
        <v>COPD</v>
      </c>
      <c r="C84" s="4">
        <f>'combined (without)'!C10</f>
        <v>-1.064157</v>
      </c>
      <c r="D84" s="4">
        <f>'combined (without)'!H10</f>
        <v>6</v>
      </c>
      <c r="E84" s="4">
        <f>HLOOKUP($B$17,'combined (without)'!$K$2:$Q$450,'combined (without)'!R10,FALSE)</f>
        <v>0</v>
      </c>
      <c r="F84" s="4">
        <f t="shared" si="2"/>
        <v>-5</v>
      </c>
      <c r="H84" s="4">
        <f t="shared" si="3"/>
        <v>6</v>
      </c>
    </row>
    <row r="85" spans="2:31" x14ac:dyDescent="0.2">
      <c r="B85" s="4" t="str">
        <f>'combined (without)'!A11</f>
        <v>COPD</v>
      </c>
      <c r="C85" s="4">
        <f>'combined (without)'!C11</f>
        <v>-4.8970600000000003E-2</v>
      </c>
      <c r="D85" s="4">
        <f>'combined (without)'!H11</f>
        <v>6</v>
      </c>
      <c r="E85" s="4">
        <f>HLOOKUP($B$17,'combined (without)'!$K$2:$Q$450,'combined (without)'!R11,FALSE)</f>
        <v>0</v>
      </c>
      <c r="F85" s="4">
        <f t="shared" si="2"/>
        <v>-5</v>
      </c>
      <c r="H85" s="4">
        <f t="shared" si="3"/>
        <v>6</v>
      </c>
    </row>
    <row r="86" spans="2:31" x14ac:dyDescent="0.2">
      <c r="B86" s="4" t="str">
        <f>'combined (without)'!A12</f>
        <v>COPD</v>
      </c>
      <c r="C86" s="4">
        <f>'combined (without)'!C12</f>
        <v>0.76938399999999996</v>
      </c>
      <c r="D86" s="4">
        <f>'combined (without)'!H12</f>
        <v>6</v>
      </c>
      <c r="E86" s="4">
        <f>HLOOKUP($B$17,'combined (without)'!$K$2:$Q$450,'combined (without)'!R12,FALSE)</f>
        <v>0</v>
      </c>
      <c r="F86" s="4">
        <f t="shared" si="2"/>
        <v>-5</v>
      </c>
      <c r="H86" s="4">
        <f t="shared" si="3"/>
        <v>6</v>
      </c>
      <c r="J86" s="95" t="s">
        <v>147</v>
      </c>
      <c r="K86" s="96">
        <v>0</v>
      </c>
      <c r="L86" s="97">
        <v>1</v>
      </c>
      <c r="M86" s="104" t="s">
        <v>172</v>
      </c>
      <c r="N86" s="104"/>
      <c r="O86" s="104"/>
      <c r="P86" s="104"/>
      <c r="R86" s="104" t="s">
        <v>173</v>
      </c>
      <c r="S86" s="104"/>
      <c r="T86" s="104"/>
      <c r="U86" s="104"/>
      <c r="V86" s="104"/>
      <c r="W86" s="104"/>
    </row>
    <row r="87" spans="2:31" x14ac:dyDescent="0.2">
      <c r="B87" s="4" t="str">
        <f>'combined (without)'!A13</f>
        <v>COPD</v>
      </c>
      <c r="C87" s="4">
        <f>'combined (without)'!C13</f>
        <v>0.57974680000000001</v>
      </c>
      <c r="D87" s="4">
        <f>'combined (without)'!H13</f>
        <v>6</v>
      </c>
      <c r="E87" s="4">
        <f>HLOOKUP($B$17,'combined (without)'!$K$2:$Q$450,'combined (without)'!R13,FALSE)</f>
        <v>0</v>
      </c>
      <c r="F87" s="4">
        <f t="shared" si="2"/>
        <v>-5</v>
      </c>
      <c r="H87" s="4">
        <f t="shared" si="3"/>
        <v>6</v>
      </c>
      <c r="J87" s="98"/>
      <c r="K87" s="99">
        <v>0</v>
      </c>
      <c r="L87" s="100">
        <v>15</v>
      </c>
    </row>
    <row r="88" spans="2:31" x14ac:dyDescent="0.2">
      <c r="B88" s="4" t="str">
        <f>'combined (without)'!A14</f>
        <v>COPD</v>
      </c>
      <c r="C88" s="4">
        <f>'combined (without)'!C14</f>
        <v>1.8766940000000001</v>
      </c>
      <c r="D88" s="4">
        <f>'combined (without)'!H14</f>
        <v>6</v>
      </c>
      <c r="E88" s="4">
        <f>HLOOKUP($B$17,'combined (without)'!$K$2:$Q$450,'combined (without)'!R14,FALSE)</f>
        <v>0</v>
      </c>
      <c r="F88" s="4">
        <f t="shared" si="2"/>
        <v>-5</v>
      </c>
      <c r="H88" s="4">
        <f t="shared" si="3"/>
        <v>6</v>
      </c>
      <c r="J88" s="110"/>
      <c r="K88" s="111"/>
      <c r="L88" s="112"/>
      <c r="T88" s="104" t="s">
        <v>174</v>
      </c>
      <c r="U88" s="104"/>
      <c r="V88" s="104"/>
      <c r="W88" s="104"/>
      <c r="X88" s="104"/>
      <c r="Y88" s="104"/>
    </row>
    <row r="89" spans="2:31" ht="15" x14ac:dyDescent="0.25">
      <c r="B89" s="4" t="str">
        <f>'combined (without)'!A15</f>
        <v>COPD</v>
      </c>
      <c r="C89" s="4">
        <f>'combined (without)'!C15</f>
        <v>0.84666220000000003</v>
      </c>
      <c r="D89" s="4">
        <f>'combined (without)'!H15</f>
        <v>6</v>
      </c>
      <c r="E89" s="4">
        <f>HLOOKUP($B$17,'combined (without)'!$K$2:$Q$450,'combined (without)'!R15,FALSE)</f>
        <v>0</v>
      </c>
      <c r="F89" s="4">
        <f t="shared" si="2"/>
        <v>-5</v>
      </c>
      <c r="H89" s="4">
        <f t="shared" si="3"/>
        <v>6</v>
      </c>
      <c r="J89" s="113" t="s">
        <v>148</v>
      </c>
      <c r="K89" s="114" t="s">
        <v>149</v>
      </c>
      <c r="L89" s="115" t="s">
        <v>150</v>
      </c>
    </row>
    <row r="90" spans="2:31" ht="15" x14ac:dyDescent="0.25">
      <c r="B90" s="4" t="str">
        <f>'combined (without)'!A16</f>
        <v>COPD</v>
      </c>
      <c r="C90" s="4">
        <f>'combined (without)'!C16</f>
        <v>-0.28316849999999999</v>
      </c>
      <c r="D90" s="4">
        <f>'combined (without)'!H16</f>
        <v>6</v>
      </c>
      <c r="E90" s="4">
        <f>HLOOKUP($B$17,'combined (without)'!$K$2:$Q$450,'combined (without)'!R16,FALSE)</f>
        <v>0</v>
      </c>
      <c r="F90" s="4">
        <f t="shared" si="2"/>
        <v>-5</v>
      </c>
      <c r="H90" s="4">
        <f t="shared" si="3"/>
        <v>6</v>
      </c>
      <c r="J90" s="113"/>
      <c r="K90" s="114">
        <v>0.67449000000000003</v>
      </c>
      <c r="L90" s="115">
        <v>0</v>
      </c>
      <c r="Y90" s="104" t="s">
        <v>175</v>
      </c>
      <c r="Z90" s="104"/>
      <c r="AA90" s="104"/>
      <c r="AB90" s="104"/>
      <c r="AC90" s="104"/>
      <c r="AD90" s="104"/>
      <c r="AE90" s="104"/>
    </row>
    <row r="91" spans="2:31" ht="15" x14ac:dyDescent="0.25">
      <c r="B91" s="4" t="str">
        <f>'combined (without)'!A17</f>
        <v>COPD</v>
      </c>
      <c r="C91" s="4">
        <f>'combined (without)'!C17</f>
        <v>0.83155469999999998</v>
      </c>
      <c r="D91" s="4">
        <f>'combined (without)'!H17</f>
        <v>6</v>
      </c>
      <c r="E91" s="4">
        <f>HLOOKUP($B$17,'combined (without)'!$K$2:$Q$450,'combined (without)'!R17,FALSE)</f>
        <v>0</v>
      </c>
      <c r="F91" s="4">
        <f t="shared" si="2"/>
        <v>-5</v>
      </c>
      <c r="H91" s="4">
        <f t="shared" si="3"/>
        <v>6</v>
      </c>
      <c r="J91" s="113"/>
      <c r="K91" s="114">
        <v>0.67449000000000003</v>
      </c>
      <c r="L91" s="115">
        <v>15</v>
      </c>
    </row>
    <row r="92" spans="2:31" ht="15" x14ac:dyDescent="0.25">
      <c r="B92" s="4" t="str">
        <f>'combined (without)'!A18</f>
        <v>COPD</v>
      </c>
      <c r="C92" s="4">
        <f>'combined (without)'!C18</f>
        <v>0.12281789999999999</v>
      </c>
      <c r="D92" s="4">
        <f>'combined (without)'!H18</f>
        <v>6</v>
      </c>
      <c r="E92" s="4">
        <f>HLOOKUP($B$17,'combined (without)'!$K$2:$Q$450,'combined (without)'!R18,FALSE)</f>
        <v>0</v>
      </c>
      <c r="F92" s="4">
        <f t="shared" si="2"/>
        <v>-5</v>
      </c>
      <c r="H92" s="4">
        <f t="shared" si="3"/>
        <v>6</v>
      </c>
      <c r="J92" s="113"/>
      <c r="K92" s="114"/>
      <c r="L92" s="115"/>
    </row>
    <row r="93" spans="2:31" ht="15" x14ac:dyDescent="0.25">
      <c r="B93" s="4" t="str">
        <f>'combined (without)'!A19</f>
        <v>COPD</v>
      </c>
      <c r="C93" s="4">
        <f>'combined (without)'!C19</f>
        <v>-1.3989609999999999</v>
      </c>
      <c r="D93" s="4">
        <f>'combined (without)'!H19</f>
        <v>6</v>
      </c>
      <c r="E93" s="4">
        <f>HLOOKUP($B$17,'combined (without)'!$K$2:$Q$450,'combined (without)'!R19,FALSE)</f>
        <v>0</v>
      </c>
      <c r="F93" s="4">
        <f t="shared" si="2"/>
        <v>-5</v>
      </c>
      <c r="H93" s="4">
        <f t="shared" si="3"/>
        <v>6</v>
      </c>
      <c r="J93" s="113" t="s">
        <v>151</v>
      </c>
      <c r="K93" s="114" t="s">
        <v>149</v>
      </c>
      <c r="L93" s="115" t="s">
        <v>150</v>
      </c>
    </row>
    <row r="94" spans="2:31" ht="15" x14ac:dyDescent="0.25">
      <c r="B94" s="4" t="str">
        <f>'combined (without)'!A20</f>
        <v>COPD</v>
      </c>
      <c r="C94" s="4">
        <f>'combined (without)'!C20</f>
        <v>-2.2153290000000001</v>
      </c>
      <c r="D94" s="4">
        <f>'combined (without)'!H20</f>
        <v>6</v>
      </c>
      <c r="E94" s="4">
        <f>HLOOKUP($B$17,'combined (without)'!$K$2:$Q$450,'combined (without)'!R20,FALSE)</f>
        <v>0</v>
      </c>
      <c r="F94" s="4">
        <f t="shared" si="2"/>
        <v>-5</v>
      </c>
      <c r="H94" s="4">
        <f t="shared" si="3"/>
        <v>6</v>
      </c>
      <c r="J94" s="113"/>
      <c r="K94" s="114">
        <v>-0.67449000000000003</v>
      </c>
      <c r="L94" s="115">
        <v>0</v>
      </c>
    </row>
    <row r="95" spans="2:31" ht="15" x14ac:dyDescent="0.25">
      <c r="B95" s="4" t="str">
        <f>'combined (without)'!A21</f>
        <v>COPD</v>
      </c>
      <c r="C95" s="4">
        <f>'combined (without)'!C21</f>
        <v>-0.71979340000000003</v>
      </c>
      <c r="D95" s="4">
        <f>'combined (without)'!H21</f>
        <v>6</v>
      </c>
      <c r="E95" s="4">
        <f>HLOOKUP($B$17,'combined (without)'!$K$2:$Q$450,'combined (without)'!R21,FALSE)</f>
        <v>0</v>
      </c>
      <c r="F95" s="4">
        <f t="shared" si="2"/>
        <v>-5</v>
      </c>
      <c r="H95" s="4">
        <f t="shared" si="3"/>
        <v>6</v>
      </c>
      <c r="J95" s="113"/>
      <c r="K95" s="114">
        <v>-0.67449000000000003</v>
      </c>
      <c r="L95" s="115">
        <v>15</v>
      </c>
    </row>
    <row r="96" spans="2:31" ht="15" x14ac:dyDescent="0.25">
      <c r="B96" s="4" t="str">
        <f>'combined (without)'!A22</f>
        <v>COPD</v>
      </c>
      <c r="C96" s="4">
        <f>'combined (without)'!C22</f>
        <v>0.15629390000000001</v>
      </c>
      <c r="D96" s="4">
        <f>'combined (without)'!H22</f>
        <v>6</v>
      </c>
      <c r="E96" s="4">
        <f>HLOOKUP($B$17,'combined (without)'!$K$2:$Q$450,'combined (without)'!R22,FALSE)</f>
        <v>0</v>
      </c>
      <c r="F96" s="4">
        <f t="shared" si="2"/>
        <v>-5</v>
      </c>
      <c r="H96" s="4">
        <f t="shared" si="3"/>
        <v>6</v>
      </c>
      <c r="J96" s="113"/>
      <c r="K96" s="114"/>
      <c r="L96" s="115"/>
    </row>
    <row r="97" spans="2:12" ht="15" x14ac:dyDescent="0.25">
      <c r="B97" s="4" t="str">
        <f>'combined (without)'!A23</f>
        <v>COPD</v>
      </c>
      <c r="C97" s="4">
        <f>'combined (without)'!C23</f>
        <v>0.37740410000000002</v>
      </c>
      <c r="D97" s="4">
        <f>'combined (without)'!H23</f>
        <v>6</v>
      </c>
      <c r="E97" s="4">
        <f>HLOOKUP($B$17,'combined (without)'!$K$2:$Q$450,'combined (without)'!R23,FALSE)</f>
        <v>0</v>
      </c>
      <c r="F97" s="4">
        <f t="shared" si="2"/>
        <v>-5</v>
      </c>
      <c r="H97" s="4">
        <f t="shared" si="3"/>
        <v>6</v>
      </c>
      <c r="J97" s="113"/>
      <c r="K97" s="114"/>
      <c r="L97" s="115"/>
    </row>
    <row r="98" spans="2:12" ht="15" x14ac:dyDescent="0.25">
      <c r="B98" s="4" t="str">
        <f>'combined (without)'!A24</f>
        <v>COPD</v>
      </c>
      <c r="C98" s="4">
        <f>'combined (without)'!C24</f>
        <v>0.1104904</v>
      </c>
      <c r="D98" s="4">
        <f>'combined (without)'!H24</f>
        <v>6</v>
      </c>
      <c r="E98" s="4">
        <f>HLOOKUP($B$17,'combined (without)'!$K$2:$Q$450,'combined (without)'!R24,FALSE)</f>
        <v>0</v>
      </c>
      <c r="F98" s="4">
        <f t="shared" si="2"/>
        <v>-5</v>
      </c>
      <c r="H98" s="4">
        <f t="shared" si="3"/>
        <v>6</v>
      </c>
      <c r="J98" s="113" t="s">
        <v>152</v>
      </c>
      <c r="K98" s="114" t="s">
        <v>149</v>
      </c>
      <c r="L98" s="115" t="s">
        <v>150</v>
      </c>
    </row>
    <row r="99" spans="2:12" ht="15" x14ac:dyDescent="0.25">
      <c r="B99" s="4" t="str">
        <f>'combined (without)'!A25</f>
        <v>COPD</v>
      </c>
      <c r="C99" s="4">
        <f>'combined (without)'!C25</f>
        <v>-0.2999001</v>
      </c>
      <c r="D99" s="4">
        <f>'combined (without)'!H25</f>
        <v>6</v>
      </c>
      <c r="E99" s="4">
        <f>HLOOKUP($B$17,'combined (without)'!$K$2:$Q$450,'combined (without)'!R25,FALSE)</f>
        <v>0</v>
      </c>
      <c r="F99" s="4">
        <f t="shared" si="2"/>
        <v>-5</v>
      </c>
      <c r="H99" s="4">
        <f t="shared" si="3"/>
        <v>6</v>
      </c>
      <c r="J99" s="113"/>
      <c r="K99" s="114">
        <v>1.281552</v>
      </c>
      <c r="L99" s="115">
        <v>0</v>
      </c>
    </row>
    <row r="100" spans="2:12" ht="15" x14ac:dyDescent="0.25">
      <c r="B100" s="4" t="str">
        <f>'combined (without)'!A26</f>
        <v>COPD</v>
      </c>
      <c r="C100" s="4">
        <f>'combined (without)'!C26</f>
        <v>0.34611839999999999</v>
      </c>
      <c r="D100" s="4">
        <f>'combined (without)'!H26</f>
        <v>6</v>
      </c>
      <c r="E100" s="4">
        <f>HLOOKUP($B$17,'combined (without)'!$K$2:$Q$450,'combined (without)'!R26,FALSE)</f>
        <v>6</v>
      </c>
      <c r="F100" s="4">
        <f t="shared" si="2"/>
        <v>6</v>
      </c>
      <c r="H100" s="4">
        <f>IF(F100=-5,D100,-5)</f>
        <v>-5</v>
      </c>
      <c r="J100" s="113"/>
      <c r="K100" s="114">
        <f>K99</f>
        <v>1.281552</v>
      </c>
      <c r="L100" s="115">
        <v>4</v>
      </c>
    </row>
    <row r="101" spans="2:12" ht="15" x14ac:dyDescent="0.25">
      <c r="B101" s="4" t="str">
        <f>'combined (without)'!A27</f>
        <v>COPD</v>
      </c>
      <c r="C101" s="4">
        <f>'combined (without)'!C27</f>
        <v>0.21220169999999999</v>
      </c>
      <c r="D101" s="4">
        <f>'combined (without)'!H27</f>
        <v>6</v>
      </c>
      <c r="E101" s="4">
        <f>HLOOKUP($B$17,'combined (without)'!$K$2:$Q$450,'combined (without)'!R27,FALSE)</f>
        <v>6</v>
      </c>
      <c r="F101" s="4">
        <f t="shared" si="2"/>
        <v>6</v>
      </c>
      <c r="H101" s="4">
        <f t="shared" si="3"/>
        <v>-5</v>
      </c>
      <c r="J101" s="113"/>
      <c r="K101" s="114"/>
      <c r="L101" s="115"/>
    </row>
    <row r="102" spans="2:12" ht="15" x14ac:dyDescent="0.25">
      <c r="B102" s="4" t="str">
        <f>'combined (without)'!A28</f>
        <v>COPD</v>
      </c>
      <c r="C102" s="4">
        <f>'combined (without)'!C28</f>
        <v>0.22163859999999999</v>
      </c>
      <c r="D102" s="4">
        <f>'combined (without)'!H28</f>
        <v>6</v>
      </c>
      <c r="E102" s="4">
        <f>HLOOKUP($B$17,'combined (without)'!$K$2:$Q$450,'combined (without)'!R28,FALSE)</f>
        <v>6</v>
      </c>
      <c r="F102" s="4">
        <f t="shared" si="2"/>
        <v>6</v>
      </c>
      <c r="H102" s="4">
        <f t="shared" si="3"/>
        <v>-5</v>
      </c>
      <c r="J102" s="113" t="s">
        <v>153</v>
      </c>
      <c r="K102" s="114" t="s">
        <v>149</v>
      </c>
      <c r="L102" s="115" t="s">
        <v>150</v>
      </c>
    </row>
    <row r="103" spans="2:12" ht="15" x14ac:dyDescent="0.25">
      <c r="B103" s="4" t="str">
        <f>'combined (without)'!A29</f>
        <v>COPD</v>
      </c>
      <c r="C103" s="4">
        <f>'combined (without)'!C29</f>
        <v>-0.37400349999999999</v>
      </c>
      <c r="D103" s="4">
        <f>'combined (without)'!H29</f>
        <v>6</v>
      </c>
      <c r="E103" s="4">
        <f>HLOOKUP($B$17,'combined (without)'!$K$2:$Q$450,'combined (without)'!R29,FALSE)</f>
        <v>6</v>
      </c>
      <c r="F103" s="4">
        <f t="shared" si="2"/>
        <v>6</v>
      </c>
      <c r="H103" s="4">
        <f t="shared" si="3"/>
        <v>-5</v>
      </c>
      <c r="J103" s="113"/>
      <c r="K103" s="114">
        <f>-K100</f>
        <v>-1.281552</v>
      </c>
      <c r="L103" s="115">
        <v>0</v>
      </c>
    </row>
    <row r="104" spans="2:12" ht="15" x14ac:dyDescent="0.25">
      <c r="B104" s="4" t="str">
        <f>'combined (without)'!A30</f>
        <v>COPD</v>
      </c>
      <c r="C104" s="4">
        <f>'combined (without)'!C30</f>
        <v>-0.24007239999999999</v>
      </c>
      <c r="D104" s="4">
        <f>'combined (without)'!H30</f>
        <v>6</v>
      </c>
      <c r="E104" s="4">
        <f>HLOOKUP($B$17,'combined (without)'!$K$2:$Q$450,'combined (without)'!R30,FALSE)</f>
        <v>6</v>
      </c>
      <c r="F104" s="4">
        <f t="shared" si="2"/>
        <v>6</v>
      </c>
      <c r="H104" s="4">
        <f t="shared" si="3"/>
        <v>-5</v>
      </c>
      <c r="J104" s="113"/>
      <c r="K104" s="114">
        <f>K103</f>
        <v>-1.281552</v>
      </c>
      <c r="L104" s="115">
        <v>4</v>
      </c>
    </row>
    <row r="105" spans="2:12" ht="15" x14ac:dyDescent="0.25">
      <c r="B105" s="4" t="str">
        <f>'combined (without)'!A31</f>
        <v>COPD</v>
      </c>
      <c r="C105" s="4">
        <f>'combined (without)'!C31</f>
        <v>-3.9707399999999997E-2</v>
      </c>
      <c r="D105" s="4">
        <f>'combined (without)'!H31</f>
        <v>6</v>
      </c>
      <c r="E105" s="4">
        <f>HLOOKUP($B$17,'combined (without)'!$K$2:$Q$450,'combined (without)'!R31,FALSE)</f>
        <v>6</v>
      </c>
      <c r="F105" s="4">
        <f t="shared" si="2"/>
        <v>6</v>
      </c>
      <c r="H105" s="4">
        <f t="shared" si="3"/>
        <v>-5</v>
      </c>
      <c r="J105" s="113"/>
      <c r="K105" s="114"/>
      <c r="L105" s="115"/>
    </row>
    <row r="106" spans="2:12" ht="15" x14ac:dyDescent="0.25">
      <c r="B106" s="4" t="str">
        <f>'combined (without)'!A32</f>
        <v>COPD</v>
      </c>
      <c r="C106" s="4">
        <f>'combined (without)'!C32</f>
        <v>-0.79345379999999999</v>
      </c>
      <c r="D106" s="4">
        <f>'combined (without)'!H32</f>
        <v>6</v>
      </c>
      <c r="E106" s="4">
        <f>HLOOKUP($B$17,'combined (without)'!$K$2:$Q$450,'combined (without)'!R32,FALSE)</f>
        <v>6</v>
      </c>
      <c r="F106" s="4">
        <f t="shared" si="2"/>
        <v>6</v>
      </c>
      <c r="H106" s="4">
        <f t="shared" si="3"/>
        <v>-5</v>
      </c>
      <c r="J106" s="113"/>
      <c r="K106" s="114"/>
      <c r="L106" s="115"/>
    </row>
    <row r="107" spans="2:12" ht="15" x14ac:dyDescent="0.25">
      <c r="B107" s="4" t="str">
        <f>'combined (without)'!A33</f>
        <v>COPD</v>
      </c>
      <c r="C107" s="4">
        <f>'combined (without)'!C33</f>
        <v>0.44507069999999999</v>
      </c>
      <c r="D107" s="4">
        <f>'combined (without)'!H33</f>
        <v>6</v>
      </c>
      <c r="E107" s="4">
        <f>HLOOKUP($B$17,'combined (without)'!$K$2:$Q$450,'combined (without)'!R33,FALSE)</f>
        <v>6</v>
      </c>
      <c r="F107" s="4">
        <f t="shared" si="2"/>
        <v>6</v>
      </c>
      <c r="H107" s="4">
        <f t="shared" si="3"/>
        <v>-5</v>
      </c>
      <c r="J107" s="113" t="s">
        <v>154</v>
      </c>
      <c r="K107" s="114" t="s">
        <v>149</v>
      </c>
      <c r="L107" s="115" t="s">
        <v>150</v>
      </c>
    </row>
    <row r="108" spans="2:12" ht="15" x14ac:dyDescent="0.25">
      <c r="B108" s="4" t="str">
        <f>'combined (without)'!A34</f>
        <v>COPD</v>
      </c>
      <c r="C108" s="4">
        <f>'combined (without)'!C34</f>
        <v>-9.2677399999999993E-2</v>
      </c>
      <c r="D108" s="4">
        <f>'combined (without)'!H34</f>
        <v>6</v>
      </c>
      <c r="E108" s="4">
        <f>HLOOKUP($B$17,'combined (without)'!$K$2:$Q$450,'combined (without)'!R34,FALSE)</f>
        <v>6</v>
      </c>
      <c r="F108" s="4">
        <f t="shared" si="2"/>
        <v>6</v>
      </c>
      <c r="H108" s="4">
        <f t="shared" si="3"/>
        <v>-5</v>
      </c>
      <c r="J108" s="113"/>
      <c r="K108" s="114">
        <v>1.644854</v>
      </c>
      <c r="L108" s="115">
        <v>0</v>
      </c>
    </row>
    <row r="109" spans="2:12" ht="15" x14ac:dyDescent="0.25">
      <c r="B109" s="4" t="str">
        <f>'combined (without)'!A35</f>
        <v>COPD</v>
      </c>
      <c r="C109" s="4">
        <f>'combined (without)'!C35</f>
        <v>-0.47408220000000001</v>
      </c>
      <c r="D109" s="4">
        <f>'combined (without)'!H35</f>
        <v>6</v>
      </c>
      <c r="E109" s="4">
        <f>HLOOKUP($B$17,'combined (without)'!$K$2:$Q$450,'combined (without)'!R35,FALSE)</f>
        <v>6</v>
      </c>
      <c r="F109" s="4">
        <f t="shared" si="2"/>
        <v>6</v>
      </c>
      <c r="H109" s="4">
        <f t="shared" si="3"/>
        <v>-5</v>
      </c>
      <c r="J109" s="113"/>
      <c r="K109" s="114">
        <f>K108</f>
        <v>1.644854</v>
      </c>
      <c r="L109" s="115">
        <v>4</v>
      </c>
    </row>
    <row r="110" spans="2:12" ht="15" x14ac:dyDescent="0.25">
      <c r="B110" s="4" t="str">
        <f>'combined (without)'!A36</f>
        <v>COPD</v>
      </c>
      <c r="C110" s="4">
        <f>'combined (without)'!C36</f>
        <v>1.7506539999999999</v>
      </c>
      <c r="D110" s="4">
        <f>'combined (without)'!H36</f>
        <v>6</v>
      </c>
      <c r="E110" s="4">
        <f>HLOOKUP($B$17,'combined (without)'!$K$2:$Q$450,'combined (without)'!R36,FALSE)</f>
        <v>6</v>
      </c>
      <c r="F110" s="4">
        <f t="shared" si="2"/>
        <v>6</v>
      </c>
      <c r="H110" s="4">
        <f t="shared" si="3"/>
        <v>-5</v>
      </c>
      <c r="J110" s="113"/>
      <c r="K110" s="114"/>
      <c r="L110" s="115"/>
    </row>
    <row r="111" spans="2:12" ht="15" x14ac:dyDescent="0.25">
      <c r="B111" s="4" t="str">
        <f>'combined (without)'!A37</f>
        <v>COPD</v>
      </c>
      <c r="C111" s="4">
        <f>'combined (without)'!C37</f>
        <v>1.00134E-2</v>
      </c>
      <c r="D111" s="4">
        <f>'combined (without)'!H37</f>
        <v>6</v>
      </c>
      <c r="E111" s="4">
        <f>HLOOKUP($B$17,'combined (without)'!$K$2:$Q$450,'combined (without)'!R37,FALSE)</f>
        <v>6</v>
      </c>
      <c r="F111" s="4">
        <f t="shared" si="2"/>
        <v>6</v>
      </c>
      <c r="H111" s="4">
        <f t="shared" si="3"/>
        <v>-5</v>
      </c>
      <c r="J111" s="113" t="s">
        <v>155</v>
      </c>
      <c r="K111" s="114" t="s">
        <v>149</v>
      </c>
      <c r="L111" s="115" t="s">
        <v>150</v>
      </c>
    </row>
    <row r="112" spans="2:12" ht="15" x14ac:dyDescent="0.25">
      <c r="B112" s="4" t="str">
        <f>'combined (without)'!A38</f>
        <v>COPD</v>
      </c>
      <c r="C112" s="4">
        <f>'combined (without)'!C38</f>
        <v>1.0538460000000001</v>
      </c>
      <c r="D112" s="4">
        <f>'combined (without)'!H38</f>
        <v>6</v>
      </c>
      <c r="E112" s="4">
        <f>HLOOKUP($B$17,'combined (without)'!$K$2:$Q$450,'combined (without)'!R38,FALSE)</f>
        <v>6</v>
      </c>
      <c r="F112" s="4">
        <f t="shared" si="2"/>
        <v>6</v>
      </c>
      <c r="H112" s="4">
        <f t="shared" si="3"/>
        <v>-5</v>
      </c>
      <c r="J112" s="113"/>
      <c r="K112" s="114">
        <f>-K109</f>
        <v>-1.644854</v>
      </c>
      <c r="L112" s="115">
        <v>0</v>
      </c>
    </row>
    <row r="113" spans="2:12" ht="15" x14ac:dyDescent="0.25">
      <c r="B113" s="4" t="str">
        <f>'combined (without)'!A39</f>
        <v>COPD</v>
      </c>
      <c r="C113" s="4">
        <f>'combined (without)'!C39</f>
        <v>0.62595699999999999</v>
      </c>
      <c r="D113" s="4">
        <f>'combined (without)'!H39</f>
        <v>6</v>
      </c>
      <c r="E113" s="4">
        <f>HLOOKUP($B$17,'combined (without)'!$K$2:$Q$450,'combined (without)'!R39,FALSE)</f>
        <v>6</v>
      </c>
      <c r="F113" s="4">
        <f t="shared" si="2"/>
        <v>6</v>
      </c>
      <c r="H113" s="4">
        <f t="shared" si="3"/>
        <v>-5</v>
      </c>
      <c r="J113" s="113"/>
      <c r="K113" s="114">
        <f>K112</f>
        <v>-1.644854</v>
      </c>
      <c r="L113" s="115">
        <v>4</v>
      </c>
    </row>
    <row r="114" spans="2:12" ht="15" x14ac:dyDescent="0.25">
      <c r="B114" s="4" t="str">
        <f>'combined (without)'!A40</f>
        <v>COPD</v>
      </c>
      <c r="C114" s="4">
        <f>'combined (without)'!C40</f>
        <v>0.4996101</v>
      </c>
      <c r="D114" s="4">
        <f>'combined (without)'!H40</f>
        <v>6</v>
      </c>
      <c r="E114" s="4">
        <f>HLOOKUP($B$17,'combined (without)'!$K$2:$Q$450,'combined (without)'!R40,FALSE)</f>
        <v>0</v>
      </c>
      <c r="F114" s="4">
        <f t="shared" si="2"/>
        <v>-5</v>
      </c>
      <c r="H114" s="4">
        <f t="shared" si="3"/>
        <v>6</v>
      </c>
      <c r="J114" s="113"/>
      <c r="K114" s="114"/>
      <c r="L114" s="115"/>
    </row>
    <row r="115" spans="2:12" ht="15" x14ac:dyDescent="0.25">
      <c r="B115" s="4" t="str">
        <f>'combined (without)'!A41</f>
        <v>COPD</v>
      </c>
      <c r="C115" s="4">
        <f>'combined (without)'!C41</f>
        <v>-1.6257429999999999</v>
      </c>
      <c r="D115" s="4">
        <f>'combined (without)'!H41</f>
        <v>6</v>
      </c>
      <c r="E115" s="4">
        <f>HLOOKUP($B$17,'combined (without)'!$K$2:$Q$450,'combined (without)'!R41,FALSE)</f>
        <v>0</v>
      </c>
      <c r="F115" s="4">
        <f t="shared" si="2"/>
        <v>-5</v>
      </c>
      <c r="H115" s="4">
        <f t="shared" si="3"/>
        <v>6</v>
      </c>
      <c r="J115" s="113" t="s">
        <v>156</v>
      </c>
      <c r="K115" s="114" t="s">
        <v>149</v>
      </c>
      <c r="L115" s="115" t="s">
        <v>150</v>
      </c>
    </row>
    <row r="116" spans="2:12" ht="15" x14ac:dyDescent="0.25">
      <c r="B116" s="4" t="str">
        <f>'combined (without)'!A42</f>
        <v>COPD</v>
      </c>
      <c r="C116" s="4">
        <f>'combined (without)'!C42</f>
        <v>0.62669439999999998</v>
      </c>
      <c r="D116" s="4">
        <f>'combined (without)'!H42</f>
        <v>6</v>
      </c>
      <c r="E116" s="4">
        <f>HLOOKUP($B$17,'combined (without)'!$K$2:$Q$450,'combined (without)'!R42,FALSE)</f>
        <v>0</v>
      </c>
      <c r="F116" s="4">
        <f t="shared" si="2"/>
        <v>-5</v>
      </c>
      <c r="H116" s="4">
        <f t="shared" si="3"/>
        <v>6</v>
      </c>
      <c r="J116" s="113"/>
      <c r="K116" s="114">
        <v>2.33</v>
      </c>
      <c r="L116" s="115">
        <v>0</v>
      </c>
    </row>
    <row r="117" spans="2:12" ht="15" x14ac:dyDescent="0.25">
      <c r="B117" s="4" t="str">
        <f>'combined (without)'!A43</f>
        <v>COPD</v>
      </c>
      <c r="C117" s="4">
        <f>'combined (without)'!C43</f>
        <v>0.28569840000000002</v>
      </c>
      <c r="D117" s="4">
        <f>'combined (without)'!H43</f>
        <v>6</v>
      </c>
      <c r="E117" s="4">
        <f>HLOOKUP($B$17,'combined (without)'!$K$2:$Q$450,'combined (without)'!R43,FALSE)</f>
        <v>0</v>
      </c>
      <c r="F117" s="4">
        <f t="shared" si="2"/>
        <v>-5</v>
      </c>
      <c r="H117" s="4">
        <f t="shared" si="3"/>
        <v>6</v>
      </c>
      <c r="J117" s="113"/>
      <c r="K117" s="114">
        <f>K116</f>
        <v>2.33</v>
      </c>
      <c r="L117" s="115">
        <v>4</v>
      </c>
    </row>
    <row r="118" spans="2:12" ht="15" x14ac:dyDescent="0.25">
      <c r="B118" s="4" t="str">
        <f>'combined (without)'!A44</f>
        <v>COPD</v>
      </c>
      <c r="C118" s="4">
        <f>'combined (without)'!C44</f>
        <v>-1.1145849999999999</v>
      </c>
      <c r="D118" s="4">
        <f>'combined (without)'!H44</f>
        <v>6</v>
      </c>
      <c r="E118" s="4">
        <f>HLOOKUP($B$17,'combined (without)'!$K$2:$Q$450,'combined (without)'!R44,FALSE)</f>
        <v>0</v>
      </c>
      <c r="F118" s="4">
        <f t="shared" si="2"/>
        <v>-5</v>
      </c>
      <c r="H118" s="4">
        <f t="shared" si="3"/>
        <v>6</v>
      </c>
      <c r="J118" s="113"/>
      <c r="K118" s="114"/>
      <c r="L118" s="115"/>
    </row>
    <row r="119" spans="2:12" ht="15" x14ac:dyDescent="0.25">
      <c r="B119" s="4" t="str">
        <f>'combined (without)'!A45</f>
        <v>COPD</v>
      </c>
      <c r="C119" s="4">
        <f>'combined (without)'!C45</f>
        <v>-8.6587499999999998E-2</v>
      </c>
      <c r="D119" s="4">
        <f>'combined (without)'!H45</f>
        <v>6</v>
      </c>
      <c r="E119" s="4">
        <f>HLOOKUP($B$17,'combined (without)'!$K$2:$Q$450,'combined (without)'!R45,FALSE)</f>
        <v>0</v>
      </c>
      <c r="F119" s="4">
        <f t="shared" si="2"/>
        <v>-5</v>
      </c>
      <c r="H119" s="4">
        <f t="shared" si="3"/>
        <v>6</v>
      </c>
      <c r="J119" s="113" t="s">
        <v>157</v>
      </c>
      <c r="K119" s="114" t="s">
        <v>149</v>
      </c>
      <c r="L119" s="115" t="s">
        <v>150</v>
      </c>
    </row>
    <row r="120" spans="2:12" ht="15" x14ac:dyDescent="0.25">
      <c r="B120" s="4" t="str">
        <f>'combined (without)'!A46</f>
        <v>COPD</v>
      </c>
      <c r="C120" s="4">
        <f>'combined (without)'!C46</f>
        <v>7.8222600000000003E-2</v>
      </c>
      <c r="D120" s="4">
        <f>'combined (without)'!H46</f>
        <v>6</v>
      </c>
      <c r="E120" s="4">
        <f>HLOOKUP($B$17,'combined (without)'!$K$2:$Q$450,'combined (without)'!R46,FALSE)</f>
        <v>0</v>
      </c>
      <c r="F120" s="4">
        <f t="shared" si="2"/>
        <v>-5</v>
      </c>
      <c r="H120" s="4">
        <f t="shared" si="3"/>
        <v>6</v>
      </c>
      <c r="J120" s="113"/>
      <c r="K120" s="114">
        <f>-K117</f>
        <v>-2.33</v>
      </c>
      <c r="L120" s="115">
        <v>0</v>
      </c>
    </row>
    <row r="121" spans="2:12" ht="15" x14ac:dyDescent="0.25">
      <c r="B121" s="4" t="str">
        <f>'combined (without)'!A47</f>
        <v>COPD</v>
      </c>
      <c r="C121" s="4">
        <f>'combined (without)'!C47</f>
        <v>-1.8039769999999999</v>
      </c>
      <c r="D121" s="4">
        <f>'combined (without)'!H47</f>
        <v>6</v>
      </c>
      <c r="E121" s="4">
        <f>HLOOKUP($B$17,'combined (without)'!$K$2:$Q$450,'combined (without)'!R47,FALSE)</f>
        <v>0</v>
      </c>
      <c r="F121" s="4">
        <f t="shared" si="2"/>
        <v>-5</v>
      </c>
      <c r="H121" s="4">
        <f t="shared" si="3"/>
        <v>6</v>
      </c>
      <c r="J121" s="116"/>
      <c r="K121" s="117">
        <f>K120</f>
        <v>-2.33</v>
      </c>
      <c r="L121" s="118">
        <v>4</v>
      </c>
    </row>
    <row r="122" spans="2:12" x14ac:dyDescent="0.2">
      <c r="B122" s="4" t="str">
        <f>'combined (without)'!A48</f>
        <v>COPD</v>
      </c>
      <c r="C122" s="4">
        <f>'combined (without)'!C48</f>
        <v>-1.6540319999999999</v>
      </c>
      <c r="D122" s="4">
        <f>'combined (without)'!H48</f>
        <v>6</v>
      </c>
      <c r="E122" s="4">
        <f>HLOOKUP($B$17,'combined (without)'!$K$2:$Q$450,'combined (without)'!R48,FALSE)</f>
        <v>0</v>
      </c>
      <c r="F122" s="4">
        <f t="shared" si="2"/>
        <v>-5</v>
      </c>
      <c r="H122" s="4">
        <f t="shared" si="3"/>
        <v>6</v>
      </c>
    </row>
    <row r="123" spans="2:12" x14ac:dyDescent="0.2">
      <c r="B123" s="4" t="str">
        <f>'combined (without)'!A49</f>
        <v>COPD</v>
      </c>
      <c r="C123" s="4">
        <f>'combined (without)'!C49</f>
        <v>1.30149</v>
      </c>
      <c r="D123" s="4">
        <f>'combined (without)'!H49</f>
        <v>6</v>
      </c>
      <c r="E123" s="4">
        <f>HLOOKUP($B$17,'combined (without)'!$K$2:$Q$450,'combined (without)'!R49,FALSE)</f>
        <v>0</v>
      </c>
      <c r="F123" s="4">
        <f t="shared" si="2"/>
        <v>-5</v>
      </c>
      <c r="H123" s="4">
        <f t="shared" si="3"/>
        <v>6</v>
      </c>
    </row>
    <row r="124" spans="2:12" x14ac:dyDescent="0.2">
      <c r="B124" s="4" t="str">
        <f>'combined (without)'!A50</f>
        <v>COPD</v>
      </c>
      <c r="C124" s="4">
        <f>'combined (without)'!C50</f>
        <v>1.9745379999999999</v>
      </c>
      <c r="D124" s="4">
        <f>'combined (without)'!H50</f>
        <v>6</v>
      </c>
      <c r="E124" s="4">
        <f>HLOOKUP($B$17,'combined (without)'!$K$2:$Q$450,'combined (without)'!R50,FALSE)</f>
        <v>0</v>
      </c>
      <c r="F124" s="4">
        <f t="shared" si="2"/>
        <v>-5</v>
      </c>
      <c r="H124" s="4">
        <f t="shared" si="3"/>
        <v>6</v>
      </c>
    </row>
    <row r="125" spans="2:12" x14ac:dyDescent="0.2">
      <c r="B125" s="4" t="str">
        <f>'combined (without)'!A51</f>
        <v>COPD</v>
      </c>
      <c r="C125" s="4">
        <f>'combined (without)'!C51</f>
        <v>1.014049</v>
      </c>
      <c r="D125" s="4">
        <f>'combined (without)'!H51</f>
        <v>6</v>
      </c>
      <c r="E125" s="4">
        <f>HLOOKUP($B$17,'combined (without)'!$K$2:$Q$450,'combined (without)'!R51,FALSE)</f>
        <v>0</v>
      </c>
      <c r="F125" s="4">
        <f t="shared" si="2"/>
        <v>-5</v>
      </c>
      <c r="H125" s="4">
        <f t="shared" si="3"/>
        <v>6</v>
      </c>
    </row>
    <row r="126" spans="2:12" x14ac:dyDescent="0.2">
      <c r="B126" s="4" t="str">
        <f>'combined (without)'!A52</f>
        <v>COPD</v>
      </c>
      <c r="C126" s="4">
        <f>'combined (without)'!C52</f>
        <v>0.37079020000000001</v>
      </c>
      <c r="D126" s="4">
        <f>'combined (without)'!H52</f>
        <v>6</v>
      </c>
      <c r="E126" s="4">
        <f>HLOOKUP($B$17,'combined (without)'!$K$2:$Q$450,'combined (without)'!R52,FALSE)</f>
        <v>0</v>
      </c>
      <c r="F126" s="4">
        <f t="shared" si="2"/>
        <v>-5</v>
      </c>
      <c r="H126" s="4">
        <f t="shared" si="3"/>
        <v>6</v>
      </c>
    </row>
    <row r="127" spans="2:12" x14ac:dyDescent="0.2">
      <c r="B127" s="4" t="str">
        <f>'combined (without)'!A53</f>
        <v>COPD</v>
      </c>
      <c r="C127" s="4">
        <f>'combined (without)'!C53</f>
        <v>2.6272829999999998</v>
      </c>
      <c r="D127" s="4">
        <f>'combined (without)'!H53</f>
        <v>6</v>
      </c>
      <c r="E127" s="4">
        <f>HLOOKUP($B$17,'combined (without)'!$K$2:$Q$450,'combined (without)'!R53,FALSE)</f>
        <v>0</v>
      </c>
      <c r="F127" s="4">
        <f t="shared" si="2"/>
        <v>-5</v>
      </c>
      <c r="H127" s="4">
        <f t="shared" si="3"/>
        <v>6</v>
      </c>
    </row>
    <row r="128" spans="2:12" x14ac:dyDescent="0.2">
      <c r="B128" s="4" t="str">
        <f>'combined (without)'!A54</f>
        <v>COPD</v>
      </c>
      <c r="C128" s="4">
        <f>'combined (without)'!C54</f>
        <v>1.103432</v>
      </c>
      <c r="D128" s="4">
        <f>'combined (without)'!H54</f>
        <v>6</v>
      </c>
      <c r="E128" s="4">
        <f>HLOOKUP($B$17,'combined (without)'!$K$2:$Q$450,'combined (without)'!R54,FALSE)</f>
        <v>0</v>
      </c>
      <c r="F128" s="4">
        <f t="shared" si="2"/>
        <v>-5</v>
      </c>
      <c r="H128" s="4">
        <f t="shared" si="3"/>
        <v>6</v>
      </c>
    </row>
    <row r="129" spans="2:8" x14ac:dyDescent="0.2">
      <c r="B129" s="4" t="str">
        <f>'combined (without)'!A55</f>
        <v>COPD</v>
      </c>
      <c r="C129" s="4">
        <f>'combined (without)'!C55</f>
        <v>1.1463829999999999</v>
      </c>
      <c r="D129" s="4">
        <f>'combined (without)'!H55</f>
        <v>6</v>
      </c>
      <c r="E129" s="4">
        <f>HLOOKUP($B$17,'combined (without)'!$K$2:$Q$450,'combined (without)'!R55,FALSE)</f>
        <v>0</v>
      </c>
      <c r="F129" s="4">
        <f t="shared" si="2"/>
        <v>-5</v>
      </c>
      <c r="H129" s="4">
        <f t="shared" si="3"/>
        <v>6</v>
      </c>
    </row>
    <row r="130" spans="2:8" x14ac:dyDescent="0.2">
      <c r="B130" s="4" t="str">
        <f>'combined (without)'!A56</f>
        <v>COPD</v>
      </c>
      <c r="C130" s="4">
        <f>'combined (without)'!C56</f>
        <v>-0.57624070000000005</v>
      </c>
      <c r="D130" s="4">
        <f>'combined (without)'!H56</f>
        <v>6</v>
      </c>
      <c r="E130" s="4">
        <f>HLOOKUP($B$17,'combined (without)'!$K$2:$Q$450,'combined (without)'!R56,FALSE)</f>
        <v>0</v>
      </c>
      <c r="F130" s="4">
        <f t="shared" si="2"/>
        <v>-5</v>
      </c>
      <c r="H130" s="4">
        <f t="shared" si="3"/>
        <v>6</v>
      </c>
    </row>
    <row r="131" spans="2:8" x14ac:dyDescent="0.2">
      <c r="B131" s="4" t="str">
        <f>'combined (without)'!A57</f>
        <v>COPD</v>
      </c>
      <c r="C131" s="4">
        <f>'combined (without)'!C57</f>
        <v>0.37509740000000003</v>
      </c>
      <c r="D131" s="4">
        <f>'combined (without)'!H57</f>
        <v>6</v>
      </c>
      <c r="E131" s="4">
        <f>HLOOKUP($B$17,'combined (without)'!$K$2:$Q$450,'combined (without)'!R57,FALSE)</f>
        <v>0</v>
      </c>
      <c r="F131" s="4">
        <f t="shared" si="2"/>
        <v>-5</v>
      </c>
      <c r="H131" s="4">
        <f t="shared" si="3"/>
        <v>6</v>
      </c>
    </row>
    <row r="132" spans="2:8" x14ac:dyDescent="0.2">
      <c r="B132" s="4" t="str">
        <f>'combined (without)'!A58</f>
        <v>COPD</v>
      </c>
      <c r="C132" s="4">
        <f>'combined (without)'!C58</f>
        <v>-0.679091</v>
      </c>
      <c r="D132" s="4">
        <f>'combined (without)'!H58</f>
        <v>6</v>
      </c>
      <c r="E132" s="4">
        <f>HLOOKUP($B$17,'combined (without)'!$K$2:$Q$450,'combined (without)'!R58,FALSE)</f>
        <v>0</v>
      </c>
      <c r="F132" s="4">
        <f t="shared" si="2"/>
        <v>-5</v>
      </c>
      <c r="H132" s="4">
        <f t="shared" si="3"/>
        <v>6</v>
      </c>
    </row>
    <row r="133" spans="2:8" x14ac:dyDescent="0.2">
      <c r="B133" s="4" t="str">
        <f>'combined (without)'!A59</f>
        <v>COPD</v>
      </c>
      <c r="C133" s="4">
        <f>'combined (without)'!C59</f>
        <v>-0.97982999999999998</v>
      </c>
      <c r="D133" s="4">
        <f>'combined (without)'!H59</f>
        <v>6</v>
      </c>
      <c r="E133" s="4">
        <f>HLOOKUP($B$17,'combined (without)'!$K$2:$Q$450,'combined (without)'!R59,FALSE)</f>
        <v>0</v>
      </c>
      <c r="F133" s="4">
        <f t="shared" si="2"/>
        <v>-5</v>
      </c>
      <c r="H133" s="4">
        <f t="shared" si="3"/>
        <v>6</v>
      </c>
    </row>
    <row r="134" spans="2:8" x14ac:dyDescent="0.2">
      <c r="B134" s="4" t="str">
        <f>'combined (without)'!A60</f>
        <v>COPD</v>
      </c>
      <c r="C134" s="4">
        <f>'combined (without)'!C60</f>
        <v>-0.1181618</v>
      </c>
      <c r="D134" s="4">
        <f>'combined (without)'!H60</f>
        <v>6</v>
      </c>
      <c r="E134" s="4">
        <f>HLOOKUP($B$17,'combined (without)'!$K$2:$Q$450,'combined (without)'!R60,FALSE)</f>
        <v>0</v>
      </c>
      <c r="F134" s="4">
        <f t="shared" si="2"/>
        <v>-5</v>
      </c>
      <c r="H134" s="4">
        <f t="shared" si="3"/>
        <v>6</v>
      </c>
    </row>
    <row r="135" spans="2:8" x14ac:dyDescent="0.2">
      <c r="B135" s="4" t="str">
        <f>'combined (without)'!A61</f>
        <v>COPD</v>
      </c>
      <c r="C135" s="4">
        <f>'combined (without)'!C61</f>
        <v>-1.0132760000000001</v>
      </c>
      <c r="D135" s="4">
        <f>'combined (without)'!H61</f>
        <v>6</v>
      </c>
      <c r="E135" s="4">
        <f>HLOOKUP($B$17,'combined (without)'!$K$2:$Q$450,'combined (without)'!R61,FALSE)</f>
        <v>0</v>
      </c>
      <c r="F135" s="4">
        <f t="shared" si="2"/>
        <v>-5</v>
      </c>
      <c r="H135" s="4">
        <f t="shared" si="3"/>
        <v>6</v>
      </c>
    </row>
    <row r="136" spans="2:8" x14ac:dyDescent="0.2">
      <c r="B136" s="4" t="str">
        <f>'combined (without)'!A62</f>
        <v>COPD</v>
      </c>
      <c r="C136" s="4">
        <f>'combined (without)'!C62</f>
        <v>-0.50656350000000006</v>
      </c>
      <c r="D136" s="4">
        <f>'combined (without)'!H62</f>
        <v>6</v>
      </c>
      <c r="E136" s="4">
        <f>HLOOKUP($B$17,'combined (without)'!$K$2:$Q$450,'combined (without)'!R62,FALSE)</f>
        <v>0</v>
      </c>
      <c r="F136" s="4">
        <f t="shared" si="2"/>
        <v>-5</v>
      </c>
      <c r="H136" s="4">
        <f t="shared" si="3"/>
        <v>6</v>
      </c>
    </row>
    <row r="137" spans="2:8" x14ac:dyDescent="0.2">
      <c r="B137" s="4" t="str">
        <f>'combined (without)'!A63</f>
        <v>COPD</v>
      </c>
      <c r="C137" s="4">
        <f>'combined (without)'!C63</f>
        <v>-1.481768</v>
      </c>
      <c r="D137" s="4">
        <f>'combined (without)'!H63</f>
        <v>6</v>
      </c>
      <c r="E137" s="4">
        <f>HLOOKUP($B$17,'combined (without)'!$K$2:$Q$450,'combined (without)'!R63,FALSE)</f>
        <v>0</v>
      </c>
      <c r="F137" s="4">
        <f t="shared" si="2"/>
        <v>-5</v>
      </c>
      <c r="H137" s="4">
        <f t="shared" si="3"/>
        <v>6</v>
      </c>
    </row>
    <row r="138" spans="2:8" x14ac:dyDescent="0.2">
      <c r="B138" s="4" t="str">
        <f>'combined (without)'!A64</f>
        <v>COPD</v>
      </c>
      <c r="C138" s="4">
        <f>'combined (without)'!C64</f>
        <v>-0.88965059999999996</v>
      </c>
      <c r="D138" s="4">
        <f>'combined (without)'!H64</f>
        <v>6</v>
      </c>
      <c r="E138" s="4">
        <f>HLOOKUP($B$17,'combined (without)'!$K$2:$Q$450,'combined (without)'!R64,FALSE)</f>
        <v>0</v>
      </c>
      <c r="F138" s="4">
        <f t="shared" si="2"/>
        <v>-5</v>
      </c>
      <c r="H138" s="4">
        <f t="shared" si="3"/>
        <v>6</v>
      </c>
    </row>
    <row r="139" spans="2:8" x14ac:dyDescent="0.2">
      <c r="B139" s="4" t="str">
        <f>'combined (without)'!A65</f>
        <v>COPD</v>
      </c>
      <c r="C139" s="4">
        <f>'combined (without)'!C65</f>
        <v>-0.65107970000000004</v>
      </c>
      <c r="D139" s="4">
        <f>'combined (without)'!H65</f>
        <v>6</v>
      </c>
      <c r="E139" s="4">
        <f>HLOOKUP($B$17,'combined (without)'!$K$2:$Q$450,'combined (without)'!R65,FALSE)</f>
        <v>0</v>
      </c>
      <c r="F139" s="4">
        <f t="shared" si="2"/>
        <v>-5</v>
      </c>
      <c r="H139" s="4">
        <f t="shared" si="3"/>
        <v>6</v>
      </c>
    </row>
    <row r="140" spans="2:8" x14ac:dyDescent="0.2">
      <c r="B140" s="4" t="str">
        <f>'combined (without)'!A66</f>
        <v>COPD</v>
      </c>
      <c r="C140" s="4">
        <f>'combined (without)'!C66</f>
        <v>-0.56798150000000003</v>
      </c>
      <c r="D140" s="4">
        <f>'combined (without)'!H66</f>
        <v>6</v>
      </c>
      <c r="E140" s="4">
        <f>HLOOKUP($B$17,'combined (without)'!$K$2:$Q$450,'combined (without)'!R66,FALSE)</f>
        <v>0</v>
      </c>
      <c r="F140" s="4">
        <f t="shared" si="2"/>
        <v>-5</v>
      </c>
      <c r="H140" s="4">
        <f t="shared" si="3"/>
        <v>6</v>
      </c>
    </row>
    <row r="141" spans="2:8" x14ac:dyDescent="0.2">
      <c r="B141" s="4" t="str">
        <f>'combined (without)'!A67</f>
        <v>Asthma</v>
      </c>
      <c r="C141" s="4">
        <f>'combined (without)'!C67</f>
        <v>1.4638139999999999</v>
      </c>
      <c r="D141" s="4">
        <f>'combined (without)'!H67</f>
        <v>12</v>
      </c>
      <c r="E141" s="4">
        <f>HLOOKUP($B$17,'combined (without)'!$K$2:$Q$450,'combined (without)'!R67,FALSE)</f>
        <v>0</v>
      </c>
      <c r="F141" s="4">
        <f t="shared" si="2"/>
        <v>-5</v>
      </c>
      <c r="H141" s="4">
        <f t="shared" si="3"/>
        <v>12</v>
      </c>
    </row>
    <row r="142" spans="2:8" x14ac:dyDescent="0.2">
      <c r="B142" s="4" t="str">
        <f>'combined (without)'!A68</f>
        <v>Asthma</v>
      </c>
      <c r="C142" s="4">
        <f>'combined (without)'!C68</f>
        <v>-0.52596770000000004</v>
      </c>
      <c r="D142" s="4">
        <f>'combined (without)'!H68</f>
        <v>12</v>
      </c>
      <c r="E142" s="4">
        <f>HLOOKUP($B$17,'combined (without)'!$K$2:$Q$450,'combined (without)'!R68,FALSE)</f>
        <v>0</v>
      </c>
      <c r="F142" s="4">
        <f t="shared" ref="F142:F205" si="6">IF(E142=0,-5,E142)</f>
        <v>-5</v>
      </c>
      <c r="H142" s="4">
        <f t="shared" ref="H142:H205" si="7">IF(F142=-5,D142,-5)</f>
        <v>12</v>
      </c>
    </row>
    <row r="143" spans="2:8" x14ac:dyDescent="0.2">
      <c r="B143" s="4" t="str">
        <f>'combined (without)'!A69</f>
        <v>Asthma</v>
      </c>
      <c r="C143" s="4">
        <f>'combined (without)'!C69</f>
        <v>0.4503335</v>
      </c>
      <c r="D143" s="4">
        <f>'combined (without)'!H69</f>
        <v>12</v>
      </c>
      <c r="E143" s="4">
        <f>HLOOKUP($B$17,'combined (without)'!$K$2:$Q$450,'combined (without)'!R69,FALSE)</f>
        <v>0</v>
      </c>
      <c r="F143" s="4">
        <f t="shared" si="6"/>
        <v>-5</v>
      </c>
      <c r="H143" s="4">
        <f t="shared" si="7"/>
        <v>12</v>
      </c>
    </row>
    <row r="144" spans="2:8" x14ac:dyDescent="0.2">
      <c r="B144" s="4" t="str">
        <f>'combined (without)'!A70</f>
        <v>Asthma</v>
      </c>
      <c r="C144" s="4">
        <f>'combined (without)'!C70</f>
        <v>1.8578300000000001</v>
      </c>
      <c r="D144" s="4">
        <f>'combined (without)'!H70</f>
        <v>12</v>
      </c>
      <c r="E144" s="4">
        <f>HLOOKUP($B$17,'combined (without)'!$K$2:$Q$450,'combined (without)'!R70,FALSE)</f>
        <v>0</v>
      </c>
      <c r="F144" s="4">
        <f t="shared" si="6"/>
        <v>-5</v>
      </c>
      <c r="H144" s="4">
        <f t="shared" si="7"/>
        <v>12</v>
      </c>
    </row>
    <row r="145" spans="2:8" x14ac:dyDescent="0.2">
      <c r="B145" s="4" t="str">
        <f>'combined (without)'!A71</f>
        <v>Asthma</v>
      </c>
      <c r="C145" s="4">
        <f>'combined (without)'!C71</f>
        <v>1.2816270000000001</v>
      </c>
      <c r="D145" s="4">
        <f>'combined (without)'!H71</f>
        <v>12</v>
      </c>
      <c r="E145" s="4">
        <f>HLOOKUP($B$17,'combined (without)'!$K$2:$Q$450,'combined (without)'!R71,FALSE)</f>
        <v>0</v>
      </c>
      <c r="F145" s="4">
        <f t="shared" si="6"/>
        <v>-5</v>
      </c>
      <c r="H145" s="4">
        <f t="shared" si="7"/>
        <v>12</v>
      </c>
    </row>
    <row r="146" spans="2:8" x14ac:dyDescent="0.2">
      <c r="B146" s="4" t="str">
        <f>'combined (without)'!A72</f>
        <v>Asthma</v>
      </c>
      <c r="C146" s="4">
        <f>'combined (without)'!C72</f>
        <v>1.302832</v>
      </c>
      <c r="D146" s="4">
        <f>'combined (without)'!H72</f>
        <v>12</v>
      </c>
      <c r="E146" s="4">
        <f>HLOOKUP($B$17,'combined (without)'!$K$2:$Q$450,'combined (without)'!R72,FALSE)</f>
        <v>0</v>
      </c>
      <c r="F146" s="4">
        <f t="shared" si="6"/>
        <v>-5</v>
      </c>
      <c r="H146" s="4">
        <f t="shared" si="7"/>
        <v>12</v>
      </c>
    </row>
    <row r="147" spans="2:8" x14ac:dyDescent="0.2">
      <c r="B147" s="4" t="str">
        <f>'combined (without)'!A73</f>
        <v>Asthma</v>
      </c>
      <c r="C147" s="4">
        <f>'combined (without)'!C73</f>
        <v>-2.8145000000000002E-3</v>
      </c>
      <c r="D147" s="4">
        <f>'combined (without)'!H73</f>
        <v>12</v>
      </c>
      <c r="E147" s="4">
        <f>HLOOKUP($B$17,'combined (without)'!$K$2:$Q$450,'combined (without)'!R73,FALSE)</f>
        <v>0</v>
      </c>
      <c r="F147" s="4">
        <f t="shared" si="6"/>
        <v>-5</v>
      </c>
      <c r="H147" s="4">
        <f t="shared" si="7"/>
        <v>12</v>
      </c>
    </row>
    <row r="148" spans="2:8" x14ac:dyDescent="0.2">
      <c r="B148" s="4" t="str">
        <f>'combined (without)'!A74</f>
        <v>Asthma</v>
      </c>
      <c r="C148" s="4">
        <f>'combined (without)'!C74</f>
        <v>2.249066</v>
      </c>
      <c r="D148" s="4">
        <f>'combined (without)'!H74</f>
        <v>12</v>
      </c>
      <c r="E148" s="4">
        <f>HLOOKUP($B$17,'combined (without)'!$K$2:$Q$450,'combined (without)'!R74,FALSE)</f>
        <v>0</v>
      </c>
      <c r="F148" s="4">
        <f t="shared" si="6"/>
        <v>-5</v>
      </c>
      <c r="H148" s="4">
        <f t="shared" si="7"/>
        <v>12</v>
      </c>
    </row>
    <row r="149" spans="2:8" x14ac:dyDescent="0.2">
      <c r="B149" s="4" t="str">
        <f>'combined (without)'!A75</f>
        <v>Asthma</v>
      </c>
      <c r="C149" s="4">
        <f>'combined (without)'!C75</f>
        <v>1.9866980000000001</v>
      </c>
      <c r="D149" s="4">
        <f>'combined (without)'!H75</f>
        <v>12</v>
      </c>
      <c r="E149" s="4">
        <f>HLOOKUP($B$17,'combined (without)'!$K$2:$Q$450,'combined (without)'!R75,FALSE)</f>
        <v>0</v>
      </c>
      <c r="F149" s="4">
        <f t="shared" si="6"/>
        <v>-5</v>
      </c>
      <c r="H149" s="4">
        <f t="shared" si="7"/>
        <v>12</v>
      </c>
    </row>
    <row r="150" spans="2:8" x14ac:dyDescent="0.2">
      <c r="B150" s="4" t="str">
        <f>'combined (without)'!A76</f>
        <v>Asthma</v>
      </c>
      <c r="C150" s="4">
        <f>'combined (without)'!C76</f>
        <v>0.38293129999999997</v>
      </c>
      <c r="D150" s="4">
        <f>'combined (without)'!H76</f>
        <v>12</v>
      </c>
      <c r="E150" s="4">
        <f>HLOOKUP($B$17,'combined (without)'!$K$2:$Q$450,'combined (without)'!R76,FALSE)</f>
        <v>0</v>
      </c>
      <c r="F150" s="4">
        <f t="shared" si="6"/>
        <v>-5</v>
      </c>
      <c r="H150" s="4">
        <f t="shared" si="7"/>
        <v>12</v>
      </c>
    </row>
    <row r="151" spans="2:8" x14ac:dyDescent="0.2">
      <c r="B151" s="4" t="str">
        <f>'combined (without)'!A77</f>
        <v>Asthma</v>
      </c>
      <c r="C151" s="4">
        <f>'combined (without)'!C77</f>
        <v>1.358722</v>
      </c>
      <c r="D151" s="4">
        <f>'combined (without)'!H77</f>
        <v>12</v>
      </c>
      <c r="E151" s="4">
        <f>HLOOKUP($B$17,'combined (without)'!$K$2:$Q$450,'combined (without)'!R77,FALSE)</f>
        <v>0</v>
      </c>
      <c r="F151" s="4">
        <f t="shared" si="6"/>
        <v>-5</v>
      </c>
      <c r="H151" s="4">
        <f t="shared" si="7"/>
        <v>12</v>
      </c>
    </row>
    <row r="152" spans="2:8" x14ac:dyDescent="0.2">
      <c r="B152" s="4" t="str">
        <f>'combined (without)'!A78</f>
        <v>Asthma</v>
      </c>
      <c r="C152" s="4">
        <f>'combined (without)'!C78</f>
        <v>-1.852225</v>
      </c>
      <c r="D152" s="4">
        <f>'combined (without)'!H78</f>
        <v>12</v>
      </c>
      <c r="E152" s="4">
        <f>HLOOKUP($B$17,'combined (without)'!$K$2:$Q$450,'combined (without)'!R78,FALSE)</f>
        <v>0</v>
      </c>
      <c r="F152" s="4">
        <f t="shared" si="6"/>
        <v>-5</v>
      </c>
      <c r="H152" s="4">
        <f t="shared" si="7"/>
        <v>12</v>
      </c>
    </row>
    <row r="153" spans="2:8" x14ac:dyDescent="0.2">
      <c r="B153" s="4" t="str">
        <f>'combined (without)'!A79</f>
        <v>Asthma</v>
      </c>
      <c r="C153" s="4">
        <f>'combined (without)'!C79</f>
        <v>0.22543759999999999</v>
      </c>
      <c r="D153" s="4">
        <f>'combined (without)'!H79</f>
        <v>12</v>
      </c>
      <c r="E153" s="4">
        <f>HLOOKUP($B$17,'combined (without)'!$K$2:$Q$450,'combined (without)'!R79,FALSE)</f>
        <v>0</v>
      </c>
      <c r="F153" s="4">
        <f t="shared" si="6"/>
        <v>-5</v>
      </c>
      <c r="H153" s="4">
        <f t="shared" si="7"/>
        <v>12</v>
      </c>
    </row>
    <row r="154" spans="2:8" x14ac:dyDescent="0.2">
      <c r="B154" s="4" t="str">
        <f>'combined (without)'!A80</f>
        <v>Asthma</v>
      </c>
      <c r="C154" s="4">
        <f>'combined (without)'!C80</f>
        <v>-0.90797819999999996</v>
      </c>
      <c r="D154" s="4">
        <f>'combined (without)'!H80</f>
        <v>12</v>
      </c>
      <c r="E154" s="4">
        <f>HLOOKUP($B$17,'combined (without)'!$K$2:$Q$450,'combined (without)'!R80,FALSE)</f>
        <v>0</v>
      </c>
      <c r="F154" s="4">
        <f t="shared" si="6"/>
        <v>-5</v>
      </c>
      <c r="H154" s="4">
        <f t="shared" si="7"/>
        <v>12</v>
      </c>
    </row>
    <row r="155" spans="2:8" x14ac:dyDescent="0.2">
      <c r="B155" s="4" t="str">
        <f>'combined (without)'!A81</f>
        <v>Asthma</v>
      </c>
      <c r="C155" s="4">
        <f>'combined (without)'!C81</f>
        <v>9.6791799999999997E-2</v>
      </c>
      <c r="D155" s="4">
        <f>'combined (without)'!H81</f>
        <v>12</v>
      </c>
      <c r="E155" s="4">
        <f>HLOOKUP($B$17,'combined (without)'!$K$2:$Q$450,'combined (without)'!R81,FALSE)</f>
        <v>0</v>
      </c>
      <c r="F155" s="4">
        <f t="shared" si="6"/>
        <v>-5</v>
      </c>
      <c r="H155" s="4">
        <f t="shared" si="7"/>
        <v>12</v>
      </c>
    </row>
    <row r="156" spans="2:8" x14ac:dyDescent="0.2">
      <c r="B156" s="4" t="str">
        <f>'combined (without)'!A82</f>
        <v>Asthma</v>
      </c>
      <c r="C156" s="4">
        <f>'combined (without)'!C82</f>
        <v>-0.93138019999999999</v>
      </c>
      <c r="D156" s="4">
        <f>'combined (without)'!H82</f>
        <v>12</v>
      </c>
      <c r="E156" s="4">
        <f>HLOOKUP($B$17,'combined (without)'!$K$2:$Q$450,'combined (without)'!R82,FALSE)</f>
        <v>0</v>
      </c>
      <c r="F156" s="4">
        <f t="shared" si="6"/>
        <v>-5</v>
      </c>
      <c r="H156" s="4">
        <f t="shared" si="7"/>
        <v>12</v>
      </c>
    </row>
    <row r="157" spans="2:8" x14ac:dyDescent="0.2">
      <c r="B157" s="4" t="str">
        <f>'combined (without)'!A83</f>
        <v>Asthma</v>
      </c>
      <c r="C157" s="4">
        <f>'combined (without)'!C83</f>
        <v>-0.42223509999999997</v>
      </c>
      <c r="D157" s="4">
        <f>'combined (without)'!H83</f>
        <v>12</v>
      </c>
      <c r="E157" s="4">
        <f>HLOOKUP($B$17,'combined (without)'!$K$2:$Q$450,'combined (without)'!R83,FALSE)</f>
        <v>0</v>
      </c>
      <c r="F157" s="4">
        <f t="shared" si="6"/>
        <v>-5</v>
      </c>
      <c r="H157" s="4">
        <f t="shared" si="7"/>
        <v>12</v>
      </c>
    </row>
    <row r="158" spans="2:8" x14ac:dyDescent="0.2">
      <c r="B158" s="4" t="str">
        <f>'combined (without)'!A84</f>
        <v>Asthma</v>
      </c>
      <c r="C158" s="4">
        <f>'combined (without)'!C84</f>
        <v>-0.34609259999999997</v>
      </c>
      <c r="D158" s="4">
        <f>'combined (without)'!H84</f>
        <v>12</v>
      </c>
      <c r="E158" s="4">
        <f>HLOOKUP($B$17,'combined (without)'!$K$2:$Q$450,'combined (without)'!R84,FALSE)</f>
        <v>0</v>
      </c>
      <c r="F158" s="4">
        <f t="shared" si="6"/>
        <v>-5</v>
      </c>
      <c r="H158" s="4">
        <f t="shared" si="7"/>
        <v>12</v>
      </c>
    </row>
    <row r="159" spans="2:8" x14ac:dyDescent="0.2">
      <c r="B159" s="4" t="str">
        <f>'combined (without)'!A85</f>
        <v>Asthma</v>
      </c>
      <c r="C159" s="4">
        <f>'combined (without)'!C85</f>
        <v>-0.2158388</v>
      </c>
      <c r="D159" s="4">
        <f>'combined (without)'!H85</f>
        <v>12</v>
      </c>
      <c r="E159" s="4">
        <f>HLOOKUP($B$17,'combined (without)'!$K$2:$Q$450,'combined (without)'!R85,FALSE)</f>
        <v>0</v>
      </c>
      <c r="F159" s="4">
        <f t="shared" si="6"/>
        <v>-5</v>
      </c>
      <c r="H159" s="4">
        <f t="shared" si="7"/>
        <v>12</v>
      </c>
    </row>
    <row r="160" spans="2:8" x14ac:dyDescent="0.2">
      <c r="B160" s="4" t="str">
        <f>'combined (without)'!A86</f>
        <v>Asthma</v>
      </c>
      <c r="C160" s="4">
        <f>'combined (without)'!C86</f>
        <v>0.2598008</v>
      </c>
      <c r="D160" s="4">
        <f>'combined (without)'!H86</f>
        <v>12</v>
      </c>
      <c r="E160" s="4">
        <f>HLOOKUP($B$17,'combined (without)'!$K$2:$Q$450,'combined (without)'!R86,FALSE)</f>
        <v>0</v>
      </c>
      <c r="F160" s="4">
        <f t="shared" si="6"/>
        <v>-5</v>
      </c>
      <c r="H160" s="4">
        <f t="shared" si="7"/>
        <v>12</v>
      </c>
    </row>
    <row r="161" spans="2:8" x14ac:dyDescent="0.2">
      <c r="B161" s="4" t="str">
        <f>'combined (without)'!A87</f>
        <v>Asthma</v>
      </c>
      <c r="C161" s="4">
        <f>'combined (without)'!C87</f>
        <v>-0.25840930000000001</v>
      </c>
      <c r="D161" s="4">
        <f>'combined (without)'!H87</f>
        <v>12</v>
      </c>
      <c r="E161" s="4">
        <f>HLOOKUP($B$17,'combined (without)'!$K$2:$Q$450,'combined (without)'!R87,FALSE)</f>
        <v>0</v>
      </c>
      <c r="F161" s="4">
        <f t="shared" si="6"/>
        <v>-5</v>
      </c>
      <c r="H161" s="4">
        <f t="shared" si="7"/>
        <v>12</v>
      </c>
    </row>
    <row r="162" spans="2:8" x14ac:dyDescent="0.2">
      <c r="B162" s="4" t="str">
        <f>'combined (without)'!A88</f>
        <v>Asthma</v>
      </c>
      <c r="C162" s="4">
        <f>'combined (without)'!C88</f>
        <v>1.0000359999999999</v>
      </c>
      <c r="D162" s="4">
        <f>'combined (without)'!H88</f>
        <v>12</v>
      </c>
      <c r="E162" s="4">
        <f>HLOOKUP($B$17,'combined (without)'!$K$2:$Q$450,'combined (without)'!R88,FALSE)</f>
        <v>0</v>
      </c>
      <c r="F162" s="4">
        <f t="shared" si="6"/>
        <v>-5</v>
      </c>
      <c r="H162" s="4">
        <f t="shared" si="7"/>
        <v>12</v>
      </c>
    </row>
    <row r="163" spans="2:8" x14ac:dyDescent="0.2">
      <c r="B163" s="4" t="str">
        <f>'combined (without)'!A89</f>
        <v>Asthma</v>
      </c>
      <c r="C163" s="4">
        <f>'combined (without)'!C89</f>
        <v>1.1410990000000001</v>
      </c>
      <c r="D163" s="4">
        <f>'combined (without)'!H89</f>
        <v>12</v>
      </c>
      <c r="E163" s="4">
        <f>HLOOKUP($B$17,'combined (without)'!$K$2:$Q$450,'combined (without)'!R89,FALSE)</f>
        <v>0</v>
      </c>
      <c r="F163" s="4">
        <f t="shared" si="6"/>
        <v>-5</v>
      </c>
      <c r="H163" s="4">
        <f t="shared" si="7"/>
        <v>12</v>
      </c>
    </row>
    <row r="164" spans="2:8" x14ac:dyDescent="0.2">
      <c r="B164" s="4" t="str">
        <f>'combined (without)'!A90</f>
        <v>Asthma</v>
      </c>
      <c r="C164" s="4">
        <f>'combined (without)'!C90</f>
        <v>1.7868390000000001</v>
      </c>
      <c r="D164" s="4">
        <f>'combined (without)'!H90</f>
        <v>12</v>
      </c>
      <c r="E164" s="4">
        <f>HLOOKUP($B$17,'combined (without)'!$K$2:$Q$450,'combined (without)'!R90,FALSE)</f>
        <v>12</v>
      </c>
      <c r="F164" s="4">
        <f t="shared" si="6"/>
        <v>12</v>
      </c>
      <c r="H164" s="4">
        <f t="shared" si="7"/>
        <v>-5</v>
      </c>
    </row>
    <row r="165" spans="2:8" x14ac:dyDescent="0.2">
      <c r="B165" s="4" t="str">
        <f>'combined (without)'!A91</f>
        <v>Asthma</v>
      </c>
      <c r="C165" s="4">
        <f>'combined (without)'!C91</f>
        <v>0.23715220000000001</v>
      </c>
      <c r="D165" s="4">
        <f>'combined (without)'!H91</f>
        <v>12</v>
      </c>
      <c r="E165" s="4">
        <f>HLOOKUP($B$17,'combined (without)'!$K$2:$Q$450,'combined (without)'!R91,FALSE)</f>
        <v>12</v>
      </c>
      <c r="F165" s="4">
        <f t="shared" si="6"/>
        <v>12</v>
      </c>
      <c r="H165" s="4">
        <f t="shared" si="7"/>
        <v>-5</v>
      </c>
    </row>
    <row r="166" spans="2:8" x14ac:dyDescent="0.2">
      <c r="B166" s="4" t="str">
        <f>'combined (without)'!A92</f>
        <v>Asthma</v>
      </c>
      <c r="C166" s="4">
        <f>'combined (without)'!C92</f>
        <v>-1.1459170000000001</v>
      </c>
      <c r="D166" s="4">
        <f>'combined (without)'!H92</f>
        <v>12</v>
      </c>
      <c r="E166" s="4">
        <f>HLOOKUP($B$17,'combined (without)'!$K$2:$Q$450,'combined (without)'!R92,FALSE)</f>
        <v>12</v>
      </c>
      <c r="F166" s="4">
        <f t="shared" si="6"/>
        <v>12</v>
      </c>
      <c r="H166" s="4">
        <f t="shared" si="7"/>
        <v>-5</v>
      </c>
    </row>
    <row r="167" spans="2:8" x14ac:dyDescent="0.2">
      <c r="B167" s="4" t="str">
        <f>'combined (without)'!A93</f>
        <v>Asthma</v>
      </c>
      <c r="C167" s="4">
        <f>'combined (without)'!C93</f>
        <v>0.235819</v>
      </c>
      <c r="D167" s="4">
        <f>'combined (without)'!H93</f>
        <v>12</v>
      </c>
      <c r="E167" s="4">
        <f>HLOOKUP($B$17,'combined (without)'!$K$2:$Q$450,'combined (without)'!R93,FALSE)</f>
        <v>12</v>
      </c>
      <c r="F167" s="4">
        <f t="shared" si="6"/>
        <v>12</v>
      </c>
      <c r="H167" s="4">
        <f t="shared" si="7"/>
        <v>-5</v>
      </c>
    </row>
    <row r="168" spans="2:8" x14ac:dyDescent="0.2">
      <c r="B168" s="4" t="str">
        <f>'combined (without)'!A94</f>
        <v>Asthma</v>
      </c>
      <c r="C168" s="4">
        <f>'combined (without)'!C94</f>
        <v>-0.73019279999999998</v>
      </c>
      <c r="D168" s="4">
        <f>'combined (without)'!H94</f>
        <v>12</v>
      </c>
      <c r="E168" s="4">
        <f>HLOOKUP($B$17,'combined (without)'!$K$2:$Q$450,'combined (without)'!R94,FALSE)</f>
        <v>12</v>
      </c>
      <c r="F168" s="4">
        <f t="shared" si="6"/>
        <v>12</v>
      </c>
      <c r="H168" s="4">
        <f t="shared" si="7"/>
        <v>-5</v>
      </c>
    </row>
    <row r="169" spans="2:8" x14ac:dyDescent="0.2">
      <c r="B169" s="4" t="str">
        <f>'combined (without)'!A95</f>
        <v>Asthma</v>
      </c>
      <c r="C169" s="4">
        <f>'combined (without)'!C95</f>
        <v>-0.31653969999999998</v>
      </c>
      <c r="D169" s="4">
        <f>'combined (without)'!H95</f>
        <v>12</v>
      </c>
      <c r="E169" s="4">
        <f>HLOOKUP($B$17,'combined (without)'!$K$2:$Q$450,'combined (without)'!R95,FALSE)</f>
        <v>12</v>
      </c>
      <c r="F169" s="4">
        <f t="shared" si="6"/>
        <v>12</v>
      </c>
      <c r="H169" s="4">
        <f t="shared" si="7"/>
        <v>-5</v>
      </c>
    </row>
    <row r="170" spans="2:8" x14ac:dyDescent="0.2">
      <c r="B170" s="4" t="str">
        <f>'combined (without)'!A96</f>
        <v>Asthma</v>
      </c>
      <c r="C170" s="4">
        <f>'combined (without)'!C96</f>
        <v>-0.94042400000000004</v>
      </c>
      <c r="D170" s="4">
        <f>'combined (without)'!H96</f>
        <v>12</v>
      </c>
      <c r="E170" s="4">
        <f>HLOOKUP($B$17,'combined (without)'!$K$2:$Q$450,'combined (without)'!R96,FALSE)</f>
        <v>12</v>
      </c>
      <c r="F170" s="4">
        <f t="shared" si="6"/>
        <v>12</v>
      </c>
      <c r="H170" s="4">
        <f t="shared" si="7"/>
        <v>-5</v>
      </c>
    </row>
    <row r="171" spans="2:8" x14ac:dyDescent="0.2">
      <c r="B171" s="4" t="str">
        <f>'combined (without)'!A97</f>
        <v>Asthma</v>
      </c>
      <c r="C171" s="4">
        <f>'combined (without)'!C97</f>
        <v>-0.30325039999999998</v>
      </c>
      <c r="D171" s="4">
        <f>'combined (without)'!H97</f>
        <v>12</v>
      </c>
      <c r="E171" s="4">
        <f>HLOOKUP($B$17,'combined (without)'!$K$2:$Q$450,'combined (without)'!R97,FALSE)</f>
        <v>12</v>
      </c>
      <c r="F171" s="4">
        <f t="shared" si="6"/>
        <v>12</v>
      </c>
      <c r="H171" s="4">
        <f t="shared" si="7"/>
        <v>-5</v>
      </c>
    </row>
    <row r="172" spans="2:8" x14ac:dyDescent="0.2">
      <c r="B172" s="4" t="str">
        <f>'combined (without)'!A98</f>
        <v>Asthma</v>
      </c>
      <c r="C172" s="4">
        <f>'combined (without)'!C98</f>
        <v>0.43491990000000003</v>
      </c>
      <c r="D172" s="4">
        <f>'combined (without)'!H98</f>
        <v>12</v>
      </c>
      <c r="E172" s="4">
        <f>HLOOKUP($B$17,'combined (without)'!$K$2:$Q$450,'combined (without)'!R98,FALSE)</f>
        <v>12</v>
      </c>
      <c r="F172" s="4">
        <f t="shared" si="6"/>
        <v>12</v>
      </c>
      <c r="H172" s="4">
        <f t="shared" si="7"/>
        <v>-5</v>
      </c>
    </row>
    <row r="173" spans="2:8" x14ac:dyDescent="0.2">
      <c r="B173" s="4" t="str">
        <f>'combined (without)'!A99</f>
        <v>Asthma</v>
      </c>
      <c r="C173" s="4">
        <f>'combined (without)'!C99</f>
        <v>0.76974909999999996</v>
      </c>
      <c r="D173" s="4">
        <f>'combined (without)'!H99</f>
        <v>12</v>
      </c>
      <c r="E173" s="4">
        <f>HLOOKUP($B$17,'combined (without)'!$K$2:$Q$450,'combined (without)'!R99,FALSE)</f>
        <v>12</v>
      </c>
      <c r="F173" s="4">
        <f t="shared" si="6"/>
        <v>12</v>
      </c>
      <c r="H173" s="4">
        <f t="shared" si="7"/>
        <v>-5</v>
      </c>
    </row>
    <row r="174" spans="2:8" x14ac:dyDescent="0.2">
      <c r="B174" s="4" t="str">
        <f>'combined (without)'!A100</f>
        <v>Asthma</v>
      </c>
      <c r="C174" s="4">
        <f>'combined (without)'!C100</f>
        <v>9.7388100000000005E-2</v>
      </c>
      <c r="D174" s="4">
        <f>'combined (without)'!H100</f>
        <v>12</v>
      </c>
      <c r="E174" s="4">
        <f>HLOOKUP($B$17,'combined (without)'!$K$2:$Q$450,'combined (without)'!R100,FALSE)</f>
        <v>12</v>
      </c>
      <c r="F174" s="4">
        <f t="shared" si="6"/>
        <v>12</v>
      </c>
      <c r="H174" s="4">
        <f t="shared" si="7"/>
        <v>-5</v>
      </c>
    </row>
    <row r="175" spans="2:8" x14ac:dyDescent="0.2">
      <c r="B175" s="4" t="str">
        <f>'combined (without)'!A101</f>
        <v>Asthma</v>
      </c>
      <c r="C175" s="4">
        <f>'combined (without)'!C101</f>
        <v>-8.1834000000000004E-3</v>
      </c>
      <c r="D175" s="4">
        <f>'combined (without)'!H101</f>
        <v>12</v>
      </c>
      <c r="E175" s="4">
        <f>HLOOKUP($B$17,'combined (without)'!$K$2:$Q$450,'combined (without)'!R101,FALSE)</f>
        <v>12</v>
      </c>
      <c r="F175" s="4">
        <f t="shared" si="6"/>
        <v>12</v>
      </c>
      <c r="H175" s="4">
        <f t="shared" si="7"/>
        <v>-5</v>
      </c>
    </row>
    <row r="176" spans="2:8" x14ac:dyDescent="0.2">
      <c r="B176" s="4" t="str">
        <f>'combined (without)'!A102</f>
        <v>Asthma</v>
      </c>
      <c r="C176" s="4">
        <f>'combined (without)'!C102</f>
        <v>1.211716</v>
      </c>
      <c r="D176" s="4">
        <f>'combined (without)'!H102</f>
        <v>12</v>
      </c>
      <c r="E176" s="4">
        <f>HLOOKUP($B$17,'combined (without)'!$K$2:$Q$450,'combined (without)'!R102,FALSE)</f>
        <v>12</v>
      </c>
      <c r="F176" s="4">
        <f t="shared" si="6"/>
        <v>12</v>
      </c>
      <c r="H176" s="4">
        <f t="shared" si="7"/>
        <v>-5</v>
      </c>
    </row>
    <row r="177" spans="2:8" x14ac:dyDescent="0.2">
      <c r="B177" s="4" t="str">
        <f>'combined (without)'!A103</f>
        <v>Asthma</v>
      </c>
      <c r="C177" s="4">
        <f>'combined (without)'!C103</f>
        <v>-0.1509837</v>
      </c>
      <c r="D177" s="4">
        <f>'combined (without)'!H103</f>
        <v>12</v>
      </c>
      <c r="E177" s="4">
        <f>HLOOKUP($B$17,'combined (without)'!$K$2:$Q$450,'combined (without)'!R103,FALSE)</f>
        <v>12</v>
      </c>
      <c r="F177" s="4">
        <f t="shared" si="6"/>
        <v>12</v>
      </c>
      <c r="H177" s="4">
        <f t="shared" si="7"/>
        <v>-5</v>
      </c>
    </row>
    <row r="178" spans="2:8" x14ac:dyDescent="0.2">
      <c r="B178" s="4" t="str">
        <f>'combined (without)'!A104</f>
        <v>Asthma</v>
      </c>
      <c r="C178" s="4">
        <f>'combined (without)'!C104</f>
        <v>0.58986649999999996</v>
      </c>
      <c r="D178" s="4">
        <f>'combined (without)'!H104</f>
        <v>12</v>
      </c>
      <c r="E178" s="4">
        <f>HLOOKUP($B$17,'combined (without)'!$K$2:$Q$450,'combined (without)'!R104,FALSE)</f>
        <v>0</v>
      </c>
      <c r="F178" s="4">
        <f t="shared" si="6"/>
        <v>-5</v>
      </c>
      <c r="H178" s="4">
        <f t="shared" si="7"/>
        <v>12</v>
      </c>
    </row>
    <row r="179" spans="2:8" x14ac:dyDescent="0.2">
      <c r="B179" s="4" t="str">
        <f>'combined (without)'!A105</f>
        <v>Asthma</v>
      </c>
      <c r="C179" s="4">
        <f>'combined (without)'!C105</f>
        <v>0.15622069999999999</v>
      </c>
      <c r="D179" s="4">
        <f>'combined (without)'!H105</f>
        <v>12</v>
      </c>
      <c r="E179" s="4">
        <f>HLOOKUP($B$17,'combined (without)'!$K$2:$Q$450,'combined (without)'!R105,FALSE)</f>
        <v>0</v>
      </c>
      <c r="F179" s="4">
        <f t="shared" si="6"/>
        <v>-5</v>
      </c>
      <c r="H179" s="4">
        <f t="shared" si="7"/>
        <v>12</v>
      </c>
    </row>
    <row r="180" spans="2:8" x14ac:dyDescent="0.2">
      <c r="B180" s="4" t="str">
        <f>'combined (without)'!A106</f>
        <v>Asthma</v>
      </c>
      <c r="C180" s="4">
        <f>'combined (without)'!C106</f>
        <v>-1.564743</v>
      </c>
      <c r="D180" s="4">
        <f>'combined (without)'!H106</f>
        <v>12</v>
      </c>
      <c r="E180" s="4">
        <f>HLOOKUP($B$17,'combined (without)'!$K$2:$Q$450,'combined (without)'!R106,FALSE)</f>
        <v>0</v>
      </c>
      <c r="F180" s="4">
        <f t="shared" si="6"/>
        <v>-5</v>
      </c>
      <c r="H180" s="4">
        <f t="shared" si="7"/>
        <v>12</v>
      </c>
    </row>
    <row r="181" spans="2:8" x14ac:dyDescent="0.2">
      <c r="B181" s="4" t="str">
        <f>'combined (without)'!A107</f>
        <v>Asthma</v>
      </c>
      <c r="C181" s="4">
        <f>'combined (without)'!C107</f>
        <v>1.5449790000000001</v>
      </c>
      <c r="D181" s="4">
        <f>'combined (without)'!H107</f>
        <v>12</v>
      </c>
      <c r="E181" s="4">
        <f>HLOOKUP($B$17,'combined (without)'!$K$2:$Q$450,'combined (without)'!R107,FALSE)</f>
        <v>0</v>
      </c>
      <c r="F181" s="4">
        <f t="shared" si="6"/>
        <v>-5</v>
      </c>
      <c r="H181" s="4">
        <f t="shared" si="7"/>
        <v>12</v>
      </c>
    </row>
    <row r="182" spans="2:8" x14ac:dyDescent="0.2">
      <c r="B182" s="4" t="str">
        <f>'combined (without)'!A108</f>
        <v>Asthma</v>
      </c>
      <c r="C182" s="4">
        <f>'combined (without)'!C108</f>
        <v>0.36560930000000003</v>
      </c>
      <c r="D182" s="4">
        <f>'combined (without)'!H108</f>
        <v>12</v>
      </c>
      <c r="E182" s="4">
        <f>HLOOKUP($B$17,'combined (without)'!$K$2:$Q$450,'combined (without)'!R108,FALSE)</f>
        <v>0</v>
      </c>
      <c r="F182" s="4">
        <f t="shared" si="6"/>
        <v>-5</v>
      </c>
      <c r="H182" s="4">
        <f t="shared" si="7"/>
        <v>12</v>
      </c>
    </row>
    <row r="183" spans="2:8" x14ac:dyDescent="0.2">
      <c r="B183" s="4" t="str">
        <f>'combined (without)'!A109</f>
        <v>Asthma</v>
      </c>
      <c r="C183" s="4">
        <f>'combined (without)'!C109</f>
        <v>1.2241679999999999</v>
      </c>
      <c r="D183" s="4">
        <f>'combined (without)'!H109</f>
        <v>12</v>
      </c>
      <c r="E183" s="4">
        <f>HLOOKUP($B$17,'combined (without)'!$K$2:$Q$450,'combined (without)'!R109,FALSE)</f>
        <v>0</v>
      </c>
      <c r="F183" s="4">
        <f t="shared" si="6"/>
        <v>-5</v>
      </c>
      <c r="H183" s="4">
        <f t="shared" si="7"/>
        <v>12</v>
      </c>
    </row>
    <row r="184" spans="2:8" x14ac:dyDescent="0.2">
      <c r="B184" s="4" t="str">
        <f>'combined (without)'!A110</f>
        <v>Asthma</v>
      </c>
      <c r="C184" s="4">
        <f>'combined (without)'!C110</f>
        <v>-0.89889229999999998</v>
      </c>
      <c r="D184" s="4">
        <f>'combined (without)'!H110</f>
        <v>12</v>
      </c>
      <c r="E184" s="4">
        <f>HLOOKUP($B$17,'combined (without)'!$K$2:$Q$450,'combined (without)'!R110,FALSE)</f>
        <v>0</v>
      </c>
      <c r="F184" s="4">
        <f t="shared" si="6"/>
        <v>-5</v>
      </c>
      <c r="H184" s="4">
        <f t="shared" si="7"/>
        <v>12</v>
      </c>
    </row>
    <row r="185" spans="2:8" x14ac:dyDescent="0.2">
      <c r="B185" s="4" t="str">
        <f>'combined (without)'!A111</f>
        <v>Asthma</v>
      </c>
      <c r="C185" s="4">
        <f>'combined (without)'!C111</f>
        <v>-0.3090813</v>
      </c>
      <c r="D185" s="4">
        <f>'combined (without)'!H111</f>
        <v>12</v>
      </c>
      <c r="E185" s="4">
        <f>HLOOKUP($B$17,'combined (without)'!$K$2:$Q$450,'combined (without)'!R111,FALSE)</f>
        <v>0</v>
      </c>
      <c r="F185" s="4">
        <f t="shared" si="6"/>
        <v>-5</v>
      </c>
      <c r="H185" s="4">
        <f t="shared" si="7"/>
        <v>12</v>
      </c>
    </row>
    <row r="186" spans="2:8" x14ac:dyDescent="0.2">
      <c r="B186" s="4" t="str">
        <f>'combined (without)'!A112</f>
        <v>Asthma</v>
      </c>
      <c r="C186" s="4">
        <f>'combined (without)'!C112</f>
        <v>-0.51279010000000003</v>
      </c>
      <c r="D186" s="4">
        <f>'combined (without)'!H112</f>
        <v>12</v>
      </c>
      <c r="E186" s="4">
        <f>HLOOKUP($B$17,'combined (without)'!$K$2:$Q$450,'combined (without)'!R112,FALSE)</f>
        <v>0</v>
      </c>
      <c r="F186" s="4">
        <f t="shared" si="6"/>
        <v>-5</v>
      </c>
      <c r="H186" s="4">
        <f t="shared" si="7"/>
        <v>12</v>
      </c>
    </row>
    <row r="187" spans="2:8" x14ac:dyDescent="0.2">
      <c r="B187" s="4" t="str">
        <f>'combined (without)'!A113</f>
        <v>Asthma</v>
      </c>
      <c r="C187" s="4">
        <f>'combined (without)'!C113</f>
        <v>-0.84730530000000004</v>
      </c>
      <c r="D187" s="4">
        <f>'combined (without)'!H113</f>
        <v>12</v>
      </c>
      <c r="E187" s="4">
        <f>HLOOKUP($B$17,'combined (without)'!$K$2:$Q$450,'combined (without)'!R113,FALSE)</f>
        <v>0</v>
      </c>
      <c r="F187" s="4">
        <f t="shared" si="6"/>
        <v>-5</v>
      </c>
      <c r="H187" s="4">
        <f t="shared" si="7"/>
        <v>12</v>
      </c>
    </row>
    <row r="188" spans="2:8" x14ac:dyDescent="0.2">
      <c r="B188" s="4" t="str">
        <f>'combined (without)'!A114</f>
        <v>Asthma</v>
      </c>
      <c r="C188" s="4">
        <f>'combined (without)'!C114</f>
        <v>-1.7020960000000001</v>
      </c>
      <c r="D188" s="4">
        <f>'combined (without)'!H114</f>
        <v>12</v>
      </c>
      <c r="E188" s="4">
        <f>HLOOKUP($B$17,'combined (without)'!$K$2:$Q$450,'combined (without)'!R114,FALSE)</f>
        <v>0</v>
      </c>
      <c r="F188" s="4">
        <f t="shared" si="6"/>
        <v>-5</v>
      </c>
      <c r="H188" s="4">
        <f t="shared" si="7"/>
        <v>12</v>
      </c>
    </row>
    <row r="189" spans="2:8" x14ac:dyDescent="0.2">
      <c r="B189" s="4" t="str">
        <f>'combined (without)'!A115</f>
        <v>Asthma</v>
      </c>
      <c r="C189" s="4">
        <f>'combined (without)'!C115</f>
        <v>-1.846835</v>
      </c>
      <c r="D189" s="4">
        <f>'combined (without)'!H115</f>
        <v>12</v>
      </c>
      <c r="E189" s="4">
        <f>HLOOKUP($B$17,'combined (without)'!$K$2:$Q$450,'combined (without)'!R115,FALSE)</f>
        <v>0</v>
      </c>
      <c r="F189" s="4">
        <f t="shared" si="6"/>
        <v>-5</v>
      </c>
      <c r="H189" s="4">
        <f t="shared" si="7"/>
        <v>12</v>
      </c>
    </row>
    <row r="190" spans="2:8" x14ac:dyDescent="0.2">
      <c r="B190" s="4" t="str">
        <f>'combined (without)'!A116</f>
        <v>Asthma</v>
      </c>
      <c r="C190" s="4">
        <f>'combined (without)'!C116</f>
        <v>-0.51548660000000002</v>
      </c>
      <c r="D190" s="4">
        <f>'combined (without)'!H116</f>
        <v>12</v>
      </c>
      <c r="E190" s="4">
        <f>HLOOKUP($B$17,'combined (without)'!$K$2:$Q$450,'combined (without)'!R116,FALSE)</f>
        <v>0</v>
      </c>
      <c r="F190" s="4">
        <f t="shared" si="6"/>
        <v>-5</v>
      </c>
      <c r="H190" s="4">
        <f t="shared" si="7"/>
        <v>12</v>
      </c>
    </row>
    <row r="191" spans="2:8" x14ac:dyDescent="0.2">
      <c r="B191" s="4" t="str">
        <f>'combined (without)'!A117</f>
        <v>Asthma</v>
      </c>
      <c r="C191" s="4">
        <f>'combined (without)'!C117</f>
        <v>-0.86655219999999999</v>
      </c>
      <c r="D191" s="4">
        <f>'combined (without)'!H117</f>
        <v>12</v>
      </c>
      <c r="E191" s="4">
        <f>HLOOKUP($B$17,'combined (without)'!$K$2:$Q$450,'combined (without)'!R117,FALSE)</f>
        <v>0</v>
      </c>
      <c r="F191" s="4">
        <f t="shared" si="6"/>
        <v>-5</v>
      </c>
      <c r="H191" s="4">
        <f t="shared" si="7"/>
        <v>12</v>
      </c>
    </row>
    <row r="192" spans="2:8" x14ac:dyDescent="0.2">
      <c r="B192" s="4" t="str">
        <f>'combined (without)'!A118</f>
        <v>Asthma</v>
      </c>
      <c r="C192" s="4">
        <f>'combined (without)'!C118</f>
        <v>-0.46870079999999997</v>
      </c>
      <c r="D192" s="4">
        <f>'combined (without)'!H118</f>
        <v>12</v>
      </c>
      <c r="E192" s="4">
        <f>HLOOKUP($B$17,'combined (without)'!$K$2:$Q$450,'combined (without)'!R118,FALSE)</f>
        <v>0</v>
      </c>
      <c r="F192" s="4">
        <f t="shared" si="6"/>
        <v>-5</v>
      </c>
      <c r="H192" s="4">
        <f t="shared" si="7"/>
        <v>12</v>
      </c>
    </row>
    <row r="193" spans="2:8" x14ac:dyDescent="0.2">
      <c r="B193" s="4" t="str">
        <f>'combined (without)'!A119</f>
        <v>Asthma</v>
      </c>
      <c r="C193" s="4">
        <f>'combined (without)'!C119</f>
        <v>-0.41678470000000001</v>
      </c>
      <c r="D193" s="4">
        <f>'combined (without)'!H119</f>
        <v>12</v>
      </c>
      <c r="E193" s="4">
        <f>HLOOKUP($B$17,'combined (without)'!$K$2:$Q$450,'combined (without)'!R119,FALSE)</f>
        <v>0</v>
      </c>
      <c r="F193" s="4">
        <f t="shared" si="6"/>
        <v>-5</v>
      </c>
      <c r="H193" s="4">
        <f t="shared" si="7"/>
        <v>12</v>
      </c>
    </row>
    <row r="194" spans="2:8" x14ac:dyDescent="0.2">
      <c r="B194" s="4" t="str">
        <f>'combined (without)'!A120</f>
        <v>Asthma</v>
      </c>
      <c r="C194" s="4">
        <f>'combined (without)'!C120</f>
        <v>-0.69266810000000001</v>
      </c>
      <c r="D194" s="4">
        <f>'combined (without)'!H120</f>
        <v>12</v>
      </c>
      <c r="E194" s="4">
        <f>HLOOKUP($B$17,'combined (without)'!$K$2:$Q$450,'combined (without)'!R120,FALSE)</f>
        <v>0</v>
      </c>
      <c r="F194" s="4">
        <f t="shared" si="6"/>
        <v>-5</v>
      </c>
      <c r="H194" s="4">
        <f t="shared" si="7"/>
        <v>12</v>
      </c>
    </row>
    <row r="195" spans="2:8" x14ac:dyDescent="0.2">
      <c r="B195" s="4" t="str">
        <f>'combined (without)'!A121</f>
        <v>Asthma</v>
      </c>
      <c r="C195" s="4">
        <f>'combined (without)'!C121</f>
        <v>1.350311</v>
      </c>
      <c r="D195" s="4">
        <f>'combined (without)'!H121</f>
        <v>12</v>
      </c>
      <c r="E195" s="4">
        <f>HLOOKUP($B$17,'combined (without)'!$K$2:$Q$450,'combined (without)'!R121,FALSE)</f>
        <v>0</v>
      </c>
      <c r="F195" s="4">
        <f t="shared" si="6"/>
        <v>-5</v>
      </c>
      <c r="H195" s="4">
        <f t="shared" si="7"/>
        <v>12</v>
      </c>
    </row>
    <row r="196" spans="2:8" x14ac:dyDescent="0.2">
      <c r="B196" s="4" t="str">
        <f>'combined (without)'!A122</f>
        <v>Asthma</v>
      </c>
      <c r="C196" s="4">
        <f>'combined (without)'!C122</f>
        <v>-0.73427229999999999</v>
      </c>
      <c r="D196" s="4">
        <f>'combined (without)'!H122</f>
        <v>12</v>
      </c>
      <c r="E196" s="4">
        <f>HLOOKUP($B$17,'combined (without)'!$K$2:$Q$450,'combined (without)'!R122,FALSE)</f>
        <v>0</v>
      </c>
      <c r="F196" s="4">
        <f t="shared" si="6"/>
        <v>-5</v>
      </c>
      <c r="H196" s="4">
        <f t="shared" si="7"/>
        <v>12</v>
      </c>
    </row>
    <row r="197" spans="2:8" x14ac:dyDescent="0.2">
      <c r="B197" s="4" t="str">
        <f>'combined (without)'!A123</f>
        <v>Asthma</v>
      </c>
      <c r="C197" s="4">
        <f>'combined (without)'!C123</f>
        <v>-2.0696490000000001</v>
      </c>
      <c r="D197" s="4">
        <f>'combined (without)'!H123</f>
        <v>12</v>
      </c>
      <c r="E197" s="4">
        <f>HLOOKUP($B$17,'combined (without)'!$K$2:$Q$450,'combined (without)'!R123,FALSE)</f>
        <v>0</v>
      </c>
      <c r="F197" s="4">
        <f t="shared" si="6"/>
        <v>-5</v>
      </c>
      <c r="H197" s="4">
        <f t="shared" si="7"/>
        <v>12</v>
      </c>
    </row>
    <row r="198" spans="2:8" x14ac:dyDescent="0.2">
      <c r="B198" s="4" t="str">
        <f>'combined (without)'!A124</f>
        <v>Asthma</v>
      </c>
      <c r="C198" s="4">
        <f>'combined (without)'!C124</f>
        <v>0.410686</v>
      </c>
      <c r="D198" s="4">
        <f>'combined (without)'!H124</f>
        <v>12</v>
      </c>
      <c r="E198" s="4">
        <f>HLOOKUP($B$17,'combined (without)'!$K$2:$Q$450,'combined (without)'!R124,FALSE)</f>
        <v>0</v>
      </c>
      <c r="F198" s="4">
        <f t="shared" si="6"/>
        <v>-5</v>
      </c>
      <c r="H198" s="4">
        <f t="shared" si="7"/>
        <v>12</v>
      </c>
    </row>
    <row r="199" spans="2:8" x14ac:dyDescent="0.2">
      <c r="B199" s="4" t="str">
        <f>'combined (without)'!A125</f>
        <v>Asthma</v>
      </c>
      <c r="C199" s="4">
        <f>'combined (without)'!C125</f>
        <v>-0.92910340000000002</v>
      </c>
      <c r="D199" s="4">
        <f>'combined (without)'!H125</f>
        <v>12</v>
      </c>
      <c r="E199" s="4">
        <f>HLOOKUP($B$17,'combined (without)'!$K$2:$Q$450,'combined (without)'!R125,FALSE)</f>
        <v>0</v>
      </c>
      <c r="F199" s="4">
        <f t="shared" si="6"/>
        <v>-5</v>
      </c>
      <c r="H199" s="4">
        <f t="shared" si="7"/>
        <v>12</v>
      </c>
    </row>
    <row r="200" spans="2:8" x14ac:dyDescent="0.2">
      <c r="B200" s="4" t="str">
        <f>'combined (without)'!A126</f>
        <v>Asthma</v>
      </c>
      <c r="C200" s="4">
        <f>'combined (without)'!C126</f>
        <v>-0.84344620000000003</v>
      </c>
      <c r="D200" s="4">
        <f>'combined (without)'!H126</f>
        <v>12</v>
      </c>
      <c r="E200" s="4">
        <f>HLOOKUP($B$17,'combined (without)'!$K$2:$Q$450,'combined (without)'!R126,FALSE)</f>
        <v>0</v>
      </c>
      <c r="F200" s="4">
        <f t="shared" si="6"/>
        <v>-5</v>
      </c>
      <c r="H200" s="4">
        <f t="shared" si="7"/>
        <v>12</v>
      </c>
    </row>
    <row r="201" spans="2:8" x14ac:dyDescent="0.2">
      <c r="B201" s="4" t="str">
        <f>'combined (without)'!A127</f>
        <v>Asthma</v>
      </c>
      <c r="C201" s="4">
        <f>'combined (without)'!C127</f>
        <v>0.20043530000000001</v>
      </c>
      <c r="D201" s="4">
        <f>'combined (without)'!H127</f>
        <v>12</v>
      </c>
      <c r="E201" s="4">
        <f>HLOOKUP($B$17,'combined (without)'!$K$2:$Q$450,'combined (without)'!R127,FALSE)</f>
        <v>0</v>
      </c>
      <c r="F201" s="4">
        <f t="shared" si="6"/>
        <v>-5</v>
      </c>
      <c r="H201" s="4">
        <f t="shared" si="7"/>
        <v>12</v>
      </c>
    </row>
    <row r="202" spans="2:8" x14ac:dyDescent="0.2">
      <c r="B202" s="4" t="str">
        <f>'combined (without)'!A128</f>
        <v>Asthma</v>
      </c>
      <c r="C202" s="4">
        <f>'combined (without)'!C128</f>
        <v>-0.66399399999999997</v>
      </c>
      <c r="D202" s="4">
        <f>'combined (without)'!H128</f>
        <v>12</v>
      </c>
      <c r="E202" s="4">
        <f>HLOOKUP($B$17,'combined (without)'!$K$2:$Q$450,'combined (without)'!R128,FALSE)</f>
        <v>0</v>
      </c>
      <c r="F202" s="4">
        <f t="shared" si="6"/>
        <v>-5</v>
      </c>
      <c r="H202" s="4">
        <f t="shared" si="7"/>
        <v>12</v>
      </c>
    </row>
    <row r="203" spans="2:8" x14ac:dyDescent="0.2">
      <c r="B203" s="4" t="str">
        <f>'combined (without)'!A129</f>
        <v>Asthma</v>
      </c>
      <c r="C203" s="4">
        <f>'combined (without)'!C129</f>
        <v>-0.53276480000000004</v>
      </c>
      <c r="D203" s="4">
        <f>'combined (without)'!H129</f>
        <v>12</v>
      </c>
      <c r="E203" s="4">
        <f>HLOOKUP($B$17,'combined (without)'!$K$2:$Q$450,'combined (without)'!R129,FALSE)</f>
        <v>0</v>
      </c>
      <c r="F203" s="4">
        <f t="shared" si="6"/>
        <v>-5</v>
      </c>
      <c r="H203" s="4">
        <f t="shared" si="7"/>
        <v>12</v>
      </c>
    </row>
    <row r="204" spans="2:8" x14ac:dyDescent="0.2">
      <c r="B204" s="4" t="str">
        <f>'combined (without)'!A130</f>
        <v>Asthma</v>
      </c>
      <c r="C204" s="4">
        <f>'combined (without)'!C130</f>
        <v>-0.19889280000000001</v>
      </c>
      <c r="D204" s="4">
        <f>'combined (without)'!H130</f>
        <v>12</v>
      </c>
      <c r="E204" s="4">
        <f>HLOOKUP($B$17,'combined (without)'!$K$2:$Q$450,'combined (without)'!R130,FALSE)</f>
        <v>0</v>
      </c>
      <c r="F204" s="4">
        <f t="shared" si="6"/>
        <v>-5</v>
      </c>
      <c r="H204" s="4">
        <f t="shared" si="7"/>
        <v>12</v>
      </c>
    </row>
    <row r="205" spans="2:8" x14ac:dyDescent="0.2">
      <c r="B205" s="4" t="str">
        <f>'combined (without)'!A131</f>
        <v>BP</v>
      </c>
      <c r="C205" s="4">
        <f>'combined (without)'!C131</f>
        <v>0.75104309999999996</v>
      </c>
      <c r="D205" s="4">
        <f>'combined (without)'!H131</f>
        <v>14</v>
      </c>
      <c r="E205" s="4">
        <f>HLOOKUP($B$17,'combined (without)'!$K$2:$Q$450,'combined (without)'!R131,FALSE)</f>
        <v>0</v>
      </c>
      <c r="F205" s="4">
        <f t="shared" si="6"/>
        <v>-5</v>
      </c>
      <c r="H205" s="4">
        <f t="shared" si="7"/>
        <v>14</v>
      </c>
    </row>
    <row r="206" spans="2:8" x14ac:dyDescent="0.2">
      <c r="B206" s="4" t="str">
        <f>'combined (without)'!A132</f>
        <v>BP</v>
      </c>
      <c r="C206" s="4">
        <f>'combined (without)'!C132</f>
        <v>-2.9691900000000002</v>
      </c>
      <c r="D206" s="4">
        <f>'combined (without)'!H132</f>
        <v>14</v>
      </c>
      <c r="E206" s="4">
        <f>HLOOKUP($B$17,'combined (without)'!$K$2:$Q$450,'combined (without)'!R132,FALSE)</f>
        <v>0</v>
      </c>
      <c r="F206" s="4">
        <f t="shared" ref="F206:F269" si="8">IF(E206=0,-5,E206)</f>
        <v>-5</v>
      </c>
      <c r="H206" s="4">
        <f t="shared" ref="H206:H269" si="9">IF(F206=-5,D206,-5)</f>
        <v>14</v>
      </c>
    </row>
    <row r="207" spans="2:8" x14ac:dyDescent="0.2">
      <c r="B207" s="4" t="str">
        <f>'combined (without)'!A133</f>
        <v>BP</v>
      </c>
      <c r="C207" s="4">
        <f>'combined (without)'!C133</f>
        <v>-0.25463930000000001</v>
      </c>
      <c r="D207" s="4">
        <f>'combined (without)'!H133</f>
        <v>14</v>
      </c>
      <c r="E207" s="4">
        <f>HLOOKUP($B$17,'combined (without)'!$K$2:$Q$450,'combined (without)'!R133,FALSE)</f>
        <v>0</v>
      </c>
      <c r="F207" s="4">
        <f t="shared" si="8"/>
        <v>-5</v>
      </c>
      <c r="H207" s="4">
        <f t="shared" si="9"/>
        <v>14</v>
      </c>
    </row>
    <row r="208" spans="2:8" x14ac:dyDescent="0.2">
      <c r="B208" s="4" t="str">
        <f>'combined (without)'!A134</f>
        <v>BP</v>
      </c>
      <c r="C208" s="4">
        <f>'combined (without)'!C134</f>
        <v>1.4542440000000001</v>
      </c>
      <c r="D208" s="4">
        <f>'combined (without)'!H134</f>
        <v>14</v>
      </c>
      <c r="E208" s="4">
        <f>HLOOKUP($B$17,'combined (without)'!$K$2:$Q$450,'combined (without)'!R134,FALSE)</f>
        <v>0</v>
      </c>
      <c r="F208" s="4">
        <f t="shared" si="8"/>
        <v>-5</v>
      </c>
      <c r="H208" s="4">
        <f t="shared" si="9"/>
        <v>14</v>
      </c>
    </row>
    <row r="209" spans="2:8" x14ac:dyDescent="0.2">
      <c r="B209" s="4" t="str">
        <f>'combined (without)'!A135</f>
        <v>BP</v>
      </c>
      <c r="C209" s="4">
        <f>'combined (without)'!C135</f>
        <v>-0.35175899999999999</v>
      </c>
      <c r="D209" s="4">
        <f>'combined (without)'!H135</f>
        <v>14</v>
      </c>
      <c r="E209" s="4">
        <f>HLOOKUP($B$17,'combined (without)'!$K$2:$Q$450,'combined (without)'!R135,FALSE)</f>
        <v>0</v>
      </c>
      <c r="F209" s="4">
        <f t="shared" si="8"/>
        <v>-5</v>
      </c>
      <c r="H209" s="4">
        <f t="shared" si="9"/>
        <v>14</v>
      </c>
    </row>
    <row r="210" spans="2:8" x14ac:dyDescent="0.2">
      <c r="B210" s="4" t="str">
        <f>'combined (without)'!A136</f>
        <v>BP</v>
      </c>
      <c r="C210" s="4">
        <f>'combined (without)'!C136</f>
        <v>-0.47332600000000002</v>
      </c>
      <c r="D210" s="4">
        <f>'combined (without)'!H136</f>
        <v>14</v>
      </c>
      <c r="E210" s="4">
        <f>HLOOKUP($B$17,'combined (without)'!$K$2:$Q$450,'combined (without)'!R136,FALSE)</f>
        <v>0</v>
      </c>
      <c r="F210" s="4">
        <f t="shared" si="8"/>
        <v>-5</v>
      </c>
      <c r="H210" s="4">
        <f t="shared" si="9"/>
        <v>14</v>
      </c>
    </row>
    <row r="211" spans="2:8" x14ac:dyDescent="0.2">
      <c r="B211" s="4" t="str">
        <f>'combined (without)'!A137</f>
        <v>BP</v>
      </c>
      <c r="C211" s="4">
        <f>'combined (without)'!C137</f>
        <v>-0.32636379999999998</v>
      </c>
      <c r="D211" s="4">
        <f>'combined (without)'!H137</f>
        <v>14</v>
      </c>
      <c r="E211" s="4">
        <f>HLOOKUP($B$17,'combined (without)'!$K$2:$Q$450,'combined (without)'!R137,FALSE)</f>
        <v>0</v>
      </c>
      <c r="F211" s="4">
        <f t="shared" si="8"/>
        <v>-5</v>
      </c>
      <c r="H211" s="4">
        <f t="shared" si="9"/>
        <v>14</v>
      </c>
    </row>
    <row r="212" spans="2:8" x14ac:dyDescent="0.2">
      <c r="B212" s="4" t="str">
        <f>'combined (without)'!A138</f>
        <v>BP</v>
      </c>
      <c r="C212" s="4">
        <f>'combined (without)'!C138</f>
        <v>-0.17336650000000001</v>
      </c>
      <c r="D212" s="4">
        <f>'combined (without)'!H138</f>
        <v>14</v>
      </c>
      <c r="E212" s="4">
        <f>HLOOKUP($B$17,'combined (without)'!$K$2:$Q$450,'combined (without)'!R138,FALSE)</f>
        <v>0</v>
      </c>
      <c r="F212" s="4">
        <f t="shared" si="8"/>
        <v>-5</v>
      </c>
      <c r="H212" s="4">
        <f t="shared" si="9"/>
        <v>14</v>
      </c>
    </row>
    <row r="213" spans="2:8" x14ac:dyDescent="0.2">
      <c r="B213" s="4" t="str">
        <f>'combined (without)'!A139</f>
        <v>BP</v>
      </c>
      <c r="C213" s="4">
        <f>'combined (without)'!C139</f>
        <v>-0.15095649999999999</v>
      </c>
      <c r="D213" s="4">
        <f>'combined (without)'!H139</f>
        <v>14</v>
      </c>
      <c r="E213" s="4">
        <f>HLOOKUP($B$17,'combined (without)'!$K$2:$Q$450,'combined (without)'!R139,FALSE)</f>
        <v>0</v>
      </c>
      <c r="F213" s="4">
        <f t="shared" si="8"/>
        <v>-5</v>
      </c>
      <c r="H213" s="4">
        <f t="shared" si="9"/>
        <v>14</v>
      </c>
    </row>
    <row r="214" spans="2:8" x14ac:dyDescent="0.2">
      <c r="B214" s="4" t="str">
        <f>'combined (without)'!A140</f>
        <v>BP</v>
      </c>
      <c r="C214" s="4">
        <f>'combined (without)'!C140</f>
        <v>0.25573050000000003</v>
      </c>
      <c r="D214" s="4">
        <f>'combined (without)'!H140</f>
        <v>14</v>
      </c>
      <c r="E214" s="4">
        <f>HLOOKUP($B$17,'combined (without)'!$K$2:$Q$450,'combined (without)'!R140,FALSE)</f>
        <v>0</v>
      </c>
      <c r="F214" s="4">
        <f t="shared" si="8"/>
        <v>-5</v>
      </c>
      <c r="H214" s="4">
        <f t="shared" si="9"/>
        <v>14</v>
      </c>
    </row>
    <row r="215" spans="2:8" x14ac:dyDescent="0.2">
      <c r="B215" s="4" t="str">
        <f>'combined (without)'!A141</f>
        <v>BP</v>
      </c>
      <c r="C215" s="4">
        <f>'combined (without)'!C141</f>
        <v>0.59844319999999995</v>
      </c>
      <c r="D215" s="4">
        <f>'combined (without)'!H141</f>
        <v>14</v>
      </c>
      <c r="E215" s="4">
        <f>HLOOKUP($B$17,'combined (without)'!$K$2:$Q$450,'combined (without)'!R141,FALSE)</f>
        <v>0</v>
      </c>
      <c r="F215" s="4">
        <f t="shared" si="8"/>
        <v>-5</v>
      </c>
      <c r="H215" s="4">
        <f t="shared" si="9"/>
        <v>14</v>
      </c>
    </row>
    <row r="216" spans="2:8" x14ac:dyDescent="0.2">
      <c r="B216" s="4" t="str">
        <f>'combined (without)'!A142</f>
        <v>BP</v>
      </c>
      <c r="C216" s="4">
        <f>'combined (without)'!C142</f>
        <v>1.859459</v>
      </c>
      <c r="D216" s="4">
        <f>'combined (without)'!H142</f>
        <v>14</v>
      </c>
      <c r="E216" s="4">
        <f>HLOOKUP($B$17,'combined (without)'!$K$2:$Q$450,'combined (without)'!R142,FALSE)</f>
        <v>0</v>
      </c>
      <c r="F216" s="4">
        <f t="shared" si="8"/>
        <v>-5</v>
      </c>
      <c r="H216" s="4">
        <f t="shared" si="9"/>
        <v>14</v>
      </c>
    </row>
    <row r="217" spans="2:8" x14ac:dyDescent="0.2">
      <c r="B217" s="4" t="str">
        <f>'combined (without)'!A143</f>
        <v>BP</v>
      </c>
      <c r="C217" s="4">
        <f>'combined (without)'!C143</f>
        <v>0.4335311</v>
      </c>
      <c r="D217" s="4">
        <f>'combined (without)'!H143</f>
        <v>14</v>
      </c>
      <c r="E217" s="4">
        <f>HLOOKUP($B$17,'combined (without)'!$K$2:$Q$450,'combined (without)'!R143,FALSE)</f>
        <v>0</v>
      </c>
      <c r="F217" s="4">
        <f t="shared" si="8"/>
        <v>-5</v>
      </c>
      <c r="H217" s="4">
        <f t="shared" si="9"/>
        <v>14</v>
      </c>
    </row>
    <row r="218" spans="2:8" x14ac:dyDescent="0.2">
      <c r="B218" s="4" t="str">
        <f>'combined (without)'!A144</f>
        <v>BP</v>
      </c>
      <c r="C218" s="4">
        <f>'combined (without)'!C144</f>
        <v>1.103909</v>
      </c>
      <c r="D218" s="4">
        <f>'combined (without)'!H144</f>
        <v>14</v>
      </c>
      <c r="E218" s="4">
        <f>HLOOKUP($B$17,'combined (without)'!$K$2:$Q$450,'combined (without)'!R144,FALSE)</f>
        <v>0</v>
      </c>
      <c r="F218" s="4">
        <f t="shared" si="8"/>
        <v>-5</v>
      </c>
      <c r="H218" s="4">
        <f t="shared" si="9"/>
        <v>14</v>
      </c>
    </row>
    <row r="219" spans="2:8" x14ac:dyDescent="0.2">
      <c r="B219" s="4" t="str">
        <f>'combined (without)'!A145</f>
        <v>BP</v>
      </c>
      <c r="C219" s="4">
        <f>'combined (without)'!C145</f>
        <v>1.399357</v>
      </c>
      <c r="D219" s="4">
        <f>'combined (without)'!H145</f>
        <v>14</v>
      </c>
      <c r="E219" s="4">
        <f>HLOOKUP($B$17,'combined (without)'!$K$2:$Q$450,'combined (without)'!R145,FALSE)</f>
        <v>0</v>
      </c>
      <c r="F219" s="4">
        <f t="shared" si="8"/>
        <v>-5</v>
      </c>
      <c r="H219" s="4">
        <f t="shared" si="9"/>
        <v>14</v>
      </c>
    </row>
    <row r="220" spans="2:8" x14ac:dyDescent="0.2">
      <c r="B220" s="4" t="str">
        <f>'combined (without)'!A146</f>
        <v>BP</v>
      </c>
      <c r="C220" s="4">
        <f>'combined (without)'!C146</f>
        <v>0.49368390000000001</v>
      </c>
      <c r="D220" s="4">
        <f>'combined (without)'!H146</f>
        <v>14</v>
      </c>
      <c r="E220" s="4">
        <f>HLOOKUP($B$17,'combined (without)'!$K$2:$Q$450,'combined (without)'!R146,FALSE)</f>
        <v>0</v>
      </c>
      <c r="F220" s="4">
        <f t="shared" si="8"/>
        <v>-5</v>
      </c>
      <c r="H220" s="4">
        <f t="shared" si="9"/>
        <v>14</v>
      </c>
    </row>
    <row r="221" spans="2:8" x14ac:dyDescent="0.2">
      <c r="B221" s="4" t="str">
        <f>'combined (without)'!A147</f>
        <v>BP</v>
      </c>
      <c r="C221" s="4">
        <f>'combined (without)'!C147</f>
        <v>-1.319285</v>
      </c>
      <c r="D221" s="4">
        <f>'combined (without)'!H147</f>
        <v>14</v>
      </c>
      <c r="E221" s="4">
        <f>HLOOKUP($B$17,'combined (without)'!$K$2:$Q$450,'combined (without)'!R147,FALSE)</f>
        <v>0</v>
      </c>
      <c r="F221" s="4">
        <f t="shared" si="8"/>
        <v>-5</v>
      </c>
      <c r="H221" s="4">
        <f t="shared" si="9"/>
        <v>14</v>
      </c>
    </row>
    <row r="222" spans="2:8" x14ac:dyDescent="0.2">
      <c r="B222" s="4" t="str">
        <f>'combined (without)'!A148</f>
        <v>BP</v>
      </c>
      <c r="C222" s="4">
        <f>'combined (without)'!C148</f>
        <v>-1.1037980000000001</v>
      </c>
      <c r="D222" s="4">
        <f>'combined (without)'!H148</f>
        <v>14</v>
      </c>
      <c r="E222" s="4">
        <f>HLOOKUP($B$17,'combined (without)'!$K$2:$Q$450,'combined (without)'!R148,FALSE)</f>
        <v>0</v>
      </c>
      <c r="F222" s="4">
        <f t="shared" si="8"/>
        <v>-5</v>
      </c>
      <c r="H222" s="4">
        <f t="shared" si="9"/>
        <v>14</v>
      </c>
    </row>
    <row r="223" spans="2:8" x14ac:dyDescent="0.2">
      <c r="B223" s="4" t="str">
        <f>'combined (without)'!A149</f>
        <v>BP</v>
      </c>
      <c r="C223" s="4">
        <f>'combined (without)'!C149</f>
        <v>5.6417599999999998E-2</v>
      </c>
      <c r="D223" s="4">
        <f>'combined (without)'!H149</f>
        <v>14</v>
      </c>
      <c r="E223" s="4">
        <f>HLOOKUP($B$17,'combined (without)'!$K$2:$Q$450,'combined (without)'!R149,FALSE)</f>
        <v>0</v>
      </c>
      <c r="F223" s="4">
        <f t="shared" si="8"/>
        <v>-5</v>
      </c>
      <c r="H223" s="4">
        <f t="shared" si="9"/>
        <v>14</v>
      </c>
    </row>
    <row r="224" spans="2:8" x14ac:dyDescent="0.2">
      <c r="B224" s="4" t="str">
        <f>'combined (without)'!A150</f>
        <v>BP</v>
      </c>
      <c r="C224" s="4">
        <f>'combined (without)'!C150</f>
        <v>0.21061160000000001</v>
      </c>
      <c r="D224" s="4">
        <f>'combined (without)'!H150</f>
        <v>14</v>
      </c>
      <c r="E224" s="4">
        <f>HLOOKUP($B$17,'combined (without)'!$K$2:$Q$450,'combined (without)'!R150,FALSE)</f>
        <v>0</v>
      </c>
      <c r="F224" s="4">
        <f t="shared" si="8"/>
        <v>-5</v>
      </c>
      <c r="H224" s="4">
        <f t="shared" si="9"/>
        <v>14</v>
      </c>
    </row>
    <row r="225" spans="2:8" x14ac:dyDescent="0.2">
      <c r="B225" s="4" t="str">
        <f>'combined (without)'!A151</f>
        <v>BP</v>
      </c>
      <c r="C225" s="4">
        <f>'combined (without)'!C151</f>
        <v>0.66871190000000003</v>
      </c>
      <c r="D225" s="4">
        <f>'combined (without)'!H151</f>
        <v>14</v>
      </c>
      <c r="E225" s="4">
        <f>HLOOKUP($B$17,'combined (without)'!$K$2:$Q$450,'combined (without)'!R151,FALSE)</f>
        <v>0</v>
      </c>
      <c r="F225" s="4">
        <f t="shared" si="8"/>
        <v>-5</v>
      </c>
      <c r="H225" s="4">
        <f t="shared" si="9"/>
        <v>14</v>
      </c>
    </row>
    <row r="226" spans="2:8" x14ac:dyDescent="0.2">
      <c r="B226" s="4" t="str">
        <f>'combined (without)'!A152</f>
        <v>BP</v>
      </c>
      <c r="C226" s="4">
        <f>'combined (without)'!C152</f>
        <v>0.64264019999999999</v>
      </c>
      <c r="D226" s="4">
        <f>'combined (without)'!H152</f>
        <v>14</v>
      </c>
      <c r="E226" s="4">
        <f>HLOOKUP($B$17,'combined (without)'!$K$2:$Q$450,'combined (without)'!R152,FALSE)</f>
        <v>0</v>
      </c>
      <c r="F226" s="4">
        <f t="shared" si="8"/>
        <v>-5</v>
      </c>
      <c r="H226" s="4">
        <f t="shared" si="9"/>
        <v>14</v>
      </c>
    </row>
    <row r="227" spans="2:8" x14ac:dyDescent="0.2">
      <c r="B227" s="4" t="str">
        <f>'combined (without)'!A153</f>
        <v>BP</v>
      </c>
      <c r="C227" s="4">
        <f>'combined (without)'!C153</f>
        <v>0.6754443</v>
      </c>
      <c r="D227" s="4">
        <f>'combined (without)'!H153</f>
        <v>14</v>
      </c>
      <c r="E227" s="4">
        <f>HLOOKUP($B$17,'combined (without)'!$K$2:$Q$450,'combined (without)'!R153,FALSE)</f>
        <v>0</v>
      </c>
      <c r="F227" s="4">
        <f t="shared" si="8"/>
        <v>-5</v>
      </c>
      <c r="H227" s="4">
        <f t="shared" si="9"/>
        <v>14</v>
      </c>
    </row>
    <row r="228" spans="2:8" x14ac:dyDescent="0.2">
      <c r="B228" s="4" t="str">
        <f>'combined (without)'!A154</f>
        <v>BP</v>
      </c>
      <c r="C228" s="4">
        <f>'combined (without)'!C154</f>
        <v>-0.84335800000000005</v>
      </c>
      <c r="D228" s="4">
        <f>'combined (without)'!H154</f>
        <v>14</v>
      </c>
      <c r="E228" s="4">
        <f>HLOOKUP($B$17,'combined (without)'!$K$2:$Q$450,'combined (without)'!R154,FALSE)</f>
        <v>14</v>
      </c>
      <c r="F228" s="4">
        <f t="shared" si="8"/>
        <v>14</v>
      </c>
      <c r="H228" s="4">
        <f t="shared" si="9"/>
        <v>-5</v>
      </c>
    </row>
    <row r="229" spans="2:8" x14ac:dyDescent="0.2">
      <c r="B229" s="4" t="str">
        <f>'combined (without)'!A155</f>
        <v>BP</v>
      </c>
      <c r="C229" s="4">
        <f>'combined (without)'!C155</f>
        <v>-0.90524490000000002</v>
      </c>
      <c r="D229" s="4">
        <f>'combined (without)'!H155</f>
        <v>14</v>
      </c>
      <c r="E229" s="4">
        <f>HLOOKUP($B$17,'combined (without)'!$K$2:$Q$450,'combined (without)'!R155,FALSE)</f>
        <v>14</v>
      </c>
      <c r="F229" s="4">
        <f t="shared" si="8"/>
        <v>14</v>
      </c>
      <c r="H229" s="4">
        <f t="shared" si="9"/>
        <v>-5</v>
      </c>
    </row>
    <row r="230" spans="2:8" x14ac:dyDescent="0.2">
      <c r="B230" s="4" t="str">
        <f>'combined (without)'!A156</f>
        <v>BP</v>
      </c>
      <c r="C230" s="4">
        <f>'combined (without)'!C156</f>
        <v>-0.66377229999999998</v>
      </c>
      <c r="D230" s="4">
        <f>'combined (without)'!H156</f>
        <v>14</v>
      </c>
      <c r="E230" s="4">
        <f>HLOOKUP($B$17,'combined (without)'!$K$2:$Q$450,'combined (without)'!R156,FALSE)</f>
        <v>14</v>
      </c>
      <c r="F230" s="4">
        <f t="shared" si="8"/>
        <v>14</v>
      </c>
      <c r="H230" s="4">
        <f t="shared" si="9"/>
        <v>-5</v>
      </c>
    </row>
    <row r="231" spans="2:8" x14ac:dyDescent="0.2">
      <c r="B231" s="4" t="str">
        <f>'combined (without)'!A157</f>
        <v>BP</v>
      </c>
      <c r="C231" s="4">
        <f>'combined (without)'!C157</f>
        <v>-0.85561500000000001</v>
      </c>
      <c r="D231" s="4">
        <f>'combined (without)'!H157</f>
        <v>14</v>
      </c>
      <c r="E231" s="4">
        <f>HLOOKUP($B$17,'combined (without)'!$K$2:$Q$450,'combined (without)'!R157,FALSE)</f>
        <v>14</v>
      </c>
      <c r="F231" s="4">
        <f t="shared" si="8"/>
        <v>14</v>
      </c>
      <c r="H231" s="4">
        <f t="shared" si="9"/>
        <v>-5</v>
      </c>
    </row>
    <row r="232" spans="2:8" x14ac:dyDescent="0.2">
      <c r="B232" s="4" t="str">
        <f>'combined (without)'!A158</f>
        <v>BP</v>
      </c>
      <c r="C232" s="4">
        <f>'combined (without)'!C158</f>
        <v>-1.0276350000000001</v>
      </c>
      <c r="D232" s="4">
        <f>'combined (without)'!H158</f>
        <v>14</v>
      </c>
      <c r="E232" s="4">
        <f>HLOOKUP($B$17,'combined (without)'!$K$2:$Q$450,'combined (without)'!R158,FALSE)</f>
        <v>14</v>
      </c>
      <c r="F232" s="4">
        <f t="shared" si="8"/>
        <v>14</v>
      </c>
      <c r="H232" s="4">
        <f t="shared" si="9"/>
        <v>-5</v>
      </c>
    </row>
    <row r="233" spans="2:8" x14ac:dyDescent="0.2">
      <c r="B233" s="4" t="str">
        <f>'combined (without)'!A159</f>
        <v>BP</v>
      </c>
      <c r="C233" s="4">
        <f>'combined (without)'!C159</f>
        <v>0.1346793</v>
      </c>
      <c r="D233" s="4">
        <f>'combined (without)'!H159</f>
        <v>14</v>
      </c>
      <c r="E233" s="4">
        <f>HLOOKUP($B$17,'combined (without)'!$K$2:$Q$450,'combined (without)'!R159,FALSE)</f>
        <v>14</v>
      </c>
      <c r="F233" s="4">
        <f t="shared" si="8"/>
        <v>14</v>
      </c>
      <c r="H233" s="4">
        <f t="shared" si="9"/>
        <v>-5</v>
      </c>
    </row>
    <row r="234" spans="2:8" x14ac:dyDescent="0.2">
      <c r="B234" s="4" t="str">
        <f>'combined (without)'!A160</f>
        <v>BP</v>
      </c>
      <c r="C234" s="4">
        <f>'combined (without)'!C160</f>
        <v>-0.65247880000000003</v>
      </c>
      <c r="D234" s="4">
        <f>'combined (without)'!H160</f>
        <v>14</v>
      </c>
      <c r="E234" s="4">
        <f>HLOOKUP($B$17,'combined (without)'!$K$2:$Q$450,'combined (without)'!R160,FALSE)</f>
        <v>14</v>
      </c>
      <c r="F234" s="4">
        <f t="shared" si="8"/>
        <v>14</v>
      </c>
      <c r="H234" s="4">
        <f t="shared" si="9"/>
        <v>-5</v>
      </c>
    </row>
    <row r="235" spans="2:8" x14ac:dyDescent="0.2">
      <c r="B235" s="4" t="str">
        <f>'combined (without)'!A161</f>
        <v>BP</v>
      </c>
      <c r="C235" s="4">
        <f>'combined (without)'!C161</f>
        <v>0.36180050000000002</v>
      </c>
      <c r="D235" s="4">
        <f>'combined (without)'!H161</f>
        <v>14</v>
      </c>
      <c r="E235" s="4">
        <f>HLOOKUP($B$17,'combined (without)'!$K$2:$Q$450,'combined (without)'!R161,FALSE)</f>
        <v>14</v>
      </c>
      <c r="F235" s="4">
        <f t="shared" si="8"/>
        <v>14</v>
      </c>
      <c r="H235" s="4">
        <f t="shared" si="9"/>
        <v>-5</v>
      </c>
    </row>
    <row r="236" spans="2:8" x14ac:dyDescent="0.2">
      <c r="B236" s="4" t="str">
        <f>'combined (without)'!A162</f>
        <v>BP</v>
      </c>
      <c r="C236" s="4">
        <f>'combined (without)'!C162</f>
        <v>-0.74738309999999997</v>
      </c>
      <c r="D236" s="4">
        <f>'combined (without)'!H162</f>
        <v>14</v>
      </c>
      <c r="E236" s="4">
        <f>HLOOKUP($B$17,'combined (without)'!$K$2:$Q$450,'combined (without)'!R162,FALSE)</f>
        <v>14</v>
      </c>
      <c r="F236" s="4">
        <f t="shared" si="8"/>
        <v>14</v>
      </c>
      <c r="H236" s="4">
        <f t="shared" si="9"/>
        <v>-5</v>
      </c>
    </row>
    <row r="237" spans="2:8" x14ac:dyDescent="0.2">
      <c r="B237" s="4" t="str">
        <f>'combined (without)'!A163</f>
        <v>BP</v>
      </c>
      <c r="C237" s="4">
        <f>'combined (without)'!C163</f>
        <v>-0.5885338</v>
      </c>
      <c r="D237" s="4">
        <f>'combined (without)'!H163</f>
        <v>14</v>
      </c>
      <c r="E237" s="4">
        <f>HLOOKUP($B$17,'combined (without)'!$K$2:$Q$450,'combined (without)'!R163,FALSE)</f>
        <v>14</v>
      </c>
      <c r="F237" s="4">
        <f t="shared" si="8"/>
        <v>14</v>
      </c>
      <c r="H237" s="4">
        <f t="shared" si="9"/>
        <v>-5</v>
      </c>
    </row>
    <row r="238" spans="2:8" x14ac:dyDescent="0.2">
      <c r="B238" s="4" t="str">
        <f>'combined (without)'!A164</f>
        <v>BP</v>
      </c>
      <c r="C238" s="4">
        <f>'combined (without)'!C164</f>
        <v>-0.32933259999999998</v>
      </c>
      <c r="D238" s="4">
        <f>'combined (without)'!H164</f>
        <v>14</v>
      </c>
      <c r="E238" s="4">
        <f>HLOOKUP($B$17,'combined (without)'!$K$2:$Q$450,'combined (without)'!R164,FALSE)</f>
        <v>14</v>
      </c>
      <c r="F238" s="4">
        <f t="shared" si="8"/>
        <v>14</v>
      </c>
      <c r="H238" s="4">
        <f t="shared" si="9"/>
        <v>-5</v>
      </c>
    </row>
    <row r="239" spans="2:8" x14ac:dyDescent="0.2">
      <c r="B239" s="4" t="str">
        <f>'combined (without)'!A165</f>
        <v>BP</v>
      </c>
      <c r="C239" s="4">
        <f>'combined (without)'!C165</f>
        <v>-7.1682200000000001E-2</v>
      </c>
      <c r="D239" s="4">
        <f>'combined (without)'!H165</f>
        <v>14</v>
      </c>
      <c r="E239" s="4">
        <f>HLOOKUP($B$17,'combined (without)'!$K$2:$Q$450,'combined (without)'!R165,FALSE)</f>
        <v>14</v>
      </c>
      <c r="F239" s="4">
        <f t="shared" si="8"/>
        <v>14</v>
      </c>
      <c r="H239" s="4">
        <f t="shared" si="9"/>
        <v>-5</v>
      </c>
    </row>
    <row r="240" spans="2:8" x14ac:dyDescent="0.2">
      <c r="B240" s="4" t="str">
        <f>'combined (without)'!A166</f>
        <v>BP</v>
      </c>
      <c r="C240" s="4">
        <f>'combined (without)'!C166</f>
        <v>0.57206570000000001</v>
      </c>
      <c r="D240" s="4">
        <f>'combined (without)'!H166</f>
        <v>14</v>
      </c>
      <c r="E240" s="4">
        <f>HLOOKUP($B$17,'combined (without)'!$K$2:$Q$450,'combined (without)'!R166,FALSE)</f>
        <v>14</v>
      </c>
      <c r="F240" s="4">
        <f t="shared" si="8"/>
        <v>14</v>
      </c>
      <c r="H240" s="4">
        <f t="shared" si="9"/>
        <v>-5</v>
      </c>
    </row>
    <row r="241" spans="2:8" x14ac:dyDescent="0.2">
      <c r="B241" s="4" t="str">
        <f>'combined (without)'!A167</f>
        <v>BP</v>
      </c>
      <c r="C241" s="4">
        <f>'combined (without)'!C167</f>
        <v>0.87668049999999997</v>
      </c>
      <c r="D241" s="4">
        <f>'combined (without)'!H167</f>
        <v>14</v>
      </c>
      <c r="E241" s="4">
        <f>HLOOKUP($B$17,'combined (without)'!$K$2:$Q$450,'combined (without)'!R167,FALSE)</f>
        <v>14</v>
      </c>
      <c r="F241" s="4">
        <f t="shared" si="8"/>
        <v>14</v>
      </c>
      <c r="H241" s="4">
        <f t="shared" si="9"/>
        <v>-5</v>
      </c>
    </row>
    <row r="242" spans="2:8" x14ac:dyDescent="0.2">
      <c r="B242" s="4" t="str">
        <f>'combined (without)'!A168</f>
        <v>BP</v>
      </c>
      <c r="C242" s="4">
        <f>'combined (without)'!C168</f>
        <v>0.78420480000000004</v>
      </c>
      <c r="D242" s="4">
        <f>'combined (without)'!H168</f>
        <v>14</v>
      </c>
      <c r="E242" s="4">
        <f>HLOOKUP($B$17,'combined (without)'!$K$2:$Q$450,'combined (without)'!R168,FALSE)</f>
        <v>0</v>
      </c>
      <c r="F242" s="4">
        <f t="shared" si="8"/>
        <v>-5</v>
      </c>
      <c r="H242" s="4">
        <f t="shared" si="9"/>
        <v>14</v>
      </c>
    </row>
    <row r="243" spans="2:8" x14ac:dyDescent="0.2">
      <c r="B243" s="4" t="str">
        <f>'combined (without)'!A169</f>
        <v>BP</v>
      </c>
      <c r="C243" s="4">
        <f>'combined (without)'!C169</f>
        <v>-0.52838450000000003</v>
      </c>
      <c r="D243" s="4">
        <f>'combined (without)'!H169</f>
        <v>14</v>
      </c>
      <c r="E243" s="4">
        <f>HLOOKUP($B$17,'combined (without)'!$K$2:$Q$450,'combined (without)'!R169,FALSE)</f>
        <v>0</v>
      </c>
      <c r="F243" s="4">
        <f t="shared" si="8"/>
        <v>-5</v>
      </c>
      <c r="H243" s="4">
        <f t="shared" si="9"/>
        <v>14</v>
      </c>
    </row>
    <row r="244" spans="2:8" x14ac:dyDescent="0.2">
      <c r="B244" s="4" t="str">
        <f>'combined (without)'!A170</f>
        <v>BP</v>
      </c>
      <c r="C244" s="4">
        <f>'combined (without)'!C170</f>
        <v>0.18104580000000001</v>
      </c>
      <c r="D244" s="4">
        <f>'combined (without)'!H170</f>
        <v>14</v>
      </c>
      <c r="E244" s="4">
        <f>HLOOKUP($B$17,'combined (without)'!$K$2:$Q$450,'combined (without)'!R170,FALSE)</f>
        <v>0</v>
      </c>
      <c r="F244" s="4">
        <f t="shared" si="8"/>
        <v>-5</v>
      </c>
      <c r="H244" s="4">
        <f t="shared" si="9"/>
        <v>14</v>
      </c>
    </row>
    <row r="245" spans="2:8" x14ac:dyDescent="0.2">
      <c r="B245" s="4" t="str">
        <f>'combined (without)'!A171</f>
        <v>BP</v>
      </c>
      <c r="C245" s="4">
        <f>'combined (without)'!C171</f>
        <v>0.25723649999999998</v>
      </c>
      <c r="D245" s="4">
        <f>'combined (without)'!H171</f>
        <v>14</v>
      </c>
      <c r="E245" s="4">
        <f>HLOOKUP($B$17,'combined (without)'!$K$2:$Q$450,'combined (without)'!R171,FALSE)</f>
        <v>0</v>
      </c>
      <c r="F245" s="4">
        <f t="shared" si="8"/>
        <v>-5</v>
      </c>
      <c r="H245" s="4">
        <f t="shared" si="9"/>
        <v>14</v>
      </c>
    </row>
    <row r="246" spans="2:8" x14ac:dyDescent="0.2">
      <c r="B246" s="4" t="str">
        <f>'combined (without)'!A172</f>
        <v>BP</v>
      </c>
      <c r="C246" s="4">
        <f>'combined (without)'!C172</f>
        <v>-1.0920289999999999</v>
      </c>
      <c r="D246" s="4">
        <f>'combined (without)'!H172</f>
        <v>14</v>
      </c>
      <c r="E246" s="4">
        <f>HLOOKUP($B$17,'combined (without)'!$K$2:$Q$450,'combined (without)'!R172,FALSE)</f>
        <v>0</v>
      </c>
      <c r="F246" s="4">
        <f t="shared" si="8"/>
        <v>-5</v>
      </c>
      <c r="H246" s="4">
        <f t="shared" si="9"/>
        <v>14</v>
      </c>
    </row>
    <row r="247" spans="2:8" x14ac:dyDescent="0.2">
      <c r="B247" s="4" t="str">
        <f>'combined (without)'!A173</f>
        <v>BP</v>
      </c>
      <c r="C247" s="4">
        <f>'combined (without)'!C173</f>
        <v>0.80026260000000005</v>
      </c>
      <c r="D247" s="4">
        <f>'combined (without)'!H173</f>
        <v>14</v>
      </c>
      <c r="E247" s="4">
        <f>HLOOKUP($B$17,'combined (without)'!$K$2:$Q$450,'combined (without)'!R173,FALSE)</f>
        <v>0</v>
      </c>
      <c r="F247" s="4">
        <f t="shared" si="8"/>
        <v>-5</v>
      </c>
      <c r="H247" s="4">
        <f t="shared" si="9"/>
        <v>14</v>
      </c>
    </row>
    <row r="248" spans="2:8" x14ac:dyDescent="0.2">
      <c r="B248" s="4" t="str">
        <f>'combined (without)'!A174</f>
        <v>BP</v>
      </c>
      <c r="C248" s="4">
        <f>'combined (without)'!C174</f>
        <v>0.51796279999999995</v>
      </c>
      <c r="D248" s="4">
        <f>'combined (without)'!H174</f>
        <v>14</v>
      </c>
      <c r="E248" s="4">
        <f>HLOOKUP($B$17,'combined (without)'!$K$2:$Q$450,'combined (without)'!R174,FALSE)</f>
        <v>0</v>
      </c>
      <c r="F248" s="4">
        <f t="shared" si="8"/>
        <v>-5</v>
      </c>
      <c r="H248" s="4">
        <f t="shared" si="9"/>
        <v>14</v>
      </c>
    </row>
    <row r="249" spans="2:8" x14ac:dyDescent="0.2">
      <c r="B249" s="4" t="str">
        <f>'combined (without)'!A175</f>
        <v>BP</v>
      </c>
      <c r="C249" s="4">
        <f>'combined (without)'!C175</f>
        <v>-1.2843899999999999</v>
      </c>
      <c r="D249" s="4">
        <f>'combined (without)'!H175</f>
        <v>14</v>
      </c>
      <c r="E249" s="4">
        <f>HLOOKUP($B$17,'combined (without)'!$K$2:$Q$450,'combined (without)'!R175,FALSE)</f>
        <v>0</v>
      </c>
      <c r="F249" s="4">
        <f t="shared" si="8"/>
        <v>-5</v>
      </c>
      <c r="H249" s="4">
        <f t="shared" si="9"/>
        <v>14</v>
      </c>
    </row>
    <row r="250" spans="2:8" x14ac:dyDescent="0.2">
      <c r="B250" s="4" t="str">
        <f>'combined (without)'!A176</f>
        <v>BP</v>
      </c>
      <c r="C250" s="4">
        <f>'combined (without)'!C176</f>
        <v>-1.305123</v>
      </c>
      <c r="D250" s="4">
        <f>'combined (without)'!H176</f>
        <v>14</v>
      </c>
      <c r="E250" s="4">
        <f>HLOOKUP($B$17,'combined (without)'!$K$2:$Q$450,'combined (without)'!R176,FALSE)</f>
        <v>0</v>
      </c>
      <c r="F250" s="4">
        <f t="shared" si="8"/>
        <v>-5</v>
      </c>
      <c r="H250" s="4">
        <f t="shared" si="9"/>
        <v>14</v>
      </c>
    </row>
    <row r="251" spans="2:8" x14ac:dyDescent="0.2">
      <c r="B251" s="4" t="str">
        <f>'combined (without)'!A177</f>
        <v>BP</v>
      </c>
      <c r="C251" s="4">
        <f>'combined (without)'!C177</f>
        <v>1.4014489999999999</v>
      </c>
      <c r="D251" s="4">
        <f>'combined (without)'!H177</f>
        <v>14</v>
      </c>
      <c r="E251" s="4">
        <f>HLOOKUP($B$17,'combined (without)'!$K$2:$Q$450,'combined (without)'!R177,FALSE)</f>
        <v>0</v>
      </c>
      <c r="F251" s="4">
        <f t="shared" si="8"/>
        <v>-5</v>
      </c>
      <c r="H251" s="4">
        <f t="shared" si="9"/>
        <v>14</v>
      </c>
    </row>
    <row r="252" spans="2:8" x14ac:dyDescent="0.2">
      <c r="B252" s="4" t="str">
        <f>'combined (without)'!A178</f>
        <v>BP</v>
      </c>
      <c r="C252" s="4">
        <f>'combined (without)'!C178</f>
        <v>1.488157</v>
      </c>
      <c r="D252" s="4">
        <f>'combined (without)'!H178</f>
        <v>14</v>
      </c>
      <c r="E252" s="4">
        <f>HLOOKUP($B$17,'combined (without)'!$K$2:$Q$450,'combined (without)'!R178,FALSE)</f>
        <v>0</v>
      </c>
      <c r="F252" s="4">
        <f t="shared" si="8"/>
        <v>-5</v>
      </c>
      <c r="H252" s="4">
        <f t="shared" si="9"/>
        <v>14</v>
      </c>
    </row>
    <row r="253" spans="2:8" x14ac:dyDescent="0.2">
      <c r="B253" s="4" t="str">
        <f>'combined (without)'!A179</f>
        <v>BP</v>
      </c>
      <c r="C253" s="4">
        <f>'combined (without)'!C179</f>
        <v>1.6521269999999999</v>
      </c>
      <c r="D253" s="4">
        <f>'combined (without)'!H179</f>
        <v>14</v>
      </c>
      <c r="E253" s="4">
        <f>HLOOKUP($B$17,'combined (without)'!$K$2:$Q$450,'combined (without)'!R179,FALSE)</f>
        <v>0</v>
      </c>
      <c r="F253" s="4">
        <f t="shared" si="8"/>
        <v>-5</v>
      </c>
      <c r="H253" s="4">
        <f t="shared" si="9"/>
        <v>14</v>
      </c>
    </row>
    <row r="254" spans="2:8" x14ac:dyDescent="0.2">
      <c r="B254" s="4" t="str">
        <f>'combined (without)'!A180</f>
        <v>BP</v>
      </c>
      <c r="C254" s="4">
        <f>'combined (without)'!C180</f>
        <v>0.77285000000000004</v>
      </c>
      <c r="D254" s="4">
        <f>'combined (without)'!H180</f>
        <v>14</v>
      </c>
      <c r="E254" s="4">
        <f>HLOOKUP($B$17,'combined (without)'!$K$2:$Q$450,'combined (without)'!R180,FALSE)</f>
        <v>0</v>
      </c>
      <c r="F254" s="4">
        <f t="shared" si="8"/>
        <v>-5</v>
      </c>
      <c r="H254" s="4">
        <f t="shared" si="9"/>
        <v>14</v>
      </c>
    </row>
    <row r="255" spans="2:8" x14ac:dyDescent="0.2">
      <c r="B255" s="4" t="str">
        <f>'combined (without)'!A181</f>
        <v>BP</v>
      </c>
      <c r="C255" s="4">
        <f>'combined (without)'!C181</f>
        <v>2.1825429999999999</v>
      </c>
      <c r="D255" s="4">
        <f>'combined (without)'!H181</f>
        <v>14</v>
      </c>
      <c r="E255" s="4">
        <f>HLOOKUP($B$17,'combined (without)'!$K$2:$Q$450,'combined (without)'!R181,FALSE)</f>
        <v>0</v>
      </c>
      <c r="F255" s="4">
        <f t="shared" si="8"/>
        <v>-5</v>
      </c>
      <c r="H255" s="4">
        <f t="shared" si="9"/>
        <v>14</v>
      </c>
    </row>
    <row r="256" spans="2:8" x14ac:dyDescent="0.2">
      <c r="B256" s="4" t="str">
        <f>'combined (without)'!A182</f>
        <v>BP</v>
      </c>
      <c r="C256" s="4">
        <f>'combined (without)'!C182</f>
        <v>1.1381110000000001</v>
      </c>
      <c r="D256" s="4">
        <f>'combined (without)'!H182</f>
        <v>14</v>
      </c>
      <c r="E256" s="4">
        <f>HLOOKUP($B$17,'combined (without)'!$K$2:$Q$450,'combined (without)'!R182,FALSE)</f>
        <v>0</v>
      </c>
      <c r="F256" s="4">
        <f t="shared" si="8"/>
        <v>-5</v>
      </c>
      <c r="H256" s="4">
        <f t="shared" si="9"/>
        <v>14</v>
      </c>
    </row>
    <row r="257" spans="2:8" x14ac:dyDescent="0.2">
      <c r="B257" s="4" t="str">
        <f>'combined (without)'!A183</f>
        <v>BP</v>
      </c>
      <c r="C257" s="4">
        <f>'combined (without)'!C183</f>
        <v>1.998904</v>
      </c>
      <c r="D257" s="4">
        <f>'combined (without)'!H183</f>
        <v>14</v>
      </c>
      <c r="E257" s="4">
        <f>HLOOKUP($B$17,'combined (without)'!$K$2:$Q$450,'combined (without)'!R183,FALSE)</f>
        <v>0</v>
      </c>
      <c r="F257" s="4">
        <f t="shared" si="8"/>
        <v>-5</v>
      </c>
      <c r="H257" s="4">
        <f t="shared" si="9"/>
        <v>14</v>
      </c>
    </row>
    <row r="258" spans="2:8" x14ac:dyDescent="0.2">
      <c r="B258" s="4" t="str">
        <f>'combined (without)'!A184</f>
        <v>BP</v>
      </c>
      <c r="C258" s="4">
        <f>'combined (without)'!C184</f>
        <v>-0.79337210000000002</v>
      </c>
      <c r="D258" s="4">
        <f>'combined (without)'!H184</f>
        <v>14</v>
      </c>
      <c r="E258" s="4">
        <f>HLOOKUP($B$17,'combined (without)'!$K$2:$Q$450,'combined (without)'!R184,FALSE)</f>
        <v>0</v>
      </c>
      <c r="F258" s="4">
        <f t="shared" si="8"/>
        <v>-5</v>
      </c>
      <c r="H258" s="4">
        <f t="shared" si="9"/>
        <v>14</v>
      </c>
    </row>
    <row r="259" spans="2:8" x14ac:dyDescent="0.2">
      <c r="B259" s="4" t="str">
        <f>'combined (without)'!A185</f>
        <v>BP</v>
      </c>
      <c r="C259" s="4">
        <f>'combined (without)'!C185</f>
        <v>-0.34148149999999999</v>
      </c>
      <c r="D259" s="4">
        <f>'combined (without)'!H185</f>
        <v>14</v>
      </c>
      <c r="E259" s="4">
        <f>HLOOKUP($B$17,'combined (without)'!$K$2:$Q$450,'combined (without)'!R185,FALSE)</f>
        <v>0</v>
      </c>
      <c r="F259" s="4">
        <f t="shared" si="8"/>
        <v>-5</v>
      </c>
      <c r="H259" s="4">
        <f t="shared" si="9"/>
        <v>14</v>
      </c>
    </row>
    <row r="260" spans="2:8" x14ac:dyDescent="0.2">
      <c r="B260" s="4" t="str">
        <f>'combined (without)'!A186</f>
        <v>BP</v>
      </c>
      <c r="C260" s="4">
        <f>'combined (without)'!C186</f>
        <v>-0.37909120000000002</v>
      </c>
      <c r="D260" s="4">
        <f>'combined (without)'!H186</f>
        <v>14</v>
      </c>
      <c r="E260" s="4">
        <f>HLOOKUP($B$17,'combined (without)'!$K$2:$Q$450,'combined (without)'!R186,FALSE)</f>
        <v>0</v>
      </c>
      <c r="F260" s="4">
        <f t="shared" si="8"/>
        <v>-5</v>
      </c>
      <c r="H260" s="4">
        <f t="shared" si="9"/>
        <v>14</v>
      </c>
    </row>
    <row r="261" spans="2:8" x14ac:dyDescent="0.2">
      <c r="B261" s="4" t="str">
        <f>'combined (without)'!A187</f>
        <v>BP</v>
      </c>
      <c r="C261" s="4">
        <f>'combined (without)'!C187</f>
        <v>-0.52859279999999997</v>
      </c>
      <c r="D261" s="4">
        <f>'combined (without)'!H187</f>
        <v>14</v>
      </c>
      <c r="E261" s="4">
        <f>HLOOKUP($B$17,'combined (without)'!$K$2:$Q$450,'combined (without)'!R187,FALSE)</f>
        <v>0</v>
      </c>
      <c r="F261" s="4">
        <f t="shared" si="8"/>
        <v>-5</v>
      </c>
      <c r="H261" s="4">
        <f t="shared" si="9"/>
        <v>14</v>
      </c>
    </row>
    <row r="262" spans="2:8" x14ac:dyDescent="0.2">
      <c r="B262" s="4" t="str">
        <f>'combined (without)'!A188</f>
        <v>BP</v>
      </c>
      <c r="C262" s="4">
        <f>'combined (without)'!C188</f>
        <v>0.19450200000000001</v>
      </c>
      <c r="D262" s="4">
        <f>'combined (without)'!H188</f>
        <v>14</v>
      </c>
      <c r="E262" s="4">
        <f>HLOOKUP($B$17,'combined (without)'!$K$2:$Q$450,'combined (without)'!R188,FALSE)</f>
        <v>0</v>
      </c>
      <c r="F262" s="4">
        <f t="shared" si="8"/>
        <v>-5</v>
      </c>
      <c r="H262" s="4">
        <f t="shared" si="9"/>
        <v>14</v>
      </c>
    </row>
    <row r="263" spans="2:8" x14ac:dyDescent="0.2">
      <c r="B263" s="4" t="str">
        <f>'combined (without)'!A189</f>
        <v>BP</v>
      </c>
      <c r="C263" s="4">
        <f>'combined (without)'!C189</f>
        <v>-0.46147080000000001</v>
      </c>
      <c r="D263" s="4">
        <f>'combined (without)'!H189</f>
        <v>14</v>
      </c>
      <c r="E263" s="4">
        <f>HLOOKUP($B$17,'combined (without)'!$K$2:$Q$450,'combined (without)'!R189,FALSE)</f>
        <v>0</v>
      </c>
      <c r="F263" s="4">
        <f t="shared" si="8"/>
        <v>-5</v>
      </c>
      <c r="H263" s="4">
        <f t="shared" si="9"/>
        <v>14</v>
      </c>
    </row>
    <row r="264" spans="2:8" x14ac:dyDescent="0.2">
      <c r="B264" s="4" t="str">
        <f>'combined (without)'!A190</f>
        <v>BP</v>
      </c>
      <c r="C264" s="4">
        <f>'combined (without)'!C190</f>
        <v>-1.3399049999999999</v>
      </c>
      <c r="D264" s="4">
        <f>'combined (without)'!H190</f>
        <v>14</v>
      </c>
      <c r="E264" s="4">
        <f>HLOOKUP($B$17,'combined (without)'!$K$2:$Q$450,'combined (without)'!R190,FALSE)</f>
        <v>0</v>
      </c>
      <c r="F264" s="4">
        <f t="shared" si="8"/>
        <v>-5</v>
      </c>
      <c r="H264" s="4">
        <f t="shared" si="9"/>
        <v>14</v>
      </c>
    </row>
    <row r="265" spans="2:8" x14ac:dyDescent="0.2">
      <c r="B265" s="4" t="str">
        <f>'combined (without)'!A191</f>
        <v>BP</v>
      </c>
      <c r="C265" s="4">
        <f>'combined (without)'!C191</f>
        <v>-0.9792573</v>
      </c>
      <c r="D265" s="4">
        <f>'combined (without)'!H191</f>
        <v>14</v>
      </c>
      <c r="E265" s="4">
        <f>HLOOKUP($B$17,'combined (without)'!$K$2:$Q$450,'combined (without)'!R191,FALSE)</f>
        <v>0</v>
      </c>
      <c r="F265" s="4">
        <f t="shared" si="8"/>
        <v>-5</v>
      </c>
      <c r="H265" s="4">
        <f t="shared" si="9"/>
        <v>14</v>
      </c>
    </row>
    <row r="266" spans="2:8" x14ac:dyDescent="0.2">
      <c r="B266" s="4" t="str">
        <f>'combined (without)'!A192</f>
        <v>BP</v>
      </c>
      <c r="C266" s="4">
        <f>'combined (without)'!C192</f>
        <v>-1.6838599999999999</v>
      </c>
      <c r="D266" s="4">
        <f>'combined (without)'!H192</f>
        <v>14</v>
      </c>
      <c r="E266" s="4">
        <f>HLOOKUP($B$17,'combined (without)'!$K$2:$Q$450,'combined (without)'!R192,FALSE)</f>
        <v>0</v>
      </c>
      <c r="F266" s="4">
        <f t="shared" si="8"/>
        <v>-5</v>
      </c>
      <c r="H266" s="4">
        <f t="shared" si="9"/>
        <v>14</v>
      </c>
    </row>
    <row r="267" spans="2:8" x14ac:dyDescent="0.2">
      <c r="B267" s="4" t="str">
        <f>'combined (without)'!A193</f>
        <v>BP</v>
      </c>
      <c r="C267" s="4">
        <f>'combined (without)'!C193</f>
        <v>-1.2829060000000001</v>
      </c>
      <c r="D267" s="4">
        <f>'combined (without)'!H193</f>
        <v>14</v>
      </c>
      <c r="E267" s="4">
        <f>HLOOKUP($B$17,'combined (without)'!$K$2:$Q$450,'combined (without)'!R193,FALSE)</f>
        <v>0</v>
      </c>
      <c r="F267" s="4">
        <f t="shared" si="8"/>
        <v>-5</v>
      </c>
      <c r="H267" s="4">
        <f t="shared" si="9"/>
        <v>14</v>
      </c>
    </row>
    <row r="268" spans="2:8" x14ac:dyDescent="0.2">
      <c r="B268" s="4" t="str">
        <f>'combined (without)'!A194</f>
        <v>BP</v>
      </c>
      <c r="C268" s="4">
        <f>'combined (without)'!C194</f>
        <v>-0.11314979999999999</v>
      </c>
      <c r="D268" s="4">
        <f>'combined (without)'!H194</f>
        <v>14</v>
      </c>
      <c r="E268" s="4">
        <f>HLOOKUP($B$17,'combined (without)'!$K$2:$Q$450,'combined (without)'!R194,FALSE)</f>
        <v>0</v>
      </c>
      <c r="F268" s="4">
        <f t="shared" si="8"/>
        <v>-5</v>
      </c>
      <c r="H268" s="4">
        <f t="shared" si="9"/>
        <v>14</v>
      </c>
    </row>
    <row r="269" spans="2:8" x14ac:dyDescent="0.2">
      <c r="B269" s="4" t="str">
        <f>'combined (without)'!A195</f>
        <v>CHD</v>
      </c>
      <c r="C269" s="4">
        <f>'combined (without)'!C195</f>
        <v>1.0923259999999999</v>
      </c>
      <c r="D269" s="4">
        <f>'combined (without)'!H195</f>
        <v>8</v>
      </c>
      <c r="E269" s="4">
        <f>HLOOKUP($B$17,'combined (without)'!$K$2:$Q$450,'combined (without)'!R195,FALSE)</f>
        <v>0</v>
      </c>
      <c r="F269" s="4">
        <f t="shared" si="8"/>
        <v>-5</v>
      </c>
      <c r="H269" s="4">
        <f t="shared" si="9"/>
        <v>8</v>
      </c>
    </row>
    <row r="270" spans="2:8" x14ac:dyDescent="0.2">
      <c r="B270" s="4" t="str">
        <f>'combined (without)'!A196</f>
        <v>CHD</v>
      </c>
      <c r="C270" s="4">
        <f>'combined (without)'!C196</f>
        <v>-1.625481</v>
      </c>
      <c r="D270" s="4">
        <f>'combined (without)'!H196</f>
        <v>8</v>
      </c>
      <c r="E270" s="4">
        <f>HLOOKUP($B$17,'combined (without)'!$K$2:$Q$450,'combined (without)'!R196,FALSE)</f>
        <v>0</v>
      </c>
      <c r="F270" s="4">
        <f t="shared" ref="F270:F333" si="10">IF(E270=0,-5,E270)</f>
        <v>-5</v>
      </c>
      <c r="H270" s="4">
        <f t="shared" ref="H270:H333" si="11">IF(F270=-5,D270,-5)</f>
        <v>8</v>
      </c>
    </row>
    <row r="271" spans="2:8" x14ac:dyDescent="0.2">
      <c r="B271" s="4" t="str">
        <f>'combined (without)'!A197</f>
        <v>CHD</v>
      </c>
      <c r="C271" s="4">
        <f>'combined (without)'!C197</f>
        <v>0.25248110000000001</v>
      </c>
      <c r="D271" s="4">
        <f>'combined (without)'!H197</f>
        <v>8</v>
      </c>
      <c r="E271" s="4">
        <f>HLOOKUP($B$17,'combined (without)'!$K$2:$Q$450,'combined (without)'!R197,FALSE)</f>
        <v>0</v>
      </c>
      <c r="F271" s="4">
        <f t="shared" si="10"/>
        <v>-5</v>
      </c>
      <c r="H271" s="4">
        <f t="shared" si="11"/>
        <v>8</v>
      </c>
    </row>
    <row r="272" spans="2:8" x14ac:dyDescent="0.2">
      <c r="B272" s="4" t="str">
        <f>'combined (without)'!A198</f>
        <v>CHD</v>
      </c>
      <c r="C272" s="4">
        <f>'combined (without)'!C198</f>
        <v>2.431476</v>
      </c>
      <c r="D272" s="4">
        <f>'combined (without)'!H198</f>
        <v>8</v>
      </c>
      <c r="E272" s="4">
        <f>HLOOKUP($B$17,'combined (without)'!$K$2:$Q$450,'combined (without)'!R198,FALSE)</f>
        <v>0</v>
      </c>
      <c r="F272" s="4">
        <f t="shared" si="10"/>
        <v>-5</v>
      </c>
      <c r="H272" s="4">
        <f t="shared" si="11"/>
        <v>8</v>
      </c>
    </row>
    <row r="273" spans="2:8" x14ac:dyDescent="0.2">
      <c r="B273" s="4" t="str">
        <f>'combined (without)'!A199</f>
        <v>CHD</v>
      </c>
      <c r="C273" s="4">
        <f>'combined (without)'!C199</f>
        <v>0.77865329999999999</v>
      </c>
      <c r="D273" s="4">
        <f>'combined (without)'!H199</f>
        <v>8</v>
      </c>
      <c r="E273" s="4">
        <f>HLOOKUP($B$17,'combined (without)'!$K$2:$Q$450,'combined (without)'!R199,FALSE)</f>
        <v>0</v>
      </c>
      <c r="F273" s="4">
        <f t="shared" si="10"/>
        <v>-5</v>
      </c>
      <c r="H273" s="4">
        <f t="shared" si="11"/>
        <v>8</v>
      </c>
    </row>
    <row r="274" spans="2:8" x14ac:dyDescent="0.2">
      <c r="B274" s="4" t="str">
        <f>'combined (without)'!A200</f>
        <v>CHD</v>
      </c>
      <c r="C274" s="4">
        <f>'combined (without)'!C200</f>
        <v>0.69083839999999996</v>
      </c>
      <c r="D274" s="4">
        <f>'combined (without)'!H200</f>
        <v>8</v>
      </c>
      <c r="E274" s="4">
        <f>HLOOKUP($B$17,'combined (without)'!$K$2:$Q$450,'combined (without)'!R200,FALSE)</f>
        <v>0</v>
      </c>
      <c r="F274" s="4">
        <f t="shared" si="10"/>
        <v>-5</v>
      </c>
      <c r="H274" s="4">
        <f t="shared" si="11"/>
        <v>8</v>
      </c>
    </row>
    <row r="275" spans="2:8" x14ac:dyDescent="0.2">
      <c r="B275" s="4" t="str">
        <f>'combined (without)'!A201</f>
        <v>CHD</v>
      </c>
      <c r="C275" s="4">
        <f>'combined (without)'!C201</f>
        <v>-0.31354019999999999</v>
      </c>
      <c r="D275" s="4">
        <f>'combined (without)'!H201</f>
        <v>8</v>
      </c>
      <c r="E275" s="4">
        <f>HLOOKUP($B$17,'combined (without)'!$K$2:$Q$450,'combined (without)'!R201,FALSE)</f>
        <v>0</v>
      </c>
      <c r="F275" s="4">
        <f t="shared" si="10"/>
        <v>-5</v>
      </c>
      <c r="H275" s="4">
        <f t="shared" si="11"/>
        <v>8</v>
      </c>
    </row>
    <row r="276" spans="2:8" x14ac:dyDescent="0.2">
      <c r="B276" s="4" t="str">
        <f>'combined (without)'!A202</f>
        <v>CHD</v>
      </c>
      <c r="C276" s="4">
        <f>'combined (without)'!C202</f>
        <v>-0.4453048</v>
      </c>
      <c r="D276" s="4">
        <f>'combined (without)'!H202</f>
        <v>8</v>
      </c>
      <c r="E276" s="4">
        <f>HLOOKUP($B$17,'combined (without)'!$K$2:$Q$450,'combined (without)'!R202,FALSE)</f>
        <v>0</v>
      </c>
      <c r="F276" s="4">
        <f t="shared" si="10"/>
        <v>-5</v>
      </c>
      <c r="H276" s="4">
        <f t="shared" si="11"/>
        <v>8</v>
      </c>
    </row>
    <row r="277" spans="2:8" x14ac:dyDescent="0.2">
      <c r="B277" s="4" t="str">
        <f>'combined (without)'!A203</f>
        <v>CHD</v>
      </c>
      <c r="C277" s="4">
        <f>'combined (without)'!C203</f>
        <v>-0.1636022</v>
      </c>
      <c r="D277" s="4">
        <f>'combined (without)'!H203</f>
        <v>8</v>
      </c>
      <c r="E277" s="4">
        <f>HLOOKUP($B$17,'combined (without)'!$K$2:$Q$450,'combined (without)'!R203,FALSE)</f>
        <v>0</v>
      </c>
      <c r="F277" s="4">
        <f t="shared" si="10"/>
        <v>-5</v>
      </c>
      <c r="H277" s="4">
        <f t="shared" si="11"/>
        <v>8</v>
      </c>
    </row>
    <row r="278" spans="2:8" x14ac:dyDescent="0.2">
      <c r="B278" s="4" t="str">
        <f>'combined (without)'!A204</f>
        <v>CHD</v>
      </c>
      <c r="C278" s="4">
        <f>'combined (without)'!C204</f>
        <v>0.72399970000000002</v>
      </c>
      <c r="D278" s="4">
        <f>'combined (without)'!H204</f>
        <v>8</v>
      </c>
      <c r="E278" s="4">
        <f>HLOOKUP($B$17,'combined (without)'!$K$2:$Q$450,'combined (without)'!R204,FALSE)</f>
        <v>0</v>
      </c>
      <c r="F278" s="4">
        <f t="shared" si="10"/>
        <v>-5</v>
      </c>
      <c r="H278" s="4">
        <f t="shared" si="11"/>
        <v>8</v>
      </c>
    </row>
    <row r="279" spans="2:8" x14ac:dyDescent="0.2">
      <c r="B279" s="4" t="str">
        <f>'combined (without)'!A205</f>
        <v>CHD</v>
      </c>
      <c r="C279" s="4">
        <f>'combined (without)'!C205</f>
        <v>0.39069769999999998</v>
      </c>
      <c r="D279" s="4">
        <f>'combined (without)'!H205</f>
        <v>8</v>
      </c>
      <c r="E279" s="4">
        <f>HLOOKUP($B$17,'combined (without)'!$K$2:$Q$450,'combined (without)'!R205,FALSE)</f>
        <v>0</v>
      </c>
      <c r="F279" s="4">
        <f t="shared" si="10"/>
        <v>-5</v>
      </c>
      <c r="H279" s="4">
        <f t="shared" si="11"/>
        <v>8</v>
      </c>
    </row>
    <row r="280" spans="2:8" x14ac:dyDescent="0.2">
      <c r="B280" s="4" t="str">
        <f>'combined (without)'!A206</f>
        <v>CHD</v>
      </c>
      <c r="C280" s="4">
        <f>'combined (without)'!C206</f>
        <v>1.4332780000000001</v>
      </c>
      <c r="D280" s="4">
        <f>'combined (without)'!H206</f>
        <v>8</v>
      </c>
      <c r="E280" s="4">
        <f>HLOOKUP($B$17,'combined (without)'!$K$2:$Q$450,'combined (without)'!R206,FALSE)</f>
        <v>0</v>
      </c>
      <c r="F280" s="4">
        <f t="shared" si="10"/>
        <v>-5</v>
      </c>
      <c r="H280" s="4">
        <f t="shared" si="11"/>
        <v>8</v>
      </c>
    </row>
    <row r="281" spans="2:8" x14ac:dyDescent="0.2">
      <c r="B281" s="4" t="str">
        <f>'combined (without)'!A207</f>
        <v>CHD</v>
      </c>
      <c r="C281" s="4">
        <f>'combined (without)'!C207</f>
        <v>1.250019</v>
      </c>
      <c r="D281" s="4">
        <f>'combined (without)'!H207</f>
        <v>8</v>
      </c>
      <c r="E281" s="4">
        <f>HLOOKUP($B$17,'combined (without)'!$K$2:$Q$450,'combined (without)'!R207,FALSE)</f>
        <v>0</v>
      </c>
      <c r="F281" s="4">
        <f t="shared" si="10"/>
        <v>-5</v>
      </c>
      <c r="H281" s="4">
        <f t="shared" si="11"/>
        <v>8</v>
      </c>
    </row>
    <row r="282" spans="2:8" x14ac:dyDescent="0.2">
      <c r="B282" s="4" t="str">
        <f>'combined (without)'!A208</f>
        <v>CHD</v>
      </c>
      <c r="C282" s="4">
        <f>'combined (without)'!C208</f>
        <v>0.13258449999999999</v>
      </c>
      <c r="D282" s="4">
        <f>'combined (without)'!H208</f>
        <v>8</v>
      </c>
      <c r="E282" s="4">
        <f>HLOOKUP($B$17,'combined (without)'!$K$2:$Q$450,'combined (without)'!R208,FALSE)</f>
        <v>0</v>
      </c>
      <c r="F282" s="4">
        <f t="shared" si="10"/>
        <v>-5</v>
      </c>
      <c r="H282" s="4">
        <f t="shared" si="11"/>
        <v>8</v>
      </c>
    </row>
    <row r="283" spans="2:8" x14ac:dyDescent="0.2">
      <c r="B283" s="4" t="str">
        <f>'combined (without)'!A209</f>
        <v>CHD</v>
      </c>
      <c r="C283" s="4">
        <f>'combined (without)'!C209</f>
        <v>1.514715</v>
      </c>
      <c r="D283" s="4">
        <f>'combined (without)'!H209</f>
        <v>8</v>
      </c>
      <c r="E283" s="4">
        <f>HLOOKUP($B$17,'combined (without)'!$K$2:$Q$450,'combined (without)'!R209,FALSE)</f>
        <v>0</v>
      </c>
      <c r="F283" s="4">
        <f t="shared" si="10"/>
        <v>-5</v>
      </c>
      <c r="H283" s="4">
        <f t="shared" si="11"/>
        <v>8</v>
      </c>
    </row>
    <row r="284" spans="2:8" x14ac:dyDescent="0.2">
      <c r="B284" s="4" t="str">
        <f>'combined (without)'!A210</f>
        <v>CHD</v>
      </c>
      <c r="C284" s="4">
        <f>'combined (without)'!C210</f>
        <v>0.73469139999999999</v>
      </c>
      <c r="D284" s="4">
        <f>'combined (without)'!H210</f>
        <v>8</v>
      </c>
      <c r="E284" s="4">
        <f>HLOOKUP($B$17,'combined (without)'!$K$2:$Q$450,'combined (without)'!R210,FALSE)</f>
        <v>0</v>
      </c>
      <c r="F284" s="4">
        <f t="shared" si="10"/>
        <v>-5</v>
      </c>
      <c r="H284" s="4">
        <f t="shared" si="11"/>
        <v>8</v>
      </c>
    </row>
    <row r="285" spans="2:8" x14ac:dyDescent="0.2">
      <c r="B285" s="4" t="str">
        <f>'combined (without)'!A211</f>
        <v>CHD</v>
      </c>
      <c r="C285" s="4">
        <f>'combined (without)'!C211</f>
        <v>-1.302538</v>
      </c>
      <c r="D285" s="4">
        <f>'combined (without)'!H211</f>
        <v>8</v>
      </c>
      <c r="E285" s="4">
        <f>HLOOKUP($B$17,'combined (without)'!$K$2:$Q$450,'combined (without)'!R211,FALSE)</f>
        <v>0</v>
      </c>
      <c r="F285" s="4">
        <f t="shared" si="10"/>
        <v>-5</v>
      </c>
      <c r="H285" s="4">
        <f t="shared" si="11"/>
        <v>8</v>
      </c>
    </row>
    <row r="286" spans="2:8" x14ac:dyDescent="0.2">
      <c r="B286" s="4" t="str">
        <f>'combined (without)'!A212</f>
        <v>CHD</v>
      </c>
      <c r="C286" s="4">
        <f>'combined (without)'!C212</f>
        <v>-1.095567</v>
      </c>
      <c r="D286" s="4">
        <f>'combined (without)'!H212</f>
        <v>8</v>
      </c>
      <c r="E286" s="4">
        <f>HLOOKUP($B$17,'combined (without)'!$K$2:$Q$450,'combined (without)'!R212,FALSE)</f>
        <v>0</v>
      </c>
      <c r="F286" s="4">
        <f t="shared" si="10"/>
        <v>-5</v>
      </c>
      <c r="H286" s="4">
        <f t="shared" si="11"/>
        <v>8</v>
      </c>
    </row>
    <row r="287" spans="2:8" x14ac:dyDescent="0.2">
      <c r="B287" s="4" t="str">
        <f>'combined (without)'!A213</f>
        <v>CHD</v>
      </c>
      <c r="C287" s="4">
        <f>'combined (without)'!C213</f>
        <v>-0.65401370000000003</v>
      </c>
      <c r="D287" s="4">
        <f>'combined (without)'!H213</f>
        <v>8</v>
      </c>
      <c r="E287" s="4">
        <f>HLOOKUP($B$17,'combined (without)'!$K$2:$Q$450,'combined (without)'!R213,FALSE)</f>
        <v>0</v>
      </c>
      <c r="F287" s="4">
        <f t="shared" si="10"/>
        <v>-5</v>
      </c>
      <c r="H287" s="4">
        <f t="shared" si="11"/>
        <v>8</v>
      </c>
    </row>
    <row r="288" spans="2:8" x14ac:dyDescent="0.2">
      <c r="B288" s="4" t="str">
        <f>'combined (without)'!A214</f>
        <v>CHD</v>
      </c>
      <c r="C288" s="4">
        <f>'combined (without)'!C214</f>
        <v>0.93305159999999998</v>
      </c>
      <c r="D288" s="4">
        <f>'combined (without)'!H214</f>
        <v>8</v>
      </c>
      <c r="E288" s="4">
        <f>HLOOKUP($B$17,'combined (without)'!$K$2:$Q$450,'combined (without)'!R214,FALSE)</f>
        <v>0</v>
      </c>
      <c r="F288" s="4">
        <f t="shared" si="10"/>
        <v>-5</v>
      </c>
      <c r="H288" s="4">
        <f t="shared" si="11"/>
        <v>8</v>
      </c>
    </row>
    <row r="289" spans="2:8" x14ac:dyDescent="0.2">
      <c r="B289" s="4" t="str">
        <f>'combined (without)'!A215</f>
        <v>CHD</v>
      </c>
      <c r="C289" s="4">
        <f>'combined (without)'!C215</f>
        <v>0.39858329999999997</v>
      </c>
      <c r="D289" s="4">
        <f>'combined (without)'!H215</f>
        <v>8</v>
      </c>
      <c r="E289" s="4">
        <f>HLOOKUP($B$17,'combined (without)'!$K$2:$Q$450,'combined (without)'!R215,FALSE)</f>
        <v>0</v>
      </c>
      <c r="F289" s="4">
        <f t="shared" si="10"/>
        <v>-5</v>
      </c>
      <c r="H289" s="4">
        <f t="shared" si="11"/>
        <v>8</v>
      </c>
    </row>
    <row r="290" spans="2:8" x14ac:dyDescent="0.2">
      <c r="B290" s="4" t="str">
        <f>'combined (without)'!A216</f>
        <v>CHD</v>
      </c>
      <c r="C290" s="4">
        <f>'combined (without)'!C216</f>
        <v>0.81703999999999999</v>
      </c>
      <c r="D290" s="4">
        <f>'combined (without)'!H216</f>
        <v>8</v>
      </c>
      <c r="E290" s="4">
        <f>HLOOKUP($B$17,'combined (without)'!$K$2:$Q$450,'combined (without)'!R216,FALSE)</f>
        <v>0</v>
      </c>
      <c r="F290" s="4">
        <f t="shared" si="10"/>
        <v>-5</v>
      </c>
      <c r="H290" s="4">
        <f t="shared" si="11"/>
        <v>8</v>
      </c>
    </row>
    <row r="291" spans="2:8" x14ac:dyDescent="0.2">
      <c r="B291" s="4" t="str">
        <f>'combined (without)'!A217</f>
        <v>CHD</v>
      </c>
      <c r="C291" s="4">
        <f>'combined (without)'!C217</f>
        <v>0.1358375</v>
      </c>
      <c r="D291" s="4">
        <f>'combined (without)'!H217</f>
        <v>8</v>
      </c>
      <c r="E291" s="4">
        <f>HLOOKUP($B$17,'combined (without)'!$K$2:$Q$450,'combined (without)'!R217,FALSE)</f>
        <v>0</v>
      </c>
      <c r="F291" s="4">
        <f t="shared" si="10"/>
        <v>-5</v>
      </c>
      <c r="H291" s="4">
        <f t="shared" si="11"/>
        <v>8</v>
      </c>
    </row>
    <row r="292" spans="2:8" x14ac:dyDescent="0.2">
      <c r="B292" s="4" t="str">
        <f>'combined (without)'!A218</f>
        <v>CHD</v>
      </c>
      <c r="C292" s="4">
        <f>'combined (without)'!C218</f>
        <v>-0.52617630000000004</v>
      </c>
      <c r="D292" s="4">
        <f>'combined (without)'!H218</f>
        <v>8</v>
      </c>
      <c r="E292" s="4">
        <f>HLOOKUP($B$17,'combined (without)'!$K$2:$Q$450,'combined (without)'!R218,FALSE)</f>
        <v>8</v>
      </c>
      <c r="F292" s="4">
        <f t="shared" si="10"/>
        <v>8</v>
      </c>
      <c r="H292" s="4">
        <f t="shared" si="11"/>
        <v>-5</v>
      </c>
    </row>
    <row r="293" spans="2:8" x14ac:dyDescent="0.2">
      <c r="B293" s="4" t="str">
        <f>'combined (without)'!A219</f>
        <v>CHD</v>
      </c>
      <c r="C293" s="4">
        <f>'combined (without)'!C219</f>
        <v>-1.0420389999999999</v>
      </c>
      <c r="D293" s="4">
        <f>'combined (without)'!H219</f>
        <v>8</v>
      </c>
      <c r="E293" s="4">
        <f>HLOOKUP($B$17,'combined (without)'!$K$2:$Q$450,'combined (without)'!R219,FALSE)</f>
        <v>8</v>
      </c>
      <c r="F293" s="4">
        <f t="shared" si="10"/>
        <v>8</v>
      </c>
      <c r="H293" s="4">
        <f t="shared" si="11"/>
        <v>-5</v>
      </c>
    </row>
    <row r="294" spans="2:8" x14ac:dyDescent="0.2">
      <c r="B294" s="4" t="str">
        <f>'combined (without)'!A220</f>
        <v>CHD</v>
      </c>
      <c r="C294" s="4">
        <f>'combined (without)'!C220</f>
        <v>-0.52032800000000001</v>
      </c>
      <c r="D294" s="4">
        <f>'combined (without)'!H220</f>
        <v>8</v>
      </c>
      <c r="E294" s="4">
        <f>HLOOKUP($B$17,'combined (without)'!$K$2:$Q$450,'combined (without)'!R220,FALSE)</f>
        <v>8</v>
      </c>
      <c r="F294" s="4">
        <f t="shared" si="10"/>
        <v>8</v>
      </c>
      <c r="H294" s="4">
        <f t="shared" si="11"/>
        <v>-5</v>
      </c>
    </row>
    <row r="295" spans="2:8" x14ac:dyDescent="0.2">
      <c r="B295" s="4" t="str">
        <f>'combined (without)'!A221</f>
        <v>CHD</v>
      </c>
      <c r="C295" s="4">
        <f>'combined (without)'!C221</f>
        <v>-0.28360299999999999</v>
      </c>
      <c r="D295" s="4">
        <f>'combined (without)'!H221</f>
        <v>8</v>
      </c>
      <c r="E295" s="4">
        <f>HLOOKUP($B$17,'combined (without)'!$K$2:$Q$450,'combined (without)'!R221,FALSE)</f>
        <v>8</v>
      </c>
      <c r="F295" s="4">
        <f t="shared" si="10"/>
        <v>8</v>
      </c>
      <c r="H295" s="4">
        <f t="shared" si="11"/>
        <v>-5</v>
      </c>
    </row>
    <row r="296" spans="2:8" x14ac:dyDescent="0.2">
      <c r="B296" s="4" t="str">
        <f>'combined (without)'!A222</f>
        <v>CHD</v>
      </c>
      <c r="C296" s="4">
        <f>'combined (without)'!C222</f>
        <v>-0.87567740000000005</v>
      </c>
      <c r="D296" s="4">
        <f>'combined (without)'!H222</f>
        <v>8</v>
      </c>
      <c r="E296" s="4">
        <f>HLOOKUP($B$17,'combined (without)'!$K$2:$Q$450,'combined (without)'!R222,FALSE)</f>
        <v>8</v>
      </c>
      <c r="F296" s="4">
        <f t="shared" si="10"/>
        <v>8</v>
      </c>
      <c r="H296" s="4">
        <f t="shared" si="11"/>
        <v>-5</v>
      </c>
    </row>
    <row r="297" spans="2:8" x14ac:dyDescent="0.2">
      <c r="B297" s="4" t="str">
        <f>'combined (without)'!A223</f>
        <v>CHD</v>
      </c>
      <c r="C297" s="4">
        <f>'combined (without)'!C223</f>
        <v>0.18279960000000001</v>
      </c>
      <c r="D297" s="4">
        <f>'combined (without)'!H223</f>
        <v>8</v>
      </c>
      <c r="E297" s="4">
        <f>HLOOKUP($B$17,'combined (without)'!$K$2:$Q$450,'combined (without)'!R223,FALSE)</f>
        <v>8</v>
      </c>
      <c r="F297" s="4">
        <f t="shared" si="10"/>
        <v>8</v>
      </c>
      <c r="H297" s="4">
        <f t="shared" si="11"/>
        <v>-5</v>
      </c>
    </row>
    <row r="298" spans="2:8" x14ac:dyDescent="0.2">
      <c r="B298" s="4" t="str">
        <f>'combined (without)'!A224</f>
        <v>CHD</v>
      </c>
      <c r="C298" s="4">
        <f>'combined (without)'!C224</f>
        <v>-1.559045</v>
      </c>
      <c r="D298" s="4">
        <f>'combined (without)'!H224</f>
        <v>8</v>
      </c>
      <c r="E298" s="4">
        <f>HLOOKUP($B$17,'combined (without)'!$K$2:$Q$450,'combined (without)'!R224,FALSE)</f>
        <v>8</v>
      </c>
      <c r="F298" s="4">
        <f t="shared" si="10"/>
        <v>8</v>
      </c>
      <c r="H298" s="4">
        <f t="shared" si="11"/>
        <v>-5</v>
      </c>
    </row>
    <row r="299" spans="2:8" x14ac:dyDescent="0.2">
      <c r="B299" s="4" t="str">
        <f>'combined (without)'!A225</f>
        <v>CHD</v>
      </c>
      <c r="C299" s="4">
        <f>'combined (without)'!C225</f>
        <v>7.7815999999999996E-3</v>
      </c>
      <c r="D299" s="4">
        <f>'combined (without)'!H225</f>
        <v>8</v>
      </c>
      <c r="E299" s="4">
        <f>HLOOKUP($B$17,'combined (without)'!$K$2:$Q$450,'combined (without)'!R225,FALSE)</f>
        <v>8</v>
      </c>
      <c r="F299" s="4">
        <f t="shared" si="10"/>
        <v>8</v>
      </c>
      <c r="H299" s="4">
        <f t="shared" si="11"/>
        <v>-5</v>
      </c>
    </row>
    <row r="300" spans="2:8" x14ac:dyDescent="0.2">
      <c r="B300" s="4" t="str">
        <f>'combined (without)'!A226</f>
        <v>CHD</v>
      </c>
      <c r="C300" s="4">
        <f>'combined (without)'!C226</f>
        <v>-0.86158950000000001</v>
      </c>
      <c r="D300" s="4">
        <f>'combined (without)'!H226</f>
        <v>8</v>
      </c>
      <c r="E300" s="4">
        <f>HLOOKUP($B$17,'combined (without)'!$K$2:$Q$450,'combined (without)'!R226,FALSE)</f>
        <v>8</v>
      </c>
      <c r="F300" s="4">
        <f t="shared" si="10"/>
        <v>8</v>
      </c>
      <c r="H300" s="4">
        <f t="shared" si="11"/>
        <v>-5</v>
      </c>
    </row>
    <row r="301" spans="2:8" x14ac:dyDescent="0.2">
      <c r="B301" s="4" t="str">
        <f>'combined (without)'!A227</f>
        <v>CHD</v>
      </c>
      <c r="C301" s="4">
        <f>'combined (without)'!C227</f>
        <v>-0.64218319999999995</v>
      </c>
      <c r="D301" s="4">
        <f>'combined (without)'!H227</f>
        <v>8</v>
      </c>
      <c r="E301" s="4">
        <f>HLOOKUP($B$17,'combined (without)'!$K$2:$Q$450,'combined (without)'!R227,FALSE)</f>
        <v>8</v>
      </c>
      <c r="F301" s="4">
        <f t="shared" si="10"/>
        <v>8</v>
      </c>
      <c r="H301" s="4">
        <f t="shared" si="11"/>
        <v>-5</v>
      </c>
    </row>
    <row r="302" spans="2:8" x14ac:dyDescent="0.2">
      <c r="B302" s="4" t="str">
        <f>'combined (without)'!A228</f>
        <v>CHD</v>
      </c>
      <c r="C302" s="4">
        <f>'combined (without)'!C228</f>
        <v>1.46665</v>
      </c>
      <c r="D302" s="4">
        <f>'combined (without)'!H228</f>
        <v>8</v>
      </c>
      <c r="E302" s="4">
        <f>HLOOKUP($B$17,'combined (without)'!$K$2:$Q$450,'combined (without)'!R228,FALSE)</f>
        <v>8</v>
      </c>
      <c r="F302" s="4">
        <f t="shared" si="10"/>
        <v>8</v>
      </c>
      <c r="H302" s="4">
        <f t="shared" si="11"/>
        <v>-5</v>
      </c>
    </row>
    <row r="303" spans="2:8" x14ac:dyDescent="0.2">
      <c r="B303" s="4" t="str">
        <f>'combined (without)'!A229</f>
        <v>CHD</v>
      </c>
      <c r="C303" s="4">
        <f>'combined (without)'!C229</f>
        <v>-0.389237</v>
      </c>
      <c r="D303" s="4">
        <f>'combined (without)'!H229</f>
        <v>8</v>
      </c>
      <c r="E303" s="4">
        <f>HLOOKUP($B$17,'combined (without)'!$K$2:$Q$450,'combined (without)'!R229,FALSE)</f>
        <v>8</v>
      </c>
      <c r="F303" s="4">
        <f t="shared" si="10"/>
        <v>8</v>
      </c>
      <c r="H303" s="4">
        <f t="shared" si="11"/>
        <v>-5</v>
      </c>
    </row>
    <row r="304" spans="2:8" x14ac:dyDescent="0.2">
      <c r="B304" s="4" t="str">
        <f>'combined (without)'!A230</f>
        <v>CHD</v>
      </c>
      <c r="C304" s="4">
        <f>'combined (without)'!C230</f>
        <v>0.32748820000000001</v>
      </c>
      <c r="D304" s="4">
        <f>'combined (without)'!H230</f>
        <v>8</v>
      </c>
      <c r="E304" s="4">
        <f>HLOOKUP($B$17,'combined (without)'!$K$2:$Q$450,'combined (without)'!R230,FALSE)</f>
        <v>8</v>
      </c>
      <c r="F304" s="4">
        <f t="shared" si="10"/>
        <v>8</v>
      </c>
      <c r="H304" s="4">
        <f t="shared" si="11"/>
        <v>-5</v>
      </c>
    </row>
    <row r="305" spans="2:8" x14ac:dyDescent="0.2">
      <c r="B305" s="4" t="str">
        <f>'combined (without)'!A231</f>
        <v>CHD</v>
      </c>
      <c r="C305" s="4">
        <f>'combined (without)'!C231</f>
        <v>0.47837350000000001</v>
      </c>
      <c r="D305" s="4">
        <f>'combined (without)'!H231</f>
        <v>8</v>
      </c>
      <c r="E305" s="4">
        <f>HLOOKUP($B$17,'combined (without)'!$K$2:$Q$450,'combined (without)'!R231,FALSE)</f>
        <v>8</v>
      </c>
      <c r="F305" s="4">
        <f t="shared" si="10"/>
        <v>8</v>
      </c>
      <c r="H305" s="4">
        <f t="shared" si="11"/>
        <v>-5</v>
      </c>
    </row>
    <row r="306" spans="2:8" x14ac:dyDescent="0.2">
      <c r="B306" s="4" t="str">
        <f>'combined (without)'!A232</f>
        <v>CHD</v>
      </c>
      <c r="C306" s="4">
        <f>'combined (without)'!C232</f>
        <v>0.46607860000000001</v>
      </c>
      <c r="D306" s="4">
        <f>'combined (without)'!H232</f>
        <v>8</v>
      </c>
      <c r="E306" s="4">
        <f>HLOOKUP($B$17,'combined (without)'!$K$2:$Q$450,'combined (without)'!R232,FALSE)</f>
        <v>0</v>
      </c>
      <c r="F306" s="4">
        <f t="shared" si="10"/>
        <v>-5</v>
      </c>
      <c r="H306" s="4">
        <f t="shared" si="11"/>
        <v>8</v>
      </c>
    </row>
    <row r="307" spans="2:8" x14ac:dyDescent="0.2">
      <c r="B307" s="4" t="str">
        <f>'combined (without)'!A233</f>
        <v>CHD</v>
      </c>
      <c r="C307" s="4">
        <f>'combined (without)'!C233</f>
        <v>-1.079526</v>
      </c>
      <c r="D307" s="4">
        <f>'combined (without)'!H233</f>
        <v>8</v>
      </c>
      <c r="E307" s="4">
        <f>HLOOKUP($B$17,'combined (without)'!$K$2:$Q$450,'combined (without)'!R233,FALSE)</f>
        <v>0</v>
      </c>
      <c r="F307" s="4">
        <f t="shared" si="10"/>
        <v>-5</v>
      </c>
      <c r="H307" s="4">
        <f t="shared" si="11"/>
        <v>8</v>
      </c>
    </row>
    <row r="308" spans="2:8" x14ac:dyDescent="0.2">
      <c r="B308" s="4" t="str">
        <f>'combined (without)'!A234</f>
        <v>CHD</v>
      </c>
      <c r="C308" s="4">
        <f>'combined (without)'!C234</f>
        <v>-0.1227076</v>
      </c>
      <c r="D308" s="4">
        <f>'combined (without)'!H234</f>
        <v>8</v>
      </c>
      <c r="E308" s="4">
        <f>HLOOKUP($B$17,'combined (without)'!$K$2:$Q$450,'combined (without)'!R234,FALSE)</f>
        <v>0</v>
      </c>
      <c r="F308" s="4">
        <f t="shared" si="10"/>
        <v>-5</v>
      </c>
      <c r="H308" s="4">
        <f t="shared" si="11"/>
        <v>8</v>
      </c>
    </row>
    <row r="309" spans="2:8" x14ac:dyDescent="0.2">
      <c r="B309" s="4" t="str">
        <f>'combined (without)'!A235</f>
        <v>CHD</v>
      </c>
      <c r="C309" s="4">
        <f>'combined (without)'!C235</f>
        <v>-6.8800299999999995E-2</v>
      </c>
      <c r="D309" s="4">
        <f>'combined (without)'!H235</f>
        <v>8</v>
      </c>
      <c r="E309" s="4">
        <f>HLOOKUP($B$17,'combined (without)'!$K$2:$Q$450,'combined (without)'!R235,FALSE)</f>
        <v>0</v>
      </c>
      <c r="F309" s="4">
        <f t="shared" si="10"/>
        <v>-5</v>
      </c>
      <c r="H309" s="4">
        <f t="shared" si="11"/>
        <v>8</v>
      </c>
    </row>
    <row r="310" spans="2:8" x14ac:dyDescent="0.2">
      <c r="B310" s="4" t="str">
        <f>'combined (without)'!A236</f>
        <v>CHD</v>
      </c>
      <c r="C310" s="4">
        <f>'combined (without)'!C236</f>
        <v>-1.127597</v>
      </c>
      <c r="D310" s="4">
        <f>'combined (without)'!H236</f>
        <v>8</v>
      </c>
      <c r="E310" s="4">
        <f>HLOOKUP($B$17,'combined (without)'!$K$2:$Q$450,'combined (without)'!R236,FALSE)</f>
        <v>0</v>
      </c>
      <c r="F310" s="4">
        <f t="shared" si="10"/>
        <v>-5</v>
      </c>
      <c r="H310" s="4">
        <f t="shared" si="11"/>
        <v>8</v>
      </c>
    </row>
    <row r="311" spans="2:8" x14ac:dyDescent="0.2">
      <c r="B311" s="4" t="str">
        <f>'combined (without)'!A237</f>
        <v>CHD</v>
      </c>
      <c r="C311" s="4">
        <f>'combined (without)'!C237</f>
        <v>4.7274799999999999E-2</v>
      </c>
      <c r="D311" s="4">
        <f>'combined (without)'!H237</f>
        <v>8</v>
      </c>
      <c r="E311" s="4">
        <f>HLOOKUP($B$17,'combined (without)'!$K$2:$Q$450,'combined (without)'!R237,FALSE)</f>
        <v>0</v>
      </c>
      <c r="F311" s="4">
        <f t="shared" si="10"/>
        <v>-5</v>
      </c>
      <c r="H311" s="4">
        <f t="shared" si="11"/>
        <v>8</v>
      </c>
    </row>
    <row r="312" spans="2:8" x14ac:dyDescent="0.2">
      <c r="B312" s="4" t="str">
        <f>'combined (without)'!A238</f>
        <v>CHD</v>
      </c>
      <c r="C312" s="4">
        <f>'combined (without)'!C238</f>
        <v>-0.2117213</v>
      </c>
      <c r="D312" s="4">
        <f>'combined (without)'!H238</f>
        <v>8</v>
      </c>
      <c r="E312" s="4">
        <f>HLOOKUP($B$17,'combined (without)'!$K$2:$Q$450,'combined (without)'!R238,FALSE)</f>
        <v>0</v>
      </c>
      <c r="F312" s="4">
        <f t="shared" si="10"/>
        <v>-5</v>
      </c>
      <c r="H312" s="4">
        <f t="shared" si="11"/>
        <v>8</v>
      </c>
    </row>
    <row r="313" spans="2:8" x14ac:dyDescent="0.2">
      <c r="B313" s="4" t="str">
        <f>'combined (without)'!A239</f>
        <v>CHD</v>
      </c>
      <c r="C313" s="4">
        <f>'combined (without)'!C239</f>
        <v>-1.2275119999999999</v>
      </c>
      <c r="D313" s="4">
        <f>'combined (without)'!H239</f>
        <v>8</v>
      </c>
      <c r="E313" s="4">
        <f>HLOOKUP($B$17,'combined (without)'!$K$2:$Q$450,'combined (without)'!R239,FALSE)</f>
        <v>0</v>
      </c>
      <c r="F313" s="4">
        <f t="shared" si="10"/>
        <v>-5</v>
      </c>
      <c r="H313" s="4">
        <f t="shared" si="11"/>
        <v>8</v>
      </c>
    </row>
    <row r="314" spans="2:8" x14ac:dyDescent="0.2">
      <c r="B314" s="4" t="str">
        <f>'combined (without)'!A240</f>
        <v>CHD</v>
      </c>
      <c r="C314" s="4">
        <f>'combined (without)'!C240</f>
        <v>-1.163926</v>
      </c>
      <c r="D314" s="4">
        <f>'combined (without)'!H240</f>
        <v>8</v>
      </c>
      <c r="E314" s="4">
        <f>HLOOKUP($B$17,'combined (without)'!$K$2:$Q$450,'combined (without)'!R240,FALSE)</f>
        <v>0</v>
      </c>
      <c r="F314" s="4">
        <f t="shared" si="10"/>
        <v>-5</v>
      </c>
      <c r="H314" s="4">
        <f t="shared" si="11"/>
        <v>8</v>
      </c>
    </row>
    <row r="315" spans="2:8" x14ac:dyDescent="0.2">
      <c r="B315" s="4" t="str">
        <f>'combined (without)'!A241</f>
        <v>CHD</v>
      </c>
      <c r="C315" s="4">
        <f>'combined (without)'!C241</f>
        <v>1.030065</v>
      </c>
      <c r="D315" s="4">
        <f>'combined (without)'!H241</f>
        <v>8</v>
      </c>
      <c r="E315" s="4">
        <f>HLOOKUP($B$17,'combined (without)'!$K$2:$Q$450,'combined (without)'!R241,FALSE)</f>
        <v>0</v>
      </c>
      <c r="F315" s="4">
        <f t="shared" si="10"/>
        <v>-5</v>
      </c>
      <c r="H315" s="4">
        <f t="shared" si="11"/>
        <v>8</v>
      </c>
    </row>
    <row r="316" spans="2:8" x14ac:dyDescent="0.2">
      <c r="B316" s="4" t="str">
        <f>'combined (without)'!A242</f>
        <v>CHD</v>
      </c>
      <c r="C316" s="4">
        <f>'combined (without)'!C242</f>
        <v>2.2065899999999998</v>
      </c>
      <c r="D316" s="4">
        <f>'combined (without)'!H242</f>
        <v>8</v>
      </c>
      <c r="E316" s="4">
        <f>HLOOKUP($B$17,'combined (without)'!$K$2:$Q$450,'combined (without)'!R242,FALSE)</f>
        <v>0</v>
      </c>
      <c r="F316" s="4">
        <f t="shared" si="10"/>
        <v>-5</v>
      </c>
      <c r="H316" s="4">
        <f t="shared" si="11"/>
        <v>8</v>
      </c>
    </row>
    <row r="317" spans="2:8" x14ac:dyDescent="0.2">
      <c r="B317" s="4" t="str">
        <f>'combined (without)'!A243</f>
        <v>CHD</v>
      </c>
      <c r="C317" s="4">
        <f>'combined (without)'!C243</f>
        <v>1.55352</v>
      </c>
      <c r="D317" s="4">
        <f>'combined (without)'!H243</f>
        <v>8</v>
      </c>
      <c r="E317" s="4">
        <f>HLOOKUP($B$17,'combined (without)'!$K$2:$Q$450,'combined (without)'!R243,FALSE)</f>
        <v>0</v>
      </c>
      <c r="F317" s="4">
        <f t="shared" si="10"/>
        <v>-5</v>
      </c>
      <c r="H317" s="4">
        <f t="shared" si="11"/>
        <v>8</v>
      </c>
    </row>
    <row r="318" spans="2:8" x14ac:dyDescent="0.2">
      <c r="B318" s="4" t="str">
        <f>'combined (without)'!A244</f>
        <v>CHD</v>
      </c>
      <c r="C318" s="4">
        <f>'combined (without)'!C244</f>
        <v>0.48228480000000001</v>
      </c>
      <c r="D318" s="4">
        <f>'combined (without)'!H244</f>
        <v>8</v>
      </c>
      <c r="E318" s="4">
        <f>HLOOKUP($B$17,'combined (without)'!$K$2:$Q$450,'combined (without)'!R244,FALSE)</f>
        <v>0</v>
      </c>
      <c r="F318" s="4">
        <f t="shared" si="10"/>
        <v>-5</v>
      </c>
      <c r="H318" s="4">
        <f t="shared" si="11"/>
        <v>8</v>
      </c>
    </row>
    <row r="319" spans="2:8" x14ac:dyDescent="0.2">
      <c r="B319" s="4" t="str">
        <f>'combined (without)'!A245</f>
        <v>CHD</v>
      </c>
      <c r="C319" s="4">
        <f>'combined (without)'!C245</f>
        <v>1.511979</v>
      </c>
      <c r="D319" s="4">
        <f>'combined (without)'!H245</f>
        <v>8</v>
      </c>
      <c r="E319" s="4">
        <f>HLOOKUP($B$17,'combined (without)'!$K$2:$Q$450,'combined (without)'!R245,FALSE)</f>
        <v>0</v>
      </c>
      <c r="F319" s="4">
        <f t="shared" si="10"/>
        <v>-5</v>
      </c>
      <c r="H319" s="4">
        <f t="shared" si="11"/>
        <v>8</v>
      </c>
    </row>
    <row r="320" spans="2:8" x14ac:dyDescent="0.2">
      <c r="B320" s="4" t="str">
        <f>'combined (without)'!A246</f>
        <v>CHD</v>
      </c>
      <c r="C320" s="4">
        <f>'combined (without)'!C246</f>
        <v>-0.36102879999999998</v>
      </c>
      <c r="D320" s="4">
        <f>'combined (without)'!H246</f>
        <v>8</v>
      </c>
      <c r="E320" s="4">
        <f>HLOOKUP($B$17,'combined (without)'!$K$2:$Q$450,'combined (without)'!R246,FALSE)</f>
        <v>0</v>
      </c>
      <c r="F320" s="4">
        <f t="shared" si="10"/>
        <v>-5</v>
      </c>
      <c r="H320" s="4">
        <f t="shared" si="11"/>
        <v>8</v>
      </c>
    </row>
    <row r="321" spans="2:8" x14ac:dyDescent="0.2">
      <c r="B321" s="4" t="str">
        <f>'combined (without)'!A247</f>
        <v>CHD</v>
      </c>
      <c r="C321" s="4">
        <f>'combined (without)'!C247</f>
        <v>1.5824279999999999</v>
      </c>
      <c r="D321" s="4">
        <f>'combined (without)'!H247</f>
        <v>8</v>
      </c>
      <c r="E321" s="4">
        <f>HLOOKUP($B$17,'combined (without)'!$K$2:$Q$450,'combined (without)'!R247,FALSE)</f>
        <v>0</v>
      </c>
      <c r="F321" s="4">
        <f t="shared" si="10"/>
        <v>-5</v>
      </c>
      <c r="H321" s="4">
        <f t="shared" si="11"/>
        <v>8</v>
      </c>
    </row>
    <row r="322" spans="2:8" x14ac:dyDescent="0.2">
      <c r="B322" s="4" t="str">
        <f>'combined (without)'!A248</f>
        <v>CHD</v>
      </c>
      <c r="C322" s="4">
        <f>'combined (without)'!C248</f>
        <v>-0.24700269999999999</v>
      </c>
      <c r="D322" s="4">
        <f>'combined (without)'!H248</f>
        <v>8</v>
      </c>
      <c r="E322" s="4">
        <f>HLOOKUP($B$17,'combined (without)'!$K$2:$Q$450,'combined (without)'!R248,FALSE)</f>
        <v>0</v>
      </c>
      <c r="F322" s="4">
        <f t="shared" si="10"/>
        <v>-5</v>
      </c>
      <c r="H322" s="4">
        <f t="shared" si="11"/>
        <v>8</v>
      </c>
    </row>
    <row r="323" spans="2:8" x14ac:dyDescent="0.2">
      <c r="B323" s="4" t="str">
        <f>'combined (without)'!A249</f>
        <v>CHD</v>
      </c>
      <c r="C323" s="4">
        <f>'combined (without)'!C249</f>
        <v>0.93588850000000001</v>
      </c>
      <c r="D323" s="4">
        <f>'combined (without)'!H249</f>
        <v>8</v>
      </c>
      <c r="E323" s="4">
        <f>HLOOKUP($B$17,'combined (without)'!$K$2:$Q$450,'combined (without)'!R249,FALSE)</f>
        <v>0</v>
      </c>
      <c r="F323" s="4">
        <f t="shared" si="10"/>
        <v>-5</v>
      </c>
      <c r="H323" s="4">
        <f t="shared" si="11"/>
        <v>8</v>
      </c>
    </row>
    <row r="324" spans="2:8" x14ac:dyDescent="0.2">
      <c r="B324" s="4" t="str">
        <f>'combined (without)'!A250</f>
        <v>CHD</v>
      </c>
      <c r="C324" s="4">
        <f>'combined (without)'!C250</f>
        <v>0.75578990000000001</v>
      </c>
      <c r="D324" s="4">
        <f>'combined (without)'!H250</f>
        <v>8</v>
      </c>
      <c r="E324" s="4">
        <f>HLOOKUP($B$17,'combined (without)'!$K$2:$Q$450,'combined (without)'!R250,FALSE)</f>
        <v>0</v>
      </c>
      <c r="F324" s="4">
        <f t="shared" si="10"/>
        <v>-5</v>
      </c>
      <c r="H324" s="4">
        <f t="shared" si="11"/>
        <v>8</v>
      </c>
    </row>
    <row r="325" spans="2:8" x14ac:dyDescent="0.2">
      <c r="B325" s="4" t="str">
        <f>'combined (without)'!A251</f>
        <v>CHD</v>
      </c>
      <c r="C325" s="4">
        <f>'combined (without)'!C251</f>
        <v>-0.88480919999999996</v>
      </c>
      <c r="D325" s="4">
        <f>'combined (without)'!H251</f>
        <v>8</v>
      </c>
      <c r="E325" s="4">
        <f>HLOOKUP($B$17,'combined (without)'!$K$2:$Q$450,'combined (without)'!R251,FALSE)</f>
        <v>0</v>
      </c>
      <c r="F325" s="4">
        <f t="shared" si="10"/>
        <v>-5</v>
      </c>
      <c r="H325" s="4">
        <f t="shared" si="11"/>
        <v>8</v>
      </c>
    </row>
    <row r="326" spans="2:8" x14ac:dyDescent="0.2">
      <c r="B326" s="4" t="str">
        <f>'combined (without)'!A252</f>
        <v>CHD</v>
      </c>
      <c r="C326" s="4">
        <f>'combined (without)'!C252</f>
        <v>-1.042702</v>
      </c>
      <c r="D326" s="4">
        <f>'combined (without)'!H252</f>
        <v>8</v>
      </c>
      <c r="E326" s="4">
        <f>HLOOKUP($B$17,'combined (without)'!$K$2:$Q$450,'combined (without)'!R252,FALSE)</f>
        <v>0</v>
      </c>
      <c r="F326" s="4">
        <f t="shared" si="10"/>
        <v>-5</v>
      </c>
      <c r="H326" s="4">
        <f t="shared" si="11"/>
        <v>8</v>
      </c>
    </row>
    <row r="327" spans="2:8" x14ac:dyDescent="0.2">
      <c r="B327" s="4" t="str">
        <f>'combined (without)'!A253</f>
        <v>CHD</v>
      </c>
      <c r="C327" s="4">
        <f>'combined (without)'!C253</f>
        <v>-0.99596850000000003</v>
      </c>
      <c r="D327" s="4">
        <f>'combined (without)'!H253</f>
        <v>8</v>
      </c>
      <c r="E327" s="4">
        <f>HLOOKUP($B$17,'combined (without)'!$K$2:$Q$450,'combined (without)'!R253,FALSE)</f>
        <v>0</v>
      </c>
      <c r="F327" s="4">
        <f t="shared" si="10"/>
        <v>-5</v>
      </c>
      <c r="H327" s="4">
        <f t="shared" si="11"/>
        <v>8</v>
      </c>
    </row>
    <row r="328" spans="2:8" x14ac:dyDescent="0.2">
      <c r="B328" s="4" t="str">
        <f>'combined (without)'!A254</f>
        <v>CHD</v>
      </c>
      <c r="C328" s="4">
        <f>'combined (without)'!C254</f>
        <v>-0.84150469999999999</v>
      </c>
      <c r="D328" s="4">
        <f>'combined (without)'!H254</f>
        <v>8</v>
      </c>
      <c r="E328" s="4">
        <f>HLOOKUP($B$17,'combined (without)'!$K$2:$Q$450,'combined (without)'!R254,FALSE)</f>
        <v>0</v>
      </c>
      <c r="F328" s="4">
        <f t="shared" si="10"/>
        <v>-5</v>
      </c>
      <c r="H328" s="4">
        <f t="shared" si="11"/>
        <v>8</v>
      </c>
    </row>
    <row r="329" spans="2:8" x14ac:dyDescent="0.2">
      <c r="B329" s="4" t="str">
        <f>'combined (without)'!A255</f>
        <v>CHD</v>
      </c>
      <c r="C329" s="4">
        <f>'combined (without)'!C255</f>
        <v>-1.061183</v>
      </c>
      <c r="D329" s="4">
        <f>'combined (without)'!H255</f>
        <v>8</v>
      </c>
      <c r="E329" s="4">
        <f>HLOOKUP($B$17,'combined (without)'!$K$2:$Q$450,'combined (without)'!R255,FALSE)</f>
        <v>0</v>
      </c>
      <c r="F329" s="4">
        <f t="shared" si="10"/>
        <v>-5</v>
      </c>
      <c r="H329" s="4">
        <f t="shared" si="11"/>
        <v>8</v>
      </c>
    </row>
    <row r="330" spans="2:8" x14ac:dyDescent="0.2">
      <c r="B330" s="4" t="str">
        <f>'combined (without)'!A256</f>
        <v>CHD</v>
      </c>
      <c r="C330" s="4">
        <f>'combined (without)'!C256</f>
        <v>-1.7006330000000001</v>
      </c>
      <c r="D330" s="4">
        <f>'combined (without)'!H256</f>
        <v>8</v>
      </c>
      <c r="E330" s="4">
        <f>HLOOKUP($B$17,'combined (without)'!$K$2:$Q$450,'combined (without)'!R256,FALSE)</f>
        <v>0</v>
      </c>
      <c r="F330" s="4">
        <f t="shared" si="10"/>
        <v>-5</v>
      </c>
      <c r="H330" s="4">
        <f t="shared" si="11"/>
        <v>8</v>
      </c>
    </row>
    <row r="331" spans="2:8" x14ac:dyDescent="0.2">
      <c r="B331" s="4" t="str">
        <f>'combined (without)'!A257</f>
        <v>CHD</v>
      </c>
      <c r="C331" s="4">
        <f>'combined (without)'!C257</f>
        <v>-1.060683</v>
      </c>
      <c r="D331" s="4">
        <f>'combined (without)'!H257</f>
        <v>8</v>
      </c>
      <c r="E331" s="4">
        <f>HLOOKUP($B$17,'combined (without)'!$K$2:$Q$450,'combined (without)'!R257,FALSE)</f>
        <v>0</v>
      </c>
      <c r="F331" s="4">
        <f t="shared" si="10"/>
        <v>-5</v>
      </c>
      <c r="H331" s="4">
        <f t="shared" si="11"/>
        <v>8</v>
      </c>
    </row>
    <row r="332" spans="2:8" x14ac:dyDescent="0.2">
      <c r="B332" s="4" t="str">
        <f>'combined (without)'!A258</f>
        <v>CHD</v>
      </c>
      <c r="C332" s="4">
        <f>'combined (without)'!C258</f>
        <v>-1.2480439999999999</v>
      </c>
      <c r="D332" s="4">
        <f>'combined (without)'!H258</f>
        <v>8</v>
      </c>
      <c r="E332" s="4">
        <f>HLOOKUP($B$17,'combined (without)'!$K$2:$Q$450,'combined (without)'!R258,FALSE)</f>
        <v>0</v>
      </c>
      <c r="F332" s="4">
        <f t="shared" si="10"/>
        <v>-5</v>
      </c>
      <c r="H332" s="4">
        <f t="shared" si="11"/>
        <v>8</v>
      </c>
    </row>
    <row r="333" spans="2:8" x14ac:dyDescent="0.2">
      <c r="B333" s="4" t="str">
        <f>'combined (without)'!A259</f>
        <v>HF</v>
      </c>
      <c r="C333" s="4">
        <f>'combined (without)'!C259</f>
        <v>0.15954760000000001</v>
      </c>
      <c r="D333" s="4">
        <f>'combined (without)'!H259</f>
        <v>2</v>
      </c>
      <c r="E333" s="4">
        <f>HLOOKUP($B$17,'combined (without)'!$K$2:$Q$450,'combined (without)'!R259,FALSE)</f>
        <v>0</v>
      </c>
      <c r="F333" s="4">
        <f t="shared" si="10"/>
        <v>-5</v>
      </c>
      <c r="H333" s="4">
        <f t="shared" si="11"/>
        <v>2</v>
      </c>
    </row>
    <row r="334" spans="2:8" x14ac:dyDescent="0.2">
      <c r="B334" s="4" t="str">
        <f>'combined (without)'!A260</f>
        <v>HF</v>
      </c>
      <c r="C334" s="4">
        <f>'combined (without)'!C260</f>
        <v>-2.5357310000000002</v>
      </c>
      <c r="D334" s="4">
        <f>'combined (without)'!H260</f>
        <v>2</v>
      </c>
      <c r="E334" s="4">
        <f>HLOOKUP($B$17,'combined (without)'!$K$2:$Q$450,'combined (without)'!R260,FALSE)</f>
        <v>0</v>
      </c>
      <c r="F334" s="4">
        <f t="shared" ref="F334:F397" si="12">IF(E334=0,-5,E334)</f>
        <v>-5</v>
      </c>
      <c r="H334" s="4">
        <f t="shared" ref="H334:H397" si="13">IF(F334=-5,D334,-5)</f>
        <v>2</v>
      </c>
    </row>
    <row r="335" spans="2:8" x14ac:dyDescent="0.2">
      <c r="B335" s="4" t="str">
        <f>'combined (without)'!A261</f>
        <v>HF</v>
      </c>
      <c r="C335" s="4">
        <f>'combined (without)'!C261</f>
        <v>0.39553929999999998</v>
      </c>
      <c r="D335" s="4">
        <f>'combined (without)'!H261</f>
        <v>2</v>
      </c>
      <c r="E335" s="4">
        <f>HLOOKUP($B$17,'combined (without)'!$K$2:$Q$450,'combined (without)'!R261,FALSE)</f>
        <v>0</v>
      </c>
      <c r="F335" s="4">
        <f t="shared" si="12"/>
        <v>-5</v>
      </c>
      <c r="H335" s="4">
        <f t="shared" si="13"/>
        <v>2</v>
      </c>
    </row>
    <row r="336" spans="2:8" x14ac:dyDescent="0.2">
      <c r="B336" s="4" t="str">
        <f>'combined (without)'!A262</f>
        <v>HF</v>
      </c>
      <c r="C336" s="4">
        <f>'combined (without)'!C262</f>
        <v>1.6922379999999999</v>
      </c>
      <c r="D336" s="4">
        <f>'combined (without)'!H262</f>
        <v>2</v>
      </c>
      <c r="E336" s="4">
        <f>HLOOKUP($B$17,'combined (without)'!$K$2:$Q$450,'combined (without)'!R262,FALSE)</f>
        <v>0</v>
      </c>
      <c r="F336" s="4">
        <f t="shared" si="12"/>
        <v>-5</v>
      </c>
      <c r="H336" s="4">
        <f t="shared" si="13"/>
        <v>2</v>
      </c>
    </row>
    <row r="337" spans="2:8" x14ac:dyDescent="0.2">
      <c r="B337" s="4" t="str">
        <f>'combined (without)'!A263</f>
        <v>HF</v>
      </c>
      <c r="C337" s="4">
        <f>'combined (without)'!C263</f>
        <v>2.0268199999999998</v>
      </c>
      <c r="D337" s="4">
        <f>'combined (without)'!H263</f>
        <v>2</v>
      </c>
      <c r="E337" s="4">
        <f>HLOOKUP($B$17,'combined (without)'!$K$2:$Q$450,'combined (without)'!R263,FALSE)</f>
        <v>0</v>
      </c>
      <c r="F337" s="4">
        <f t="shared" si="12"/>
        <v>-5</v>
      </c>
      <c r="H337" s="4">
        <f t="shared" si="13"/>
        <v>2</v>
      </c>
    </row>
    <row r="338" spans="2:8" x14ac:dyDescent="0.2">
      <c r="B338" s="4" t="str">
        <f>'combined (without)'!A264</f>
        <v>HF</v>
      </c>
      <c r="C338" s="4">
        <f>'combined (without)'!C264</f>
        <v>4.8283E-2</v>
      </c>
      <c r="D338" s="4">
        <f>'combined (without)'!H264</f>
        <v>2</v>
      </c>
      <c r="E338" s="4">
        <f>HLOOKUP($B$17,'combined (without)'!$K$2:$Q$450,'combined (without)'!R264,FALSE)</f>
        <v>0</v>
      </c>
      <c r="F338" s="4">
        <f t="shared" si="12"/>
        <v>-5</v>
      </c>
      <c r="H338" s="4">
        <f t="shared" si="13"/>
        <v>2</v>
      </c>
    </row>
    <row r="339" spans="2:8" x14ac:dyDescent="0.2">
      <c r="B339" s="4" t="str">
        <f>'combined (without)'!A265</f>
        <v>HF</v>
      </c>
      <c r="C339" s="4">
        <f>'combined (without)'!C265</f>
        <v>0.56602750000000002</v>
      </c>
      <c r="D339" s="4">
        <f>'combined (without)'!H265</f>
        <v>2</v>
      </c>
      <c r="E339" s="4">
        <f>HLOOKUP($B$17,'combined (without)'!$K$2:$Q$450,'combined (without)'!R265,FALSE)</f>
        <v>0</v>
      </c>
      <c r="F339" s="4">
        <f t="shared" si="12"/>
        <v>-5</v>
      </c>
      <c r="H339" s="4">
        <f t="shared" si="13"/>
        <v>2</v>
      </c>
    </row>
    <row r="340" spans="2:8" x14ac:dyDescent="0.2">
      <c r="B340" s="4" t="str">
        <f>'combined (without)'!A266</f>
        <v>HF</v>
      </c>
      <c r="C340" s="4">
        <f>'combined (without)'!C266</f>
        <v>0.1927123</v>
      </c>
      <c r="D340" s="4">
        <f>'combined (without)'!H266</f>
        <v>2</v>
      </c>
      <c r="E340" s="4">
        <f>HLOOKUP($B$17,'combined (without)'!$K$2:$Q$450,'combined (without)'!R266,FALSE)</f>
        <v>0</v>
      </c>
      <c r="F340" s="4">
        <f t="shared" si="12"/>
        <v>-5</v>
      </c>
      <c r="H340" s="4">
        <f t="shared" si="13"/>
        <v>2</v>
      </c>
    </row>
    <row r="341" spans="2:8" x14ac:dyDescent="0.2">
      <c r="B341" s="4" t="str">
        <f>'combined (without)'!A267</f>
        <v>HF</v>
      </c>
      <c r="C341" s="4">
        <f>'combined (without)'!C267</f>
        <v>0.1246249</v>
      </c>
      <c r="D341" s="4">
        <f>'combined (without)'!H267</f>
        <v>2</v>
      </c>
      <c r="E341" s="4">
        <f>HLOOKUP($B$17,'combined (without)'!$K$2:$Q$450,'combined (without)'!R267,FALSE)</f>
        <v>0</v>
      </c>
      <c r="F341" s="4">
        <f t="shared" si="12"/>
        <v>-5</v>
      </c>
      <c r="H341" s="4">
        <f t="shared" si="13"/>
        <v>2</v>
      </c>
    </row>
    <row r="342" spans="2:8" x14ac:dyDescent="0.2">
      <c r="B342" s="4" t="str">
        <f>'combined (without)'!A268</f>
        <v>HF</v>
      </c>
      <c r="C342" s="4">
        <f>'combined (without)'!C268</f>
        <v>0.99000540000000004</v>
      </c>
      <c r="D342" s="4">
        <f>'combined (without)'!H268</f>
        <v>2</v>
      </c>
      <c r="E342" s="4">
        <f>HLOOKUP($B$17,'combined (without)'!$K$2:$Q$450,'combined (without)'!R268,FALSE)</f>
        <v>0</v>
      </c>
      <c r="F342" s="4">
        <f t="shared" si="12"/>
        <v>-5</v>
      </c>
      <c r="H342" s="4">
        <f t="shared" si="13"/>
        <v>2</v>
      </c>
    </row>
    <row r="343" spans="2:8" x14ac:dyDescent="0.2">
      <c r="B343" s="4" t="str">
        <f>'combined (without)'!A269</f>
        <v>HF</v>
      </c>
      <c r="C343" s="4">
        <f>'combined (without)'!C269</f>
        <v>1.470896</v>
      </c>
      <c r="D343" s="4">
        <f>'combined (without)'!H269</f>
        <v>2</v>
      </c>
      <c r="E343" s="4">
        <f>HLOOKUP($B$17,'combined (without)'!$K$2:$Q$450,'combined (without)'!R269,FALSE)</f>
        <v>0</v>
      </c>
      <c r="F343" s="4">
        <f t="shared" si="12"/>
        <v>-5</v>
      </c>
      <c r="H343" s="4">
        <f t="shared" si="13"/>
        <v>2</v>
      </c>
    </row>
    <row r="344" spans="2:8" x14ac:dyDescent="0.2">
      <c r="B344" s="4" t="str">
        <f>'combined (without)'!A270</f>
        <v>HF</v>
      </c>
      <c r="C344" s="4">
        <f>'combined (without)'!C270</f>
        <v>1.912088</v>
      </c>
      <c r="D344" s="4">
        <f>'combined (without)'!H270</f>
        <v>2</v>
      </c>
      <c r="E344" s="4">
        <f>HLOOKUP($B$17,'combined (without)'!$K$2:$Q$450,'combined (without)'!R270,FALSE)</f>
        <v>0</v>
      </c>
      <c r="F344" s="4">
        <f t="shared" si="12"/>
        <v>-5</v>
      </c>
      <c r="H344" s="4">
        <f t="shared" si="13"/>
        <v>2</v>
      </c>
    </row>
    <row r="345" spans="2:8" x14ac:dyDescent="0.2">
      <c r="B345" s="4" t="str">
        <f>'combined (without)'!A271</f>
        <v>HF</v>
      </c>
      <c r="C345" s="4">
        <f>'combined (without)'!C271</f>
        <v>1.634679</v>
      </c>
      <c r="D345" s="4">
        <f>'combined (without)'!H271</f>
        <v>2</v>
      </c>
      <c r="E345" s="4">
        <f>HLOOKUP($B$17,'combined (without)'!$K$2:$Q$450,'combined (without)'!R271,FALSE)</f>
        <v>0</v>
      </c>
      <c r="F345" s="4">
        <f t="shared" si="12"/>
        <v>-5</v>
      </c>
      <c r="H345" s="4">
        <f t="shared" si="13"/>
        <v>2</v>
      </c>
    </row>
    <row r="346" spans="2:8" x14ac:dyDescent="0.2">
      <c r="B346" s="4" t="str">
        <f>'combined (without)'!A272</f>
        <v>HF</v>
      </c>
      <c r="C346" s="4">
        <f>'combined (without)'!C272</f>
        <v>-0.60201300000000002</v>
      </c>
      <c r="D346" s="4">
        <f>'combined (without)'!H272</f>
        <v>2</v>
      </c>
      <c r="E346" s="4">
        <f>HLOOKUP($B$17,'combined (without)'!$K$2:$Q$450,'combined (without)'!R272,FALSE)</f>
        <v>0</v>
      </c>
      <c r="F346" s="4">
        <f t="shared" si="12"/>
        <v>-5</v>
      </c>
      <c r="H346" s="4">
        <f t="shared" si="13"/>
        <v>2</v>
      </c>
    </row>
    <row r="347" spans="2:8" x14ac:dyDescent="0.2">
      <c r="B347" s="4" t="str">
        <f>'combined (without)'!A273</f>
        <v>HF</v>
      </c>
      <c r="C347" s="4">
        <f>'combined (without)'!C273</f>
        <v>0.73935390000000001</v>
      </c>
      <c r="D347" s="4">
        <f>'combined (without)'!H273</f>
        <v>2</v>
      </c>
      <c r="E347" s="4">
        <f>HLOOKUP($B$17,'combined (without)'!$K$2:$Q$450,'combined (without)'!R273,FALSE)</f>
        <v>0</v>
      </c>
      <c r="F347" s="4">
        <f t="shared" si="12"/>
        <v>-5</v>
      </c>
      <c r="H347" s="4">
        <f t="shared" si="13"/>
        <v>2</v>
      </c>
    </row>
    <row r="348" spans="2:8" x14ac:dyDescent="0.2">
      <c r="B348" s="4" t="str">
        <f>'combined (without)'!A274</f>
        <v>HF</v>
      </c>
      <c r="C348" s="4">
        <f>'combined (without)'!C274</f>
        <v>0.1660316</v>
      </c>
      <c r="D348" s="4">
        <f>'combined (without)'!H274</f>
        <v>2</v>
      </c>
      <c r="E348" s="4">
        <f>HLOOKUP($B$17,'combined (without)'!$K$2:$Q$450,'combined (without)'!R274,FALSE)</f>
        <v>0</v>
      </c>
      <c r="F348" s="4">
        <f t="shared" si="12"/>
        <v>-5</v>
      </c>
      <c r="H348" s="4">
        <f t="shared" si="13"/>
        <v>2</v>
      </c>
    </row>
    <row r="349" spans="2:8" x14ac:dyDescent="0.2">
      <c r="B349" s="4" t="str">
        <f>'combined (without)'!A275</f>
        <v>HF</v>
      </c>
      <c r="C349" s="4">
        <f>'combined (without)'!C275</f>
        <v>7.2675500000000004E-2</v>
      </c>
      <c r="D349" s="4">
        <f>'combined (without)'!H275</f>
        <v>2</v>
      </c>
      <c r="E349" s="4">
        <f>HLOOKUP($B$17,'combined (without)'!$K$2:$Q$450,'combined (without)'!R275,FALSE)</f>
        <v>0</v>
      </c>
      <c r="F349" s="4">
        <f t="shared" si="12"/>
        <v>-5</v>
      </c>
      <c r="H349" s="4">
        <f t="shared" si="13"/>
        <v>2</v>
      </c>
    </row>
    <row r="350" spans="2:8" x14ac:dyDescent="0.2">
      <c r="B350" s="4" t="str">
        <f>'combined (without)'!A276</f>
        <v>HF</v>
      </c>
      <c r="C350" s="4">
        <f>'combined (without)'!C276</f>
        <v>-2.090754</v>
      </c>
      <c r="D350" s="4">
        <f>'combined (without)'!H276</f>
        <v>2</v>
      </c>
      <c r="E350" s="4">
        <f>HLOOKUP($B$17,'combined (without)'!$K$2:$Q$450,'combined (without)'!R276,FALSE)</f>
        <v>0</v>
      </c>
      <c r="F350" s="4">
        <f t="shared" si="12"/>
        <v>-5</v>
      </c>
      <c r="H350" s="4">
        <f t="shared" si="13"/>
        <v>2</v>
      </c>
    </row>
    <row r="351" spans="2:8" x14ac:dyDescent="0.2">
      <c r="B351" s="4" t="str">
        <f>'combined (without)'!A277</f>
        <v>HF</v>
      </c>
      <c r="C351" s="4">
        <f>'combined (without)'!C277</f>
        <v>0.37281930000000002</v>
      </c>
      <c r="D351" s="4">
        <f>'combined (without)'!H277</f>
        <v>2</v>
      </c>
      <c r="E351" s="4">
        <f>HLOOKUP($B$17,'combined (without)'!$K$2:$Q$450,'combined (without)'!R277,FALSE)</f>
        <v>0</v>
      </c>
      <c r="F351" s="4">
        <f t="shared" si="12"/>
        <v>-5</v>
      </c>
      <c r="H351" s="4">
        <f t="shared" si="13"/>
        <v>2</v>
      </c>
    </row>
    <row r="352" spans="2:8" x14ac:dyDescent="0.2">
      <c r="B352" s="4" t="str">
        <f>'combined (without)'!A278</f>
        <v>HF</v>
      </c>
      <c r="C352" s="4">
        <f>'combined (without)'!C278</f>
        <v>-0.26692129999999997</v>
      </c>
      <c r="D352" s="4">
        <f>'combined (without)'!H278</f>
        <v>2</v>
      </c>
      <c r="E352" s="4">
        <f>HLOOKUP($B$17,'combined (without)'!$K$2:$Q$450,'combined (without)'!R278,FALSE)</f>
        <v>0</v>
      </c>
      <c r="F352" s="4">
        <f t="shared" si="12"/>
        <v>-5</v>
      </c>
      <c r="H352" s="4">
        <f t="shared" si="13"/>
        <v>2</v>
      </c>
    </row>
    <row r="353" spans="2:8" x14ac:dyDescent="0.2">
      <c r="B353" s="4" t="str">
        <f>'combined (without)'!A279</f>
        <v>HF</v>
      </c>
      <c r="C353" s="4">
        <f>'combined (without)'!C279</f>
        <v>0.1627632</v>
      </c>
      <c r="D353" s="4">
        <f>'combined (without)'!H279</f>
        <v>2</v>
      </c>
      <c r="E353" s="4">
        <f>HLOOKUP($B$17,'combined (without)'!$K$2:$Q$450,'combined (without)'!R279,FALSE)</f>
        <v>0</v>
      </c>
      <c r="F353" s="4">
        <f t="shared" si="12"/>
        <v>-5</v>
      </c>
      <c r="H353" s="4">
        <f t="shared" si="13"/>
        <v>2</v>
      </c>
    </row>
    <row r="354" spans="2:8" x14ac:dyDescent="0.2">
      <c r="B354" s="4" t="str">
        <f>'combined (without)'!A280</f>
        <v>HF</v>
      </c>
      <c r="C354" s="4">
        <f>'combined (without)'!C280</f>
        <v>0.44513999999999998</v>
      </c>
      <c r="D354" s="4">
        <f>'combined (without)'!H280</f>
        <v>2</v>
      </c>
      <c r="E354" s="4">
        <f>HLOOKUP($B$17,'combined (without)'!$K$2:$Q$450,'combined (without)'!R280,FALSE)</f>
        <v>0</v>
      </c>
      <c r="F354" s="4">
        <f t="shared" si="12"/>
        <v>-5</v>
      </c>
      <c r="H354" s="4">
        <f t="shared" si="13"/>
        <v>2</v>
      </c>
    </row>
    <row r="355" spans="2:8" x14ac:dyDescent="0.2">
      <c r="B355" s="4" t="str">
        <f>'combined (without)'!A281</f>
        <v>HF</v>
      </c>
      <c r="C355" s="4">
        <f>'combined (without)'!C281</f>
        <v>0.52125379999999999</v>
      </c>
      <c r="D355" s="4">
        <f>'combined (without)'!H281</f>
        <v>2</v>
      </c>
      <c r="E355" s="4">
        <f>HLOOKUP($B$17,'combined (without)'!$K$2:$Q$450,'combined (without)'!R281,FALSE)</f>
        <v>0</v>
      </c>
      <c r="F355" s="4">
        <f t="shared" si="12"/>
        <v>-5</v>
      </c>
      <c r="H355" s="4">
        <f t="shared" si="13"/>
        <v>2</v>
      </c>
    </row>
    <row r="356" spans="2:8" x14ac:dyDescent="0.2">
      <c r="B356" s="4" t="str">
        <f>'combined (without)'!A282</f>
        <v>HF</v>
      </c>
      <c r="C356" s="4">
        <f>'combined (without)'!C282</f>
        <v>0.20545939999999999</v>
      </c>
      <c r="D356" s="4">
        <f>'combined (without)'!H282</f>
        <v>2</v>
      </c>
      <c r="E356" s="4">
        <f>HLOOKUP($B$17,'combined (without)'!$K$2:$Q$450,'combined (without)'!R282,FALSE)</f>
        <v>2</v>
      </c>
      <c r="F356" s="4">
        <f t="shared" si="12"/>
        <v>2</v>
      </c>
      <c r="H356" s="4">
        <f t="shared" si="13"/>
        <v>-5</v>
      </c>
    </row>
    <row r="357" spans="2:8" x14ac:dyDescent="0.2">
      <c r="B357" s="4" t="str">
        <f>'combined (without)'!A283</f>
        <v>HF</v>
      </c>
      <c r="C357" s="4">
        <f>'combined (without)'!C283</f>
        <v>-4.7899999999999998E-2</v>
      </c>
      <c r="D357" s="4">
        <f>'combined (without)'!H283</f>
        <v>2</v>
      </c>
      <c r="E357" s="4">
        <f>HLOOKUP($B$17,'combined (without)'!$K$2:$Q$450,'combined (without)'!R283,FALSE)</f>
        <v>2</v>
      </c>
      <c r="F357" s="4">
        <f t="shared" si="12"/>
        <v>2</v>
      </c>
      <c r="H357" s="4">
        <f t="shared" si="13"/>
        <v>-5</v>
      </c>
    </row>
    <row r="358" spans="2:8" x14ac:dyDescent="0.2">
      <c r="B358" s="4" t="str">
        <f>'combined (without)'!A284</f>
        <v>HF</v>
      </c>
      <c r="C358" s="4">
        <f>'combined (without)'!C284</f>
        <v>-0.2461711</v>
      </c>
      <c r="D358" s="4">
        <f>'combined (without)'!H284</f>
        <v>2</v>
      </c>
      <c r="E358" s="4">
        <f>HLOOKUP($B$17,'combined (without)'!$K$2:$Q$450,'combined (without)'!R284,FALSE)</f>
        <v>2</v>
      </c>
      <c r="F358" s="4">
        <f t="shared" si="12"/>
        <v>2</v>
      </c>
      <c r="H358" s="4">
        <f t="shared" si="13"/>
        <v>-5</v>
      </c>
    </row>
    <row r="359" spans="2:8" x14ac:dyDescent="0.2">
      <c r="B359" s="4" t="str">
        <f>'combined (without)'!A285</f>
        <v>HF</v>
      </c>
      <c r="C359" s="4">
        <f>'combined (without)'!C285</f>
        <v>-1.2311970000000001</v>
      </c>
      <c r="D359" s="4">
        <f>'combined (without)'!H285</f>
        <v>2</v>
      </c>
      <c r="E359" s="4">
        <f>HLOOKUP($B$17,'combined (without)'!$K$2:$Q$450,'combined (without)'!R285,FALSE)</f>
        <v>2</v>
      </c>
      <c r="F359" s="4">
        <f t="shared" si="12"/>
        <v>2</v>
      </c>
      <c r="H359" s="4">
        <f t="shared" si="13"/>
        <v>-5</v>
      </c>
    </row>
    <row r="360" spans="2:8" x14ac:dyDescent="0.2">
      <c r="B360" s="4" t="str">
        <f>'combined (without)'!A286</f>
        <v>HF</v>
      </c>
      <c r="C360" s="4">
        <f>'combined (without)'!C286</f>
        <v>-0.26321689999999998</v>
      </c>
      <c r="D360" s="4">
        <f>'combined (without)'!H286</f>
        <v>2</v>
      </c>
      <c r="E360" s="4">
        <f>HLOOKUP($B$17,'combined (without)'!$K$2:$Q$450,'combined (without)'!R286,FALSE)</f>
        <v>2</v>
      </c>
      <c r="F360" s="4">
        <f t="shared" si="12"/>
        <v>2</v>
      </c>
      <c r="H360" s="4">
        <f t="shared" si="13"/>
        <v>-5</v>
      </c>
    </row>
    <row r="361" spans="2:8" x14ac:dyDescent="0.2">
      <c r="B361" s="4" t="str">
        <f>'combined (without)'!A287</f>
        <v>HF</v>
      </c>
      <c r="C361" s="4">
        <f>'combined (without)'!C287</f>
        <v>-2.1980599999999999E-2</v>
      </c>
      <c r="D361" s="4">
        <f>'combined (without)'!H287</f>
        <v>2</v>
      </c>
      <c r="E361" s="4">
        <f>HLOOKUP($B$17,'combined (without)'!$K$2:$Q$450,'combined (without)'!R287,FALSE)</f>
        <v>2</v>
      </c>
      <c r="F361" s="4">
        <f t="shared" si="12"/>
        <v>2</v>
      </c>
      <c r="H361" s="4">
        <f t="shared" si="13"/>
        <v>-5</v>
      </c>
    </row>
    <row r="362" spans="2:8" x14ac:dyDescent="0.2">
      <c r="B362" s="4" t="str">
        <f>'combined (without)'!A288</f>
        <v>HF</v>
      </c>
      <c r="C362" s="4">
        <f>'combined (without)'!C288</f>
        <v>-0.79287819999999998</v>
      </c>
      <c r="D362" s="4">
        <f>'combined (without)'!H288</f>
        <v>2</v>
      </c>
      <c r="E362" s="4">
        <f>HLOOKUP($B$17,'combined (without)'!$K$2:$Q$450,'combined (without)'!R288,FALSE)</f>
        <v>2</v>
      </c>
      <c r="F362" s="4">
        <f t="shared" si="12"/>
        <v>2</v>
      </c>
      <c r="H362" s="4">
        <f t="shared" si="13"/>
        <v>-5</v>
      </c>
    </row>
    <row r="363" spans="2:8" x14ac:dyDescent="0.2">
      <c r="B363" s="4" t="str">
        <f>'combined (without)'!A289</f>
        <v>HF</v>
      </c>
      <c r="C363" s="4">
        <f>'combined (without)'!C289</f>
        <v>-0.58131770000000005</v>
      </c>
      <c r="D363" s="4">
        <f>'combined (without)'!H289</f>
        <v>2</v>
      </c>
      <c r="E363" s="4">
        <f>HLOOKUP($B$17,'combined (without)'!$K$2:$Q$450,'combined (without)'!R289,FALSE)</f>
        <v>2</v>
      </c>
      <c r="F363" s="4">
        <f t="shared" si="12"/>
        <v>2</v>
      </c>
      <c r="H363" s="4">
        <f t="shared" si="13"/>
        <v>-5</v>
      </c>
    </row>
    <row r="364" spans="2:8" x14ac:dyDescent="0.2">
      <c r="B364" s="4" t="str">
        <f>'combined (without)'!A290</f>
        <v>HF</v>
      </c>
      <c r="C364" s="4">
        <f>'combined (without)'!C290</f>
        <v>-0.348524</v>
      </c>
      <c r="D364" s="4">
        <f>'combined (without)'!H290</f>
        <v>2</v>
      </c>
      <c r="E364" s="4">
        <f>HLOOKUP($B$17,'combined (without)'!$K$2:$Q$450,'combined (without)'!R290,FALSE)</f>
        <v>2</v>
      </c>
      <c r="F364" s="4">
        <f t="shared" si="12"/>
        <v>2</v>
      </c>
      <c r="H364" s="4">
        <f t="shared" si="13"/>
        <v>-5</v>
      </c>
    </row>
    <row r="365" spans="2:8" x14ac:dyDescent="0.2">
      <c r="B365" s="4" t="str">
        <f>'combined (without)'!A291</f>
        <v>HF</v>
      </c>
      <c r="C365" s="4">
        <f>'combined (without)'!C291</f>
        <v>-1.13849</v>
      </c>
      <c r="D365" s="4">
        <f>'combined (without)'!H291</f>
        <v>2</v>
      </c>
      <c r="E365" s="4">
        <f>HLOOKUP($B$17,'combined (without)'!$K$2:$Q$450,'combined (without)'!R291,FALSE)</f>
        <v>2</v>
      </c>
      <c r="F365" s="4">
        <f t="shared" si="12"/>
        <v>2</v>
      </c>
      <c r="H365" s="4">
        <f t="shared" si="13"/>
        <v>-5</v>
      </c>
    </row>
    <row r="366" spans="2:8" x14ac:dyDescent="0.2">
      <c r="B366" s="4" t="str">
        <f>'combined (without)'!A292</f>
        <v>HF</v>
      </c>
      <c r="C366" s="4">
        <f>'combined (without)'!C292</f>
        <v>-6.5081700000000006E-2</v>
      </c>
      <c r="D366" s="4">
        <f>'combined (without)'!H292</f>
        <v>2</v>
      </c>
      <c r="E366" s="4">
        <f>HLOOKUP($B$17,'combined (without)'!$K$2:$Q$450,'combined (without)'!R292,FALSE)</f>
        <v>2</v>
      </c>
      <c r="F366" s="4">
        <f t="shared" si="12"/>
        <v>2</v>
      </c>
      <c r="H366" s="4">
        <f t="shared" si="13"/>
        <v>-5</v>
      </c>
    </row>
    <row r="367" spans="2:8" x14ac:dyDescent="0.2">
      <c r="B367" s="4" t="str">
        <f>'combined (without)'!A293</f>
        <v>HF</v>
      </c>
      <c r="C367" s="4">
        <f>'combined (without)'!C293</f>
        <v>-0.42986479999999999</v>
      </c>
      <c r="D367" s="4">
        <f>'combined (without)'!H293</f>
        <v>2</v>
      </c>
      <c r="E367" s="4">
        <f>HLOOKUP($B$17,'combined (without)'!$K$2:$Q$450,'combined (without)'!R293,FALSE)</f>
        <v>2</v>
      </c>
      <c r="F367" s="4">
        <f t="shared" si="12"/>
        <v>2</v>
      </c>
      <c r="H367" s="4">
        <f t="shared" si="13"/>
        <v>-5</v>
      </c>
    </row>
    <row r="368" spans="2:8" x14ac:dyDescent="0.2">
      <c r="B368" s="4" t="str">
        <f>'combined (without)'!A294</f>
        <v>HF</v>
      </c>
      <c r="C368" s="4">
        <f>'combined (without)'!C294</f>
        <v>0.33834530000000002</v>
      </c>
      <c r="D368" s="4">
        <f>'combined (without)'!H294</f>
        <v>2</v>
      </c>
      <c r="E368" s="4">
        <f>HLOOKUP($B$17,'combined (without)'!$K$2:$Q$450,'combined (without)'!R294,FALSE)</f>
        <v>2</v>
      </c>
      <c r="F368" s="4">
        <f t="shared" si="12"/>
        <v>2</v>
      </c>
      <c r="H368" s="4">
        <f t="shared" si="13"/>
        <v>-5</v>
      </c>
    </row>
    <row r="369" spans="2:8" x14ac:dyDescent="0.2">
      <c r="B369" s="4" t="str">
        <f>'combined (without)'!A295</f>
        <v>HF</v>
      </c>
      <c r="C369" s="4">
        <f>'combined (without)'!C295</f>
        <v>4.2180599999999999E-2</v>
      </c>
      <c r="D369" s="4">
        <f>'combined (without)'!H295</f>
        <v>2</v>
      </c>
      <c r="E369" s="4">
        <f>HLOOKUP($B$17,'combined (without)'!$K$2:$Q$450,'combined (without)'!R295,FALSE)</f>
        <v>2</v>
      </c>
      <c r="F369" s="4">
        <f t="shared" si="12"/>
        <v>2</v>
      </c>
      <c r="H369" s="4">
        <f t="shared" si="13"/>
        <v>-5</v>
      </c>
    </row>
    <row r="370" spans="2:8" x14ac:dyDescent="0.2">
      <c r="B370" s="4" t="str">
        <f>'combined (without)'!A296</f>
        <v>HF</v>
      </c>
      <c r="C370" s="4">
        <f>'combined (without)'!C296</f>
        <v>0.33893830000000003</v>
      </c>
      <c r="D370" s="4">
        <f>'combined (without)'!H296</f>
        <v>2</v>
      </c>
      <c r="E370" s="4">
        <f>HLOOKUP($B$17,'combined (without)'!$K$2:$Q$450,'combined (without)'!R296,FALSE)</f>
        <v>0</v>
      </c>
      <c r="F370" s="4">
        <f t="shared" si="12"/>
        <v>-5</v>
      </c>
      <c r="H370" s="4">
        <f t="shared" si="13"/>
        <v>2</v>
      </c>
    </row>
    <row r="371" spans="2:8" x14ac:dyDescent="0.2">
      <c r="B371" s="4" t="str">
        <f>'combined (without)'!A297</f>
        <v>HF</v>
      </c>
      <c r="C371" s="4">
        <f>'combined (without)'!C297</f>
        <v>4.1051700000000003E-2</v>
      </c>
      <c r="D371" s="4">
        <f>'combined (without)'!H297</f>
        <v>2</v>
      </c>
      <c r="E371" s="4">
        <f>HLOOKUP($B$17,'combined (without)'!$K$2:$Q$450,'combined (without)'!R297,FALSE)</f>
        <v>0</v>
      </c>
      <c r="F371" s="4">
        <f t="shared" si="12"/>
        <v>-5</v>
      </c>
      <c r="H371" s="4">
        <f t="shared" si="13"/>
        <v>2</v>
      </c>
    </row>
    <row r="372" spans="2:8" x14ac:dyDescent="0.2">
      <c r="B372" s="4" t="str">
        <f>'combined (without)'!A298</f>
        <v>HF</v>
      </c>
      <c r="C372" s="4">
        <f>'combined (without)'!C298</f>
        <v>0.2285864</v>
      </c>
      <c r="D372" s="4">
        <f>'combined (without)'!H298</f>
        <v>2</v>
      </c>
      <c r="E372" s="4">
        <f>HLOOKUP($B$17,'combined (without)'!$K$2:$Q$450,'combined (without)'!R298,FALSE)</f>
        <v>0</v>
      </c>
      <c r="F372" s="4">
        <f t="shared" si="12"/>
        <v>-5</v>
      </c>
      <c r="H372" s="4">
        <f t="shared" si="13"/>
        <v>2</v>
      </c>
    </row>
    <row r="373" spans="2:8" x14ac:dyDescent="0.2">
      <c r="B373" s="4" t="str">
        <f>'combined (without)'!A299</f>
        <v>HF</v>
      </c>
      <c r="C373" s="4">
        <f>'combined (without)'!C299</f>
        <v>-0.21651210000000001</v>
      </c>
      <c r="D373" s="4">
        <f>'combined (without)'!H299</f>
        <v>2</v>
      </c>
      <c r="E373" s="4">
        <f>HLOOKUP($B$17,'combined (without)'!$K$2:$Q$450,'combined (without)'!R299,FALSE)</f>
        <v>0</v>
      </c>
      <c r="F373" s="4">
        <f t="shared" si="12"/>
        <v>-5</v>
      </c>
      <c r="H373" s="4">
        <f t="shared" si="13"/>
        <v>2</v>
      </c>
    </row>
    <row r="374" spans="2:8" x14ac:dyDescent="0.2">
      <c r="B374" s="4" t="str">
        <f>'combined (without)'!A300</f>
        <v>HF</v>
      </c>
      <c r="C374" s="4">
        <f>'combined (without)'!C300</f>
        <v>-0.91986659999999998</v>
      </c>
      <c r="D374" s="4">
        <f>'combined (without)'!H300</f>
        <v>2</v>
      </c>
      <c r="E374" s="4">
        <f>HLOOKUP($B$17,'combined (without)'!$K$2:$Q$450,'combined (without)'!R300,FALSE)</f>
        <v>0</v>
      </c>
      <c r="F374" s="4">
        <f t="shared" si="12"/>
        <v>-5</v>
      </c>
      <c r="H374" s="4">
        <f t="shared" si="13"/>
        <v>2</v>
      </c>
    </row>
    <row r="375" spans="2:8" x14ac:dyDescent="0.2">
      <c r="B375" s="4" t="str">
        <f>'combined (without)'!A301</f>
        <v>HF</v>
      </c>
      <c r="C375" s="4">
        <f>'combined (without)'!C301</f>
        <v>-0.6206469</v>
      </c>
      <c r="D375" s="4">
        <f>'combined (without)'!H301</f>
        <v>2</v>
      </c>
      <c r="E375" s="4">
        <f>HLOOKUP($B$17,'combined (without)'!$K$2:$Q$450,'combined (without)'!R301,FALSE)</f>
        <v>0</v>
      </c>
      <c r="F375" s="4">
        <f t="shared" si="12"/>
        <v>-5</v>
      </c>
      <c r="H375" s="4">
        <f t="shared" si="13"/>
        <v>2</v>
      </c>
    </row>
    <row r="376" spans="2:8" x14ac:dyDescent="0.2">
      <c r="B376" s="4" t="str">
        <f>'combined (without)'!A302</f>
        <v>HF</v>
      </c>
      <c r="C376" s="4">
        <f>'combined (without)'!C302</f>
        <v>0.10113800000000001</v>
      </c>
      <c r="D376" s="4">
        <f>'combined (without)'!H302</f>
        <v>2</v>
      </c>
      <c r="E376" s="4">
        <f>HLOOKUP($B$17,'combined (without)'!$K$2:$Q$450,'combined (without)'!R302,FALSE)</f>
        <v>0</v>
      </c>
      <c r="F376" s="4">
        <f t="shared" si="12"/>
        <v>-5</v>
      </c>
      <c r="H376" s="4">
        <f t="shared" si="13"/>
        <v>2</v>
      </c>
    </row>
    <row r="377" spans="2:8" x14ac:dyDescent="0.2">
      <c r="B377" s="4" t="str">
        <f>'combined (without)'!A303</f>
        <v>HF</v>
      </c>
      <c r="C377" s="4">
        <f>'combined (without)'!C303</f>
        <v>-1.362673</v>
      </c>
      <c r="D377" s="4">
        <f>'combined (without)'!H303</f>
        <v>2</v>
      </c>
      <c r="E377" s="4">
        <f>HLOOKUP($B$17,'combined (without)'!$K$2:$Q$450,'combined (without)'!R303,FALSE)</f>
        <v>0</v>
      </c>
      <c r="F377" s="4">
        <f t="shared" si="12"/>
        <v>-5</v>
      </c>
      <c r="H377" s="4">
        <f t="shared" si="13"/>
        <v>2</v>
      </c>
    </row>
    <row r="378" spans="2:8" x14ac:dyDescent="0.2">
      <c r="B378" s="4" t="str">
        <f>'combined (without)'!A304</f>
        <v>HF</v>
      </c>
      <c r="C378" s="4">
        <f>'combined (without)'!C304</f>
        <v>1.4520690000000001</v>
      </c>
      <c r="D378" s="4">
        <f>'combined (without)'!H304</f>
        <v>2</v>
      </c>
      <c r="E378" s="4">
        <f>HLOOKUP($B$17,'combined (without)'!$K$2:$Q$450,'combined (without)'!R304,FALSE)</f>
        <v>0</v>
      </c>
      <c r="F378" s="4">
        <f t="shared" si="12"/>
        <v>-5</v>
      </c>
      <c r="H378" s="4">
        <f t="shared" si="13"/>
        <v>2</v>
      </c>
    </row>
    <row r="379" spans="2:8" x14ac:dyDescent="0.2">
      <c r="B379" s="4" t="str">
        <f>'combined (without)'!A305</f>
        <v>HF</v>
      </c>
      <c r="C379" s="4">
        <f>'combined (without)'!C305</f>
        <v>1.184032</v>
      </c>
      <c r="D379" s="4">
        <f>'combined (without)'!H305</f>
        <v>2</v>
      </c>
      <c r="E379" s="4">
        <f>HLOOKUP($B$17,'combined (without)'!$K$2:$Q$450,'combined (without)'!R305,FALSE)</f>
        <v>0</v>
      </c>
      <c r="F379" s="4">
        <f t="shared" si="12"/>
        <v>-5</v>
      </c>
      <c r="H379" s="4">
        <f t="shared" si="13"/>
        <v>2</v>
      </c>
    </row>
    <row r="380" spans="2:8" x14ac:dyDescent="0.2">
      <c r="B380" s="4" t="str">
        <f>'combined (without)'!A306</f>
        <v>HF</v>
      </c>
      <c r="C380" s="4">
        <f>'combined (without)'!C306</f>
        <v>1.4581770000000001</v>
      </c>
      <c r="D380" s="4">
        <f>'combined (without)'!H306</f>
        <v>2</v>
      </c>
      <c r="E380" s="4">
        <f>HLOOKUP($B$17,'combined (without)'!$K$2:$Q$450,'combined (without)'!R306,FALSE)</f>
        <v>0</v>
      </c>
      <c r="F380" s="4">
        <f t="shared" si="12"/>
        <v>-5</v>
      </c>
      <c r="H380" s="4">
        <f t="shared" si="13"/>
        <v>2</v>
      </c>
    </row>
    <row r="381" spans="2:8" x14ac:dyDescent="0.2">
      <c r="B381" s="4" t="str">
        <f>'combined (without)'!A307</f>
        <v>HF</v>
      </c>
      <c r="C381" s="4">
        <f>'combined (without)'!C307</f>
        <v>-1.255034</v>
      </c>
      <c r="D381" s="4">
        <f>'combined (without)'!H307</f>
        <v>2</v>
      </c>
      <c r="E381" s="4">
        <f>HLOOKUP($B$17,'combined (without)'!$K$2:$Q$450,'combined (without)'!R307,FALSE)</f>
        <v>0</v>
      </c>
      <c r="F381" s="4">
        <f t="shared" si="12"/>
        <v>-5</v>
      </c>
      <c r="H381" s="4">
        <f t="shared" si="13"/>
        <v>2</v>
      </c>
    </row>
    <row r="382" spans="2:8" x14ac:dyDescent="0.2">
      <c r="B382" s="4" t="str">
        <f>'combined (without)'!A308</f>
        <v>HF</v>
      </c>
      <c r="C382" s="4">
        <f>'combined (without)'!C308</f>
        <v>-9.2777999999999999E-2</v>
      </c>
      <c r="D382" s="4">
        <f>'combined (without)'!H308</f>
        <v>2</v>
      </c>
      <c r="E382" s="4">
        <f>HLOOKUP($B$17,'combined (without)'!$K$2:$Q$450,'combined (without)'!R308,FALSE)</f>
        <v>0</v>
      </c>
      <c r="F382" s="4">
        <f t="shared" si="12"/>
        <v>-5</v>
      </c>
      <c r="H382" s="4">
        <f t="shared" si="13"/>
        <v>2</v>
      </c>
    </row>
    <row r="383" spans="2:8" x14ac:dyDescent="0.2">
      <c r="B383" s="4" t="str">
        <f>'combined (without)'!A309</f>
        <v>HF</v>
      </c>
      <c r="C383" s="4">
        <f>'combined (without)'!C309</f>
        <v>2.6609759999999998</v>
      </c>
      <c r="D383" s="4">
        <f>'combined (without)'!H309</f>
        <v>2</v>
      </c>
      <c r="E383" s="4">
        <f>HLOOKUP($B$17,'combined (without)'!$K$2:$Q$450,'combined (without)'!R309,FALSE)</f>
        <v>0</v>
      </c>
      <c r="F383" s="4">
        <f t="shared" si="12"/>
        <v>-5</v>
      </c>
      <c r="H383" s="4">
        <f t="shared" si="13"/>
        <v>2</v>
      </c>
    </row>
    <row r="384" spans="2:8" x14ac:dyDescent="0.2">
      <c r="B384" s="4" t="str">
        <f>'combined (without)'!A310</f>
        <v>HF</v>
      </c>
      <c r="C384" s="4">
        <f>'combined (without)'!C310</f>
        <v>-1.020705</v>
      </c>
      <c r="D384" s="4">
        <f>'combined (without)'!H310</f>
        <v>2</v>
      </c>
      <c r="E384" s="4">
        <f>HLOOKUP($B$17,'combined (without)'!$K$2:$Q$450,'combined (without)'!R310,FALSE)</f>
        <v>0</v>
      </c>
      <c r="F384" s="4">
        <f t="shared" si="12"/>
        <v>-5</v>
      </c>
      <c r="H384" s="4">
        <f t="shared" si="13"/>
        <v>2</v>
      </c>
    </row>
    <row r="385" spans="2:8" x14ac:dyDescent="0.2">
      <c r="B385" s="4" t="str">
        <f>'combined (without)'!A311</f>
        <v>HF</v>
      </c>
      <c r="C385" s="4">
        <f>'combined (without)'!C311</f>
        <v>-0.32409480000000002</v>
      </c>
      <c r="D385" s="4">
        <f>'combined (without)'!H311</f>
        <v>2</v>
      </c>
      <c r="E385" s="4">
        <f>HLOOKUP($B$17,'combined (without)'!$K$2:$Q$450,'combined (without)'!R311,FALSE)</f>
        <v>0</v>
      </c>
      <c r="F385" s="4">
        <f t="shared" si="12"/>
        <v>-5</v>
      </c>
      <c r="H385" s="4">
        <f t="shared" si="13"/>
        <v>2</v>
      </c>
    </row>
    <row r="386" spans="2:8" x14ac:dyDescent="0.2">
      <c r="B386" s="4" t="str">
        <f>'combined (without)'!A312</f>
        <v>HF</v>
      </c>
      <c r="C386" s="4">
        <f>'combined (without)'!C312</f>
        <v>-1.2486759999999999</v>
      </c>
      <c r="D386" s="4">
        <f>'combined (without)'!H312</f>
        <v>2</v>
      </c>
      <c r="E386" s="4">
        <f>HLOOKUP($B$17,'combined (without)'!$K$2:$Q$450,'combined (without)'!R312,FALSE)</f>
        <v>0</v>
      </c>
      <c r="F386" s="4">
        <f t="shared" si="12"/>
        <v>-5</v>
      </c>
      <c r="H386" s="4">
        <f t="shared" si="13"/>
        <v>2</v>
      </c>
    </row>
    <row r="387" spans="2:8" x14ac:dyDescent="0.2">
      <c r="B387" s="4" t="str">
        <f>'combined (without)'!A313</f>
        <v>HF</v>
      </c>
      <c r="C387" s="4">
        <f>'combined (without)'!C313</f>
        <v>3.9012100000000001E-2</v>
      </c>
      <c r="D387" s="4">
        <f>'combined (without)'!H313</f>
        <v>2</v>
      </c>
      <c r="E387" s="4">
        <f>HLOOKUP($B$17,'combined (without)'!$K$2:$Q$450,'combined (without)'!R313,FALSE)</f>
        <v>0</v>
      </c>
      <c r="F387" s="4">
        <f t="shared" si="12"/>
        <v>-5</v>
      </c>
      <c r="H387" s="4">
        <f t="shared" si="13"/>
        <v>2</v>
      </c>
    </row>
    <row r="388" spans="2:8" x14ac:dyDescent="0.2">
      <c r="B388" s="4" t="str">
        <f>'combined (without)'!A314</f>
        <v>HF</v>
      </c>
      <c r="C388" s="4">
        <f>'combined (without)'!C314</f>
        <v>-0.87516830000000001</v>
      </c>
      <c r="D388" s="4">
        <f>'combined (without)'!H314</f>
        <v>2</v>
      </c>
      <c r="E388" s="4">
        <f>HLOOKUP($B$17,'combined (without)'!$K$2:$Q$450,'combined (without)'!R314,FALSE)</f>
        <v>0</v>
      </c>
      <c r="F388" s="4">
        <f t="shared" si="12"/>
        <v>-5</v>
      </c>
      <c r="H388" s="4">
        <f t="shared" si="13"/>
        <v>2</v>
      </c>
    </row>
    <row r="389" spans="2:8" x14ac:dyDescent="0.2">
      <c r="B389" s="4" t="str">
        <f>'combined (without)'!A315</f>
        <v>HF</v>
      </c>
      <c r="C389" s="4">
        <f>'combined (without)'!C315</f>
        <v>0.93077120000000002</v>
      </c>
      <c r="D389" s="4">
        <f>'combined (without)'!H315</f>
        <v>2</v>
      </c>
      <c r="E389" s="4">
        <f>HLOOKUP($B$17,'combined (without)'!$K$2:$Q$450,'combined (without)'!R315,FALSE)</f>
        <v>0</v>
      </c>
      <c r="F389" s="4">
        <f t="shared" si="12"/>
        <v>-5</v>
      </c>
      <c r="H389" s="4">
        <f t="shared" si="13"/>
        <v>2</v>
      </c>
    </row>
    <row r="390" spans="2:8" x14ac:dyDescent="0.2">
      <c r="B390" s="4" t="str">
        <f>'combined (without)'!A316</f>
        <v>HF</v>
      </c>
      <c r="C390" s="4">
        <f>'combined (without)'!C316</f>
        <v>0.52594549999999995</v>
      </c>
      <c r="D390" s="4">
        <f>'combined (without)'!H316</f>
        <v>2</v>
      </c>
      <c r="E390" s="4">
        <f>HLOOKUP($B$17,'combined (without)'!$K$2:$Q$450,'combined (without)'!R316,FALSE)</f>
        <v>0</v>
      </c>
      <c r="F390" s="4">
        <f t="shared" si="12"/>
        <v>-5</v>
      </c>
      <c r="H390" s="4">
        <f t="shared" si="13"/>
        <v>2</v>
      </c>
    </row>
    <row r="391" spans="2:8" x14ac:dyDescent="0.2">
      <c r="B391" s="4" t="str">
        <f>'combined (without)'!A317</f>
        <v>HF</v>
      </c>
      <c r="C391" s="4">
        <f>'combined (without)'!C317</f>
        <v>-1.1467080000000001</v>
      </c>
      <c r="D391" s="4">
        <f>'combined (without)'!H317</f>
        <v>2</v>
      </c>
      <c r="E391" s="4">
        <f>HLOOKUP($B$17,'combined (without)'!$K$2:$Q$450,'combined (without)'!R317,FALSE)</f>
        <v>0</v>
      </c>
      <c r="F391" s="4">
        <f t="shared" si="12"/>
        <v>-5</v>
      </c>
      <c r="H391" s="4">
        <f t="shared" si="13"/>
        <v>2</v>
      </c>
    </row>
    <row r="392" spans="2:8" x14ac:dyDescent="0.2">
      <c r="B392" s="4" t="str">
        <f>'combined (without)'!A318</f>
        <v>HF</v>
      </c>
      <c r="C392" s="4">
        <f>'combined (without)'!C318</f>
        <v>-0.73617429999999995</v>
      </c>
      <c r="D392" s="4">
        <f>'combined (without)'!H318</f>
        <v>2</v>
      </c>
      <c r="E392" s="4">
        <f>HLOOKUP($B$17,'combined (without)'!$K$2:$Q$450,'combined (without)'!R318,FALSE)</f>
        <v>0</v>
      </c>
      <c r="F392" s="4">
        <f t="shared" si="12"/>
        <v>-5</v>
      </c>
      <c r="H392" s="4">
        <f t="shared" si="13"/>
        <v>2</v>
      </c>
    </row>
    <row r="393" spans="2:8" x14ac:dyDescent="0.2">
      <c r="B393" s="4" t="str">
        <f>'combined (without)'!A319</f>
        <v>HF</v>
      </c>
      <c r="C393" s="4">
        <f>'combined (without)'!C319</f>
        <v>-0.8555005</v>
      </c>
      <c r="D393" s="4">
        <f>'combined (without)'!H319</f>
        <v>2</v>
      </c>
      <c r="E393" s="4">
        <f>HLOOKUP($B$17,'combined (without)'!$K$2:$Q$450,'combined (without)'!R319,FALSE)</f>
        <v>0</v>
      </c>
      <c r="F393" s="4">
        <f t="shared" si="12"/>
        <v>-5</v>
      </c>
      <c r="H393" s="4">
        <f t="shared" si="13"/>
        <v>2</v>
      </c>
    </row>
    <row r="394" spans="2:8" x14ac:dyDescent="0.2">
      <c r="B394" s="4" t="str">
        <f>'combined (without)'!A320</f>
        <v>HF</v>
      </c>
      <c r="C394" s="4">
        <f>'combined (without)'!C320</f>
        <v>-0.4959113</v>
      </c>
      <c r="D394" s="4">
        <f>'combined (without)'!H320</f>
        <v>2</v>
      </c>
      <c r="E394" s="4">
        <f>HLOOKUP($B$17,'combined (without)'!$K$2:$Q$450,'combined (without)'!R320,FALSE)</f>
        <v>0</v>
      </c>
      <c r="F394" s="4">
        <f t="shared" si="12"/>
        <v>-5</v>
      </c>
      <c r="H394" s="4">
        <f t="shared" si="13"/>
        <v>2</v>
      </c>
    </row>
    <row r="395" spans="2:8" x14ac:dyDescent="0.2">
      <c r="B395" s="4" t="str">
        <f>'combined (without)'!A321</f>
        <v>HF</v>
      </c>
      <c r="C395" s="4">
        <f>'combined (without)'!C321</f>
        <v>-1.9512320000000001</v>
      </c>
      <c r="D395" s="4">
        <f>'combined (without)'!H321</f>
        <v>2</v>
      </c>
      <c r="E395" s="4">
        <f>HLOOKUP($B$17,'combined (without)'!$K$2:$Q$450,'combined (without)'!R321,FALSE)</f>
        <v>0</v>
      </c>
      <c r="F395" s="4">
        <f t="shared" si="12"/>
        <v>-5</v>
      </c>
      <c r="H395" s="4">
        <f t="shared" si="13"/>
        <v>2</v>
      </c>
    </row>
    <row r="396" spans="2:8" x14ac:dyDescent="0.2">
      <c r="B396" s="4" t="str">
        <f>'combined (without)'!A322</f>
        <v>HF</v>
      </c>
      <c r="C396" s="4">
        <f>'combined (without)'!C322</f>
        <v>0.54355960000000003</v>
      </c>
      <c r="D396" s="4">
        <f>'combined (without)'!H322</f>
        <v>2</v>
      </c>
      <c r="E396" s="4">
        <f>HLOOKUP($B$17,'combined (without)'!$K$2:$Q$450,'combined (without)'!R322,FALSE)</f>
        <v>0</v>
      </c>
      <c r="F396" s="4">
        <f t="shared" si="12"/>
        <v>-5</v>
      </c>
      <c r="H396" s="4">
        <f t="shared" si="13"/>
        <v>2</v>
      </c>
    </row>
    <row r="397" spans="2:8" x14ac:dyDescent="0.2">
      <c r="B397" s="4" t="str">
        <f>'combined (without)'!A323</f>
        <v>Epilepsy</v>
      </c>
      <c r="C397" s="4">
        <f>'combined (without)'!C323</f>
        <v>1.4029180000000001</v>
      </c>
      <c r="D397" s="4">
        <f>'combined (without)'!H323</f>
        <v>4</v>
      </c>
      <c r="E397" s="4">
        <f>HLOOKUP($B$17,'combined (without)'!$K$2:$Q$450,'combined (without)'!R323,FALSE)</f>
        <v>0</v>
      </c>
      <c r="F397" s="4">
        <f t="shared" si="12"/>
        <v>-5</v>
      </c>
      <c r="H397" s="4">
        <f t="shared" si="13"/>
        <v>4</v>
      </c>
    </row>
    <row r="398" spans="2:8" x14ac:dyDescent="0.2">
      <c r="B398" s="4" t="str">
        <f>'combined (without)'!A324</f>
        <v>Epilepsy</v>
      </c>
      <c r="C398" s="4">
        <f>'combined (without)'!C324</f>
        <v>-1.8952150000000001</v>
      </c>
      <c r="D398" s="4">
        <f>'combined (without)'!H324</f>
        <v>4</v>
      </c>
      <c r="E398" s="4">
        <f>HLOOKUP($B$17,'combined (without)'!$K$2:$Q$450,'combined (without)'!R324,FALSE)</f>
        <v>0</v>
      </c>
      <c r="F398" s="4">
        <f t="shared" ref="F398:F461" si="14">IF(E398=0,-5,E398)</f>
        <v>-5</v>
      </c>
      <c r="H398" s="4">
        <f t="shared" ref="H398:H461" si="15">IF(F398=-5,D398,-5)</f>
        <v>4</v>
      </c>
    </row>
    <row r="399" spans="2:8" x14ac:dyDescent="0.2">
      <c r="B399" s="4" t="str">
        <f>'combined (without)'!A325</f>
        <v>Epilepsy</v>
      </c>
      <c r="C399" s="4">
        <f>'combined (without)'!C325</f>
        <v>-0.95328179999999996</v>
      </c>
      <c r="D399" s="4">
        <f>'combined (without)'!H325</f>
        <v>4</v>
      </c>
      <c r="E399" s="4">
        <f>HLOOKUP($B$17,'combined (without)'!$K$2:$Q$450,'combined (without)'!R325,FALSE)</f>
        <v>0</v>
      </c>
      <c r="F399" s="4">
        <f t="shared" si="14"/>
        <v>-5</v>
      </c>
      <c r="H399" s="4">
        <f t="shared" si="15"/>
        <v>4</v>
      </c>
    </row>
    <row r="400" spans="2:8" x14ac:dyDescent="0.2">
      <c r="B400" s="4" t="str">
        <f>'combined (without)'!A326</f>
        <v>Epilepsy</v>
      </c>
      <c r="C400" s="4">
        <f>'combined (without)'!C326</f>
        <v>1.6124879999999999</v>
      </c>
      <c r="D400" s="4">
        <f>'combined (without)'!H326</f>
        <v>4</v>
      </c>
      <c r="E400" s="4">
        <f>HLOOKUP($B$17,'combined (without)'!$K$2:$Q$450,'combined (without)'!R326,FALSE)</f>
        <v>0</v>
      </c>
      <c r="F400" s="4">
        <f t="shared" si="14"/>
        <v>-5</v>
      </c>
      <c r="H400" s="4">
        <f t="shared" si="15"/>
        <v>4</v>
      </c>
    </row>
    <row r="401" spans="2:8" x14ac:dyDescent="0.2">
      <c r="B401" s="4" t="str">
        <f>'combined (without)'!A327</f>
        <v>Epilepsy</v>
      </c>
      <c r="C401" s="4">
        <f>'combined (without)'!C327</f>
        <v>-5.3271699999999998E-2</v>
      </c>
      <c r="D401" s="4">
        <f>'combined (without)'!H327</f>
        <v>4</v>
      </c>
      <c r="E401" s="4">
        <f>HLOOKUP($B$17,'combined (without)'!$K$2:$Q$450,'combined (without)'!R327,FALSE)</f>
        <v>0</v>
      </c>
      <c r="F401" s="4">
        <f t="shared" si="14"/>
        <v>-5</v>
      </c>
      <c r="H401" s="4">
        <f t="shared" si="15"/>
        <v>4</v>
      </c>
    </row>
    <row r="402" spans="2:8" x14ac:dyDescent="0.2">
      <c r="B402" s="4" t="str">
        <f>'combined (without)'!A328</f>
        <v>Epilepsy</v>
      </c>
      <c r="C402" s="4">
        <f>'combined (without)'!C328</f>
        <v>-0.1350971</v>
      </c>
      <c r="D402" s="4">
        <f>'combined (without)'!H328</f>
        <v>4</v>
      </c>
      <c r="E402" s="4">
        <f>HLOOKUP($B$17,'combined (without)'!$K$2:$Q$450,'combined (without)'!R328,FALSE)</f>
        <v>0</v>
      </c>
      <c r="F402" s="4">
        <f t="shared" si="14"/>
        <v>-5</v>
      </c>
      <c r="H402" s="4">
        <f t="shared" si="15"/>
        <v>4</v>
      </c>
    </row>
    <row r="403" spans="2:8" x14ac:dyDescent="0.2">
      <c r="B403" s="4" t="str">
        <f>'combined (without)'!A329</f>
        <v>Epilepsy</v>
      </c>
      <c r="C403" s="4">
        <f>'combined (without)'!C329</f>
        <v>1.148236</v>
      </c>
      <c r="D403" s="4">
        <f>'combined (without)'!H329</f>
        <v>4</v>
      </c>
      <c r="E403" s="4">
        <f>HLOOKUP($B$17,'combined (without)'!$K$2:$Q$450,'combined (without)'!R329,FALSE)</f>
        <v>0</v>
      </c>
      <c r="F403" s="4">
        <f t="shared" si="14"/>
        <v>-5</v>
      </c>
      <c r="H403" s="4">
        <f t="shared" si="15"/>
        <v>4</v>
      </c>
    </row>
    <row r="404" spans="2:8" x14ac:dyDescent="0.2">
      <c r="B404" s="4" t="str">
        <f>'combined (without)'!A330</f>
        <v>Epilepsy</v>
      </c>
      <c r="C404" s="4">
        <f>'combined (without)'!C330</f>
        <v>0.70604630000000002</v>
      </c>
      <c r="D404" s="4">
        <f>'combined (without)'!H330</f>
        <v>4</v>
      </c>
      <c r="E404" s="4">
        <f>HLOOKUP($B$17,'combined (without)'!$K$2:$Q$450,'combined (without)'!R330,FALSE)</f>
        <v>0</v>
      </c>
      <c r="F404" s="4">
        <f t="shared" si="14"/>
        <v>-5</v>
      </c>
      <c r="H404" s="4">
        <f t="shared" si="15"/>
        <v>4</v>
      </c>
    </row>
    <row r="405" spans="2:8" x14ac:dyDescent="0.2">
      <c r="B405" s="4" t="str">
        <f>'combined (without)'!A331</f>
        <v>Epilepsy</v>
      </c>
      <c r="C405" s="4">
        <f>'combined (without)'!C331</f>
        <v>0.83535680000000001</v>
      </c>
      <c r="D405" s="4">
        <f>'combined (without)'!H331</f>
        <v>4</v>
      </c>
      <c r="E405" s="4">
        <f>HLOOKUP($B$17,'combined (without)'!$K$2:$Q$450,'combined (without)'!R331,FALSE)</f>
        <v>0</v>
      </c>
      <c r="F405" s="4">
        <f t="shared" si="14"/>
        <v>-5</v>
      </c>
      <c r="H405" s="4">
        <f t="shared" si="15"/>
        <v>4</v>
      </c>
    </row>
    <row r="406" spans="2:8" x14ac:dyDescent="0.2">
      <c r="B406" s="4" t="str">
        <f>'combined (without)'!A332</f>
        <v>Epilepsy</v>
      </c>
      <c r="C406" s="4">
        <f>'combined (without)'!C332</f>
        <v>1.3969499999999999</v>
      </c>
      <c r="D406" s="4">
        <f>'combined (without)'!H332</f>
        <v>4</v>
      </c>
      <c r="E406" s="4">
        <f>HLOOKUP($B$17,'combined (without)'!$K$2:$Q$450,'combined (without)'!R332,FALSE)</f>
        <v>0</v>
      </c>
      <c r="F406" s="4">
        <f t="shared" si="14"/>
        <v>-5</v>
      </c>
      <c r="H406" s="4">
        <f t="shared" si="15"/>
        <v>4</v>
      </c>
    </row>
    <row r="407" spans="2:8" x14ac:dyDescent="0.2">
      <c r="B407" s="4" t="str">
        <f>'combined (without)'!A333</f>
        <v>Epilepsy</v>
      </c>
      <c r="C407" s="4">
        <f>'combined (without)'!C333</f>
        <v>0.383216</v>
      </c>
      <c r="D407" s="4">
        <f>'combined (without)'!H333</f>
        <v>4</v>
      </c>
      <c r="E407" s="4">
        <f>HLOOKUP($B$17,'combined (without)'!$K$2:$Q$450,'combined (without)'!R333,FALSE)</f>
        <v>0</v>
      </c>
      <c r="F407" s="4">
        <f t="shared" si="14"/>
        <v>-5</v>
      </c>
      <c r="H407" s="4">
        <f t="shared" si="15"/>
        <v>4</v>
      </c>
    </row>
    <row r="408" spans="2:8" x14ac:dyDescent="0.2">
      <c r="B408" s="4" t="str">
        <f>'combined (without)'!A334</f>
        <v>Epilepsy</v>
      </c>
      <c r="C408" s="4">
        <f>'combined (without)'!C334</f>
        <v>0.28847</v>
      </c>
      <c r="D408" s="4">
        <f>'combined (without)'!H334</f>
        <v>4</v>
      </c>
      <c r="E408" s="4">
        <f>HLOOKUP($B$17,'combined (without)'!$K$2:$Q$450,'combined (without)'!R334,FALSE)</f>
        <v>0</v>
      </c>
      <c r="F408" s="4">
        <f t="shared" si="14"/>
        <v>-5</v>
      </c>
      <c r="H408" s="4">
        <f t="shared" si="15"/>
        <v>4</v>
      </c>
    </row>
    <row r="409" spans="2:8" x14ac:dyDescent="0.2">
      <c r="B409" s="4" t="str">
        <f>'combined (without)'!A335</f>
        <v>Epilepsy</v>
      </c>
      <c r="C409" s="4">
        <f>'combined (without)'!C335</f>
        <v>1.0575429999999999</v>
      </c>
      <c r="D409" s="4">
        <f>'combined (without)'!H335</f>
        <v>4</v>
      </c>
      <c r="E409" s="4">
        <f>HLOOKUP($B$17,'combined (without)'!$K$2:$Q$450,'combined (without)'!R335,FALSE)</f>
        <v>0</v>
      </c>
      <c r="F409" s="4">
        <f t="shared" si="14"/>
        <v>-5</v>
      </c>
      <c r="H409" s="4">
        <f t="shared" si="15"/>
        <v>4</v>
      </c>
    </row>
    <row r="410" spans="2:8" x14ac:dyDescent="0.2">
      <c r="B410" s="4" t="str">
        <f>'combined (without)'!A336</f>
        <v>Epilepsy</v>
      </c>
      <c r="C410" s="4">
        <f>'combined (without)'!C336</f>
        <v>0.16978389999999999</v>
      </c>
      <c r="D410" s="4">
        <f>'combined (without)'!H336</f>
        <v>4</v>
      </c>
      <c r="E410" s="4">
        <f>HLOOKUP($B$17,'combined (without)'!$K$2:$Q$450,'combined (without)'!R336,FALSE)</f>
        <v>0</v>
      </c>
      <c r="F410" s="4">
        <f t="shared" si="14"/>
        <v>-5</v>
      </c>
      <c r="H410" s="4">
        <f t="shared" si="15"/>
        <v>4</v>
      </c>
    </row>
    <row r="411" spans="2:8" x14ac:dyDescent="0.2">
      <c r="B411" s="4" t="str">
        <f>'combined (without)'!A337</f>
        <v>Epilepsy</v>
      </c>
      <c r="C411" s="4">
        <f>'combined (without)'!C337</f>
        <v>1.0268699999999999</v>
      </c>
      <c r="D411" s="4">
        <f>'combined (without)'!H337</f>
        <v>4</v>
      </c>
      <c r="E411" s="4">
        <f>HLOOKUP($B$17,'combined (without)'!$K$2:$Q$450,'combined (without)'!R337,FALSE)</f>
        <v>0</v>
      </c>
      <c r="F411" s="4">
        <f t="shared" si="14"/>
        <v>-5</v>
      </c>
      <c r="H411" s="4">
        <f t="shared" si="15"/>
        <v>4</v>
      </c>
    </row>
    <row r="412" spans="2:8" x14ac:dyDescent="0.2">
      <c r="B412" s="4" t="str">
        <f>'combined (without)'!A338</f>
        <v>Epilepsy</v>
      </c>
      <c r="C412" s="4">
        <f>'combined (without)'!C338</f>
        <v>-1.32832E-2</v>
      </c>
      <c r="D412" s="4">
        <f>'combined (without)'!H338</f>
        <v>4</v>
      </c>
      <c r="E412" s="4">
        <f>HLOOKUP($B$17,'combined (without)'!$K$2:$Q$450,'combined (without)'!R338,FALSE)</f>
        <v>0</v>
      </c>
      <c r="F412" s="4">
        <f t="shared" si="14"/>
        <v>-5</v>
      </c>
      <c r="H412" s="4">
        <f t="shared" si="15"/>
        <v>4</v>
      </c>
    </row>
    <row r="413" spans="2:8" x14ac:dyDescent="0.2">
      <c r="B413" s="4" t="str">
        <f>'combined (without)'!A339</f>
        <v>Epilepsy</v>
      </c>
      <c r="C413" s="4">
        <f>'combined (without)'!C339</f>
        <v>-1.138053</v>
      </c>
      <c r="D413" s="4">
        <f>'combined (without)'!H339</f>
        <v>4</v>
      </c>
      <c r="E413" s="4">
        <f>HLOOKUP($B$17,'combined (without)'!$K$2:$Q$450,'combined (without)'!R339,FALSE)</f>
        <v>0</v>
      </c>
      <c r="F413" s="4">
        <f t="shared" si="14"/>
        <v>-5</v>
      </c>
      <c r="H413" s="4">
        <f t="shared" si="15"/>
        <v>4</v>
      </c>
    </row>
    <row r="414" spans="2:8" x14ac:dyDescent="0.2">
      <c r="B414" s="4" t="str">
        <f>'combined (without)'!A340</f>
        <v>Epilepsy</v>
      </c>
      <c r="C414" s="4">
        <f>'combined (without)'!C340</f>
        <v>-1.848117</v>
      </c>
      <c r="D414" s="4">
        <f>'combined (without)'!H340</f>
        <v>4</v>
      </c>
      <c r="E414" s="4">
        <f>HLOOKUP($B$17,'combined (without)'!$K$2:$Q$450,'combined (without)'!R340,FALSE)</f>
        <v>0</v>
      </c>
      <c r="F414" s="4">
        <f t="shared" si="14"/>
        <v>-5</v>
      </c>
      <c r="H414" s="4">
        <f t="shared" si="15"/>
        <v>4</v>
      </c>
    </row>
    <row r="415" spans="2:8" x14ac:dyDescent="0.2">
      <c r="B415" s="4" t="str">
        <f>'combined (without)'!A341</f>
        <v>Epilepsy</v>
      </c>
      <c r="C415" s="4">
        <f>'combined (without)'!C341</f>
        <v>-0.42289359999999998</v>
      </c>
      <c r="D415" s="4">
        <f>'combined (without)'!H341</f>
        <v>4</v>
      </c>
      <c r="E415" s="4">
        <f>HLOOKUP($B$17,'combined (without)'!$K$2:$Q$450,'combined (without)'!R341,FALSE)</f>
        <v>0</v>
      </c>
      <c r="F415" s="4">
        <f t="shared" si="14"/>
        <v>-5</v>
      </c>
      <c r="H415" s="4">
        <f t="shared" si="15"/>
        <v>4</v>
      </c>
    </row>
    <row r="416" spans="2:8" x14ac:dyDescent="0.2">
      <c r="B416" s="4" t="str">
        <f>'combined (without)'!A342</f>
        <v>Epilepsy</v>
      </c>
      <c r="C416" s="4">
        <f>'combined (without)'!C342</f>
        <v>-1.3269400000000001E-2</v>
      </c>
      <c r="D416" s="4">
        <f>'combined (without)'!H342</f>
        <v>4</v>
      </c>
      <c r="E416" s="4">
        <f>HLOOKUP($B$17,'combined (without)'!$K$2:$Q$450,'combined (without)'!R342,FALSE)</f>
        <v>0</v>
      </c>
      <c r="F416" s="4">
        <f t="shared" si="14"/>
        <v>-5</v>
      </c>
      <c r="H416" s="4">
        <f t="shared" si="15"/>
        <v>4</v>
      </c>
    </row>
    <row r="417" spans="2:8" x14ac:dyDescent="0.2">
      <c r="B417" s="4" t="str">
        <f>'combined (without)'!A343</f>
        <v>Epilepsy</v>
      </c>
      <c r="C417" s="4">
        <f>'combined (without)'!C343</f>
        <v>0.2765822</v>
      </c>
      <c r="D417" s="4">
        <f>'combined (without)'!H343</f>
        <v>4</v>
      </c>
      <c r="E417" s="4">
        <f>HLOOKUP($B$17,'combined (without)'!$K$2:$Q$450,'combined (without)'!R343,FALSE)</f>
        <v>0</v>
      </c>
      <c r="F417" s="4">
        <f t="shared" si="14"/>
        <v>-5</v>
      </c>
      <c r="H417" s="4">
        <f t="shared" si="15"/>
        <v>4</v>
      </c>
    </row>
    <row r="418" spans="2:8" x14ac:dyDescent="0.2">
      <c r="B418" s="4" t="str">
        <f>'combined (without)'!A344</f>
        <v>Epilepsy</v>
      </c>
      <c r="C418" s="4">
        <f>'combined (without)'!C344</f>
        <v>0.2703778</v>
      </c>
      <c r="D418" s="4">
        <f>'combined (without)'!H344</f>
        <v>4</v>
      </c>
      <c r="E418" s="4">
        <f>HLOOKUP($B$17,'combined (without)'!$K$2:$Q$450,'combined (without)'!R344,FALSE)</f>
        <v>0</v>
      </c>
      <c r="F418" s="4">
        <f t="shared" si="14"/>
        <v>-5</v>
      </c>
      <c r="H418" s="4">
        <f t="shared" si="15"/>
        <v>4</v>
      </c>
    </row>
    <row r="419" spans="2:8" x14ac:dyDescent="0.2">
      <c r="B419" s="4" t="str">
        <f>'combined (without)'!A345</f>
        <v>Epilepsy</v>
      </c>
      <c r="C419" s="4">
        <f>'combined (without)'!C345</f>
        <v>1.070514</v>
      </c>
      <c r="D419" s="4">
        <f>'combined (without)'!H345</f>
        <v>4</v>
      </c>
      <c r="E419" s="4">
        <f>HLOOKUP($B$17,'combined (without)'!$K$2:$Q$450,'combined (without)'!R345,FALSE)</f>
        <v>0</v>
      </c>
      <c r="F419" s="4">
        <f t="shared" si="14"/>
        <v>-5</v>
      </c>
      <c r="H419" s="4">
        <f t="shared" si="15"/>
        <v>4</v>
      </c>
    </row>
    <row r="420" spans="2:8" x14ac:dyDescent="0.2">
      <c r="B420" s="4" t="str">
        <f>'combined (without)'!A346</f>
        <v>Epilepsy</v>
      </c>
      <c r="C420" s="4">
        <f>'combined (without)'!C346</f>
        <v>-0.73824239999999997</v>
      </c>
      <c r="D420" s="4">
        <f>'combined (without)'!H346</f>
        <v>4</v>
      </c>
      <c r="E420" s="4">
        <f>HLOOKUP($B$17,'combined (without)'!$K$2:$Q$450,'combined (without)'!R346,FALSE)</f>
        <v>4</v>
      </c>
      <c r="F420" s="4">
        <f t="shared" si="14"/>
        <v>4</v>
      </c>
      <c r="H420" s="4">
        <f t="shared" si="15"/>
        <v>-5</v>
      </c>
    </row>
    <row r="421" spans="2:8" x14ac:dyDescent="0.2">
      <c r="B421" s="4" t="str">
        <f>'combined (without)'!A347</f>
        <v>Epilepsy</v>
      </c>
      <c r="C421" s="4">
        <f>'combined (without)'!C347</f>
        <v>-0.69819339999999996</v>
      </c>
      <c r="D421" s="4">
        <f>'combined (without)'!H347</f>
        <v>4</v>
      </c>
      <c r="E421" s="4">
        <f>HLOOKUP($B$17,'combined (without)'!$K$2:$Q$450,'combined (without)'!R347,FALSE)</f>
        <v>4</v>
      </c>
      <c r="F421" s="4">
        <f t="shared" si="14"/>
        <v>4</v>
      </c>
      <c r="H421" s="4">
        <f t="shared" si="15"/>
        <v>-5</v>
      </c>
    </row>
    <row r="422" spans="2:8" x14ac:dyDescent="0.2">
      <c r="B422" s="4" t="str">
        <f>'combined (without)'!A348</f>
        <v>Epilepsy</v>
      </c>
      <c r="C422" s="4">
        <f>'combined (without)'!C348</f>
        <v>-0.26845619999999998</v>
      </c>
      <c r="D422" s="4">
        <f>'combined (without)'!H348</f>
        <v>4</v>
      </c>
      <c r="E422" s="4">
        <f>HLOOKUP($B$17,'combined (without)'!$K$2:$Q$450,'combined (without)'!R348,FALSE)</f>
        <v>4</v>
      </c>
      <c r="F422" s="4">
        <f t="shared" si="14"/>
        <v>4</v>
      </c>
      <c r="H422" s="4">
        <f t="shared" si="15"/>
        <v>-5</v>
      </c>
    </row>
    <row r="423" spans="2:8" x14ac:dyDescent="0.2">
      <c r="B423" s="4" t="str">
        <f>'combined (without)'!A349</f>
        <v>Epilepsy</v>
      </c>
      <c r="C423" s="4">
        <f>'combined (without)'!C349</f>
        <v>0.44471129999999998</v>
      </c>
      <c r="D423" s="4">
        <f>'combined (without)'!H349</f>
        <v>4</v>
      </c>
      <c r="E423" s="4">
        <f>HLOOKUP($B$17,'combined (without)'!$K$2:$Q$450,'combined (without)'!R349,FALSE)</f>
        <v>4</v>
      </c>
      <c r="F423" s="4">
        <f t="shared" si="14"/>
        <v>4</v>
      </c>
      <c r="H423" s="4">
        <f t="shared" si="15"/>
        <v>-5</v>
      </c>
    </row>
    <row r="424" spans="2:8" x14ac:dyDescent="0.2">
      <c r="B424" s="4" t="str">
        <f>'combined (without)'!A350</f>
        <v>Epilepsy</v>
      </c>
      <c r="C424" s="4">
        <f>'combined (without)'!C350</f>
        <v>-0.23848759999999999</v>
      </c>
      <c r="D424" s="4">
        <f>'combined (without)'!H350</f>
        <v>4</v>
      </c>
      <c r="E424" s="4">
        <f>HLOOKUP($B$17,'combined (without)'!$K$2:$Q$450,'combined (without)'!R350,FALSE)</f>
        <v>4</v>
      </c>
      <c r="F424" s="4">
        <f t="shared" si="14"/>
        <v>4</v>
      </c>
      <c r="H424" s="4">
        <f t="shared" si="15"/>
        <v>-5</v>
      </c>
    </row>
    <row r="425" spans="2:8" x14ac:dyDescent="0.2">
      <c r="B425" s="4" t="str">
        <f>'combined (without)'!A351</f>
        <v>Epilepsy</v>
      </c>
      <c r="C425" s="4">
        <f>'combined (without)'!C351</f>
        <v>-0.96750239999999998</v>
      </c>
      <c r="D425" s="4">
        <f>'combined (without)'!H351</f>
        <v>4</v>
      </c>
      <c r="E425" s="4">
        <f>HLOOKUP($B$17,'combined (without)'!$K$2:$Q$450,'combined (without)'!R351,FALSE)</f>
        <v>4</v>
      </c>
      <c r="F425" s="4">
        <f t="shared" si="14"/>
        <v>4</v>
      </c>
      <c r="H425" s="4">
        <f t="shared" si="15"/>
        <v>-5</v>
      </c>
    </row>
    <row r="426" spans="2:8" x14ac:dyDescent="0.2">
      <c r="B426" s="4" t="str">
        <f>'combined (without)'!A352</f>
        <v>Epilepsy</v>
      </c>
      <c r="C426" s="4">
        <f>'combined (without)'!C352</f>
        <v>-0.99412140000000004</v>
      </c>
      <c r="D426" s="4">
        <f>'combined (without)'!H352</f>
        <v>4</v>
      </c>
      <c r="E426" s="4">
        <f>HLOOKUP($B$17,'combined (without)'!$K$2:$Q$450,'combined (without)'!R352,FALSE)</f>
        <v>4</v>
      </c>
      <c r="F426" s="4">
        <f t="shared" si="14"/>
        <v>4</v>
      </c>
      <c r="H426" s="4">
        <f t="shared" si="15"/>
        <v>-5</v>
      </c>
    </row>
    <row r="427" spans="2:8" x14ac:dyDescent="0.2">
      <c r="B427" s="4" t="str">
        <f>'combined (without)'!A353</f>
        <v>Epilepsy</v>
      </c>
      <c r="C427" s="4">
        <f>'combined (without)'!C353</f>
        <v>-1.416849</v>
      </c>
      <c r="D427" s="4">
        <f>'combined (without)'!H353</f>
        <v>4</v>
      </c>
      <c r="E427" s="4">
        <f>HLOOKUP($B$17,'combined (without)'!$K$2:$Q$450,'combined (without)'!R353,FALSE)</f>
        <v>4</v>
      </c>
      <c r="F427" s="4">
        <f t="shared" si="14"/>
        <v>4</v>
      </c>
      <c r="H427" s="4">
        <f t="shared" si="15"/>
        <v>-5</v>
      </c>
    </row>
    <row r="428" spans="2:8" x14ac:dyDescent="0.2">
      <c r="B428" s="4" t="str">
        <f>'combined (without)'!A354</f>
        <v>Epilepsy</v>
      </c>
      <c r="C428" s="4">
        <f>'combined (without)'!C354</f>
        <v>0.1284679</v>
      </c>
      <c r="D428" s="4">
        <f>'combined (without)'!H354</f>
        <v>4</v>
      </c>
      <c r="E428" s="4">
        <f>HLOOKUP($B$17,'combined (without)'!$K$2:$Q$450,'combined (without)'!R354,FALSE)</f>
        <v>4</v>
      </c>
      <c r="F428" s="4">
        <f t="shared" si="14"/>
        <v>4</v>
      </c>
      <c r="H428" s="4">
        <f t="shared" si="15"/>
        <v>-5</v>
      </c>
    </row>
    <row r="429" spans="2:8" x14ac:dyDescent="0.2">
      <c r="B429" s="4" t="str">
        <f>'combined (without)'!A355</f>
        <v>Epilepsy</v>
      </c>
      <c r="C429" s="4">
        <f>'combined (without)'!C355</f>
        <v>-1.2093119999999999</v>
      </c>
      <c r="D429" s="4">
        <f>'combined (without)'!H355</f>
        <v>4</v>
      </c>
      <c r="E429" s="4">
        <f>HLOOKUP($B$17,'combined (without)'!$K$2:$Q$450,'combined (without)'!R355,FALSE)</f>
        <v>4</v>
      </c>
      <c r="F429" s="4">
        <f t="shared" si="14"/>
        <v>4</v>
      </c>
      <c r="H429" s="4">
        <f t="shared" si="15"/>
        <v>-5</v>
      </c>
    </row>
    <row r="430" spans="2:8" x14ac:dyDescent="0.2">
      <c r="B430" s="4" t="str">
        <f>'combined (without)'!A356</f>
        <v>Epilepsy</v>
      </c>
      <c r="C430" s="4">
        <f>'combined (without)'!C356</f>
        <v>0.85031299999999999</v>
      </c>
      <c r="D430" s="4">
        <f>'combined (without)'!H356</f>
        <v>4</v>
      </c>
      <c r="E430" s="4">
        <f>HLOOKUP($B$17,'combined (without)'!$K$2:$Q$450,'combined (without)'!R356,FALSE)</f>
        <v>4</v>
      </c>
      <c r="F430" s="4">
        <f t="shared" si="14"/>
        <v>4</v>
      </c>
      <c r="H430" s="4">
        <f t="shared" si="15"/>
        <v>-5</v>
      </c>
    </row>
    <row r="431" spans="2:8" x14ac:dyDescent="0.2">
      <c r="B431" s="4" t="str">
        <f>'combined (without)'!A357</f>
        <v>Epilepsy</v>
      </c>
      <c r="C431" s="4">
        <f>'combined (without)'!C357</f>
        <v>-0.34981889999999999</v>
      </c>
      <c r="D431" s="4">
        <f>'combined (without)'!H357</f>
        <v>4</v>
      </c>
      <c r="E431" s="4">
        <f>HLOOKUP($B$17,'combined (without)'!$K$2:$Q$450,'combined (without)'!R357,FALSE)</f>
        <v>4</v>
      </c>
      <c r="F431" s="4">
        <f t="shared" si="14"/>
        <v>4</v>
      </c>
      <c r="H431" s="4">
        <f t="shared" si="15"/>
        <v>-5</v>
      </c>
    </row>
    <row r="432" spans="2:8" x14ac:dyDescent="0.2">
      <c r="B432" s="4" t="str">
        <f>'combined (without)'!A358</f>
        <v>Epilepsy</v>
      </c>
      <c r="C432" s="4">
        <f>'combined (without)'!C358</f>
        <v>-0.43270110000000001</v>
      </c>
      <c r="D432" s="4">
        <f>'combined (without)'!H358</f>
        <v>4</v>
      </c>
      <c r="E432" s="4">
        <f>HLOOKUP($B$17,'combined (without)'!$K$2:$Q$450,'combined (without)'!R358,FALSE)</f>
        <v>4</v>
      </c>
      <c r="F432" s="4">
        <f t="shared" si="14"/>
        <v>4</v>
      </c>
      <c r="H432" s="4">
        <f t="shared" si="15"/>
        <v>-5</v>
      </c>
    </row>
    <row r="433" spans="2:8" x14ac:dyDescent="0.2">
      <c r="B433" s="4" t="str">
        <f>'combined (without)'!A359</f>
        <v>Epilepsy</v>
      </c>
      <c r="C433" s="4">
        <f>'combined (without)'!C359</f>
        <v>0.39264529999999997</v>
      </c>
      <c r="D433" s="4">
        <f>'combined (without)'!H359</f>
        <v>4</v>
      </c>
      <c r="E433" s="4">
        <f>HLOOKUP($B$17,'combined (without)'!$K$2:$Q$450,'combined (without)'!R359,FALSE)</f>
        <v>4</v>
      </c>
      <c r="F433" s="4">
        <f t="shared" si="14"/>
        <v>4</v>
      </c>
      <c r="H433" s="4">
        <f t="shared" si="15"/>
        <v>-5</v>
      </c>
    </row>
    <row r="434" spans="2:8" x14ac:dyDescent="0.2">
      <c r="B434" s="4" t="str">
        <f>'combined (without)'!A360</f>
        <v>Epilepsy</v>
      </c>
      <c r="C434" s="4">
        <f>'combined (without)'!C360</f>
        <v>0.5075672</v>
      </c>
      <c r="D434" s="4">
        <f>'combined (without)'!H360</f>
        <v>4</v>
      </c>
      <c r="E434" s="4">
        <f>HLOOKUP($B$17,'combined (without)'!$K$2:$Q$450,'combined (without)'!R360,FALSE)</f>
        <v>0</v>
      </c>
      <c r="F434" s="4">
        <f t="shared" si="14"/>
        <v>-5</v>
      </c>
      <c r="H434" s="4">
        <f t="shared" si="15"/>
        <v>4</v>
      </c>
    </row>
    <row r="435" spans="2:8" x14ac:dyDescent="0.2">
      <c r="B435" s="4" t="str">
        <f>'combined (without)'!A361</f>
        <v>Epilepsy</v>
      </c>
      <c r="C435" s="4">
        <f>'combined (without)'!C361</f>
        <v>-1.9159200000000001</v>
      </c>
      <c r="D435" s="4">
        <f>'combined (without)'!H361</f>
        <v>4</v>
      </c>
      <c r="E435" s="4">
        <f>HLOOKUP($B$17,'combined (without)'!$K$2:$Q$450,'combined (without)'!R361,FALSE)</f>
        <v>0</v>
      </c>
      <c r="F435" s="4">
        <f t="shared" si="14"/>
        <v>-5</v>
      </c>
      <c r="H435" s="4">
        <f t="shared" si="15"/>
        <v>4</v>
      </c>
    </row>
    <row r="436" spans="2:8" x14ac:dyDescent="0.2">
      <c r="B436" s="4" t="str">
        <f>'combined (without)'!A362</f>
        <v>Epilepsy</v>
      </c>
      <c r="C436" s="4">
        <f>'combined (without)'!C362</f>
        <v>-0.30526419999999999</v>
      </c>
      <c r="D436" s="4">
        <f>'combined (without)'!H362</f>
        <v>4</v>
      </c>
      <c r="E436" s="4">
        <f>HLOOKUP($B$17,'combined (without)'!$K$2:$Q$450,'combined (without)'!R362,FALSE)</f>
        <v>0</v>
      </c>
      <c r="F436" s="4">
        <f t="shared" si="14"/>
        <v>-5</v>
      </c>
      <c r="H436" s="4">
        <f t="shared" si="15"/>
        <v>4</v>
      </c>
    </row>
    <row r="437" spans="2:8" x14ac:dyDescent="0.2">
      <c r="B437" s="4" t="str">
        <f>'combined (without)'!A363</f>
        <v>Epilepsy</v>
      </c>
      <c r="C437" s="4">
        <f>'combined (without)'!C363</f>
        <v>-0.13667019999999999</v>
      </c>
      <c r="D437" s="4">
        <f>'combined (without)'!H363</f>
        <v>4</v>
      </c>
      <c r="E437" s="4">
        <f>HLOOKUP($B$17,'combined (without)'!$K$2:$Q$450,'combined (without)'!R363,FALSE)</f>
        <v>0</v>
      </c>
      <c r="F437" s="4">
        <f t="shared" si="14"/>
        <v>-5</v>
      </c>
      <c r="H437" s="4">
        <f t="shared" si="15"/>
        <v>4</v>
      </c>
    </row>
    <row r="438" spans="2:8" x14ac:dyDescent="0.2">
      <c r="B438" s="4" t="str">
        <f>'combined (without)'!A364</f>
        <v>Epilepsy</v>
      </c>
      <c r="C438" s="4">
        <f>'combined (without)'!C364</f>
        <v>-1.3009809999999999</v>
      </c>
      <c r="D438" s="4">
        <f>'combined (without)'!H364</f>
        <v>4</v>
      </c>
      <c r="E438" s="4">
        <f>HLOOKUP($B$17,'combined (without)'!$K$2:$Q$450,'combined (without)'!R364,FALSE)</f>
        <v>0</v>
      </c>
      <c r="F438" s="4">
        <f t="shared" si="14"/>
        <v>-5</v>
      </c>
      <c r="H438" s="4">
        <f t="shared" si="15"/>
        <v>4</v>
      </c>
    </row>
    <row r="439" spans="2:8" x14ac:dyDescent="0.2">
      <c r="B439" s="4" t="str">
        <f>'combined (without)'!A365</f>
        <v>Epilepsy</v>
      </c>
      <c r="C439" s="4">
        <f>'combined (without)'!C365</f>
        <v>0.65486460000000002</v>
      </c>
      <c r="D439" s="4">
        <f>'combined (without)'!H365</f>
        <v>4</v>
      </c>
      <c r="E439" s="4">
        <f>HLOOKUP($B$17,'combined (without)'!$K$2:$Q$450,'combined (without)'!R365,FALSE)</f>
        <v>0</v>
      </c>
      <c r="F439" s="4">
        <f t="shared" si="14"/>
        <v>-5</v>
      </c>
      <c r="H439" s="4">
        <f t="shared" si="15"/>
        <v>4</v>
      </c>
    </row>
    <row r="440" spans="2:8" x14ac:dyDescent="0.2">
      <c r="B440" s="4" t="str">
        <f>'combined (without)'!A366</f>
        <v>Epilepsy</v>
      </c>
      <c r="C440" s="4">
        <f>'combined (without)'!C366</f>
        <v>-0.83390229999999999</v>
      </c>
      <c r="D440" s="4">
        <f>'combined (without)'!H366</f>
        <v>4</v>
      </c>
      <c r="E440" s="4">
        <f>HLOOKUP($B$17,'combined (without)'!$K$2:$Q$450,'combined (without)'!R366,FALSE)</f>
        <v>0</v>
      </c>
      <c r="F440" s="4">
        <f t="shared" si="14"/>
        <v>-5</v>
      </c>
      <c r="H440" s="4">
        <f t="shared" si="15"/>
        <v>4</v>
      </c>
    </row>
    <row r="441" spans="2:8" x14ac:dyDescent="0.2">
      <c r="B441" s="4" t="str">
        <f>'combined (without)'!A367</f>
        <v>Epilepsy</v>
      </c>
      <c r="C441" s="4">
        <f>'combined (without)'!C367</f>
        <v>-1.3571089999999999</v>
      </c>
      <c r="D441" s="4">
        <f>'combined (without)'!H367</f>
        <v>4</v>
      </c>
      <c r="E441" s="4">
        <f>HLOOKUP($B$17,'combined (without)'!$K$2:$Q$450,'combined (without)'!R367,FALSE)</f>
        <v>0</v>
      </c>
      <c r="F441" s="4">
        <f t="shared" si="14"/>
        <v>-5</v>
      </c>
      <c r="H441" s="4">
        <f t="shared" si="15"/>
        <v>4</v>
      </c>
    </row>
    <row r="442" spans="2:8" x14ac:dyDescent="0.2">
      <c r="B442" s="4" t="str">
        <f>'combined (without)'!A368</f>
        <v>Epilepsy</v>
      </c>
      <c r="C442" s="4">
        <f>'combined (without)'!C368</f>
        <v>-1.6755720000000001</v>
      </c>
      <c r="D442" s="4">
        <f>'combined (without)'!H368</f>
        <v>4</v>
      </c>
      <c r="E442" s="4">
        <f>HLOOKUP($B$17,'combined (without)'!$K$2:$Q$450,'combined (without)'!R368,FALSE)</f>
        <v>0</v>
      </c>
      <c r="F442" s="4">
        <f t="shared" si="14"/>
        <v>-5</v>
      </c>
      <c r="H442" s="4">
        <f t="shared" si="15"/>
        <v>4</v>
      </c>
    </row>
    <row r="443" spans="2:8" x14ac:dyDescent="0.2">
      <c r="B443" s="4" t="str">
        <f>'combined (without)'!A369</f>
        <v>Epilepsy</v>
      </c>
      <c r="C443" s="4">
        <f>'combined (without)'!C369</f>
        <v>1.3035350000000001</v>
      </c>
      <c r="D443" s="4">
        <f>'combined (without)'!H369</f>
        <v>4</v>
      </c>
      <c r="E443" s="4">
        <f>HLOOKUP($B$17,'combined (without)'!$K$2:$Q$450,'combined (without)'!R369,FALSE)</f>
        <v>0</v>
      </c>
      <c r="F443" s="4">
        <f t="shared" si="14"/>
        <v>-5</v>
      </c>
      <c r="H443" s="4">
        <f t="shared" si="15"/>
        <v>4</v>
      </c>
    </row>
    <row r="444" spans="2:8" x14ac:dyDescent="0.2">
      <c r="B444" s="4" t="str">
        <f>'combined (without)'!A370</f>
        <v>Epilepsy</v>
      </c>
      <c r="C444" s="4">
        <f>'combined (without)'!C370</f>
        <v>1.7685200000000001</v>
      </c>
      <c r="D444" s="4">
        <f>'combined (without)'!H370</f>
        <v>4</v>
      </c>
      <c r="E444" s="4">
        <f>HLOOKUP($B$17,'combined (without)'!$K$2:$Q$450,'combined (without)'!R370,FALSE)</f>
        <v>0</v>
      </c>
      <c r="F444" s="4">
        <f t="shared" si="14"/>
        <v>-5</v>
      </c>
      <c r="H444" s="4">
        <f t="shared" si="15"/>
        <v>4</v>
      </c>
    </row>
    <row r="445" spans="2:8" x14ac:dyDescent="0.2">
      <c r="B445" s="4" t="str">
        <f>'combined (without)'!A371</f>
        <v>Epilepsy</v>
      </c>
      <c r="C445" s="4">
        <f>'combined (without)'!C371</f>
        <v>1.3923350000000001</v>
      </c>
      <c r="D445" s="4">
        <f>'combined (without)'!H371</f>
        <v>4</v>
      </c>
      <c r="E445" s="4">
        <f>HLOOKUP($B$17,'combined (without)'!$K$2:$Q$450,'combined (without)'!R371,FALSE)</f>
        <v>0</v>
      </c>
      <c r="F445" s="4">
        <f t="shared" si="14"/>
        <v>-5</v>
      </c>
      <c r="H445" s="4">
        <f t="shared" si="15"/>
        <v>4</v>
      </c>
    </row>
    <row r="446" spans="2:8" x14ac:dyDescent="0.2">
      <c r="B446" s="4" t="str">
        <f>'combined (without)'!A372</f>
        <v>Epilepsy</v>
      </c>
      <c r="C446" s="4">
        <f>'combined (without)'!C372</f>
        <v>0.82124129999999995</v>
      </c>
      <c r="D446" s="4">
        <f>'combined (without)'!H372</f>
        <v>4</v>
      </c>
      <c r="E446" s="4">
        <f>HLOOKUP($B$17,'combined (without)'!$K$2:$Q$450,'combined (without)'!R372,FALSE)</f>
        <v>0</v>
      </c>
      <c r="F446" s="4">
        <f t="shared" si="14"/>
        <v>-5</v>
      </c>
      <c r="H446" s="4">
        <f t="shared" si="15"/>
        <v>4</v>
      </c>
    </row>
    <row r="447" spans="2:8" x14ac:dyDescent="0.2">
      <c r="B447" s="4" t="str">
        <f>'combined (without)'!A373</f>
        <v>Epilepsy</v>
      </c>
      <c r="C447" s="4">
        <f>'combined (without)'!C373</f>
        <v>1.3828009999999999</v>
      </c>
      <c r="D447" s="4">
        <f>'combined (without)'!H373</f>
        <v>4</v>
      </c>
      <c r="E447" s="4">
        <f>HLOOKUP($B$17,'combined (without)'!$K$2:$Q$450,'combined (without)'!R373,FALSE)</f>
        <v>0</v>
      </c>
      <c r="F447" s="4">
        <f t="shared" si="14"/>
        <v>-5</v>
      </c>
      <c r="H447" s="4">
        <f t="shared" si="15"/>
        <v>4</v>
      </c>
    </row>
    <row r="448" spans="2:8" x14ac:dyDescent="0.2">
      <c r="B448" s="4" t="str">
        <f>'combined (without)'!A374</f>
        <v>Epilepsy</v>
      </c>
      <c r="C448" s="4">
        <f>'combined (without)'!C374</f>
        <v>5.2734900000000001E-2</v>
      </c>
      <c r="D448" s="4">
        <f>'combined (without)'!H374</f>
        <v>4</v>
      </c>
      <c r="E448" s="4">
        <f>HLOOKUP($B$17,'combined (without)'!$K$2:$Q$450,'combined (without)'!R374,FALSE)</f>
        <v>0</v>
      </c>
      <c r="F448" s="4">
        <f t="shared" si="14"/>
        <v>-5</v>
      </c>
      <c r="H448" s="4">
        <f t="shared" si="15"/>
        <v>4</v>
      </c>
    </row>
    <row r="449" spans="2:8" x14ac:dyDescent="0.2">
      <c r="B449" s="4" t="str">
        <f>'combined (without)'!A375</f>
        <v>Epilepsy</v>
      </c>
      <c r="C449" s="4">
        <f>'combined (without)'!C375</f>
        <v>2.605467</v>
      </c>
      <c r="D449" s="4">
        <f>'combined (without)'!H375</f>
        <v>4</v>
      </c>
      <c r="E449" s="4">
        <f>HLOOKUP($B$17,'combined (without)'!$K$2:$Q$450,'combined (without)'!R375,FALSE)</f>
        <v>0</v>
      </c>
      <c r="F449" s="4">
        <f t="shared" si="14"/>
        <v>-5</v>
      </c>
      <c r="H449" s="4">
        <f t="shared" si="15"/>
        <v>4</v>
      </c>
    </row>
    <row r="450" spans="2:8" x14ac:dyDescent="0.2">
      <c r="B450" s="4" t="str">
        <f>'combined (without)'!A376</f>
        <v>Epilepsy</v>
      </c>
      <c r="C450" s="4">
        <f>'combined (without)'!C376</f>
        <v>-0.31610440000000001</v>
      </c>
      <c r="D450" s="4">
        <f>'combined (without)'!H376</f>
        <v>4</v>
      </c>
      <c r="E450" s="4">
        <f>HLOOKUP($B$17,'combined (without)'!$K$2:$Q$450,'combined (without)'!R376,FALSE)</f>
        <v>0</v>
      </c>
      <c r="F450" s="4">
        <f t="shared" si="14"/>
        <v>-5</v>
      </c>
      <c r="H450" s="4">
        <f t="shared" si="15"/>
        <v>4</v>
      </c>
    </row>
    <row r="451" spans="2:8" x14ac:dyDescent="0.2">
      <c r="B451" s="4" t="str">
        <f>'combined (without)'!A377</f>
        <v>Epilepsy</v>
      </c>
      <c r="C451" s="4">
        <f>'combined (without)'!C377</f>
        <v>1.178461</v>
      </c>
      <c r="D451" s="4">
        <f>'combined (without)'!H377</f>
        <v>4</v>
      </c>
      <c r="E451" s="4">
        <f>HLOOKUP($B$17,'combined (without)'!$K$2:$Q$450,'combined (without)'!R377,FALSE)</f>
        <v>0</v>
      </c>
      <c r="F451" s="4">
        <f t="shared" si="14"/>
        <v>-5</v>
      </c>
      <c r="H451" s="4">
        <f t="shared" si="15"/>
        <v>4</v>
      </c>
    </row>
    <row r="452" spans="2:8" x14ac:dyDescent="0.2">
      <c r="B452" s="4" t="str">
        <f>'combined (without)'!A378</f>
        <v>Epilepsy</v>
      </c>
      <c r="C452" s="4">
        <f>'combined (without)'!C378</f>
        <v>1.4088699999999999E-2</v>
      </c>
      <c r="D452" s="4">
        <f>'combined (without)'!H378</f>
        <v>4</v>
      </c>
      <c r="E452" s="4">
        <f>HLOOKUP($B$17,'combined (without)'!$K$2:$Q$450,'combined (without)'!R378,FALSE)</f>
        <v>0</v>
      </c>
      <c r="F452" s="4">
        <f t="shared" si="14"/>
        <v>-5</v>
      </c>
      <c r="H452" s="4">
        <f t="shared" si="15"/>
        <v>4</v>
      </c>
    </row>
    <row r="453" spans="2:8" x14ac:dyDescent="0.2">
      <c r="B453" s="4" t="str">
        <f>'combined (without)'!A379</f>
        <v>Epilepsy</v>
      </c>
      <c r="C453" s="4">
        <f>'combined (without)'!C379</f>
        <v>-0.36222539999999998</v>
      </c>
      <c r="D453" s="4">
        <f>'combined (without)'!H379</f>
        <v>4</v>
      </c>
      <c r="E453" s="4">
        <f>HLOOKUP($B$17,'combined (without)'!$K$2:$Q$450,'combined (without)'!R379,FALSE)</f>
        <v>0</v>
      </c>
      <c r="F453" s="4">
        <f t="shared" si="14"/>
        <v>-5</v>
      </c>
      <c r="H453" s="4">
        <f t="shared" si="15"/>
        <v>4</v>
      </c>
    </row>
    <row r="454" spans="2:8" x14ac:dyDescent="0.2">
      <c r="B454" s="4" t="str">
        <f>'combined (without)'!A380</f>
        <v>Epilepsy</v>
      </c>
      <c r="C454" s="4">
        <f>'combined (without)'!C380</f>
        <v>-1.3340299999999999E-2</v>
      </c>
      <c r="D454" s="4">
        <f>'combined (without)'!H380</f>
        <v>4</v>
      </c>
      <c r="E454" s="4">
        <f>HLOOKUP($B$17,'combined (without)'!$K$2:$Q$450,'combined (without)'!R380,FALSE)</f>
        <v>0</v>
      </c>
      <c r="F454" s="4">
        <f t="shared" si="14"/>
        <v>-5</v>
      </c>
      <c r="H454" s="4">
        <f t="shared" si="15"/>
        <v>4</v>
      </c>
    </row>
    <row r="455" spans="2:8" x14ac:dyDescent="0.2">
      <c r="B455" s="4" t="str">
        <f>'combined (without)'!A381</f>
        <v>Epilepsy</v>
      </c>
      <c r="C455" s="4">
        <f>'combined (without)'!C381</f>
        <v>-0.44524920000000001</v>
      </c>
      <c r="D455" s="4">
        <f>'combined (without)'!H381</f>
        <v>4</v>
      </c>
      <c r="E455" s="4">
        <f>HLOOKUP($B$17,'combined (without)'!$K$2:$Q$450,'combined (without)'!R381,FALSE)</f>
        <v>0</v>
      </c>
      <c r="F455" s="4">
        <f t="shared" si="14"/>
        <v>-5</v>
      </c>
      <c r="H455" s="4">
        <f t="shared" si="15"/>
        <v>4</v>
      </c>
    </row>
    <row r="456" spans="2:8" x14ac:dyDescent="0.2">
      <c r="B456" s="4" t="str">
        <f>'combined (without)'!A382</f>
        <v>Epilepsy</v>
      </c>
      <c r="C456" s="4">
        <f>'combined (without)'!C382</f>
        <v>2.0800300000000001E-2</v>
      </c>
      <c r="D456" s="4">
        <f>'combined (without)'!H382</f>
        <v>4</v>
      </c>
      <c r="E456" s="4">
        <f>HLOOKUP($B$17,'combined (without)'!$K$2:$Q$450,'combined (without)'!R382,FALSE)</f>
        <v>0</v>
      </c>
      <c r="F456" s="4">
        <f t="shared" si="14"/>
        <v>-5</v>
      </c>
      <c r="H456" s="4">
        <f t="shared" si="15"/>
        <v>4</v>
      </c>
    </row>
    <row r="457" spans="2:8" x14ac:dyDescent="0.2">
      <c r="B457" s="4" t="str">
        <f>'combined (without)'!A383</f>
        <v>Epilepsy</v>
      </c>
      <c r="C457" s="4">
        <f>'combined (without)'!C383</f>
        <v>0.14357049999999999</v>
      </c>
      <c r="D457" s="4">
        <f>'combined (without)'!H383</f>
        <v>4</v>
      </c>
      <c r="E457" s="4">
        <f>HLOOKUP($B$17,'combined (without)'!$K$2:$Q$450,'combined (without)'!R383,FALSE)</f>
        <v>0</v>
      </c>
      <c r="F457" s="4">
        <f t="shared" si="14"/>
        <v>-5</v>
      </c>
      <c r="H457" s="4">
        <f t="shared" si="15"/>
        <v>4</v>
      </c>
    </row>
    <row r="458" spans="2:8" x14ac:dyDescent="0.2">
      <c r="B458" s="4" t="str">
        <f>'combined (without)'!A384</f>
        <v>Epilepsy</v>
      </c>
      <c r="C458" s="4">
        <f>'combined (without)'!C384</f>
        <v>-0.50071840000000001</v>
      </c>
      <c r="D458" s="4">
        <f>'combined (without)'!H384</f>
        <v>4</v>
      </c>
      <c r="E458" s="4">
        <f>HLOOKUP($B$17,'combined (without)'!$K$2:$Q$450,'combined (without)'!R384,FALSE)</f>
        <v>0</v>
      </c>
      <c r="F458" s="4">
        <f t="shared" si="14"/>
        <v>-5</v>
      </c>
      <c r="H458" s="4">
        <f t="shared" si="15"/>
        <v>4</v>
      </c>
    </row>
    <row r="459" spans="2:8" x14ac:dyDescent="0.2">
      <c r="B459" s="4" t="str">
        <f>'combined (without)'!A385</f>
        <v>Epilepsy</v>
      </c>
      <c r="C459" s="4">
        <f>'combined (without)'!C385</f>
        <v>-0.76102530000000002</v>
      </c>
      <c r="D459" s="4">
        <f>'combined (without)'!H385</f>
        <v>4</v>
      </c>
      <c r="E459" s="4">
        <f>HLOOKUP($B$17,'combined (without)'!$K$2:$Q$450,'combined (without)'!R385,FALSE)</f>
        <v>0</v>
      </c>
      <c r="F459" s="4">
        <f t="shared" si="14"/>
        <v>-5</v>
      </c>
      <c r="H459" s="4">
        <f t="shared" si="15"/>
        <v>4</v>
      </c>
    </row>
    <row r="460" spans="2:8" x14ac:dyDescent="0.2">
      <c r="B460" s="4" t="str">
        <f>'combined (without)'!A386</f>
        <v>Epilepsy</v>
      </c>
      <c r="C460" s="4">
        <f>'combined (without)'!C386</f>
        <v>-1.5971109999999999</v>
      </c>
      <c r="D460" s="4">
        <f>'combined (without)'!H386</f>
        <v>4</v>
      </c>
      <c r="E460" s="4">
        <f>HLOOKUP($B$17,'combined (without)'!$K$2:$Q$450,'combined (without)'!R386,FALSE)</f>
        <v>0</v>
      </c>
      <c r="F460" s="4">
        <f t="shared" si="14"/>
        <v>-5</v>
      </c>
      <c r="H460" s="4">
        <f t="shared" si="15"/>
        <v>4</v>
      </c>
    </row>
    <row r="461" spans="2:8" x14ac:dyDescent="0.2">
      <c r="B461" s="4" t="str">
        <f>'combined (without)'!A387</f>
        <v>DM</v>
      </c>
      <c r="C461" s="4">
        <f>'combined (without)'!C387</f>
        <v>1.6682440000000001</v>
      </c>
      <c r="D461" s="4">
        <f>'combined (without)'!H387</f>
        <v>10</v>
      </c>
      <c r="E461" s="4">
        <f>HLOOKUP($B$17,'combined (without)'!$K$2:$Q$450,'combined (without)'!R387,FALSE)</f>
        <v>0</v>
      </c>
      <c r="F461" s="4">
        <f t="shared" si="14"/>
        <v>-5</v>
      </c>
      <c r="H461" s="4">
        <f t="shared" si="15"/>
        <v>10</v>
      </c>
    </row>
    <row r="462" spans="2:8" x14ac:dyDescent="0.2">
      <c r="B462" s="4" t="str">
        <f>'combined (without)'!A388</f>
        <v>DM</v>
      </c>
      <c r="C462" s="4">
        <f>'combined (without)'!C388</f>
        <v>-1.5999049999999999</v>
      </c>
      <c r="D462" s="4">
        <f>'combined (without)'!H388</f>
        <v>10</v>
      </c>
      <c r="E462" s="4">
        <f>HLOOKUP($B$17,'combined (without)'!$K$2:$Q$450,'combined (without)'!R388,FALSE)</f>
        <v>0</v>
      </c>
      <c r="F462" s="4">
        <f t="shared" ref="F462:F524" si="16">IF(E462=0,-5,E462)</f>
        <v>-5</v>
      </c>
      <c r="H462" s="4">
        <f t="shared" ref="H462:H524" si="17">IF(F462=-5,D462,-5)</f>
        <v>10</v>
      </c>
    </row>
    <row r="463" spans="2:8" x14ac:dyDescent="0.2">
      <c r="B463" s="4" t="str">
        <f>'combined (without)'!A389</f>
        <v>DM</v>
      </c>
      <c r="C463" s="4">
        <f>'combined (without)'!C389</f>
        <v>0.262239</v>
      </c>
      <c r="D463" s="4">
        <f>'combined (without)'!H389</f>
        <v>10</v>
      </c>
      <c r="E463" s="4">
        <f>HLOOKUP($B$17,'combined (without)'!$K$2:$Q$450,'combined (without)'!R389,FALSE)</f>
        <v>0</v>
      </c>
      <c r="F463" s="4">
        <f t="shared" si="16"/>
        <v>-5</v>
      </c>
      <c r="H463" s="4">
        <f t="shared" si="17"/>
        <v>10</v>
      </c>
    </row>
    <row r="464" spans="2:8" x14ac:dyDescent="0.2">
      <c r="B464" s="4" t="str">
        <f>'combined (without)'!A390</f>
        <v>DM</v>
      </c>
      <c r="C464" s="4">
        <f>'combined (without)'!C390</f>
        <v>1.4896780000000001</v>
      </c>
      <c r="D464" s="4">
        <f>'combined (without)'!H390</f>
        <v>10</v>
      </c>
      <c r="E464" s="4">
        <f>HLOOKUP($B$17,'combined (without)'!$K$2:$Q$450,'combined (without)'!R390,FALSE)</f>
        <v>0</v>
      </c>
      <c r="F464" s="4">
        <f t="shared" si="16"/>
        <v>-5</v>
      </c>
      <c r="H464" s="4">
        <f t="shared" si="17"/>
        <v>10</v>
      </c>
    </row>
    <row r="465" spans="2:8" x14ac:dyDescent="0.2">
      <c r="B465" s="4" t="str">
        <f>'combined (without)'!A391</f>
        <v>DM</v>
      </c>
      <c r="C465" s="4">
        <f>'combined (without)'!C391</f>
        <v>-0.27164349999999998</v>
      </c>
      <c r="D465" s="4">
        <f>'combined (without)'!H391</f>
        <v>10</v>
      </c>
      <c r="E465" s="4">
        <f>HLOOKUP($B$17,'combined (without)'!$K$2:$Q$450,'combined (without)'!R391,FALSE)</f>
        <v>0</v>
      </c>
      <c r="F465" s="4">
        <f t="shared" si="16"/>
        <v>-5</v>
      </c>
      <c r="H465" s="4">
        <f t="shared" si="17"/>
        <v>10</v>
      </c>
    </row>
    <row r="466" spans="2:8" x14ac:dyDescent="0.2">
      <c r="B466" s="4" t="str">
        <f>'combined (without)'!A392</f>
        <v>DM</v>
      </c>
      <c r="C466" s="4">
        <f>'combined (without)'!C392</f>
        <v>0.73895339999999998</v>
      </c>
      <c r="D466" s="4">
        <f>'combined (without)'!H392</f>
        <v>10</v>
      </c>
      <c r="E466" s="4">
        <f>HLOOKUP($B$17,'combined (without)'!$K$2:$Q$450,'combined (without)'!R392,FALSE)</f>
        <v>0</v>
      </c>
      <c r="F466" s="4">
        <f t="shared" si="16"/>
        <v>-5</v>
      </c>
      <c r="H466" s="4">
        <f t="shared" si="17"/>
        <v>10</v>
      </c>
    </row>
    <row r="467" spans="2:8" x14ac:dyDescent="0.2">
      <c r="B467" s="4" t="str">
        <f>'combined (without)'!A393</f>
        <v>DM</v>
      </c>
      <c r="C467" s="4">
        <f>'combined (without)'!C393</f>
        <v>0.68543259999999995</v>
      </c>
      <c r="D467" s="4">
        <f>'combined (without)'!H393</f>
        <v>10</v>
      </c>
      <c r="E467" s="4">
        <f>HLOOKUP($B$17,'combined (without)'!$K$2:$Q$450,'combined (without)'!R393,FALSE)</f>
        <v>0</v>
      </c>
      <c r="F467" s="4">
        <f t="shared" si="16"/>
        <v>-5</v>
      </c>
      <c r="H467" s="4">
        <f t="shared" si="17"/>
        <v>10</v>
      </c>
    </row>
    <row r="468" spans="2:8" x14ac:dyDescent="0.2">
      <c r="B468" s="4" t="str">
        <f>'combined (without)'!A394</f>
        <v>DM</v>
      </c>
      <c r="C468" s="4">
        <f>'combined (without)'!C394</f>
        <v>0.1176851</v>
      </c>
      <c r="D468" s="4">
        <f>'combined (without)'!H394</f>
        <v>10</v>
      </c>
      <c r="E468" s="4">
        <f>HLOOKUP($B$17,'combined (without)'!$K$2:$Q$450,'combined (without)'!R394,FALSE)</f>
        <v>0</v>
      </c>
      <c r="F468" s="4">
        <f t="shared" si="16"/>
        <v>-5</v>
      </c>
      <c r="H468" s="4">
        <f t="shared" si="17"/>
        <v>10</v>
      </c>
    </row>
    <row r="469" spans="2:8" x14ac:dyDescent="0.2">
      <c r="B469" s="4" t="str">
        <f>'combined (without)'!A395</f>
        <v>DM</v>
      </c>
      <c r="C469" s="4">
        <f>'combined (without)'!C395</f>
        <v>0.69863799999999998</v>
      </c>
      <c r="D469" s="4">
        <f>'combined (without)'!H395</f>
        <v>10</v>
      </c>
      <c r="E469" s="4">
        <f>HLOOKUP($B$17,'combined (without)'!$K$2:$Q$450,'combined (without)'!R395,FALSE)</f>
        <v>0</v>
      </c>
      <c r="F469" s="4">
        <f t="shared" si="16"/>
        <v>-5</v>
      </c>
      <c r="H469" s="4">
        <f t="shared" si="17"/>
        <v>10</v>
      </c>
    </row>
    <row r="470" spans="2:8" x14ac:dyDescent="0.2">
      <c r="B470" s="4" t="str">
        <f>'combined (without)'!A396</f>
        <v>DM</v>
      </c>
      <c r="C470" s="4">
        <f>'combined (without)'!C396</f>
        <v>1.145626</v>
      </c>
      <c r="D470" s="4">
        <f>'combined (without)'!H396</f>
        <v>10</v>
      </c>
      <c r="E470" s="4">
        <f>HLOOKUP($B$17,'combined (without)'!$K$2:$Q$450,'combined (without)'!R396,FALSE)</f>
        <v>0</v>
      </c>
      <c r="F470" s="4">
        <f t="shared" si="16"/>
        <v>-5</v>
      </c>
      <c r="H470" s="4">
        <f t="shared" si="17"/>
        <v>10</v>
      </c>
    </row>
    <row r="471" spans="2:8" x14ac:dyDescent="0.2">
      <c r="B471" s="4" t="str">
        <f>'combined (without)'!A397</f>
        <v>DM</v>
      </c>
      <c r="C471" s="4">
        <f>'combined (without)'!C397</f>
        <v>0.63590740000000001</v>
      </c>
      <c r="D471" s="4">
        <f>'combined (without)'!H397</f>
        <v>10</v>
      </c>
      <c r="E471" s="4">
        <f>HLOOKUP($B$17,'combined (without)'!$K$2:$Q$450,'combined (without)'!R397,FALSE)</f>
        <v>0</v>
      </c>
      <c r="F471" s="4">
        <f t="shared" si="16"/>
        <v>-5</v>
      </c>
      <c r="H471" s="4">
        <f t="shared" si="17"/>
        <v>10</v>
      </c>
    </row>
    <row r="472" spans="2:8" x14ac:dyDescent="0.2">
      <c r="B472" s="4" t="str">
        <f>'combined (without)'!A398</f>
        <v>DM</v>
      </c>
      <c r="C472" s="4">
        <f>'combined (without)'!C398</f>
        <v>1.6793549999999999</v>
      </c>
      <c r="D472" s="4">
        <f>'combined (without)'!H398</f>
        <v>10</v>
      </c>
      <c r="E472" s="4">
        <f>HLOOKUP($B$17,'combined (without)'!$K$2:$Q$450,'combined (without)'!R398,FALSE)</f>
        <v>0</v>
      </c>
      <c r="F472" s="4">
        <f t="shared" si="16"/>
        <v>-5</v>
      </c>
      <c r="H472" s="4">
        <f t="shared" si="17"/>
        <v>10</v>
      </c>
    </row>
    <row r="473" spans="2:8" x14ac:dyDescent="0.2">
      <c r="B473" s="4" t="str">
        <f>'combined (without)'!A399</f>
        <v>DM</v>
      </c>
      <c r="C473" s="4">
        <f>'combined (without)'!C399</f>
        <v>1.4521409999999999</v>
      </c>
      <c r="D473" s="4">
        <f>'combined (without)'!H399</f>
        <v>10</v>
      </c>
      <c r="E473" s="4">
        <f>HLOOKUP($B$17,'combined (without)'!$K$2:$Q$450,'combined (without)'!R399,FALSE)</f>
        <v>0</v>
      </c>
      <c r="F473" s="4">
        <f t="shared" si="16"/>
        <v>-5</v>
      </c>
      <c r="H473" s="4">
        <f t="shared" si="17"/>
        <v>10</v>
      </c>
    </row>
    <row r="474" spans="2:8" x14ac:dyDescent="0.2">
      <c r="B474" s="4" t="str">
        <f>'combined (without)'!A400</f>
        <v>DM</v>
      </c>
      <c r="C474" s="4">
        <f>'combined (without)'!C400</f>
        <v>0.65281239999999996</v>
      </c>
      <c r="D474" s="4">
        <f>'combined (without)'!H400</f>
        <v>10</v>
      </c>
      <c r="E474" s="4">
        <f>HLOOKUP($B$17,'combined (without)'!$K$2:$Q$450,'combined (without)'!R400,FALSE)</f>
        <v>0</v>
      </c>
      <c r="F474" s="4">
        <f t="shared" si="16"/>
        <v>-5</v>
      </c>
      <c r="H474" s="4">
        <f t="shared" si="17"/>
        <v>10</v>
      </c>
    </row>
    <row r="475" spans="2:8" x14ac:dyDescent="0.2">
      <c r="B475" s="4" t="str">
        <f>'combined (without)'!A401</f>
        <v>DM</v>
      </c>
      <c r="C475" s="4">
        <f>'combined (without)'!C401</f>
        <v>1.607367</v>
      </c>
      <c r="D475" s="4">
        <f>'combined (without)'!H401</f>
        <v>10</v>
      </c>
      <c r="E475" s="4">
        <f>HLOOKUP($B$17,'combined (without)'!$K$2:$Q$450,'combined (without)'!R401,FALSE)</f>
        <v>0</v>
      </c>
      <c r="F475" s="4">
        <f t="shared" si="16"/>
        <v>-5</v>
      </c>
      <c r="H475" s="4">
        <f t="shared" si="17"/>
        <v>10</v>
      </c>
    </row>
    <row r="476" spans="2:8" x14ac:dyDescent="0.2">
      <c r="B476" s="4" t="str">
        <f>'combined (without)'!A402</f>
        <v>DM</v>
      </c>
      <c r="C476" s="4">
        <f>'combined (without)'!C402</f>
        <v>0.63621280000000002</v>
      </c>
      <c r="D476" s="4">
        <f>'combined (without)'!H402</f>
        <v>10</v>
      </c>
      <c r="E476" s="4">
        <f>HLOOKUP($B$17,'combined (without)'!$K$2:$Q$450,'combined (without)'!R402,FALSE)</f>
        <v>0</v>
      </c>
      <c r="F476" s="4">
        <f t="shared" si="16"/>
        <v>-5</v>
      </c>
      <c r="H476" s="4">
        <f t="shared" si="17"/>
        <v>10</v>
      </c>
    </row>
    <row r="477" spans="2:8" x14ac:dyDescent="0.2">
      <c r="B477" s="4" t="str">
        <f>'combined (without)'!A403</f>
        <v>DM</v>
      </c>
      <c r="C477" s="4">
        <f>'combined (without)'!C403</f>
        <v>-0.70702509999999996</v>
      </c>
      <c r="D477" s="4">
        <f>'combined (without)'!H403</f>
        <v>10</v>
      </c>
      <c r="E477" s="4">
        <f>HLOOKUP($B$17,'combined (without)'!$K$2:$Q$450,'combined (without)'!R403,FALSE)</f>
        <v>0</v>
      </c>
      <c r="F477" s="4">
        <f t="shared" si="16"/>
        <v>-5</v>
      </c>
      <c r="H477" s="4">
        <f t="shared" si="17"/>
        <v>10</v>
      </c>
    </row>
    <row r="478" spans="2:8" x14ac:dyDescent="0.2">
      <c r="B478" s="4" t="str">
        <f>'combined (without)'!A404</f>
        <v>DM</v>
      </c>
      <c r="C478" s="4">
        <f>'combined (without)'!C404</f>
        <v>-0.50326649999999995</v>
      </c>
      <c r="D478" s="4">
        <f>'combined (without)'!H404</f>
        <v>10</v>
      </c>
      <c r="E478" s="4">
        <f>HLOOKUP($B$17,'combined (without)'!$K$2:$Q$450,'combined (without)'!R404,FALSE)</f>
        <v>0</v>
      </c>
      <c r="F478" s="4">
        <f t="shared" si="16"/>
        <v>-5</v>
      </c>
      <c r="H478" s="4">
        <f t="shared" si="17"/>
        <v>10</v>
      </c>
    </row>
    <row r="479" spans="2:8" x14ac:dyDescent="0.2">
      <c r="B479" s="4" t="str">
        <f>'combined (without)'!A405</f>
        <v>DM</v>
      </c>
      <c r="C479" s="4">
        <f>'combined (without)'!C405</f>
        <v>-6.66051E-2</v>
      </c>
      <c r="D479" s="4">
        <f>'combined (without)'!H405</f>
        <v>10</v>
      </c>
      <c r="E479" s="4">
        <f>HLOOKUP($B$17,'combined (without)'!$K$2:$Q$450,'combined (without)'!R405,FALSE)</f>
        <v>0</v>
      </c>
      <c r="F479" s="4">
        <f t="shared" si="16"/>
        <v>-5</v>
      </c>
      <c r="H479" s="4">
        <f t="shared" si="17"/>
        <v>10</v>
      </c>
    </row>
    <row r="480" spans="2:8" x14ac:dyDescent="0.2">
      <c r="B480" s="4" t="str">
        <f>'combined (without)'!A406</f>
        <v>DM</v>
      </c>
      <c r="C480" s="4">
        <f>'combined (without)'!C406</f>
        <v>1.334012</v>
      </c>
      <c r="D480" s="4">
        <f>'combined (without)'!H406</f>
        <v>10</v>
      </c>
      <c r="E480" s="4">
        <f>HLOOKUP($B$17,'combined (without)'!$K$2:$Q$450,'combined (without)'!R406,FALSE)</f>
        <v>0</v>
      </c>
      <c r="F480" s="4">
        <f t="shared" si="16"/>
        <v>-5</v>
      </c>
      <c r="H480" s="4">
        <f t="shared" si="17"/>
        <v>10</v>
      </c>
    </row>
    <row r="481" spans="2:8" x14ac:dyDescent="0.2">
      <c r="B481" s="4" t="str">
        <f>'combined (without)'!A407</f>
        <v>DM</v>
      </c>
      <c r="C481" s="4">
        <f>'combined (without)'!C407</f>
        <v>1.4760340000000001</v>
      </c>
      <c r="D481" s="4">
        <f>'combined (without)'!H407</f>
        <v>10</v>
      </c>
      <c r="E481" s="4">
        <f>HLOOKUP($B$17,'combined (without)'!$K$2:$Q$450,'combined (without)'!R407,FALSE)</f>
        <v>0</v>
      </c>
      <c r="F481" s="4">
        <f t="shared" si="16"/>
        <v>-5</v>
      </c>
      <c r="H481" s="4">
        <f t="shared" si="17"/>
        <v>10</v>
      </c>
    </row>
    <row r="482" spans="2:8" x14ac:dyDescent="0.2">
      <c r="B482" s="4" t="str">
        <f>'combined (without)'!A408</f>
        <v>DM</v>
      </c>
      <c r="C482" s="4">
        <f>'combined (without)'!C408</f>
        <v>1.1496710000000001</v>
      </c>
      <c r="D482" s="4">
        <f>'combined (without)'!H408</f>
        <v>10</v>
      </c>
      <c r="E482" s="4">
        <f>HLOOKUP($B$17,'combined (without)'!$K$2:$Q$450,'combined (without)'!R408,FALSE)</f>
        <v>0</v>
      </c>
      <c r="F482" s="4">
        <f t="shared" si="16"/>
        <v>-5</v>
      </c>
      <c r="H482" s="4">
        <f t="shared" si="17"/>
        <v>10</v>
      </c>
    </row>
    <row r="483" spans="2:8" x14ac:dyDescent="0.2">
      <c r="B483" s="4" t="str">
        <f>'combined (without)'!A409</f>
        <v>DM</v>
      </c>
      <c r="C483" s="4">
        <f>'combined (without)'!C409</f>
        <v>0.67719260000000003</v>
      </c>
      <c r="D483" s="4">
        <f>'combined (without)'!H409</f>
        <v>10</v>
      </c>
      <c r="E483" s="4">
        <f>HLOOKUP($B$17,'combined (without)'!$K$2:$Q$450,'combined (without)'!R409,FALSE)</f>
        <v>0</v>
      </c>
      <c r="F483" s="4">
        <f t="shared" si="16"/>
        <v>-5</v>
      </c>
      <c r="H483" s="4">
        <f t="shared" si="17"/>
        <v>10</v>
      </c>
    </row>
    <row r="484" spans="2:8" x14ac:dyDescent="0.2">
      <c r="B484" s="4" t="str">
        <f>'combined (without)'!A410</f>
        <v>DM</v>
      </c>
      <c r="C484" s="4">
        <f>'combined (without)'!C410</f>
        <v>-0.82528610000000002</v>
      </c>
      <c r="D484" s="4">
        <f>'combined (without)'!H410</f>
        <v>10</v>
      </c>
      <c r="E484" s="4">
        <f>HLOOKUP($B$17,'combined (without)'!$K$2:$Q$450,'combined (without)'!R410,FALSE)</f>
        <v>10</v>
      </c>
      <c r="F484" s="4">
        <f t="shared" si="16"/>
        <v>10</v>
      </c>
      <c r="H484" s="4">
        <f t="shared" si="17"/>
        <v>-5</v>
      </c>
    </row>
    <row r="485" spans="2:8" x14ac:dyDescent="0.2">
      <c r="B485" s="4" t="str">
        <f>'combined (without)'!A411</f>
        <v>DM</v>
      </c>
      <c r="C485" s="4">
        <f>'combined (without)'!C411</f>
        <v>-1.344705</v>
      </c>
      <c r="D485" s="4">
        <f>'combined (without)'!H411</f>
        <v>10</v>
      </c>
      <c r="E485" s="4">
        <f>HLOOKUP($B$17,'combined (without)'!$K$2:$Q$450,'combined (without)'!R411,FALSE)</f>
        <v>10</v>
      </c>
      <c r="F485" s="4">
        <f t="shared" si="16"/>
        <v>10</v>
      </c>
      <c r="H485" s="4">
        <f t="shared" si="17"/>
        <v>-5</v>
      </c>
    </row>
    <row r="486" spans="2:8" x14ac:dyDescent="0.2">
      <c r="B486" s="4" t="str">
        <f>'combined (without)'!A412</f>
        <v>DM</v>
      </c>
      <c r="C486" s="4">
        <f>'combined (without)'!C412</f>
        <v>-0.9343899</v>
      </c>
      <c r="D486" s="4">
        <f>'combined (without)'!H412</f>
        <v>10</v>
      </c>
      <c r="E486" s="4">
        <f>HLOOKUP($B$17,'combined (without)'!$K$2:$Q$450,'combined (without)'!R412,FALSE)</f>
        <v>10</v>
      </c>
      <c r="F486" s="4">
        <f t="shared" si="16"/>
        <v>10</v>
      </c>
      <c r="H486" s="4">
        <f t="shared" si="17"/>
        <v>-5</v>
      </c>
    </row>
    <row r="487" spans="2:8" x14ac:dyDescent="0.2">
      <c r="B487" s="4" t="str">
        <f>'combined (without)'!A413</f>
        <v>DM</v>
      </c>
      <c r="C487" s="4">
        <f>'combined (without)'!C413</f>
        <v>-0.60115850000000004</v>
      </c>
      <c r="D487" s="4">
        <f>'combined (without)'!H413</f>
        <v>10</v>
      </c>
      <c r="E487" s="4">
        <f>HLOOKUP($B$17,'combined (without)'!$K$2:$Q$450,'combined (without)'!R413,FALSE)</f>
        <v>10</v>
      </c>
      <c r="F487" s="4">
        <f t="shared" si="16"/>
        <v>10</v>
      </c>
      <c r="H487" s="4">
        <f t="shared" si="17"/>
        <v>-5</v>
      </c>
    </row>
    <row r="488" spans="2:8" x14ac:dyDescent="0.2">
      <c r="B488" s="4" t="str">
        <f>'combined (without)'!A414</f>
        <v>DM</v>
      </c>
      <c r="C488" s="4">
        <f>'combined (without)'!C414</f>
        <v>-1.364511</v>
      </c>
      <c r="D488" s="4">
        <f>'combined (without)'!H414</f>
        <v>10</v>
      </c>
      <c r="E488" s="4">
        <f>HLOOKUP($B$17,'combined (without)'!$K$2:$Q$450,'combined (without)'!R414,FALSE)</f>
        <v>10</v>
      </c>
      <c r="F488" s="4">
        <f t="shared" si="16"/>
        <v>10</v>
      </c>
      <c r="H488" s="4">
        <f t="shared" si="17"/>
        <v>-5</v>
      </c>
    </row>
    <row r="489" spans="2:8" x14ac:dyDescent="0.2">
      <c r="B489" s="4" t="str">
        <f>'combined (without)'!A415</f>
        <v>DM</v>
      </c>
      <c r="C489" s="4">
        <f>'combined (without)'!C415</f>
        <v>-0.38989629999999997</v>
      </c>
      <c r="D489" s="4">
        <f>'combined (without)'!H415</f>
        <v>10</v>
      </c>
      <c r="E489" s="4">
        <f>HLOOKUP($B$17,'combined (without)'!$K$2:$Q$450,'combined (without)'!R415,FALSE)</f>
        <v>10</v>
      </c>
      <c r="F489" s="4">
        <f t="shared" si="16"/>
        <v>10</v>
      </c>
      <c r="H489" s="4">
        <f t="shared" si="17"/>
        <v>-5</v>
      </c>
    </row>
    <row r="490" spans="2:8" x14ac:dyDescent="0.2">
      <c r="B490" s="4" t="str">
        <f>'combined (without)'!A416</f>
        <v>DM</v>
      </c>
      <c r="C490" s="4">
        <f>'combined (without)'!C416</f>
        <v>-1.303806</v>
      </c>
      <c r="D490" s="4">
        <f>'combined (without)'!H416</f>
        <v>10</v>
      </c>
      <c r="E490" s="4">
        <f>HLOOKUP($B$17,'combined (without)'!$K$2:$Q$450,'combined (without)'!R416,FALSE)</f>
        <v>10</v>
      </c>
      <c r="F490" s="4">
        <f t="shared" si="16"/>
        <v>10</v>
      </c>
      <c r="H490" s="4">
        <f t="shared" si="17"/>
        <v>-5</v>
      </c>
    </row>
    <row r="491" spans="2:8" x14ac:dyDescent="0.2">
      <c r="B491" s="4" t="str">
        <f>'combined (without)'!A417</f>
        <v>DM</v>
      </c>
      <c r="C491" s="4">
        <f>'combined (without)'!C417</f>
        <v>0.1316185</v>
      </c>
      <c r="D491" s="4">
        <f>'combined (without)'!H417</f>
        <v>10</v>
      </c>
      <c r="E491" s="4">
        <f>HLOOKUP($B$17,'combined (without)'!$K$2:$Q$450,'combined (without)'!R417,FALSE)</f>
        <v>10</v>
      </c>
      <c r="F491" s="4">
        <f t="shared" si="16"/>
        <v>10</v>
      </c>
      <c r="H491" s="4">
        <f t="shared" si="17"/>
        <v>-5</v>
      </c>
    </row>
    <row r="492" spans="2:8" x14ac:dyDescent="0.2">
      <c r="B492" s="4" t="str">
        <f>'combined (without)'!A418</f>
        <v>DM</v>
      </c>
      <c r="C492" s="4">
        <f>'combined (without)'!C418</f>
        <v>-1.2403470000000001</v>
      </c>
      <c r="D492" s="4">
        <f>'combined (without)'!H418</f>
        <v>10</v>
      </c>
      <c r="E492" s="4">
        <f>HLOOKUP($B$17,'combined (without)'!$K$2:$Q$450,'combined (without)'!R418,FALSE)</f>
        <v>10</v>
      </c>
      <c r="F492" s="4">
        <f t="shared" si="16"/>
        <v>10</v>
      </c>
      <c r="H492" s="4">
        <f t="shared" si="17"/>
        <v>-5</v>
      </c>
    </row>
    <row r="493" spans="2:8" x14ac:dyDescent="0.2">
      <c r="B493" s="4" t="str">
        <f>'combined (without)'!A419</f>
        <v>DM</v>
      </c>
      <c r="C493" s="4">
        <f>'combined (without)'!C419</f>
        <v>-0.95972789999999997</v>
      </c>
      <c r="D493" s="4">
        <f>'combined (without)'!H419</f>
        <v>10</v>
      </c>
      <c r="E493" s="4">
        <f>HLOOKUP($B$17,'combined (without)'!$K$2:$Q$450,'combined (without)'!R419,FALSE)</f>
        <v>10</v>
      </c>
      <c r="F493" s="4">
        <f t="shared" si="16"/>
        <v>10</v>
      </c>
      <c r="H493" s="4">
        <f t="shared" si="17"/>
        <v>-5</v>
      </c>
    </row>
    <row r="494" spans="2:8" x14ac:dyDescent="0.2">
      <c r="B494" s="4" t="str">
        <f>'combined (without)'!A420</f>
        <v>DM</v>
      </c>
      <c r="C494" s="4">
        <f>'combined (without)'!C420</f>
        <v>0.1029374</v>
      </c>
      <c r="D494" s="4">
        <f>'combined (without)'!H420</f>
        <v>10</v>
      </c>
      <c r="E494" s="4">
        <f>HLOOKUP($B$17,'combined (without)'!$K$2:$Q$450,'combined (without)'!R420,FALSE)</f>
        <v>10</v>
      </c>
      <c r="F494" s="4">
        <f t="shared" si="16"/>
        <v>10</v>
      </c>
      <c r="H494" s="4">
        <f t="shared" si="17"/>
        <v>-5</v>
      </c>
    </row>
    <row r="495" spans="2:8" x14ac:dyDescent="0.2">
      <c r="B495" s="4" t="str">
        <f>'combined (without)'!A421</f>
        <v>DM</v>
      </c>
      <c r="C495" s="4">
        <f>'combined (without)'!C421</f>
        <v>-0.79840460000000002</v>
      </c>
      <c r="D495" s="4">
        <f>'combined (without)'!H421</f>
        <v>10</v>
      </c>
      <c r="E495" s="4">
        <f>HLOOKUP($B$17,'combined (without)'!$K$2:$Q$450,'combined (without)'!R421,FALSE)</f>
        <v>10</v>
      </c>
      <c r="F495" s="4">
        <f t="shared" si="16"/>
        <v>10</v>
      </c>
      <c r="H495" s="4">
        <f t="shared" si="17"/>
        <v>-5</v>
      </c>
    </row>
    <row r="496" spans="2:8" x14ac:dyDescent="0.2">
      <c r="B496" s="4" t="str">
        <f>'combined (without)'!A422</f>
        <v>DM</v>
      </c>
      <c r="C496" s="4">
        <f>'combined (without)'!C422</f>
        <v>-0.55888930000000003</v>
      </c>
      <c r="D496" s="4">
        <f>'combined (without)'!H422</f>
        <v>10</v>
      </c>
      <c r="E496" s="4">
        <f>HLOOKUP($B$17,'combined (without)'!$K$2:$Q$450,'combined (without)'!R422,FALSE)</f>
        <v>10</v>
      </c>
      <c r="F496" s="4">
        <f t="shared" si="16"/>
        <v>10</v>
      </c>
      <c r="H496" s="4">
        <f t="shared" si="17"/>
        <v>-5</v>
      </c>
    </row>
    <row r="497" spans="2:8" x14ac:dyDescent="0.2">
      <c r="B497" s="4" t="str">
        <f>'combined (without)'!A423</f>
        <v>DM</v>
      </c>
      <c r="C497" s="4">
        <f>'combined (without)'!C423</f>
        <v>-0.4016652</v>
      </c>
      <c r="D497" s="4">
        <f>'combined (without)'!H423</f>
        <v>10</v>
      </c>
      <c r="E497" s="4">
        <f>HLOOKUP($B$17,'combined (without)'!$K$2:$Q$450,'combined (without)'!R423,FALSE)</f>
        <v>10</v>
      </c>
      <c r="F497" s="4">
        <f t="shared" si="16"/>
        <v>10</v>
      </c>
      <c r="H497" s="4">
        <f t="shared" si="17"/>
        <v>-5</v>
      </c>
    </row>
    <row r="498" spans="2:8" x14ac:dyDescent="0.2">
      <c r="B498" s="4" t="str">
        <f>'combined (without)'!A424</f>
        <v>DM</v>
      </c>
      <c r="C498" s="4">
        <f>'combined (without)'!C424</f>
        <v>0.53385539999999998</v>
      </c>
      <c r="D498" s="4">
        <f>'combined (without)'!H424</f>
        <v>10</v>
      </c>
      <c r="E498" s="4">
        <f>HLOOKUP($B$17,'combined (without)'!$K$2:$Q$450,'combined (without)'!R424,FALSE)</f>
        <v>0</v>
      </c>
      <c r="F498" s="4">
        <f t="shared" si="16"/>
        <v>-5</v>
      </c>
      <c r="H498" s="4">
        <f t="shared" si="17"/>
        <v>10</v>
      </c>
    </row>
    <row r="499" spans="2:8" x14ac:dyDescent="0.2">
      <c r="B499" s="4" t="str">
        <f>'combined (without)'!A425</f>
        <v>DM</v>
      </c>
      <c r="C499" s="4">
        <f>'combined (without)'!C425</f>
        <v>-1.2066680000000001</v>
      </c>
      <c r="D499" s="4">
        <f>'combined (without)'!H425</f>
        <v>10</v>
      </c>
      <c r="E499" s="4">
        <f>HLOOKUP($B$17,'combined (without)'!$K$2:$Q$450,'combined (without)'!R425,FALSE)</f>
        <v>0</v>
      </c>
      <c r="F499" s="4">
        <f t="shared" si="16"/>
        <v>-5</v>
      </c>
      <c r="H499" s="4">
        <f t="shared" si="17"/>
        <v>10</v>
      </c>
    </row>
    <row r="500" spans="2:8" x14ac:dyDescent="0.2">
      <c r="B500" s="4" t="str">
        <f>'combined (without)'!A426</f>
        <v>DM</v>
      </c>
      <c r="C500" s="4">
        <f>'combined (without)'!C426</f>
        <v>0.55007890000000004</v>
      </c>
      <c r="D500" s="4">
        <f>'combined (without)'!H426</f>
        <v>10</v>
      </c>
      <c r="E500" s="4">
        <f>HLOOKUP($B$17,'combined (without)'!$K$2:$Q$450,'combined (without)'!R426,FALSE)</f>
        <v>0</v>
      </c>
      <c r="F500" s="4">
        <f t="shared" si="16"/>
        <v>-5</v>
      </c>
      <c r="H500" s="4">
        <f t="shared" si="17"/>
        <v>10</v>
      </c>
    </row>
    <row r="501" spans="2:8" x14ac:dyDescent="0.2">
      <c r="B501" s="4" t="str">
        <f>'combined (without)'!A427</f>
        <v>DM</v>
      </c>
      <c r="C501" s="4">
        <f>'combined (without)'!C427</f>
        <v>0.65930350000000004</v>
      </c>
      <c r="D501" s="4">
        <f>'combined (without)'!H427</f>
        <v>10</v>
      </c>
      <c r="E501" s="4">
        <f>HLOOKUP($B$17,'combined (without)'!$K$2:$Q$450,'combined (without)'!R427,FALSE)</f>
        <v>0</v>
      </c>
      <c r="F501" s="4">
        <f t="shared" si="16"/>
        <v>-5</v>
      </c>
      <c r="H501" s="4">
        <f t="shared" si="17"/>
        <v>10</v>
      </c>
    </row>
    <row r="502" spans="2:8" x14ac:dyDescent="0.2">
      <c r="B502" s="4" t="str">
        <f>'combined (without)'!A428</f>
        <v>DM</v>
      </c>
      <c r="C502" s="4">
        <f>'combined (without)'!C428</f>
        <v>-1.240367</v>
      </c>
      <c r="D502" s="4">
        <f>'combined (without)'!H428</f>
        <v>10</v>
      </c>
      <c r="E502" s="4">
        <f>HLOOKUP($B$17,'combined (without)'!$K$2:$Q$450,'combined (without)'!R428,FALSE)</f>
        <v>0</v>
      </c>
      <c r="F502" s="4">
        <f t="shared" si="16"/>
        <v>-5</v>
      </c>
      <c r="H502" s="4">
        <f t="shared" si="17"/>
        <v>10</v>
      </c>
    </row>
    <row r="503" spans="2:8" x14ac:dyDescent="0.2">
      <c r="B503" s="4" t="str">
        <f>'combined (without)'!A429</f>
        <v>DM</v>
      </c>
      <c r="C503" s="4">
        <f>'combined (without)'!C429</f>
        <v>0.26325159999999997</v>
      </c>
      <c r="D503" s="4">
        <f>'combined (without)'!H429</f>
        <v>10</v>
      </c>
      <c r="E503" s="4">
        <f>HLOOKUP($B$17,'combined (without)'!$K$2:$Q$450,'combined (without)'!R429,FALSE)</f>
        <v>0</v>
      </c>
      <c r="F503" s="4">
        <f t="shared" si="16"/>
        <v>-5</v>
      </c>
      <c r="H503" s="4">
        <f t="shared" si="17"/>
        <v>10</v>
      </c>
    </row>
    <row r="504" spans="2:8" x14ac:dyDescent="0.2">
      <c r="B504" s="4" t="str">
        <f>'combined (without)'!A430</f>
        <v>DM</v>
      </c>
      <c r="C504" s="4">
        <f>'combined (without)'!C430</f>
        <v>2.7846690000000001</v>
      </c>
      <c r="D504" s="4">
        <f>'combined (without)'!H430</f>
        <v>10</v>
      </c>
      <c r="E504" s="4">
        <f>HLOOKUP($B$17,'combined (without)'!$K$2:$Q$450,'combined (without)'!R430,FALSE)</f>
        <v>0</v>
      </c>
      <c r="F504" s="4">
        <f t="shared" si="16"/>
        <v>-5</v>
      </c>
      <c r="H504" s="4">
        <f t="shared" si="17"/>
        <v>10</v>
      </c>
    </row>
    <row r="505" spans="2:8" x14ac:dyDescent="0.2">
      <c r="B505" s="4" t="str">
        <f>'combined (without)'!A431</f>
        <v>DM</v>
      </c>
      <c r="C505" s="4">
        <f>'combined (without)'!C431</f>
        <v>-1.0231939999999999</v>
      </c>
      <c r="D505" s="4">
        <f>'combined (without)'!H431</f>
        <v>10</v>
      </c>
      <c r="E505" s="4">
        <f>HLOOKUP($B$17,'combined (without)'!$K$2:$Q$450,'combined (without)'!R431,FALSE)</f>
        <v>0</v>
      </c>
      <c r="F505" s="4">
        <f t="shared" si="16"/>
        <v>-5</v>
      </c>
      <c r="H505" s="4">
        <f t="shared" si="17"/>
        <v>10</v>
      </c>
    </row>
    <row r="506" spans="2:8" x14ac:dyDescent="0.2">
      <c r="B506" s="4" t="str">
        <f>'combined (without)'!A432</f>
        <v>DM</v>
      </c>
      <c r="C506" s="4">
        <f>'combined (without)'!C432</f>
        <v>-1.5611090000000001</v>
      </c>
      <c r="D506" s="4">
        <f>'combined (without)'!H432</f>
        <v>10</v>
      </c>
      <c r="E506" s="4">
        <f>HLOOKUP($B$17,'combined (without)'!$K$2:$Q$450,'combined (without)'!R432,FALSE)</f>
        <v>0</v>
      </c>
      <c r="F506" s="4">
        <f t="shared" si="16"/>
        <v>-5</v>
      </c>
      <c r="H506" s="4">
        <f t="shared" si="17"/>
        <v>10</v>
      </c>
    </row>
    <row r="507" spans="2:8" x14ac:dyDescent="0.2">
      <c r="B507" s="4" t="str">
        <f>'combined (without)'!A433</f>
        <v>DM</v>
      </c>
      <c r="C507" s="4">
        <f>'combined (without)'!C433</f>
        <v>0.3932793</v>
      </c>
      <c r="D507" s="4">
        <f>'combined (without)'!H433</f>
        <v>10</v>
      </c>
      <c r="E507" s="4">
        <f>HLOOKUP($B$17,'combined (without)'!$K$2:$Q$450,'combined (without)'!R433,FALSE)</f>
        <v>0</v>
      </c>
      <c r="F507" s="4">
        <f t="shared" si="16"/>
        <v>-5</v>
      </c>
      <c r="H507" s="4">
        <f t="shared" si="17"/>
        <v>10</v>
      </c>
    </row>
    <row r="508" spans="2:8" x14ac:dyDescent="0.2">
      <c r="B508" s="4" t="str">
        <f>'combined (without)'!A434</f>
        <v>DM</v>
      </c>
      <c r="C508" s="4">
        <f>'combined (without)'!C434</f>
        <v>0.11836969999999999</v>
      </c>
      <c r="D508" s="4">
        <f>'combined (without)'!H434</f>
        <v>10</v>
      </c>
      <c r="E508" s="4">
        <f>HLOOKUP($B$17,'combined (without)'!$K$2:$Q$450,'combined (without)'!R434,FALSE)</f>
        <v>0</v>
      </c>
      <c r="F508" s="4">
        <f t="shared" si="16"/>
        <v>-5</v>
      </c>
      <c r="H508" s="4">
        <f t="shared" si="17"/>
        <v>10</v>
      </c>
    </row>
    <row r="509" spans="2:8" x14ac:dyDescent="0.2">
      <c r="B509" s="4" t="str">
        <f>'combined (without)'!A435</f>
        <v>DM</v>
      </c>
      <c r="C509" s="4">
        <f>'combined (without)'!C435</f>
        <v>0.4225854</v>
      </c>
      <c r="D509" s="4">
        <f>'combined (without)'!H435</f>
        <v>10</v>
      </c>
      <c r="E509" s="4">
        <f>HLOOKUP($B$17,'combined (without)'!$K$2:$Q$450,'combined (without)'!R435,FALSE)</f>
        <v>0</v>
      </c>
      <c r="F509" s="4">
        <f t="shared" si="16"/>
        <v>-5</v>
      </c>
      <c r="H509" s="4">
        <f t="shared" si="17"/>
        <v>10</v>
      </c>
    </row>
    <row r="510" spans="2:8" x14ac:dyDescent="0.2">
      <c r="B510" s="4" t="str">
        <f>'combined (without)'!A436</f>
        <v>DM</v>
      </c>
      <c r="C510" s="4">
        <f>'combined (without)'!C436</f>
        <v>0.42988009999999999</v>
      </c>
      <c r="D510" s="4">
        <f>'combined (without)'!H436</f>
        <v>10</v>
      </c>
      <c r="E510" s="4">
        <f>HLOOKUP($B$17,'combined (without)'!$K$2:$Q$450,'combined (without)'!R436,FALSE)</f>
        <v>0</v>
      </c>
      <c r="F510" s="4">
        <f t="shared" si="16"/>
        <v>-5</v>
      </c>
      <c r="H510" s="4">
        <f t="shared" si="17"/>
        <v>10</v>
      </c>
    </row>
    <row r="511" spans="2:8" x14ac:dyDescent="0.2">
      <c r="B511" s="4" t="str">
        <f>'combined (without)'!A437</f>
        <v>DM</v>
      </c>
      <c r="C511" s="4">
        <f>'combined (without)'!C437</f>
        <v>1.09514</v>
      </c>
      <c r="D511" s="4">
        <f>'combined (without)'!H437</f>
        <v>10</v>
      </c>
      <c r="E511" s="4">
        <f>HLOOKUP($B$17,'combined (without)'!$K$2:$Q$450,'combined (without)'!R437,FALSE)</f>
        <v>0</v>
      </c>
      <c r="F511" s="4">
        <f t="shared" si="16"/>
        <v>-5</v>
      </c>
      <c r="H511" s="4">
        <f t="shared" si="17"/>
        <v>10</v>
      </c>
    </row>
    <row r="512" spans="2:8" x14ac:dyDescent="0.2">
      <c r="B512" s="4" t="str">
        <f>'combined (without)'!A438</f>
        <v>DM</v>
      </c>
      <c r="C512" s="4">
        <f>'combined (without)'!C438</f>
        <v>1.1177400000000001E-2</v>
      </c>
      <c r="D512" s="4">
        <f>'combined (without)'!H438</f>
        <v>10</v>
      </c>
      <c r="E512" s="4">
        <f>HLOOKUP($B$17,'combined (without)'!$K$2:$Q$450,'combined (without)'!R438,FALSE)</f>
        <v>0</v>
      </c>
      <c r="F512" s="4">
        <f t="shared" si="16"/>
        <v>-5</v>
      </c>
      <c r="H512" s="4">
        <f t="shared" si="17"/>
        <v>10</v>
      </c>
    </row>
    <row r="513" spans="2:13" x14ac:dyDescent="0.2">
      <c r="B513" s="4" t="str">
        <f>'combined (without)'!A439</f>
        <v>DM</v>
      </c>
      <c r="C513" s="4">
        <f>'combined (without)'!C439</f>
        <v>0.47260419999999997</v>
      </c>
      <c r="D513" s="4">
        <f>'combined (without)'!H439</f>
        <v>10</v>
      </c>
      <c r="E513" s="4">
        <f>HLOOKUP($B$17,'combined (without)'!$K$2:$Q$450,'combined (without)'!R439,FALSE)</f>
        <v>0</v>
      </c>
      <c r="F513" s="4">
        <f t="shared" si="16"/>
        <v>-5</v>
      </c>
      <c r="H513" s="4">
        <f t="shared" si="17"/>
        <v>10</v>
      </c>
    </row>
    <row r="514" spans="2:13" x14ac:dyDescent="0.2">
      <c r="B514" s="4" t="str">
        <f>'combined (without)'!A440</f>
        <v>DM</v>
      </c>
      <c r="C514" s="4">
        <f>'combined (without)'!C440</f>
        <v>-0.33245249999999998</v>
      </c>
      <c r="D514" s="4">
        <f>'combined (without)'!H440</f>
        <v>10</v>
      </c>
      <c r="E514" s="4">
        <f>HLOOKUP($B$17,'combined (without)'!$K$2:$Q$450,'combined (without)'!R440,FALSE)</f>
        <v>0</v>
      </c>
      <c r="F514" s="4">
        <f t="shared" si="16"/>
        <v>-5</v>
      </c>
      <c r="H514" s="4">
        <f t="shared" si="17"/>
        <v>10</v>
      </c>
    </row>
    <row r="515" spans="2:13" x14ac:dyDescent="0.2">
      <c r="B515" s="4" t="str">
        <f>'combined (without)'!A441</f>
        <v>DM</v>
      </c>
      <c r="C515" s="4">
        <f>'combined (without)'!C441</f>
        <v>0.29258099999999998</v>
      </c>
      <c r="D515" s="4">
        <f>'combined (without)'!H441</f>
        <v>10</v>
      </c>
      <c r="E515" s="4">
        <f>HLOOKUP($B$17,'combined (without)'!$K$2:$Q$450,'combined (without)'!R441,FALSE)</f>
        <v>0</v>
      </c>
      <c r="F515" s="4">
        <f t="shared" si="16"/>
        <v>-5</v>
      </c>
      <c r="H515" s="4">
        <f t="shared" si="17"/>
        <v>10</v>
      </c>
    </row>
    <row r="516" spans="2:13" x14ac:dyDescent="0.2">
      <c r="B516" s="4" t="str">
        <f>'combined (without)'!A442</f>
        <v>DM</v>
      </c>
      <c r="C516" s="4">
        <f>'combined (without)'!C442</f>
        <v>0.64914479999999997</v>
      </c>
      <c r="D516" s="4">
        <f>'combined (without)'!H442</f>
        <v>10</v>
      </c>
      <c r="E516" s="4">
        <f>HLOOKUP($B$17,'combined (without)'!$K$2:$Q$450,'combined (without)'!R442,FALSE)</f>
        <v>0</v>
      </c>
      <c r="F516" s="4">
        <f t="shared" si="16"/>
        <v>-5</v>
      </c>
      <c r="H516" s="4">
        <f t="shared" si="17"/>
        <v>10</v>
      </c>
    </row>
    <row r="517" spans="2:13" x14ac:dyDescent="0.2">
      <c r="B517" s="4" t="str">
        <f>'combined (without)'!A443</f>
        <v>DM</v>
      </c>
      <c r="C517" s="4">
        <f>'combined (without)'!C443</f>
        <v>-1.2078009999999999</v>
      </c>
      <c r="D517" s="4">
        <f>'combined (without)'!H443</f>
        <v>10</v>
      </c>
      <c r="E517" s="4">
        <f>HLOOKUP($B$17,'combined (without)'!$K$2:$Q$450,'combined (without)'!R443,FALSE)</f>
        <v>0</v>
      </c>
      <c r="F517" s="4">
        <f t="shared" si="16"/>
        <v>-5</v>
      </c>
      <c r="H517" s="4">
        <f t="shared" si="17"/>
        <v>10</v>
      </c>
    </row>
    <row r="518" spans="2:13" x14ac:dyDescent="0.2">
      <c r="B518" s="4" t="str">
        <f>'combined (without)'!A444</f>
        <v>DM</v>
      </c>
      <c r="C518" s="4">
        <f>'combined (without)'!C444</f>
        <v>-0.71992020000000001</v>
      </c>
      <c r="D518" s="4">
        <f>'combined (without)'!H444</f>
        <v>10</v>
      </c>
      <c r="E518" s="4">
        <f>HLOOKUP($B$17,'combined (without)'!$K$2:$Q$450,'combined (without)'!R444,FALSE)</f>
        <v>0</v>
      </c>
      <c r="F518" s="4">
        <f t="shared" si="16"/>
        <v>-5</v>
      </c>
      <c r="H518" s="4">
        <f t="shared" si="17"/>
        <v>10</v>
      </c>
    </row>
    <row r="519" spans="2:13" x14ac:dyDescent="0.2">
      <c r="B519" s="4" t="str">
        <f>'combined (without)'!A445</f>
        <v>DM</v>
      </c>
      <c r="C519" s="4">
        <f>'combined (without)'!C445</f>
        <v>-1.0446070000000001</v>
      </c>
      <c r="D519" s="4">
        <f>'combined (without)'!H445</f>
        <v>10</v>
      </c>
      <c r="E519" s="4">
        <f>HLOOKUP($B$17,'combined (without)'!$K$2:$Q$450,'combined (without)'!R445,FALSE)</f>
        <v>0</v>
      </c>
      <c r="F519" s="4">
        <f t="shared" si="16"/>
        <v>-5</v>
      </c>
      <c r="H519" s="4">
        <f t="shared" si="17"/>
        <v>10</v>
      </c>
    </row>
    <row r="520" spans="2:13" x14ac:dyDescent="0.2">
      <c r="B520" s="4" t="str">
        <f>'combined (without)'!A446</f>
        <v>DM</v>
      </c>
      <c r="C520" s="4">
        <f>'combined (without)'!C446</f>
        <v>-0.57646169999999997</v>
      </c>
      <c r="D520" s="4">
        <f>'combined (without)'!H446</f>
        <v>10</v>
      </c>
      <c r="E520" s="4">
        <f>HLOOKUP($B$17,'combined (without)'!$K$2:$Q$450,'combined (without)'!R446,FALSE)</f>
        <v>0</v>
      </c>
      <c r="F520" s="4">
        <f t="shared" si="16"/>
        <v>-5</v>
      </c>
      <c r="H520" s="4">
        <f t="shared" si="17"/>
        <v>10</v>
      </c>
    </row>
    <row r="521" spans="2:13" x14ac:dyDescent="0.2">
      <c r="B521" s="4" t="str">
        <f>'combined (without)'!A447</f>
        <v>DM</v>
      </c>
      <c r="C521" s="4">
        <f>'combined (without)'!C447</f>
        <v>-0.77301070000000005</v>
      </c>
      <c r="D521" s="4">
        <f>'combined (without)'!H447</f>
        <v>10</v>
      </c>
      <c r="E521" s="4">
        <f>HLOOKUP($B$17,'combined (without)'!$K$2:$Q$450,'combined (without)'!R447,FALSE)</f>
        <v>0</v>
      </c>
      <c r="F521" s="4">
        <f t="shared" si="16"/>
        <v>-5</v>
      </c>
      <c r="H521" s="4">
        <f t="shared" si="17"/>
        <v>10</v>
      </c>
    </row>
    <row r="522" spans="2:13" x14ac:dyDescent="0.2">
      <c r="B522" s="4" t="str">
        <f>'combined (without)'!A448</f>
        <v>DM</v>
      </c>
      <c r="C522" s="4">
        <f>'combined (without)'!C448</f>
        <v>-1.4087989999999999</v>
      </c>
      <c r="D522" s="4">
        <f>'combined (without)'!H448</f>
        <v>10</v>
      </c>
      <c r="E522" s="4">
        <f>HLOOKUP($B$17,'combined (without)'!$K$2:$Q$450,'combined (without)'!R448,FALSE)</f>
        <v>0</v>
      </c>
      <c r="F522" s="4">
        <f t="shared" si="16"/>
        <v>-5</v>
      </c>
      <c r="H522" s="4">
        <f t="shared" si="17"/>
        <v>10</v>
      </c>
    </row>
    <row r="523" spans="2:13" x14ac:dyDescent="0.2">
      <c r="B523" s="4" t="str">
        <f>'combined (without)'!A449</f>
        <v>DM</v>
      </c>
      <c r="C523" s="4">
        <f>'combined (without)'!C449</f>
        <v>-1.342123</v>
      </c>
      <c r="D523" s="4">
        <f>'combined (without)'!H449</f>
        <v>10</v>
      </c>
      <c r="E523" s="4">
        <f>HLOOKUP($B$17,'combined (without)'!$K$2:$Q$450,'combined (without)'!R449,FALSE)</f>
        <v>0</v>
      </c>
      <c r="F523" s="4">
        <f t="shared" si="16"/>
        <v>-5</v>
      </c>
      <c r="H523" s="4">
        <f t="shared" si="17"/>
        <v>10</v>
      </c>
    </row>
    <row r="524" spans="2:13" x14ac:dyDescent="0.2">
      <c r="B524" s="4" t="str">
        <f>'combined (without)'!A450</f>
        <v>DM</v>
      </c>
      <c r="C524" s="4">
        <f>'combined (without)'!C450</f>
        <v>-0.70990569999999997</v>
      </c>
      <c r="D524" s="4">
        <f>'combined (without)'!H450</f>
        <v>10</v>
      </c>
      <c r="E524" s="4">
        <f>HLOOKUP($B$17,'combined (without)'!$K$2:$Q$450,'combined (without)'!R450,FALSE)</f>
        <v>0</v>
      </c>
      <c r="F524" s="4">
        <f t="shared" si="16"/>
        <v>-5</v>
      </c>
      <c r="H524" s="4">
        <f t="shared" si="17"/>
        <v>10</v>
      </c>
    </row>
    <row r="527" spans="2:13" x14ac:dyDescent="0.2">
      <c r="B527" s="23"/>
      <c r="C527" s="23"/>
      <c r="D527" s="23"/>
      <c r="E527" s="23"/>
      <c r="F527" s="23"/>
      <c r="G527" s="23"/>
      <c r="H527" s="6"/>
      <c r="I527" s="6"/>
      <c r="J527" s="6"/>
      <c r="K527" s="6"/>
      <c r="L527" s="6"/>
      <c r="M527" s="6"/>
    </row>
    <row r="529" spans="1:7" x14ac:dyDescent="0.2">
      <c r="A529" s="7" t="s">
        <v>81</v>
      </c>
    </row>
    <row r="530" spans="1:7" x14ac:dyDescent="0.2">
      <c r="A530" s="31" t="str">
        <f>"Chronic condition registers 2012, "&amp;$B$60&amp;" GP Cluster &amp; "&amp;$B$17&amp;" Health Board"</f>
        <v>Chronic condition registers 2012, Anglesey GP Cluster &amp; Betsi Cadwaladr Health Board</v>
      </c>
    </row>
    <row r="531" spans="1:7" x14ac:dyDescent="0.2">
      <c r="A531" s="94" t="s">
        <v>140</v>
      </c>
    </row>
    <row r="532" spans="1:7" x14ac:dyDescent="0.2">
      <c r="A532" s="4" t="s">
        <v>132</v>
      </c>
    </row>
    <row r="534" spans="1:7" x14ac:dyDescent="0.2">
      <c r="A534" s="32"/>
      <c r="B534" s="8"/>
      <c r="C534" s="8"/>
      <c r="D534" s="8"/>
      <c r="E534" s="8"/>
      <c r="G534" s="16"/>
    </row>
    <row r="535" spans="1:7" x14ac:dyDescent="0.2">
      <c r="A535" s="8"/>
      <c r="B535" s="1"/>
      <c r="C535" s="1"/>
      <c r="D535" s="1"/>
      <c r="E535" s="1"/>
      <c r="G535" s="16"/>
    </row>
    <row r="536" spans="1:7" ht="15" x14ac:dyDescent="0.25">
      <c r="A536" s="14"/>
      <c r="B536" s="10"/>
      <c r="C536" s="10"/>
      <c r="D536" s="10"/>
      <c r="E536" s="10"/>
      <c r="F536" s="22"/>
      <c r="G536" s="22"/>
    </row>
    <row r="537" spans="1:7" ht="15" x14ac:dyDescent="0.25">
      <c r="A537" s="14"/>
      <c r="B537" s="10"/>
      <c r="C537" s="10"/>
      <c r="D537" s="10"/>
      <c r="E537" s="10"/>
      <c r="F537" s="22"/>
      <c r="G537" s="22"/>
    </row>
    <row r="538" spans="1:7" ht="15" x14ac:dyDescent="0.25">
      <c r="A538" s="14"/>
      <c r="B538" s="10"/>
      <c r="C538" s="10"/>
      <c r="D538" s="10"/>
      <c r="E538" s="10"/>
      <c r="F538" s="22"/>
      <c r="G538" s="22"/>
    </row>
    <row r="539" spans="1:7" ht="15" x14ac:dyDescent="0.25">
      <c r="A539" s="14"/>
      <c r="B539" s="10"/>
      <c r="C539" s="10"/>
      <c r="D539" s="10"/>
      <c r="E539" s="10"/>
      <c r="F539" s="22"/>
      <c r="G539" s="22"/>
    </row>
    <row r="540" spans="1:7" ht="15" x14ac:dyDescent="0.25">
      <c r="A540" s="14"/>
      <c r="B540" s="10"/>
      <c r="C540" s="10"/>
      <c r="D540" s="10"/>
      <c r="E540" s="10"/>
      <c r="F540" s="22"/>
      <c r="G540" s="22"/>
    </row>
    <row r="541" spans="1:7" ht="15" x14ac:dyDescent="0.25">
      <c r="A541" s="14"/>
      <c r="B541" s="10"/>
      <c r="C541" s="10"/>
      <c r="D541" s="10"/>
      <c r="E541" s="10"/>
      <c r="F541" s="22"/>
      <c r="G541" s="22"/>
    </row>
    <row r="542" spans="1:7" ht="15" x14ac:dyDescent="0.25">
      <c r="A542" s="14"/>
      <c r="B542" s="10"/>
      <c r="C542" s="10"/>
      <c r="D542" s="10"/>
      <c r="E542" s="10"/>
      <c r="F542" s="22"/>
      <c r="G542" s="22"/>
    </row>
    <row r="543" spans="1:7" ht="15" x14ac:dyDescent="0.25">
      <c r="A543" s="14"/>
      <c r="B543" s="10"/>
      <c r="C543" s="10"/>
      <c r="D543" s="10"/>
      <c r="E543" s="10"/>
      <c r="F543" s="22"/>
      <c r="G543" s="22"/>
    </row>
    <row r="544" spans="1:7" ht="15" x14ac:dyDescent="0.25">
      <c r="A544" s="14"/>
      <c r="B544" s="10"/>
      <c r="C544" s="10"/>
      <c r="D544" s="10"/>
      <c r="E544" s="10"/>
      <c r="F544" s="22"/>
      <c r="G544" s="22"/>
    </row>
    <row r="545" spans="1:7" ht="15" x14ac:dyDescent="0.25">
      <c r="A545" s="14"/>
      <c r="B545" s="10"/>
      <c r="C545" s="10"/>
      <c r="D545" s="10"/>
      <c r="E545" s="10"/>
      <c r="F545" s="22"/>
      <c r="G545" s="22"/>
    </row>
    <row r="546" spans="1:7" ht="15" x14ac:dyDescent="0.25">
      <c r="A546" s="14"/>
      <c r="B546" s="10"/>
      <c r="C546" s="10"/>
      <c r="D546" s="10"/>
      <c r="E546" s="10"/>
      <c r="F546" s="22"/>
      <c r="G546" s="22"/>
    </row>
    <row r="547" spans="1:7" ht="15" x14ac:dyDescent="0.25">
      <c r="A547" s="14"/>
      <c r="B547" s="10"/>
      <c r="C547" s="10"/>
      <c r="D547" s="10"/>
      <c r="E547" s="10"/>
      <c r="F547" s="22"/>
      <c r="G547" s="22"/>
    </row>
    <row r="548" spans="1:7" ht="15" x14ac:dyDescent="0.25">
      <c r="A548" s="14"/>
      <c r="B548" s="10"/>
      <c r="C548" s="10"/>
      <c r="D548" s="10"/>
      <c r="E548" s="10"/>
      <c r="F548" s="22"/>
      <c r="G548" s="22"/>
    </row>
    <row r="549" spans="1:7" ht="15" x14ac:dyDescent="0.25">
      <c r="A549" s="14"/>
      <c r="B549" s="10"/>
      <c r="C549" s="10"/>
      <c r="D549" s="10"/>
      <c r="E549" s="10"/>
      <c r="F549" s="22"/>
      <c r="G549" s="22"/>
    </row>
    <row r="550" spans="1:7" ht="15" x14ac:dyDescent="0.25">
      <c r="A550" s="14"/>
      <c r="B550" s="10"/>
      <c r="C550" s="10"/>
      <c r="D550" s="10"/>
      <c r="E550" s="10"/>
      <c r="F550" s="22"/>
      <c r="G550" s="22"/>
    </row>
    <row r="551" spans="1:7" ht="15" x14ac:dyDescent="0.25">
      <c r="A551" s="14"/>
      <c r="B551" s="10"/>
      <c r="C551" s="10"/>
      <c r="D551" s="10"/>
      <c r="E551" s="10"/>
      <c r="F551" s="22"/>
      <c r="G551" s="22"/>
    </row>
    <row r="552" spans="1:7" ht="15" x14ac:dyDescent="0.25">
      <c r="A552" s="14"/>
      <c r="B552" s="10"/>
      <c r="C552" s="10"/>
      <c r="D552" s="10"/>
      <c r="E552" s="10"/>
      <c r="F552" s="22"/>
      <c r="G552" s="22"/>
    </row>
    <row r="553" spans="1:7" ht="15" x14ac:dyDescent="0.25">
      <c r="A553" s="14"/>
      <c r="B553" s="10"/>
      <c r="C553" s="10"/>
      <c r="D553" s="10"/>
      <c r="E553" s="10"/>
      <c r="F553" s="22"/>
      <c r="G553" s="22"/>
    </row>
    <row r="555" spans="1:7" x14ac:dyDescent="0.2">
      <c r="A555" s="7"/>
      <c r="B555" s="7"/>
      <c r="C555" s="7"/>
    </row>
    <row r="556" spans="1:7" x14ac:dyDescent="0.2">
      <c r="A556" s="13"/>
    </row>
    <row r="557" spans="1:7" x14ac:dyDescent="0.2">
      <c r="A557" s="13"/>
    </row>
    <row r="558" spans="1:7" x14ac:dyDescent="0.2">
      <c r="A558" s="13"/>
    </row>
    <row r="559" spans="1:7" x14ac:dyDescent="0.2">
      <c r="A559" s="13"/>
    </row>
    <row r="560" spans="1:7" x14ac:dyDescent="0.2">
      <c r="A560" s="13"/>
    </row>
    <row r="561" spans="1:1" x14ac:dyDescent="0.2">
      <c r="A561" s="13"/>
    </row>
    <row r="562" spans="1:1" x14ac:dyDescent="0.2">
      <c r="A562" s="13"/>
    </row>
    <row r="563" spans="1:1" x14ac:dyDescent="0.2">
      <c r="A563" s="13"/>
    </row>
    <row r="564" spans="1:1" x14ac:dyDescent="0.2">
      <c r="A564" s="13"/>
    </row>
    <row r="565" spans="1:1" x14ac:dyDescent="0.2">
      <c r="A565" s="13"/>
    </row>
    <row r="566" spans="1:1" x14ac:dyDescent="0.2">
      <c r="A566" s="13"/>
    </row>
    <row r="567" spans="1:1" x14ac:dyDescent="0.2">
      <c r="A567" s="13"/>
    </row>
    <row r="568" spans="1:1" x14ac:dyDescent="0.2">
      <c r="A568" s="13"/>
    </row>
    <row r="569" spans="1:1" x14ac:dyDescent="0.2">
      <c r="A569" s="13"/>
    </row>
    <row r="570" spans="1:1" x14ac:dyDescent="0.2">
      <c r="A570" s="13"/>
    </row>
    <row r="571" spans="1:1" x14ac:dyDescent="0.2">
      <c r="A571" s="13"/>
    </row>
    <row r="572" spans="1:1" x14ac:dyDescent="0.2">
      <c r="A572" s="13"/>
    </row>
    <row r="573" spans="1:1" x14ac:dyDescent="0.2">
      <c r="A573" s="13"/>
    </row>
    <row r="574" spans="1:1" x14ac:dyDescent="0.2">
      <c r="A574" s="13"/>
    </row>
    <row r="575" spans="1:1" x14ac:dyDescent="0.2">
      <c r="A575" s="13"/>
    </row>
    <row r="576" spans="1:1" x14ac:dyDescent="0.2">
      <c r="A576" s="13"/>
    </row>
    <row r="577" spans="1:1" x14ac:dyDescent="0.2">
      <c r="A577" s="13"/>
    </row>
    <row r="578" spans="1:1" x14ac:dyDescent="0.2">
      <c r="A578" s="13"/>
    </row>
    <row r="579" spans="1:1" x14ac:dyDescent="0.2">
      <c r="A579" s="13"/>
    </row>
    <row r="580" spans="1:1" x14ac:dyDescent="0.2">
      <c r="A580" s="13"/>
    </row>
    <row r="581" spans="1:1" x14ac:dyDescent="0.2">
      <c r="A581" s="13"/>
    </row>
    <row r="582" spans="1:1" x14ac:dyDescent="0.2">
      <c r="A582" s="13"/>
    </row>
    <row r="583" spans="1:1" x14ac:dyDescent="0.2">
      <c r="A583" s="13"/>
    </row>
    <row r="584" spans="1:1" x14ac:dyDescent="0.2">
      <c r="A584" s="13"/>
    </row>
    <row r="585" spans="1:1" x14ac:dyDescent="0.2">
      <c r="A585" s="13"/>
    </row>
    <row r="586" spans="1:1" x14ac:dyDescent="0.2">
      <c r="A586" s="13"/>
    </row>
    <row r="587" spans="1:1" x14ac:dyDescent="0.2">
      <c r="A587" s="13"/>
    </row>
    <row r="588" spans="1:1" x14ac:dyDescent="0.2">
      <c r="A588" s="13"/>
    </row>
    <row r="589" spans="1:1" x14ac:dyDescent="0.2">
      <c r="A589" s="13"/>
    </row>
    <row r="590" spans="1:1" x14ac:dyDescent="0.2">
      <c r="A590" s="13"/>
    </row>
    <row r="591" spans="1:1" x14ac:dyDescent="0.2">
      <c r="A591" s="13"/>
    </row>
    <row r="592" spans="1:1" x14ac:dyDescent="0.2">
      <c r="A592" s="13"/>
    </row>
    <row r="593" spans="1:1" x14ac:dyDescent="0.2">
      <c r="A593" s="13"/>
    </row>
    <row r="594" spans="1:1" x14ac:dyDescent="0.2">
      <c r="A594" s="13"/>
    </row>
    <row r="595" spans="1:1" x14ac:dyDescent="0.2">
      <c r="A595" s="13"/>
    </row>
    <row r="596" spans="1:1" x14ac:dyDescent="0.2">
      <c r="A596" s="13"/>
    </row>
    <row r="597" spans="1:1" x14ac:dyDescent="0.2">
      <c r="A597" s="13"/>
    </row>
    <row r="598" spans="1:1" x14ac:dyDescent="0.2">
      <c r="A598" s="13"/>
    </row>
    <row r="599" spans="1:1" x14ac:dyDescent="0.2">
      <c r="A599" s="13"/>
    </row>
    <row r="600" spans="1:1" x14ac:dyDescent="0.2">
      <c r="A600" s="13"/>
    </row>
    <row r="601" spans="1:1" x14ac:dyDescent="0.2">
      <c r="A601" s="13"/>
    </row>
    <row r="602" spans="1:1" x14ac:dyDescent="0.2">
      <c r="A602" s="13"/>
    </row>
    <row r="603" spans="1:1" x14ac:dyDescent="0.2">
      <c r="A603" s="13"/>
    </row>
    <row r="604" spans="1:1" x14ac:dyDescent="0.2">
      <c r="A604" s="13"/>
    </row>
    <row r="605" spans="1:1" x14ac:dyDescent="0.2">
      <c r="A605" s="13"/>
    </row>
    <row r="606" spans="1:1" x14ac:dyDescent="0.2">
      <c r="A606" s="13"/>
    </row>
    <row r="607" spans="1:1" x14ac:dyDescent="0.2">
      <c r="A607" s="13"/>
    </row>
    <row r="608" spans="1:1" x14ac:dyDescent="0.2">
      <c r="A608" s="13"/>
    </row>
    <row r="609" spans="1:1" x14ac:dyDescent="0.2">
      <c r="A609" s="13"/>
    </row>
    <row r="610" spans="1:1" x14ac:dyDescent="0.2">
      <c r="A610" s="13"/>
    </row>
    <row r="611" spans="1:1" x14ac:dyDescent="0.2">
      <c r="A611" s="13"/>
    </row>
    <row r="612" spans="1:1" x14ac:dyDescent="0.2">
      <c r="A612" s="13"/>
    </row>
    <row r="613" spans="1:1" x14ac:dyDescent="0.2">
      <c r="A613" s="13"/>
    </row>
    <row r="614" spans="1:1" x14ac:dyDescent="0.2">
      <c r="A614" s="13"/>
    </row>
    <row r="615" spans="1:1" x14ac:dyDescent="0.2">
      <c r="A615" s="13"/>
    </row>
    <row r="616" spans="1:1" x14ac:dyDescent="0.2">
      <c r="A616" s="13"/>
    </row>
    <row r="617" spans="1:1" x14ac:dyDescent="0.2">
      <c r="A617" s="13"/>
    </row>
    <row r="618" spans="1:1" x14ac:dyDescent="0.2">
      <c r="A618" s="13"/>
    </row>
    <row r="619" spans="1:1" x14ac:dyDescent="0.2">
      <c r="A619" s="13"/>
    </row>
  </sheetData>
  <mergeCells count="1">
    <mergeCell ref="S4:T4"/>
  </mergeCell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R450"/>
  <sheetViews>
    <sheetView showFormulas="1" showGridLines="0" workbookViewId="0">
      <selection activeCell="D2" sqref="D2"/>
    </sheetView>
  </sheetViews>
  <sheetFormatPr defaultRowHeight="12.75" x14ac:dyDescent="0.2"/>
  <cols>
    <col min="1" max="1" width="7.42578125" style="48" bestFit="1" customWidth="1"/>
    <col min="2" max="2" width="12.7109375" style="48" customWidth="1"/>
    <col min="3" max="3" width="10.5703125" style="48" bestFit="1" customWidth="1"/>
    <col min="4" max="4" width="26.28515625" style="48" bestFit="1" customWidth="1"/>
    <col min="5" max="6" width="26.28515625" style="48" customWidth="1"/>
    <col min="7" max="7" width="49.7109375" style="48" customWidth="1"/>
    <col min="8" max="8" width="4.28515625" style="48" bestFit="1" customWidth="1"/>
    <col min="9" max="9" width="3.5703125" style="48" bestFit="1" customWidth="1"/>
    <col min="10" max="10" width="6.85546875" style="48" bestFit="1" customWidth="1"/>
    <col min="11" max="16384" width="9.140625" style="48"/>
  </cols>
  <sheetData>
    <row r="1" spans="1:18" x14ac:dyDescent="0.2">
      <c r="C1" s="48" t="s">
        <v>112</v>
      </c>
      <c r="H1" s="186" t="s">
        <v>113</v>
      </c>
      <c r="I1" s="186"/>
      <c r="J1" s="186"/>
    </row>
    <row r="2" spans="1:18" x14ac:dyDescent="0.2">
      <c r="H2" s="48" t="s">
        <v>114</v>
      </c>
      <c r="I2" s="48" t="s">
        <v>78</v>
      </c>
      <c r="J2" s="48" t="s">
        <v>82</v>
      </c>
      <c r="K2" s="48" t="s">
        <v>6</v>
      </c>
      <c r="L2" s="48" t="s">
        <v>9</v>
      </c>
      <c r="M2" s="48" t="s">
        <v>4</v>
      </c>
      <c r="N2" s="48" t="s">
        <v>7</v>
      </c>
      <c r="O2" s="48" t="s">
        <v>8</v>
      </c>
      <c r="P2" s="48" t="s">
        <v>5</v>
      </c>
      <c r="Q2" s="48" t="s">
        <v>0</v>
      </c>
    </row>
    <row r="3" spans="1:18" x14ac:dyDescent="0.2">
      <c r="A3" s="48" t="s">
        <v>107</v>
      </c>
      <c r="B3" s="48" t="str">
        <f>D3&amp;A3</f>
        <v>AfanCOPD</v>
      </c>
      <c r="C3" s="48">
        <v>0.89081200000000005</v>
      </c>
      <c r="D3" s="48" t="s">
        <v>10</v>
      </c>
      <c r="E3" s="48" t="str">
        <f>D3&amp;A3</f>
        <v>AfanCOPD</v>
      </c>
      <c r="F3" s="48" t="str">
        <f>E3&amp;G3</f>
        <v xml:space="preserve">AfanCOPDAbertawe Bro Morgannwg University Local Health Board                                                </v>
      </c>
      <c r="G3" s="48" t="s">
        <v>97</v>
      </c>
      <c r="H3" s="48">
        <v>6</v>
      </c>
      <c r="K3" s="48">
        <v>6</v>
      </c>
      <c r="R3" s="48">
        <v>2</v>
      </c>
    </row>
    <row r="4" spans="1:18" x14ac:dyDescent="0.2">
      <c r="A4" s="48" t="s">
        <v>107</v>
      </c>
      <c r="B4" s="48" t="str">
        <f t="shared" ref="B4:B67" si="0">D4&amp;A4</f>
        <v>BayHealthCOPD</v>
      </c>
      <c r="C4" s="48">
        <v>-1.920358</v>
      </c>
      <c r="D4" s="48" t="s">
        <v>11</v>
      </c>
      <c r="E4" s="48" t="str">
        <f t="shared" ref="E4:E67" si="1">D4&amp;A4</f>
        <v>BayHealthCOPD</v>
      </c>
      <c r="F4" s="48" t="str">
        <f t="shared" ref="F4:F67" si="2">E4&amp;G4</f>
        <v xml:space="preserve">BayHealthCOPDAbertawe Bro Morgannwg University Local Health Board                                                </v>
      </c>
      <c r="G4" s="48" t="s">
        <v>97</v>
      </c>
      <c r="H4" s="48">
        <v>6</v>
      </c>
      <c r="K4" s="48">
        <v>6</v>
      </c>
      <c r="R4" s="48">
        <v>3</v>
      </c>
    </row>
    <row r="5" spans="1:18" x14ac:dyDescent="0.2">
      <c r="A5" s="48" t="s">
        <v>107</v>
      </c>
      <c r="B5" s="48" t="str">
        <f t="shared" si="0"/>
        <v>Bridgend East NetworkCOPD</v>
      </c>
      <c r="C5" s="48">
        <v>-0.30106699999999997</v>
      </c>
      <c r="D5" s="48" t="s">
        <v>12</v>
      </c>
      <c r="E5" s="48" t="str">
        <f t="shared" si="1"/>
        <v>Bridgend East NetworkCOPD</v>
      </c>
      <c r="F5" s="48" t="str">
        <f t="shared" si="2"/>
        <v xml:space="preserve">Bridgend East NetworkCOPDAbertawe Bro Morgannwg University Local Health Board                                                </v>
      </c>
      <c r="G5" s="48" t="s">
        <v>97</v>
      </c>
      <c r="H5" s="48">
        <v>6</v>
      </c>
      <c r="K5" s="48">
        <v>6</v>
      </c>
      <c r="R5" s="48">
        <v>4</v>
      </c>
    </row>
    <row r="6" spans="1:18" x14ac:dyDescent="0.2">
      <c r="A6" s="48" t="s">
        <v>107</v>
      </c>
      <c r="B6" s="48" t="str">
        <f t="shared" si="0"/>
        <v>Bridgend North NetworkCOPD</v>
      </c>
      <c r="C6" s="48">
        <v>1.512286</v>
      </c>
      <c r="D6" s="48" t="s">
        <v>13</v>
      </c>
      <c r="E6" s="48" t="str">
        <f t="shared" si="1"/>
        <v>Bridgend North NetworkCOPD</v>
      </c>
      <c r="F6" s="48" t="str">
        <f t="shared" si="2"/>
        <v xml:space="preserve">Bridgend North NetworkCOPDAbertawe Bro Morgannwg University Local Health Board                                                </v>
      </c>
      <c r="G6" s="48" t="s">
        <v>97</v>
      </c>
      <c r="H6" s="48">
        <v>6</v>
      </c>
      <c r="K6" s="48">
        <v>6</v>
      </c>
      <c r="R6" s="48">
        <v>5</v>
      </c>
    </row>
    <row r="7" spans="1:18" x14ac:dyDescent="0.2">
      <c r="A7" s="48" t="s">
        <v>107</v>
      </c>
      <c r="B7" s="48" t="str">
        <f t="shared" si="0"/>
        <v>Bridgend West NetworkCOPD</v>
      </c>
      <c r="C7" s="48">
        <v>-0.47894029999999999</v>
      </c>
      <c r="D7" s="48" t="s">
        <v>14</v>
      </c>
      <c r="E7" s="48" t="str">
        <f t="shared" si="1"/>
        <v>Bridgend West NetworkCOPD</v>
      </c>
      <c r="F7" s="48" t="str">
        <f t="shared" si="2"/>
        <v xml:space="preserve">Bridgend West NetworkCOPDAbertawe Bro Morgannwg University Local Health Board                                                </v>
      </c>
      <c r="G7" s="48" t="s">
        <v>97</v>
      </c>
      <c r="H7" s="48">
        <v>6</v>
      </c>
      <c r="K7" s="48">
        <v>6</v>
      </c>
      <c r="R7" s="48">
        <v>6</v>
      </c>
    </row>
    <row r="8" spans="1:18" x14ac:dyDescent="0.2">
      <c r="A8" s="48" t="s">
        <v>107</v>
      </c>
      <c r="B8" s="48" t="str">
        <f t="shared" si="0"/>
        <v>CityHealthCOPD</v>
      </c>
      <c r="C8" s="48">
        <v>0.99300089999999996</v>
      </c>
      <c r="D8" s="48" t="s">
        <v>15</v>
      </c>
      <c r="E8" s="48" t="str">
        <f t="shared" si="1"/>
        <v>CityHealthCOPD</v>
      </c>
      <c r="F8" s="48" t="str">
        <f t="shared" si="2"/>
        <v xml:space="preserve">CityHealthCOPDAbertawe Bro Morgannwg University Local Health Board                                                </v>
      </c>
      <c r="G8" s="48" t="s">
        <v>97</v>
      </c>
      <c r="H8" s="48">
        <v>6</v>
      </c>
      <c r="K8" s="48">
        <v>6</v>
      </c>
      <c r="R8" s="48">
        <v>7</v>
      </c>
    </row>
    <row r="9" spans="1:18" x14ac:dyDescent="0.2">
      <c r="A9" s="48" t="s">
        <v>107</v>
      </c>
      <c r="B9" s="48" t="str">
        <f t="shared" si="0"/>
        <v>CwmtaweCOPD</v>
      </c>
      <c r="C9" s="48">
        <v>-0.64270839999999996</v>
      </c>
      <c r="D9" s="48" t="s">
        <v>16</v>
      </c>
      <c r="E9" s="48" t="str">
        <f t="shared" si="1"/>
        <v>CwmtaweCOPD</v>
      </c>
      <c r="F9" s="48" t="str">
        <f t="shared" si="2"/>
        <v xml:space="preserve">CwmtaweCOPDAbertawe Bro Morgannwg University Local Health Board                                                </v>
      </c>
      <c r="G9" s="48" t="s">
        <v>97</v>
      </c>
      <c r="H9" s="48">
        <v>6</v>
      </c>
      <c r="K9" s="48">
        <v>6</v>
      </c>
      <c r="R9" s="48">
        <v>8</v>
      </c>
    </row>
    <row r="10" spans="1:18" x14ac:dyDescent="0.2">
      <c r="A10" s="48" t="s">
        <v>107</v>
      </c>
      <c r="B10" s="48" t="str">
        <f t="shared" si="0"/>
        <v>LlwchwrCOPD</v>
      </c>
      <c r="C10" s="48">
        <v>-1.064157</v>
      </c>
      <c r="D10" s="48" t="s">
        <v>17</v>
      </c>
      <c r="E10" s="48" t="str">
        <f t="shared" si="1"/>
        <v>LlwchwrCOPD</v>
      </c>
      <c r="F10" s="48" t="str">
        <f t="shared" si="2"/>
        <v xml:space="preserve">LlwchwrCOPDAbertawe Bro Morgannwg University Local Health Board                                                </v>
      </c>
      <c r="G10" s="48" t="s">
        <v>97</v>
      </c>
      <c r="H10" s="48">
        <v>6</v>
      </c>
      <c r="K10" s="48">
        <v>6</v>
      </c>
      <c r="R10" s="48">
        <v>9</v>
      </c>
    </row>
    <row r="11" spans="1:18" x14ac:dyDescent="0.2">
      <c r="A11" s="48" t="s">
        <v>107</v>
      </c>
      <c r="B11" s="48" t="str">
        <f t="shared" si="0"/>
        <v>NeathCOPD</v>
      </c>
      <c r="C11" s="48">
        <v>-4.8970600000000003E-2</v>
      </c>
      <c r="D11" s="48" t="s">
        <v>18</v>
      </c>
      <c r="E11" s="48" t="str">
        <f t="shared" si="1"/>
        <v>NeathCOPD</v>
      </c>
      <c r="F11" s="48" t="str">
        <f t="shared" si="2"/>
        <v xml:space="preserve">NeathCOPDAbertawe Bro Morgannwg University Local Health Board                                                </v>
      </c>
      <c r="G11" s="48" t="s">
        <v>97</v>
      </c>
      <c r="H11" s="48">
        <v>6</v>
      </c>
      <c r="K11" s="48">
        <v>6</v>
      </c>
      <c r="R11" s="48">
        <v>10</v>
      </c>
    </row>
    <row r="12" spans="1:18" x14ac:dyDescent="0.2">
      <c r="A12" s="48" t="s">
        <v>107</v>
      </c>
      <c r="B12" s="48" t="str">
        <f t="shared" si="0"/>
        <v>PenderiCOPD</v>
      </c>
      <c r="C12" s="48">
        <v>0.76938399999999996</v>
      </c>
      <c r="D12" s="48" t="s">
        <v>19</v>
      </c>
      <c r="E12" s="48" t="str">
        <f t="shared" si="1"/>
        <v>PenderiCOPD</v>
      </c>
      <c r="F12" s="48" t="str">
        <f t="shared" si="2"/>
        <v xml:space="preserve">PenderiCOPDAbertawe Bro Morgannwg University Local Health Board                                                </v>
      </c>
      <c r="G12" s="48" t="s">
        <v>97</v>
      </c>
      <c r="H12" s="48">
        <v>6</v>
      </c>
      <c r="K12" s="48">
        <v>6</v>
      </c>
      <c r="R12" s="48">
        <v>11</v>
      </c>
    </row>
    <row r="13" spans="1:18" x14ac:dyDescent="0.2">
      <c r="A13" s="48" t="s">
        <v>107</v>
      </c>
      <c r="B13" s="48" t="str">
        <f t="shared" si="0"/>
        <v>Upper ValleysCOPD</v>
      </c>
      <c r="C13" s="48">
        <v>0.57974680000000001</v>
      </c>
      <c r="D13" s="48" t="s">
        <v>20</v>
      </c>
      <c r="E13" s="48" t="str">
        <f t="shared" si="1"/>
        <v>Upper ValleysCOPD</v>
      </c>
      <c r="F13" s="48" t="str">
        <f t="shared" si="2"/>
        <v xml:space="preserve">Upper ValleysCOPDAbertawe Bro Morgannwg University Local Health Board                                                </v>
      </c>
      <c r="G13" s="48" t="s">
        <v>97</v>
      </c>
      <c r="H13" s="48">
        <v>6</v>
      </c>
      <c r="K13" s="48">
        <v>6</v>
      </c>
      <c r="R13" s="48">
        <v>12</v>
      </c>
    </row>
    <row r="14" spans="1:18" x14ac:dyDescent="0.2">
      <c r="A14" s="48" t="s">
        <v>107</v>
      </c>
      <c r="B14" s="48" t="str">
        <f t="shared" si="0"/>
        <v>Blaenau Gwent EastCOPD</v>
      </c>
      <c r="C14" s="48">
        <v>1.8766940000000001</v>
      </c>
      <c r="D14" s="48" t="s">
        <v>21</v>
      </c>
      <c r="E14" s="48" t="str">
        <f t="shared" si="1"/>
        <v>Blaenau Gwent EastCOPD</v>
      </c>
      <c r="F14" s="48" t="str">
        <f t="shared" si="2"/>
        <v xml:space="preserve">Blaenau Gwent EastCOPDAneurin Bevan Local Health Board                                                                    </v>
      </c>
      <c r="G14" s="48" t="s">
        <v>99</v>
      </c>
      <c r="H14" s="48">
        <v>6</v>
      </c>
      <c r="L14" s="48">
        <v>6</v>
      </c>
      <c r="R14" s="48">
        <v>13</v>
      </c>
    </row>
    <row r="15" spans="1:18" x14ac:dyDescent="0.2">
      <c r="A15" s="48" t="s">
        <v>107</v>
      </c>
      <c r="B15" s="48" t="str">
        <f t="shared" si="0"/>
        <v>Blaenau Gwent WestCOPD</v>
      </c>
      <c r="C15" s="48">
        <v>0.84666220000000003</v>
      </c>
      <c r="D15" s="48" t="s">
        <v>22</v>
      </c>
      <c r="E15" s="48" t="str">
        <f t="shared" si="1"/>
        <v>Blaenau Gwent WestCOPD</v>
      </c>
      <c r="F15" s="48" t="str">
        <f t="shared" si="2"/>
        <v xml:space="preserve">Blaenau Gwent WestCOPDAneurin Bevan Local Health Board                                                                    </v>
      </c>
      <c r="G15" s="48" t="s">
        <v>99</v>
      </c>
      <c r="H15" s="48">
        <v>6</v>
      </c>
      <c r="L15" s="48">
        <v>6</v>
      </c>
      <c r="R15" s="48">
        <v>14</v>
      </c>
    </row>
    <row r="16" spans="1:18" x14ac:dyDescent="0.2">
      <c r="A16" s="48" t="s">
        <v>107</v>
      </c>
      <c r="B16" s="48" t="str">
        <f t="shared" si="0"/>
        <v>Caerphilly EastCOPD</v>
      </c>
      <c r="C16" s="48">
        <v>-0.28316849999999999</v>
      </c>
      <c r="D16" s="48" t="s">
        <v>23</v>
      </c>
      <c r="E16" s="48" t="str">
        <f t="shared" si="1"/>
        <v>Caerphilly EastCOPD</v>
      </c>
      <c r="F16" s="48" t="str">
        <f t="shared" si="2"/>
        <v xml:space="preserve">Caerphilly EastCOPDAneurin Bevan Local Health Board                                                                    </v>
      </c>
      <c r="G16" s="48" t="s">
        <v>99</v>
      </c>
      <c r="H16" s="48">
        <v>6</v>
      </c>
      <c r="L16" s="48">
        <v>6</v>
      </c>
      <c r="R16" s="48">
        <v>15</v>
      </c>
    </row>
    <row r="17" spans="1:18" x14ac:dyDescent="0.2">
      <c r="A17" s="48" t="s">
        <v>107</v>
      </c>
      <c r="B17" s="48" t="str">
        <f t="shared" si="0"/>
        <v>Caerphilly NorthCOPD</v>
      </c>
      <c r="C17" s="48">
        <v>0.83155469999999998</v>
      </c>
      <c r="D17" s="53" t="s">
        <v>24</v>
      </c>
      <c r="E17" s="48" t="str">
        <f t="shared" si="1"/>
        <v>Caerphilly NorthCOPD</v>
      </c>
      <c r="F17" s="48" t="str">
        <f t="shared" si="2"/>
        <v xml:space="preserve">Caerphilly NorthCOPDAneurin Bevan Local Health Board                                                                    </v>
      </c>
      <c r="G17" s="48" t="s">
        <v>99</v>
      </c>
      <c r="H17" s="48">
        <v>6</v>
      </c>
      <c r="L17" s="48">
        <v>6</v>
      </c>
      <c r="R17" s="48">
        <v>16</v>
      </c>
    </row>
    <row r="18" spans="1:18" x14ac:dyDescent="0.2">
      <c r="A18" s="48" t="s">
        <v>107</v>
      </c>
      <c r="B18" s="48" t="str">
        <f t="shared" si="0"/>
        <v>Caerphilly SouthCOPD</v>
      </c>
      <c r="C18" s="48">
        <v>0.12281789999999999</v>
      </c>
      <c r="D18" s="48" t="s">
        <v>25</v>
      </c>
      <c r="E18" s="48" t="str">
        <f t="shared" si="1"/>
        <v>Caerphilly SouthCOPD</v>
      </c>
      <c r="F18" s="48" t="str">
        <f t="shared" si="2"/>
        <v xml:space="preserve">Caerphilly SouthCOPDAneurin Bevan Local Health Board                                                                    </v>
      </c>
      <c r="G18" s="48" t="s">
        <v>99</v>
      </c>
      <c r="H18" s="48">
        <v>6</v>
      </c>
      <c r="L18" s="48">
        <v>6</v>
      </c>
      <c r="R18" s="48">
        <v>17</v>
      </c>
    </row>
    <row r="19" spans="1:18" x14ac:dyDescent="0.2">
      <c r="A19" s="48" t="s">
        <v>107</v>
      </c>
      <c r="B19" s="48" t="str">
        <f t="shared" si="0"/>
        <v>Monmouthshire NorthCOPD</v>
      </c>
      <c r="C19" s="48">
        <v>-1.3989609999999999</v>
      </c>
      <c r="D19" s="48" t="s">
        <v>26</v>
      </c>
      <c r="E19" s="48" t="str">
        <f t="shared" si="1"/>
        <v>Monmouthshire NorthCOPD</v>
      </c>
      <c r="F19" s="48" t="str">
        <f t="shared" si="2"/>
        <v xml:space="preserve">Monmouthshire NorthCOPDAneurin Bevan Local Health Board                                                                    </v>
      </c>
      <c r="G19" s="48" t="s">
        <v>99</v>
      </c>
      <c r="H19" s="48">
        <v>6</v>
      </c>
      <c r="L19" s="48">
        <v>6</v>
      </c>
      <c r="R19" s="48">
        <v>18</v>
      </c>
    </row>
    <row r="20" spans="1:18" x14ac:dyDescent="0.2">
      <c r="A20" s="48" t="s">
        <v>107</v>
      </c>
      <c r="B20" s="48" t="str">
        <f t="shared" si="0"/>
        <v>Monmouthshire SouthCOPD</v>
      </c>
      <c r="C20" s="48">
        <v>-2.2153290000000001</v>
      </c>
      <c r="D20" s="48" t="s">
        <v>27</v>
      </c>
      <c r="E20" s="48" t="str">
        <f t="shared" si="1"/>
        <v>Monmouthshire SouthCOPD</v>
      </c>
      <c r="F20" s="48" t="str">
        <f t="shared" si="2"/>
        <v xml:space="preserve">Monmouthshire SouthCOPDAneurin Bevan Local Health Board                                                                    </v>
      </c>
      <c r="G20" s="48" t="s">
        <v>99</v>
      </c>
      <c r="H20" s="48">
        <v>6</v>
      </c>
      <c r="L20" s="48">
        <v>6</v>
      </c>
      <c r="R20" s="48">
        <v>19</v>
      </c>
    </row>
    <row r="21" spans="1:18" x14ac:dyDescent="0.2">
      <c r="A21" s="48" t="s">
        <v>107</v>
      </c>
      <c r="B21" s="48" t="str">
        <f t="shared" si="0"/>
        <v>Newport CentralCOPD</v>
      </c>
      <c r="C21" s="48">
        <v>-0.71979340000000003</v>
      </c>
      <c r="D21" s="48" t="s">
        <v>28</v>
      </c>
      <c r="E21" s="48" t="str">
        <f t="shared" si="1"/>
        <v>Newport CentralCOPD</v>
      </c>
      <c r="F21" s="48" t="str">
        <f t="shared" si="2"/>
        <v xml:space="preserve">Newport CentralCOPDAneurin Bevan Local Health Board                                                                    </v>
      </c>
      <c r="G21" s="48" t="s">
        <v>99</v>
      </c>
      <c r="H21" s="48">
        <v>6</v>
      </c>
      <c r="L21" s="48">
        <v>6</v>
      </c>
      <c r="R21" s="48">
        <v>20</v>
      </c>
    </row>
    <row r="22" spans="1:18" x14ac:dyDescent="0.2">
      <c r="A22" s="48" t="s">
        <v>107</v>
      </c>
      <c r="B22" s="48" t="str">
        <f t="shared" si="0"/>
        <v>Newport EastCOPD</v>
      </c>
      <c r="C22" s="48">
        <v>0.15629390000000001</v>
      </c>
      <c r="D22" s="48" t="s">
        <v>29</v>
      </c>
      <c r="E22" s="48" t="str">
        <f t="shared" si="1"/>
        <v>Newport EastCOPD</v>
      </c>
      <c r="F22" s="48" t="str">
        <f t="shared" si="2"/>
        <v xml:space="preserve">Newport EastCOPDAneurin Bevan Local Health Board                                                                    </v>
      </c>
      <c r="G22" s="48" t="s">
        <v>99</v>
      </c>
      <c r="H22" s="48">
        <v>6</v>
      </c>
      <c r="L22" s="48">
        <v>6</v>
      </c>
      <c r="R22" s="48">
        <v>21</v>
      </c>
    </row>
    <row r="23" spans="1:18" x14ac:dyDescent="0.2">
      <c r="A23" s="48" t="s">
        <v>107</v>
      </c>
      <c r="B23" s="48" t="str">
        <f t="shared" si="0"/>
        <v>Newport WestCOPD</v>
      </c>
      <c r="C23" s="48">
        <v>0.37740410000000002</v>
      </c>
      <c r="D23" s="48" t="s">
        <v>30</v>
      </c>
      <c r="E23" s="48" t="str">
        <f t="shared" si="1"/>
        <v>Newport WestCOPD</v>
      </c>
      <c r="F23" s="48" t="str">
        <f t="shared" si="2"/>
        <v xml:space="preserve">Newport WestCOPDAneurin Bevan Local Health Board                                                                    </v>
      </c>
      <c r="G23" s="48" t="s">
        <v>99</v>
      </c>
      <c r="H23" s="48">
        <v>6</v>
      </c>
      <c r="L23" s="48">
        <v>6</v>
      </c>
      <c r="R23" s="48">
        <v>22</v>
      </c>
    </row>
    <row r="24" spans="1:18" x14ac:dyDescent="0.2">
      <c r="A24" s="48" t="s">
        <v>107</v>
      </c>
      <c r="B24" s="48" t="str">
        <f t="shared" si="0"/>
        <v>Torfaen NorthCOPD</v>
      </c>
      <c r="C24" s="48">
        <v>0.1104904</v>
      </c>
      <c r="D24" s="48" t="s">
        <v>31</v>
      </c>
      <c r="E24" s="48" t="str">
        <f t="shared" si="1"/>
        <v>Torfaen NorthCOPD</v>
      </c>
      <c r="F24" s="48" t="str">
        <f t="shared" si="2"/>
        <v xml:space="preserve">Torfaen NorthCOPDAneurin Bevan Local Health Board                                                                    </v>
      </c>
      <c r="G24" s="48" t="s">
        <v>99</v>
      </c>
      <c r="H24" s="48">
        <v>6</v>
      </c>
      <c r="L24" s="48">
        <v>6</v>
      </c>
      <c r="R24" s="48">
        <v>23</v>
      </c>
    </row>
    <row r="25" spans="1:18" x14ac:dyDescent="0.2">
      <c r="A25" s="48" t="s">
        <v>107</v>
      </c>
      <c r="B25" s="48" t="str">
        <f t="shared" si="0"/>
        <v>Torfaen SouthCOPD</v>
      </c>
      <c r="C25" s="48">
        <v>-0.2999001</v>
      </c>
      <c r="D25" s="48" t="s">
        <v>32</v>
      </c>
      <c r="E25" s="48" t="str">
        <f t="shared" si="1"/>
        <v>Torfaen SouthCOPD</v>
      </c>
      <c r="F25" s="48" t="str">
        <f t="shared" si="2"/>
        <v xml:space="preserve">Torfaen SouthCOPDAneurin Bevan Local Health Board                                                                    </v>
      </c>
      <c r="G25" s="48" t="s">
        <v>99</v>
      </c>
      <c r="H25" s="48">
        <v>6</v>
      </c>
      <c r="L25" s="48">
        <v>6</v>
      </c>
      <c r="R25" s="48">
        <v>24</v>
      </c>
    </row>
    <row r="26" spans="1:18" x14ac:dyDescent="0.2">
      <c r="A26" s="48" t="s">
        <v>107</v>
      </c>
      <c r="B26" s="48" t="str">
        <f t="shared" si="0"/>
        <v>AngleseyCOPD</v>
      </c>
      <c r="C26" s="48">
        <v>0.34611839999999999</v>
      </c>
      <c r="D26" s="48" t="s">
        <v>33</v>
      </c>
      <c r="E26" s="48" t="str">
        <f t="shared" si="1"/>
        <v>AngleseyCOPD</v>
      </c>
      <c r="F26" s="48" t="str">
        <f t="shared" si="2"/>
        <v xml:space="preserve">AngleseyCOPDBetsi Cadwaladr University Local Health Board                                                       </v>
      </c>
      <c r="G26" s="48" t="s">
        <v>100</v>
      </c>
      <c r="H26" s="48">
        <v>6</v>
      </c>
      <c r="M26" s="48">
        <v>6</v>
      </c>
      <c r="R26" s="48">
        <v>25</v>
      </c>
    </row>
    <row r="27" spans="1:18" x14ac:dyDescent="0.2">
      <c r="A27" s="48" t="s">
        <v>107</v>
      </c>
      <c r="B27" s="48" t="str">
        <f t="shared" si="0"/>
        <v>ArfonCOPD</v>
      </c>
      <c r="C27" s="48">
        <v>0.21220169999999999</v>
      </c>
      <c r="D27" s="48" t="s">
        <v>34</v>
      </c>
      <c r="E27" s="48" t="str">
        <f t="shared" si="1"/>
        <v>ArfonCOPD</v>
      </c>
      <c r="F27" s="48" t="str">
        <f t="shared" si="2"/>
        <v xml:space="preserve">ArfonCOPDBetsi Cadwaladr University Local Health Board                                                       </v>
      </c>
      <c r="G27" s="48" t="s">
        <v>100</v>
      </c>
      <c r="H27" s="48">
        <v>6</v>
      </c>
      <c r="M27" s="48">
        <v>6</v>
      </c>
      <c r="R27" s="48">
        <v>26</v>
      </c>
    </row>
    <row r="28" spans="1:18" x14ac:dyDescent="0.2">
      <c r="A28" s="48" t="s">
        <v>107</v>
      </c>
      <c r="B28" s="48" t="str">
        <f t="shared" si="0"/>
        <v>Central &amp; South DenbighshireCOPD</v>
      </c>
      <c r="C28" s="48">
        <v>0.22163859999999999</v>
      </c>
      <c r="D28" s="48" t="s">
        <v>35</v>
      </c>
      <c r="E28" s="48" t="str">
        <f t="shared" si="1"/>
        <v>Central &amp; South DenbighshireCOPD</v>
      </c>
      <c r="F28" s="48" t="str">
        <f t="shared" si="2"/>
        <v xml:space="preserve">Central &amp; South DenbighshireCOPDBetsi Cadwaladr University Local Health Board                                                       </v>
      </c>
      <c r="G28" s="48" t="s">
        <v>100</v>
      </c>
      <c r="H28" s="48">
        <v>6</v>
      </c>
      <c r="M28" s="48">
        <v>6</v>
      </c>
      <c r="R28" s="48">
        <v>27</v>
      </c>
    </row>
    <row r="29" spans="1:18" x14ac:dyDescent="0.2">
      <c r="A29" s="48" t="s">
        <v>107</v>
      </c>
      <c r="B29" s="48" t="str">
        <f t="shared" si="0"/>
        <v>Conwy EastCOPD</v>
      </c>
      <c r="C29" s="48">
        <v>-0.37400349999999999</v>
      </c>
      <c r="D29" s="48" t="s">
        <v>36</v>
      </c>
      <c r="E29" s="48" t="str">
        <f t="shared" si="1"/>
        <v>Conwy EastCOPD</v>
      </c>
      <c r="F29" s="48" t="str">
        <f t="shared" si="2"/>
        <v xml:space="preserve">Conwy EastCOPDBetsi Cadwaladr University Local Health Board                                                       </v>
      </c>
      <c r="G29" s="48" t="s">
        <v>100</v>
      </c>
      <c r="H29" s="48">
        <v>6</v>
      </c>
      <c r="M29" s="48">
        <v>6</v>
      </c>
      <c r="R29" s="48">
        <v>28</v>
      </c>
    </row>
    <row r="30" spans="1:18" x14ac:dyDescent="0.2">
      <c r="A30" s="48" t="s">
        <v>107</v>
      </c>
      <c r="B30" s="48" t="str">
        <f t="shared" si="0"/>
        <v>Conwy WestCOPD</v>
      </c>
      <c r="C30" s="48">
        <v>-0.24007239999999999</v>
      </c>
      <c r="D30" s="48" t="s">
        <v>37</v>
      </c>
      <c r="E30" s="48" t="str">
        <f t="shared" si="1"/>
        <v>Conwy WestCOPD</v>
      </c>
      <c r="F30" s="48" t="str">
        <f t="shared" si="2"/>
        <v xml:space="preserve">Conwy WestCOPDBetsi Cadwaladr University Local Health Board                                                       </v>
      </c>
      <c r="G30" s="48" t="s">
        <v>100</v>
      </c>
      <c r="H30" s="48">
        <v>6</v>
      </c>
      <c r="M30" s="48">
        <v>6</v>
      </c>
      <c r="R30" s="48">
        <v>29</v>
      </c>
    </row>
    <row r="31" spans="1:18" x14ac:dyDescent="0.2">
      <c r="A31" s="48" t="s">
        <v>107</v>
      </c>
      <c r="B31" s="48" t="str">
        <f t="shared" si="0"/>
        <v>Deeside, Hawarden &amp; SaltneyCOPD</v>
      </c>
      <c r="C31" s="48">
        <v>-3.9707399999999997E-2</v>
      </c>
      <c r="D31" s="48" t="s">
        <v>38</v>
      </c>
      <c r="E31" s="48" t="str">
        <f t="shared" si="1"/>
        <v>Deeside, Hawarden &amp; SaltneyCOPD</v>
      </c>
      <c r="F31" s="48" t="str">
        <f t="shared" si="2"/>
        <v xml:space="preserve">Deeside, Hawarden &amp; SaltneyCOPDBetsi Cadwaladr University Local Health Board                                                       </v>
      </c>
      <c r="G31" s="48" t="s">
        <v>100</v>
      </c>
      <c r="H31" s="48">
        <v>6</v>
      </c>
      <c r="M31" s="48">
        <v>6</v>
      </c>
      <c r="R31" s="48">
        <v>30</v>
      </c>
    </row>
    <row r="32" spans="1:18" x14ac:dyDescent="0.2">
      <c r="A32" s="48" t="s">
        <v>107</v>
      </c>
      <c r="B32" s="48" t="str">
        <f t="shared" si="0"/>
        <v>DwyforCOPD</v>
      </c>
      <c r="C32" s="48">
        <v>-0.79345379999999999</v>
      </c>
      <c r="D32" s="48" t="s">
        <v>39</v>
      </c>
      <c r="E32" s="48" t="str">
        <f t="shared" si="1"/>
        <v>DwyforCOPD</v>
      </c>
      <c r="F32" s="48" t="str">
        <f t="shared" si="2"/>
        <v xml:space="preserve">DwyforCOPDBetsi Cadwaladr University Local Health Board                                                       </v>
      </c>
      <c r="G32" s="48" t="s">
        <v>100</v>
      </c>
      <c r="H32" s="48">
        <v>6</v>
      </c>
      <c r="M32" s="48">
        <v>6</v>
      </c>
      <c r="R32" s="48">
        <v>31</v>
      </c>
    </row>
    <row r="33" spans="1:18" x14ac:dyDescent="0.2">
      <c r="A33" s="48" t="s">
        <v>107</v>
      </c>
      <c r="B33" s="48" t="str">
        <f t="shared" si="0"/>
        <v>Holywell &amp; FlintCOPD</v>
      </c>
      <c r="C33" s="48">
        <v>0.44507069999999999</v>
      </c>
      <c r="D33" s="48" t="s">
        <v>40</v>
      </c>
      <c r="E33" s="48" t="str">
        <f t="shared" si="1"/>
        <v>Holywell &amp; FlintCOPD</v>
      </c>
      <c r="F33" s="48" t="str">
        <f t="shared" si="2"/>
        <v xml:space="preserve">Holywell &amp; FlintCOPDBetsi Cadwaladr University Local Health Board                                                       </v>
      </c>
      <c r="G33" s="48" t="s">
        <v>100</v>
      </c>
      <c r="H33" s="48">
        <v>6</v>
      </c>
      <c r="M33" s="48">
        <v>6</v>
      </c>
      <c r="R33" s="48">
        <v>32</v>
      </c>
    </row>
    <row r="34" spans="1:18" x14ac:dyDescent="0.2">
      <c r="A34" s="48" t="s">
        <v>107</v>
      </c>
      <c r="B34" s="48" t="str">
        <f t="shared" si="0"/>
        <v>MeirionnyddCOPD</v>
      </c>
      <c r="C34" s="48">
        <v>-9.2677399999999993E-2</v>
      </c>
      <c r="D34" s="48" t="s">
        <v>41</v>
      </c>
      <c r="E34" s="48" t="str">
        <f t="shared" si="1"/>
        <v>MeirionnyddCOPD</v>
      </c>
      <c r="F34" s="48" t="str">
        <f t="shared" si="2"/>
        <v xml:space="preserve">MeirionnyddCOPDBetsi Cadwaladr University Local Health Board                                                       </v>
      </c>
      <c r="G34" s="48" t="s">
        <v>100</v>
      </c>
      <c r="H34" s="48">
        <v>6</v>
      </c>
      <c r="M34" s="48">
        <v>6</v>
      </c>
      <c r="R34" s="48">
        <v>33</v>
      </c>
    </row>
    <row r="35" spans="1:18" x14ac:dyDescent="0.2">
      <c r="A35" s="48" t="s">
        <v>107</v>
      </c>
      <c r="B35" s="48" t="str">
        <f t="shared" si="0"/>
        <v>Mold, Buckley &amp; CaergwleCOPD</v>
      </c>
      <c r="C35" s="48">
        <v>-0.47408220000000001</v>
      </c>
      <c r="D35" s="48" t="s">
        <v>42</v>
      </c>
      <c r="E35" s="48" t="str">
        <f t="shared" si="1"/>
        <v>Mold, Buckley &amp; CaergwleCOPD</v>
      </c>
      <c r="F35" s="48" t="str">
        <f t="shared" si="2"/>
        <v xml:space="preserve">Mold, Buckley &amp; CaergwleCOPDBetsi Cadwaladr University Local Health Board                                                       </v>
      </c>
      <c r="G35" s="48" t="s">
        <v>100</v>
      </c>
      <c r="H35" s="48">
        <v>6</v>
      </c>
      <c r="M35" s="48">
        <v>6</v>
      </c>
      <c r="R35" s="48">
        <v>34</v>
      </c>
    </row>
    <row r="36" spans="1:18" x14ac:dyDescent="0.2">
      <c r="A36" s="48" t="s">
        <v>107</v>
      </c>
      <c r="B36" s="48" t="str">
        <f t="shared" si="0"/>
        <v>North DenbighshireCOPD</v>
      </c>
      <c r="C36" s="48">
        <v>1.7506539999999999</v>
      </c>
      <c r="D36" s="48" t="s">
        <v>43</v>
      </c>
      <c r="E36" s="48" t="str">
        <f t="shared" si="1"/>
        <v>North DenbighshireCOPD</v>
      </c>
      <c r="F36" s="48" t="str">
        <f t="shared" si="2"/>
        <v xml:space="preserve">North DenbighshireCOPDBetsi Cadwaladr University Local Health Board                                                       </v>
      </c>
      <c r="G36" s="48" t="s">
        <v>100</v>
      </c>
      <c r="H36" s="48">
        <v>6</v>
      </c>
      <c r="M36" s="48">
        <v>6</v>
      </c>
      <c r="R36" s="48">
        <v>35</v>
      </c>
    </row>
    <row r="37" spans="1:18" x14ac:dyDescent="0.2">
      <c r="A37" s="48" t="s">
        <v>107</v>
      </c>
      <c r="B37" s="48" t="str">
        <f t="shared" si="0"/>
        <v>South WrexhamCOPD</v>
      </c>
      <c r="C37" s="48">
        <v>1.00134E-2</v>
      </c>
      <c r="D37" s="48" t="s">
        <v>44</v>
      </c>
      <c r="E37" s="48" t="str">
        <f t="shared" si="1"/>
        <v>South WrexhamCOPD</v>
      </c>
      <c r="F37" s="48" t="str">
        <f t="shared" si="2"/>
        <v xml:space="preserve">South WrexhamCOPDBetsi Cadwaladr University Local Health Board                                                       </v>
      </c>
      <c r="G37" s="48" t="s">
        <v>100</v>
      </c>
      <c r="H37" s="48">
        <v>6</v>
      </c>
      <c r="M37" s="48">
        <v>6</v>
      </c>
      <c r="R37" s="48">
        <v>36</v>
      </c>
    </row>
    <row r="38" spans="1:18" x14ac:dyDescent="0.2">
      <c r="A38" s="48" t="s">
        <v>107</v>
      </c>
      <c r="B38" s="48" t="str">
        <f t="shared" si="0"/>
        <v>West &amp; North WrexhamCOPD</v>
      </c>
      <c r="C38" s="48">
        <v>1.0538460000000001</v>
      </c>
      <c r="D38" s="48" t="s">
        <v>45</v>
      </c>
      <c r="E38" s="48" t="str">
        <f t="shared" si="1"/>
        <v>West &amp; North WrexhamCOPD</v>
      </c>
      <c r="F38" s="48" t="str">
        <f t="shared" si="2"/>
        <v xml:space="preserve">West &amp; North WrexhamCOPDBetsi Cadwaladr University Local Health Board                                                       </v>
      </c>
      <c r="G38" s="48" t="s">
        <v>100</v>
      </c>
      <c r="H38" s="48">
        <v>6</v>
      </c>
      <c r="M38" s="48">
        <v>6</v>
      </c>
      <c r="R38" s="48">
        <v>37</v>
      </c>
    </row>
    <row r="39" spans="1:18" x14ac:dyDescent="0.2">
      <c r="A39" s="48" t="s">
        <v>107</v>
      </c>
      <c r="B39" s="48" t="str">
        <f t="shared" si="0"/>
        <v>Wrexham TownCOPD</v>
      </c>
      <c r="C39" s="48">
        <v>0.62595699999999999</v>
      </c>
      <c r="D39" s="48" t="s">
        <v>46</v>
      </c>
      <c r="E39" s="48" t="str">
        <f t="shared" si="1"/>
        <v>Wrexham TownCOPD</v>
      </c>
      <c r="F39" s="48" t="str">
        <f t="shared" si="2"/>
        <v xml:space="preserve">Wrexham TownCOPDBetsi Cadwaladr University Local Health Board                                                       </v>
      </c>
      <c r="G39" s="48" t="s">
        <v>100</v>
      </c>
      <c r="H39" s="48">
        <v>6</v>
      </c>
      <c r="M39" s="48">
        <v>6</v>
      </c>
      <c r="R39" s="48">
        <v>38</v>
      </c>
    </row>
    <row r="40" spans="1:18" x14ac:dyDescent="0.2">
      <c r="A40" s="48" t="s">
        <v>107</v>
      </c>
      <c r="B40" s="48" t="str">
        <f t="shared" si="0"/>
        <v>Cardiff EastCOPD</v>
      </c>
      <c r="C40" s="48">
        <v>0.4996101</v>
      </c>
      <c r="D40" s="48" t="s">
        <v>47</v>
      </c>
      <c r="E40" s="48" t="str">
        <f t="shared" si="1"/>
        <v>Cardiff EastCOPD</v>
      </c>
      <c r="F40" s="48" t="str">
        <f t="shared" si="2"/>
        <v xml:space="preserve">Cardiff EastCOPDCardiff and Vale University Local Health Board                                                      </v>
      </c>
      <c r="G40" s="48" t="s">
        <v>101</v>
      </c>
      <c r="H40" s="48">
        <v>6</v>
      </c>
      <c r="N40" s="48">
        <v>6</v>
      </c>
      <c r="R40" s="48">
        <v>39</v>
      </c>
    </row>
    <row r="41" spans="1:18" x14ac:dyDescent="0.2">
      <c r="A41" s="48" t="s">
        <v>107</v>
      </c>
      <c r="B41" s="48" t="str">
        <f t="shared" si="0"/>
        <v>Cardiff NorthCOPD</v>
      </c>
      <c r="C41" s="48">
        <v>-1.6257429999999999</v>
      </c>
      <c r="D41" s="48" t="s">
        <v>48</v>
      </c>
      <c r="E41" s="48" t="str">
        <f t="shared" si="1"/>
        <v>Cardiff NorthCOPD</v>
      </c>
      <c r="F41" s="48" t="str">
        <f t="shared" si="2"/>
        <v xml:space="preserve">Cardiff NorthCOPDCardiff and Vale University Local Health Board                                                      </v>
      </c>
      <c r="G41" s="48" t="s">
        <v>101</v>
      </c>
      <c r="H41" s="48">
        <v>6</v>
      </c>
      <c r="N41" s="48">
        <v>6</v>
      </c>
      <c r="R41" s="48">
        <v>40</v>
      </c>
    </row>
    <row r="42" spans="1:18" x14ac:dyDescent="0.2">
      <c r="A42" s="48" t="s">
        <v>107</v>
      </c>
      <c r="B42" s="48" t="str">
        <f t="shared" si="0"/>
        <v>Cardiff South EastCOPD</v>
      </c>
      <c r="C42" s="48">
        <v>0.62669439999999998</v>
      </c>
      <c r="D42" s="48" t="s">
        <v>49</v>
      </c>
      <c r="E42" s="48" t="str">
        <f t="shared" si="1"/>
        <v>Cardiff South EastCOPD</v>
      </c>
      <c r="F42" s="48" t="str">
        <f t="shared" si="2"/>
        <v xml:space="preserve">Cardiff South EastCOPDCardiff and Vale University Local Health Board                                                      </v>
      </c>
      <c r="G42" s="48" t="s">
        <v>101</v>
      </c>
      <c r="H42" s="48">
        <v>6</v>
      </c>
      <c r="N42" s="48">
        <v>6</v>
      </c>
      <c r="R42" s="48">
        <v>41</v>
      </c>
    </row>
    <row r="43" spans="1:18" x14ac:dyDescent="0.2">
      <c r="A43" s="48" t="s">
        <v>107</v>
      </c>
      <c r="B43" s="48" t="str">
        <f t="shared" si="0"/>
        <v>Cardiff South WestCOPD</v>
      </c>
      <c r="C43" s="48">
        <v>0.28569840000000002</v>
      </c>
      <c r="D43" s="48" t="s">
        <v>50</v>
      </c>
      <c r="E43" s="48" t="str">
        <f t="shared" si="1"/>
        <v>Cardiff South WestCOPD</v>
      </c>
      <c r="F43" s="48" t="str">
        <f t="shared" si="2"/>
        <v xml:space="preserve">Cardiff South WestCOPDCardiff and Vale University Local Health Board                                                      </v>
      </c>
      <c r="G43" s="48" t="s">
        <v>101</v>
      </c>
      <c r="H43" s="48">
        <v>6</v>
      </c>
      <c r="N43" s="48">
        <v>6</v>
      </c>
      <c r="R43" s="48">
        <v>42</v>
      </c>
    </row>
    <row r="44" spans="1:18" x14ac:dyDescent="0.2">
      <c r="A44" s="48" t="s">
        <v>107</v>
      </c>
      <c r="B44" s="48" t="str">
        <f t="shared" si="0"/>
        <v>Cardiff WestCOPD</v>
      </c>
      <c r="C44" s="48">
        <v>-1.1145849999999999</v>
      </c>
      <c r="D44" s="48" t="s">
        <v>51</v>
      </c>
      <c r="E44" s="48" t="str">
        <f t="shared" si="1"/>
        <v>Cardiff WestCOPD</v>
      </c>
      <c r="F44" s="48" t="str">
        <f t="shared" si="2"/>
        <v xml:space="preserve">Cardiff WestCOPDCardiff and Vale University Local Health Board                                                      </v>
      </c>
      <c r="G44" s="48" t="s">
        <v>101</v>
      </c>
      <c r="H44" s="48">
        <v>6</v>
      </c>
      <c r="N44" s="48">
        <v>6</v>
      </c>
      <c r="R44" s="48">
        <v>43</v>
      </c>
    </row>
    <row r="45" spans="1:18" x14ac:dyDescent="0.2">
      <c r="A45" s="48" t="s">
        <v>107</v>
      </c>
      <c r="B45" s="48" t="str">
        <f t="shared" si="0"/>
        <v>Central ValeCOPD</v>
      </c>
      <c r="C45" s="48">
        <v>-8.6587499999999998E-2</v>
      </c>
      <c r="D45" s="48" t="s">
        <v>52</v>
      </c>
      <c r="E45" s="48" t="str">
        <f t="shared" si="1"/>
        <v>Central ValeCOPD</v>
      </c>
      <c r="F45" s="48" t="str">
        <f t="shared" si="2"/>
        <v xml:space="preserve">Central ValeCOPDCardiff and Vale University Local Health Board                                                      </v>
      </c>
      <c r="G45" s="48" t="s">
        <v>101</v>
      </c>
      <c r="H45" s="48">
        <v>6</v>
      </c>
      <c r="N45" s="48">
        <v>6</v>
      </c>
      <c r="R45" s="48">
        <v>44</v>
      </c>
    </row>
    <row r="46" spans="1:18" x14ac:dyDescent="0.2">
      <c r="A46" s="48" t="s">
        <v>107</v>
      </c>
      <c r="B46" s="48" t="str">
        <f t="shared" si="0"/>
        <v>City &amp; Cardiff SouthCOPD</v>
      </c>
      <c r="C46" s="48">
        <v>7.8222600000000003E-2</v>
      </c>
      <c r="D46" s="48" t="s">
        <v>53</v>
      </c>
      <c r="E46" s="48" t="str">
        <f t="shared" si="1"/>
        <v>City &amp; Cardiff SouthCOPD</v>
      </c>
      <c r="F46" s="48" t="str">
        <f t="shared" si="2"/>
        <v xml:space="preserve">City &amp; Cardiff SouthCOPDCardiff and Vale University Local Health Board                                                      </v>
      </c>
      <c r="G46" s="48" t="s">
        <v>101</v>
      </c>
      <c r="H46" s="48">
        <v>6</v>
      </c>
      <c r="N46" s="48">
        <v>6</v>
      </c>
      <c r="R46" s="48">
        <v>45</v>
      </c>
    </row>
    <row r="47" spans="1:18" x14ac:dyDescent="0.2">
      <c r="A47" s="48" t="s">
        <v>107</v>
      </c>
      <c r="B47" s="48" t="str">
        <f t="shared" si="0"/>
        <v>Eastern ValeCOPD</v>
      </c>
      <c r="C47" s="48">
        <v>-1.8039769999999999</v>
      </c>
      <c r="D47" s="48" t="s">
        <v>54</v>
      </c>
      <c r="E47" s="48" t="str">
        <f t="shared" si="1"/>
        <v>Eastern ValeCOPD</v>
      </c>
      <c r="F47" s="48" t="str">
        <f t="shared" si="2"/>
        <v xml:space="preserve">Eastern ValeCOPDCardiff and Vale University Local Health Board                                                      </v>
      </c>
      <c r="G47" s="48" t="s">
        <v>101</v>
      </c>
      <c r="H47" s="48">
        <v>6</v>
      </c>
      <c r="N47" s="48">
        <v>6</v>
      </c>
      <c r="R47" s="48">
        <v>46</v>
      </c>
    </row>
    <row r="48" spans="1:18" x14ac:dyDescent="0.2">
      <c r="A48" s="48" t="s">
        <v>107</v>
      </c>
      <c r="B48" s="48" t="str">
        <f t="shared" si="0"/>
        <v>Western ValeCOPD</v>
      </c>
      <c r="C48" s="48">
        <v>-1.6540319999999999</v>
      </c>
      <c r="D48" s="48" t="s">
        <v>55</v>
      </c>
      <c r="E48" s="48" t="str">
        <f t="shared" si="1"/>
        <v>Western ValeCOPD</v>
      </c>
      <c r="F48" s="48" t="str">
        <f t="shared" si="2"/>
        <v xml:space="preserve">Western ValeCOPDCardiff and Vale University Local Health Board                                                      </v>
      </c>
      <c r="G48" s="48" t="s">
        <v>101</v>
      </c>
      <c r="H48" s="48">
        <v>6</v>
      </c>
      <c r="N48" s="48">
        <v>6</v>
      </c>
      <c r="R48" s="48">
        <v>47</v>
      </c>
    </row>
    <row r="49" spans="1:18" x14ac:dyDescent="0.2">
      <c r="A49" s="48" t="s">
        <v>107</v>
      </c>
      <c r="B49" s="48" t="str">
        <f t="shared" si="0"/>
        <v>North CynonCOPD</v>
      </c>
      <c r="C49" s="48">
        <v>1.30149</v>
      </c>
      <c r="D49" s="48" t="s">
        <v>56</v>
      </c>
      <c r="E49" s="48" t="str">
        <f t="shared" si="1"/>
        <v>North CynonCOPD</v>
      </c>
      <c r="F49" s="48" t="str">
        <f t="shared" si="2"/>
        <v xml:space="preserve">North CynonCOPDCwm Taf Local Health Board                                                                          </v>
      </c>
      <c r="G49" s="48" t="s">
        <v>102</v>
      </c>
      <c r="H49" s="48">
        <v>6</v>
      </c>
      <c r="I49" s="48">
        <v>6</v>
      </c>
      <c r="O49" s="48">
        <v>6</v>
      </c>
      <c r="R49" s="48">
        <v>48</v>
      </c>
    </row>
    <row r="50" spans="1:18" x14ac:dyDescent="0.2">
      <c r="A50" s="48" t="s">
        <v>107</v>
      </c>
      <c r="B50" s="48" t="str">
        <f t="shared" si="0"/>
        <v>North Merthyr TydfilCOPD</v>
      </c>
      <c r="C50" s="48">
        <v>1.9745379999999999</v>
      </c>
      <c r="D50" s="48" t="s">
        <v>57</v>
      </c>
      <c r="E50" s="48" t="str">
        <f t="shared" si="1"/>
        <v>North Merthyr TydfilCOPD</v>
      </c>
      <c r="F50" s="48" t="str">
        <f t="shared" si="2"/>
        <v xml:space="preserve">North Merthyr TydfilCOPDCwm Taf Local Health Board                                                                          </v>
      </c>
      <c r="G50" s="48" t="s">
        <v>102</v>
      </c>
      <c r="H50" s="48">
        <v>6</v>
      </c>
      <c r="I50" s="48">
        <v>6</v>
      </c>
      <c r="J50" s="48">
        <v>6</v>
      </c>
      <c r="O50" s="48">
        <v>6</v>
      </c>
      <c r="R50" s="48">
        <v>49</v>
      </c>
    </row>
    <row r="51" spans="1:18" x14ac:dyDescent="0.2">
      <c r="A51" s="48" t="s">
        <v>107</v>
      </c>
      <c r="B51" s="48" t="str">
        <f t="shared" si="0"/>
        <v>North RhonddaCOPD</v>
      </c>
      <c r="C51" s="48">
        <v>1.014049</v>
      </c>
      <c r="D51" s="48" t="s">
        <v>58</v>
      </c>
      <c r="E51" s="48" t="str">
        <f t="shared" si="1"/>
        <v>North RhonddaCOPD</v>
      </c>
      <c r="F51" s="48" t="str">
        <f t="shared" si="2"/>
        <v xml:space="preserve">North RhonddaCOPDCwm Taf Local Health Board                                                                          </v>
      </c>
      <c r="G51" s="48" t="s">
        <v>102</v>
      </c>
      <c r="H51" s="48">
        <v>6</v>
      </c>
      <c r="I51" s="48">
        <v>6</v>
      </c>
      <c r="O51" s="48">
        <v>6</v>
      </c>
      <c r="R51" s="48">
        <v>50</v>
      </c>
    </row>
    <row r="52" spans="1:18" x14ac:dyDescent="0.2">
      <c r="A52" s="48" t="s">
        <v>107</v>
      </c>
      <c r="B52" s="48" t="str">
        <f t="shared" si="0"/>
        <v>North Taf ElyCOPD</v>
      </c>
      <c r="C52" s="48">
        <v>0.37079020000000001</v>
      </c>
      <c r="D52" s="48" t="s">
        <v>59</v>
      </c>
      <c r="E52" s="48" t="str">
        <f t="shared" si="1"/>
        <v>North Taf ElyCOPD</v>
      </c>
      <c r="F52" s="48" t="str">
        <f t="shared" si="2"/>
        <v xml:space="preserve">North Taf ElyCOPDCwm Taf Local Health Board                                                                          </v>
      </c>
      <c r="G52" s="48" t="s">
        <v>102</v>
      </c>
      <c r="H52" s="48">
        <v>6</v>
      </c>
      <c r="I52" s="48">
        <v>6</v>
      </c>
      <c r="O52" s="48">
        <v>6</v>
      </c>
      <c r="R52" s="48">
        <v>51</v>
      </c>
    </row>
    <row r="53" spans="1:18" x14ac:dyDescent="0.2">
      <c r="A53" s="48" t="s">
        <v>107</v>
      </c>
      <c r="B53" s="48" t="str">
        <f t="shared" si="0"/>
        <v>South CynonCOPD</v>
      </c>
      <c r="C53" s="48">
        <v>2.6272829999999998</v>
      </c>
      <c r="D53" s="48" t="s">
        <v>60</v>
      </c>
      <c r="E53" s="48" t="str">
        <f t="shared" si="1"/>
        <v>South CynonCOPD</v>
      </c>
      <c r="F53" s="48" t="str">
        <f t="shared" si="2"/>
        <v xml:space="preserve">South CynonCOPDCwm Taf Local Health Board                                                                          </v>
      </c>
      <c r="G53" s="48" t="s">
        <v>102</v>
      </c>
      <c r="H53" s="48">
        <v>6</v>
      </c>
      <c r="I53" s="48">
        <v>6</v>
      </c>
      <c r="O53" s="48">
        <v>6</v>
      </c>
      <c r="R53" s="48">
        <v>52</v>
      </c>
    </row>
    <row r="54" spans="1:18" x14ac:dyDescent="0.2">
      <c r="A54" s="48" t="s">
        <v>107</v>
      </c>
      <c r="B54" s="48" t="str">
        <f t="shared" si="0"/>
        <v>South Merthyr TydfilCOPD</v>
      </c>
      <c r="C54" s="48">
        <v>1.103432</v>
      </c>
      <c r="D54" s="48" t="s">
        <v>61</v>
      </c>
      <c r="E54" s="48" t="str">
        <f t="shared" si="1"/>
        <v>South Merthyr TydfilCOPD</v>
      </c>
      <c r="F54" s="48" t="str">
        <f t="shared" si="2"/>
        <v xml:space="preserve">South Merthyr TydfilCOPDCwm Taf Local Health Board                                                                          </v>
      </c>
      <c r="G54" s="48" t="s">
        <v>102</v>
      </c>
      <c r="H54" s="48">
        <v>6</v>
      </c>
      <c r="I54" s="48">
        <v>6</v>
      </c>
      <c r="O54" s="48">
        <v>6</v>
      </c>
      <c r="R54" s="48">
        <v>53</v>
      </c>
    </row>
    <row r="55" spans="1:18" x14ac:dyDescent="0.2">
      <c r="A55" s="48" t="s">
        <v>107</v>
      </c>
      <c r="B55" s="48" t="str">
        <f t="shared" si="0"/>
        <v>South RhonddaCOPD</v>
      </c>
      <c r="C55" s="48">
        <v>1.1463829999999999</v>
      </c>
      <c r="D55" s="48" t="s">
        <v>62</v>
      </c>
      <c r="E55" s="48" t="str">
        <f t="shared" si="1"/>
        <v>South RhonddaCOPD</v>
      </c>
      <c r="F55" s="48" t="str">
        <f t="shared" si="2"/>
        <v xml:space="preserve">South RhonddaCOPDCwm Taf Local Health Board                                                                          </v>
      </c>
      <c r="G55" s="48" t="s">
        <v>102</v>
      </c>
      <c r="H55" s="48">
        <v>6</v>
      </c>
      <c r="I55" s="48">
        <v>6</v>
      </c>
      <c r="O55" s="48">
        <v>6</v>
      </c>
      <c r="R55" s="48">
        <v>54</v>
      </c>
    </row>
    <row r="56" spans="1:18" x14ac:dyDescent="0.2">
      <c r="A56" s="48" t="s">
        <v>107</v>
      </c>
      <c r="B56" s="48" t="str">
        <f t="shared" si="0"/>
        <v>South Taf ElyCOPD</v>
      </c>
      <c r="C56" s="48">
        <v>-0.57624070000000005</v>
      </c>
      <c r="D56" s="48" t="s">
        <v>63</v>
      </c>
      <c r="E56" s="48" t="str">
        <f t="shared" si="1"/>
        <v>South Taf ElyCOPD</v>
      </c>
      <c r="F56" s="48" t="str">
        <f t="shared" si="2"/>
        <v xml:space="preserve">South Taf ElyCOPDCwm Taf Local Health Board                                                                          </v>
      </c>
      <c r="G56" s="48" t="s">
        <v>102</v>
      </c>
      <c r="H56" s="48">
        <v>6</v>
      </c>
      <c r="I56" s="48">
        <v>6</v>
      </c>
      <c r="O56" s="48">
        <v>6</v>
      </c>
      <c r="R56" s="48">
        <v>55</v>
      </c>
    </row>
    <row r="57" spans="1:18" x14ac:dyDescent="0.2">
      <c r="A57" s="48" t="s">
        <v>107</v>
      </c>
      <c r="B57" s="48" t="str">
        <f t="shared" si="0"/>
        <v>Amman/GwendraethCOPD</v>
      </c>
      <c r="C57" s="48">
        <v>0.37509740000000003</v>
      </c>
      <c r="D57" s="48" t="s">
        <v>64</v>
      </c>
      <c r="E57" s="48" t="str">
        <f t="shared" si="1"/>
        <v>Amman/GwendraethCOPD</v>
      </c>
      <c r="F57" s="48" t="str">
        <f t="shared" si="2"/>
        <v xml:space="preserve">Amman/GwendraethCOPDHywel Dda Local Health Board                                                                        </v>
      </c>
      <c r="G57" s="48" t="s">
        <v>103</v>
      </c>
      <c r="H57" s="48">
        <v>6</v>
      </c>
      <c r="P57" s="48">
        <v>6</v>
      </c>
      <c r="R57" s="48">
        <v>56</v>
      </c>
    </row>
    <row r="58" spans="1:18" x14ac:dyDescent="0.2">
      <c r="A58" s="48" t="s">
        <v>107</v>
      </c>
      <c r="B58" s="48" t="str">
        <f t="shared" si="0"/>
        <v>LlanelliCOPD</v>
      </c>
      <c r="C58" s="48">
        <v>-0.679091</v>
      </c>
      <c r="D58" s="48" t="s">
        <v>65</v>
      </c>
      <c r="E58" s="48" t="str">
        <f t="shared" si="1"/>
        <v>LlanelliCOPD</v>
      </c>
      <c r="F58" s="48" t="str">
        <f t="shared" si="2"/>
        <v xml:space="preserve">LlanelliCOPDHywel Dda Local Health Board                                                                        </v>
      </c>
      <c r="G58" s="48" t="s">
        <v>103</v>
      </c>
      <c r="H58" s="48">
        <v>6</v>
      </c>
      <c r="P58" s="48">
        <v>6</v>
      </c>
      <c r="R58" s="48">
        <v>57</v>
      </c>
    </row>
    <row r="59" spans="1:18" x14ac:dyDescent="0.2">
      <c r="A59" s="48" t="s">
        <v>107</v>
      </c>
      <c r="B59" s="48" t="str">
        <f t="shared" si="0"/>
        <v>North CeredigionCOPD</v>
      </c>
      <c r="C59" s="48">
        <v>-0.97982999999999998</v>
      </c>
      <c r="D59" s="48" t="s">
        <v>66</v>
      </c>
      <c r="E59" s="48" t="str">
        <f t="shared" si="1"/>
        <v>North CeredigionCOPD</v>
      </c>
      <c r="F59" s="48" t="str">
        <f t="shared" si="2"/>
        <v xml:space="preserve">North CeredigionCOPDHywel Dda Local Health Board                                                                        </v>
      </c>
      <c r="G59" s="48" t="s">
        <v>103</v>
      </c>
      <c r="H59" s="48">
        <v>6</v>
      </c>
      <c r="P59" s="48">
        <v>6</v>
      </c>
      <c r="R59" s="48">
        <v>58</v>
      </c>
    </row>
    <row r="60" spans="1:18" x14ac:dyDescent="0.2">
      <c r="A60" s="48" t="s">
        <v>107</v>
      </c>
      <c r="B60" s="48" t="str">
        <f t="shared" si="0"/>
        <v>North PembrokeshireCOPD</v>
      </c>
      <c r="C60" s="48">
        <v>-0.1181618</v>
      </c>
      <c r="D60" s="48" t="s">
        <v>67</v>
      </c>
      <c r="E60" s="48" t="str">
        <f t="shared" si="1"/>
        <v>North PembrokeshireCOPD</v>
      </c>
      <c r="F60" s="48" t="str">
        <f t="shared" si="2"/>
        <v xml:space="preserve">North PembrokeshireCOPDHywel Dda Local Health Board                                                                        </v>
      </c>
      <c r="G60" s="48" t="s">
        <v>103</v>
      </c>
      <c r="H60" s="48">
        <v>6</v>
      </c>
      <c r="P60" s="48">
        <v>6</v>
      </c>
      <c r="R60" s="48">
        <v>59</v>
      </c>
    </row>
    <row r="61" spans="1:18" x14ac:dyDescent="0.2">
      <c r="A61" s="48" t="s">
        <v>107</v>
      </c>
      <c r="B61" s="48" t="str">
        <f t="shared" si="0"/>
        <v>South CeredigionCOPD</v>
      </c>
      <c r="C61" s="48">
        <v>-1.0132760000000001</v>
      </c>
      <c r="D61" s="48" t="s">
        <v>68</v>
      </c>
      <c r="E61" s="48" t="str">
        <f t="shared" si="1"/>
        <v>South CeredigionCOPD</v>
      </c>
      <c r="F61" s="48" t="str">
        <f t="shared" si="2"/>
        <v xml:space="preserve">South CeredigionCOPDHywel Dda Local Health Board                                                                        </v>
      </c>
      <c r="G61" s="48" t="s">
        <v>103</v>
      </c>
      <c r="H61" s="48">
        <v>6</v>
      </c>
      <c r="P61" s="48">
        <v>6</v>
      </c>
      <c r="R61" s="48">
        <v>60</v>
      </c>
    </row>
    <row r="62" spans="1:18" x14ac:dyDescent="0.2">
      <c r="A62" s="48" t="s">
        <v>107</v>
      </c>
      <c r="B62" s="48" t="str">
        <f t="shared" si="0"/>
        <v>South PembrokeshireCOPD</v>
      </c>
      <c r="C62" s="48">
        <v>-0.50656350000000006</v>
      </c>
      <c r="D62" s="48" t="s">
        <v>69</v>
      </c>
      <c r="E62" s="48" t="str">
        <f t="shared" si="1"/>
        <v>South PembrokeshireCOPD</v>
      </c>
      <c r="F62" s="48" t="str">
        <f t="shared" si="2"/>
        <v xml:space="preserve">South PembrokeshireCOPDHywel Dda Local Health Board                                                                        </v>
      </c>
      <c r="G62" s="48" t="s">
        <v>103</v>
      </c>
      <c r="H62" s="48">
        <v>6</v>
      </c>
      <c r="P62" s="48">
        <v>6</v>
      </c>
      <c r="R62" s="48">
        <v>61</v>
      </c>
    </row>
    <row r="63" spans="1:18" x14ac:dyDescent="0.2">
      <c r="A63" s="48" t="s">
        <v>107</v>
      </c>
      <c r="B63" s="48" t="str">
        <f t="shared" si="0"/>
        <v>Taf / Teifi / TywiCOPD</v>
      </c>
      <c r="C63" s="48">
        <v>-1.481768</v>
      </c>
      <c r="D63" s="48" t="s">
        <v>70</v>
      </c>
      <c r="E63" s="48" t="str">
        <f t="shared" si="1"/>
        <v>Taf / Teifi / TywiCOPD</v>
      </c>
      <c r="F63" s="48" t="str">
        <f t="shared" si="2"/>
        <v xml:space="preserve">Taf / Teifi / TywiCOPDHywel Dda Local Health Board                                                                        </v>
      </c>
      <c r="G63" s="48" t="s">
        <v>103</v>
      </c>
      <c r="H63" s="48">
        <v>6</v>
      </c>
      <c r="P63" s="48">
        <v>6</v>
      </c>
      <c r="R63" s="48">
        <v>62</v>
      </c>
    </row>
    <row r="64" spans="1:18" x14ac:dyDescent="0.2">
      <c r="A64" s="48" t="s">
        <v>107</v>
      </c>
      <c r="B64" s="48" t="str">
        <f t="shared" si="0"/>
        <v>Mid PowysCOPD</v>
      </c>
      <c r="C64" s="48">
        <v>-0.88965059999999996</v>
      </c>
      <c r="D64" s="48" t="s">
        <v>71</v>
      </c>
      <c r="E64" s="48" t="str">
        <f t="shared" si="1"/>
        <v>Mid PowysCOPD</v>
      </c>
      <c r="F64" s="48" t="str">
        <f t="shared" si="2"/>
        <v xml:space="preserve">Mid PowysCOPDPowys Teaching Local Health Board                                                                   </v>
      </c>
      <c r="G64" s="48" t="s">
        <v>104</v>
      </c>
      <c r="H64" s="48">
        <v>6</v>
      </c>
      <c r="Q64" s="48">
        <v>6</v>
      </c>
      <c r="R64" s="48">
        <v>63</v>
      </c>
    </row>
    <row r="65" spans="1:18" x14ac:dyDescent="0.2">
      <c r="A65" s="48" t="s">
        <v>107</v>
      </c>
      <c r="B65" s="48" t="str">
        <f t="shared" si="0"/>
        <v>North PowysCOPD</v>
      </c>
      <c r="C65" s="48">
        <v>-0.65107970000000004</v>
      </c>
      <c r="D65" s="48" t="s">
        <v>72</v>
      </c>
      <c r="E65" s="48" t="str">
        <f t="shared" si="1"/>
        <v>North PowysCOPD</v>
      </c>
      <c r="F65" s="48" t="str">
        <f t="shared" si="2"/>
        <v xml:space="preserve">North PowysCOPDPowys Teaching Local Health Board                                                                   </v>
      </c>
      <c r="G65" s="48" t="s">
        <v>104</v>
      </c>
      <c r="H65" s="48">
        <v>6</v>
      </c>
      <c r="Q65" s="48">
        <v>6</v>
      </c>
      <c r="R65" s="48">
        <v>64</v>
      </c>
    </row>
    <row r="66" spans="1:18" x14ac:dyDescent="0.2">
      <c r="A66" s="48" t="s">
        <v>107</v>
      </c>
      <c r="B66" s="48" t="str">
        <f t="shared" si="0"/>
        <v>South PowysCOPD</v>
      </c>
      <c r="C66" s="48">
        <v>-0.56798150000000003</v>
      </c>
      <c r="D66" s="48" t="s">
        <v>73</v>
      </c>
      <c r="E66" s="48" t="str">
        <f t="shared" si="1"/>
        <v>South PowysCOPD</v>
      </c>
      <c r="F66" s="48" t="str">
        <f t="shared" si="2"/>
        <v xml:space="preserve">South PowysCOPDPowys Teaching Local Health Board                                                                   </v>
      </c>
      <c r="G66" s="48" t="s">
        <v>104</v>
      </c>
      <c r="H66" s="48">
        <v>6</v>
      </c>
      <c r="Q66" s="48">
        <v>6</v>
      </c>
      <c r="R66" s="48">
        <v>65</v>
      </c>
    </row>
    <row r="67" spans="1:18" x14ac:dyDescent="0.2">
      <c r="A67" s="48" t="s">
        <v>98</v>
      </c>
      <c r="B67" s="48" t="str">
        <f t="shared" si="0"/>
        <v>AfanAsthma</v>
      </c>
      <c r="C67" s="48">
        <v>1.4638139999999999</v>
      </c>
      <c r="D67" s="53" t="s">
        <v>10</v>
      </c>
      <c r="E67" s="48" t="str">
        <f t="shared" si="1"/>
        <v>AfanAsthma</v>
      </c>
      <c r="F67" s="48" t="str">
        <f t="shared" si="2"/>
        <v xml:space="preserve">AfanAsthmaAbertawe Bro Morgannwg University Local Health Board                                                </v>
      </c>
      <c r="G67" s="48" t="s">
        <v>97</v>
      </c>
      <c r="H67" s="48">
        <v>12</v>
      </c>
      <c r="K67" s="48">
        <v>12</v>
      </c>
      <c r="R67" s="48">
        <v>66</v>
      </c>
    </row>
    <row r="68" spans="1:18" x14ac:dyDescent="0.2">
      <c r="A68" s="48" t="s">
        <v>98</v>
      </c>
      <c r="B68" s="48" t="str">
        <f t="shared" ref="B68:B131" si="3">D68&amp;A68</f>
        <v>BayHealthAsthma</v>
      </c>
      <c r="C68" s="48">
        <v>-0.52596770000000004</v>
      </c>
      <c r="D68" s="48" t="s">
        <v>11</v>
      </c>
      <c r="E68" s="48" t="str">
        <f t="shared" ref="E68:E131" si="4">D68&amp;A68</f>
        <v>BayHealthAsthma</v>
      </c>
      <c r="F68" s="48" t="str">
        <f t="shared" ref="F68:F131" si="5">E68&amp;G68</f>
        <v xml:space="preserve">BayHealthAsthmaAbertawe Bro Morgannwg University Local Health Board                                                </v>
      </c>
      <c r="G68" s="48" t="s">
        <v>97</v>
      </c>
      <c r="H68" s="48">
        <v>12</v>
      </c>
      <c r="K68" s="48">
        <v>12</v>
      </c>
      <c r="R68" s="48">
        <v>67</v>
      </c>
    </row>
    <row r="69" spans="1:18" x14ac:dyDescent="0.2">
      <c r="A69" s="48" t="s">
        <v>98</v>
      </c>
      <c r="B69" s="48" t="str">
        <f t="shared" si="3"/>
        <v>Bridgend East NetworkAsthma</v>
      </c>
      <c r="C69" s="48">
        <v>0.4503335</v>
      </c>
      <c r="D69" s="48" t="s">
        <v>12</v>
      </c>
      <c r="E69" s="48" t="str">
        <f t="shared" si="4"/>
        <v>Bridgend East NetworkAsthma</v>
      </c>
      <c r="F69" s="48" t="str">
        <f t="shared" si="5"/>
        <v xml:space="preserve">Bridgend East NetworkAsthmaAbertawe Bro Morgannwg University Local Health Board                                                </v>
      </c>
      <c r="G69" s="48" t="s">
        <v>97</v>
      </c>
      <c r="H69" s="48">
        <v>12</v>
      </c>
      <c r="K69" s="48">
        <v>12</v>
      </c>
      <c r="R69" s="48">
        <v>68</v>
      </c>
    </row>
    <row r="70" spans="1:18" x14ac:dyDescent="0.2">
      <c r="A70" s="48" t="s">
        <v>98</v>
      </c>
      <c r="B70" s="48" t="str">
        <f t="shared" si="3"/>
        <v>Bridgend North NetworkAsthma</v>
      </c>
      <c r="C70" s="48">
        <v>1.8578300000000001</v>
      </c>
      <c r="D70" s="48" t="s">
        <v>13</v>
      </c>
      <c r="E70" s="48" t="str">
        <f t="shared" si="4"/>
        <v>Bridgend North NetworkAsthma</v>
      </c>
      <c r="F70" s="48" t="str">
        <f t="shared" si="5"/>
        <v xml:space="preserve">Bridgend North NetworkAsthmaAbertawe Bro Morgannwg University Local Health Board                                                </v>
      </c>
      <c r="G70" s="48" t="s">
        <v>97</v>
      </c>
      <c r="H70" s="48">
        <v>12</v>
      </c>
      <c r="K70" s="48">
        <v>12</v>
      </c>
      <c r="R70" s="48">
        <v>69</v>
      </c>
    </row>
    <row r="71" spans="1:18" x14ac:dyDescent="0.2">
      <c r="A71" s="48" t="s">
        <v>98</v>
      </c>
      <c r="B71" s="48" t="str">
        <f t="shared" si="3"/>
        <v>Bridgend West NetworkAsthma</v>
      </c>
      <c r="C71" s="48">
        <v>1.2816270000000001</v>
      </c>
      <c r="D71" s="48" t="s">
        <v>14</v>
      </c>
      <c r="E71" s="48" t="str">
        <f t="shared" si="4"/>
        <v>Bridgend West NetworkAsthma</v>
      </c>
      <c r="F71" s="48" t="str">
        <f t="shared" si="5"/>
        <v xml:space="preserve">Bridgend West NetworkAsthmaAbertawe Bro Morgannwg University Local Health Board                                                </v>
      </c>
      <c r="G71" s="48" t="s">
        <v>97</v>
      </c>
      <c r="H71" s="48">
        <v>12</v>
      </c>
      <c r="K71" s="48">
        <v>12</v>
      </c>
      <c r="R71" s="48">
        <v>70</v>
      </c>
    </row>
    <row r="72" spans="1:18" x14ac:dyDescent="0.2">
      <c r="A72" s="48" t="s">
        <v>98</v>
      </c>
      <c r="B72" s="48" t="str">
        <f t="shared" si="3"/>
        <v>CityHealthAsthma</v>
      </c>
      <c r="C72" s="48">
        <v>1.302832</v>
      </c>
      <c r="D72" s="48" t="s">
        <v>15</v>
      </c>
      <c r="E72" s="48" t="str">
        <f t="shared" si="4"/>
        <v>CityHealthAsthma</v>
      </c>
      <c r="F72" s="48" t="str">
        <f t="shared" si="5"/>
        <v xml:space="preserve">CityHealthAsthmaAbertawe Bro Morgannwg University Local Health Board                                                </v>
      </c>
      <c r="G72" s="48" t="s">
        <v>97</v>
      </c>
      <c r="H72" s="48">
        <v>12</v>
      </c>
      <c r="K72" s="48">
        <v>12</v>
      </c>
      <c r="R72" s="48">
        <v>71</v>
      </c>
    </row>
    <row r="73" spans="1:18" x14ac:dyDescent="0.2">
      <c r="A73" s="48" t="s">
        <v>98</v>
      </c>
      <c r="B73" s="48" t="str">
        <f t="shared" si="3"/>
        <v>CwmtaweAsthma</v>
      </c>
      <c r="C73" s="48">
        <v>-2.8145000000000002E-3</v>
      </c>
      <c r="D73" s="48" t="s">
        <v>16</v>
      </c>
      <c r="E73" s="48" t="str">
        <f t="shared" si="4"/>
        <v>CwmtaweAsthma</v>
      </c>
      <c r="F73" s="48" t="str">
        <f t="shared" si="5"/>
        <v xml:space="preserve">CwmtaweAsthmaAbertawe Bro Morgannwg University Local Health Board                                                </v>
      </c>
      <c r="G73" s="48" t="s">
        <v>97</v>
      </c>
      <c r="H73" s="48">
        <v>12</v>
      </c>
      <c r="K73" s="48">
        <v>12</v>
      </c>
      <c r="R73" s="48">
        <v>72</v>
      </c>
    </row>
    <row r="74" spans="1:18" x14ac:dyDescent="0.2">
      <c r="A74" s="48" t="s">
        <v>98</v>
      </c>
      <c r="B74" s="48" t="str">
        <f t="shared" si="3"/>
        <v>LlwchwrAsthma</v>
      </c>
      <c r="C74" s="48">
        <v>2.249066</v>
      </c>
      <c r="D74" s="48" t="s">
        <v>17</v>
      </c>
      <c r="E74" s="48" t="str">
        <f t="shared" si="4"/>
        <v>LlwchwrAsthma</v>
      </c>
      <c r="F74" s="48" t="str">
        <f t="shared" si="5"/>
        <v xml:space="preserve">LlwchwrAsthmaAbertawe Bro Morgannwg University Local Health Board                                                </v>
      </c>
      <c r="G74" s="48" t="s">
        <v>97</v>
      </c>
      <c r="H74" s="48">
        <v>12</v>
      </c>
      <c r="K74" s="48">
        <v>12</v>
      </c>
      <c r="R74" s="48">
        <v>73</v>
      </c>
    </row>
    <row r="75" spans="1:18" x14ac:dyDescent="0.2">
      <c r="A75" s="48" t="s">
        <v>98</v>
      </c>
      <c r="B75" s="48" t="str">
        <f t="shared" si="3"/>
        <v>NeathAsthma</v>
      </c>
      <c r="C75" s="48">
        <v>1.9866980000000001</v>
      </c>
      <c r="D75" s="48" t="s">
        <v>18</v>
      </c>
      <c r="E75" s="48" t="str">
        <f t="shared" si="4"/>
        <v>NeathAsthma</v>
      </c>
      <c r="F75" s="48" t="str">
        <f t="shared" si="5"/>
        <v xml:space="preserve">NeathAsthmaAbertawe Bro Morgannwg University Local Health Board                                                </v>
      </c>
      <c r="G75" s="48" t="s">
        <v>97</v>
      </c>
      <c r="H75" s="48">
        <v>12</v>
      </c>
      <c r="K75" s="48">
        <v>12</v>
      </c>
      <c r="R75" s="48">
        <v>74</v>
      </c>
    </row>
    <row r="76" spans="1:18" x14ac:dyDescent="0.2">
      <c r="A76" s="48" t="s">
        <v>98</v>
      </c>
      <c r="B76" s="48" t="str">
        <f t="shared" si="3"/>
        <v>PenderiAsthma</v>
      </c>
      <c r="C76" s="48">
        <v>0.38293129999999997</v>
      </c>
      <c r="D76" s="48" t="s">
        <v>19</v>
      </c>
      <c r="E76" s="48" t="str">
        <f t="shared" si="4"/>
        <v>PenderiAsthma</v>
      </c>
      <c r="F76" s="48" t="str">
        <f t="shared" si="5"/>
        <v xml:space="preserve">PenderiAsthmaAbertawe Bro Morgannwg University Local Health Board                                                </v>
      </c>
      <c r="G76" s="48" t="s">
        <v>97</v>
      </c>
      <c r="H76" s="48">
        <v>12</v>
      </c>
      <c r="K76" s="48">
        <v>12</v>
      </c>
      <c r="R76" s="48">
        <v>75</v>
      </c>
    </row>
    <row r="77" spans="1:18" x14ac:dyDescent="0.2">
      <c r="A77" s="48" t="s">
        <v>98</v>
      </c>
      <c r="B77" s="48" t="str">
        <f t="shared" si="3"/>
        <v>Upper ValleysAsthma</v>
      </c>
      <c r="C77" s="48">
        <v>1.358722</v>
      </c>
      <c r="D77" s="48" t="s">
        <v>20</v>
      </c>
      <c r="E77" s="48" t="str">
        <f t="shared" si="4"/>
        <v>Upper ValleysAsthma</v>
      </c>
      <c r="F77" s="48" t="str">
        <f t="shared" si="5"/>
        <v xml:space="preserve">Upper ValleysAsthmaAbertawe Bro Morgannwg University Local Health Board                                                </v>
      </c>
      <c r="G77" s="48" t="s">
        <v>97</v>
      </c>
      <c r="H77" s="48">
        <v>12</v>
      </c>
      <c r="K77" s="48">
        <v>12</v>
      </c>
      <c r="R77" s="48">
        <v>76</v>
      </c>
    </row>
    <row r="78" spans="1:18" x14ac:dyDescent="0.2">
      <c r="A78" s="48" t="s">
        <v>98</v>
      </c>
      <c r="B78" s="48" t="str">
        <f t="shared" si="3"/>
        <v>Blaenau Gwent EastAsthma</v>
      </c>
      <c r="C78" s="48">
        <v>-1.852225</v>
      </c>
      <c r="D78" s="48" t="s">
        <v>21</v>
      </c>
      <c r="E78" s="48" t="str">
        <f t="shared" si="4"/>
        <v>Blaenau Gwent EastAsthma</v>
      </c>
      <c r="F78" s="48" t="str">
        <f t="shared" si="5"/>
        <v xml:space="preserve">Blaenau Gwent EastAsthmaAneurin Bevan Local Health Board                                                                    </v>
      </c>
      <c r="G78" s="48" t="s">
        <v>99</v>
      </c>
      <c r="H78" s="48">
        <v>12</v>
      </c>
      <c r="L78" s="48">
        <v>12</v>
      </c>
      <c r="R78" s="48">
        <v>77</v>
      </c>
    </row>
    <row r="79" spans="1:18" x14ac:dyDescent="0.2">
      <c r="A79" s="48" t="s">
        <v>98</v>
      </c>
      <c r="B79" s="48" t="str">
        <f t="shared" si="3"/>
        <v>Blaenau Gwent WestAsthma</v>
      </c>
      <c r="C79" s="48">
        <v>0.22543759999999999</v>
      </c>
      <c r="D79" s="48" t="s">
        <v>22</v>
      </c>
      <c r="E79" s="48" t="str">
        <f t="shared" si="4"/>
        <v>Blaenau Gwent WestAsthma</v>
      </c>
      <c r="F79" s="48" t="str">
        <f t="shared" si="5"/>
        <v xml:space="preserve">Blaenau Gwent WestAsthmaAneurin Bevan Local Health Board                                                                    </v>
      </c>
      <c r="G79" s="48" t="s">
        <v>99</v>
      </c>
      <c r="H79" s="48">
        <v>12</v>
      </c>
      <c r="L79" s="48">
        <v>12</v>
      </c>
      <c r="R79" s="48">
        <v>78</v>
      </c>
    </row>
    <row r="80" spans="1:18" x14ac:dyDescent="0.2">
      <c r="A80" s="48" t="s">
        <v>98</v>
      </c>
      <c r="B80" s="48" t="str">
        <f t="shared" si="3"/>
        <v>Caerphilly EastAsthma</v>
      </c>
      <c r="C80" s="48">
        <v>-0.90797819999999996</v>
      </c>
      <c r="D80" s="48" t="s">
        <v>23</v>
      </c>
      <c r="E80" s="48" t="str">
        <f t="shared" si="4"/>
        <v>Caerphilly EastAsthma</v>
      </c>
      <c r="F80" s="48" t="str">
        <f t="shared" si="5"/>
        <v xml:space="preserve">Caerphilly EastAsthmaAneurin Bevan Local Health Board                                                                    </v>
      </c>
      <c r="G80" s="48" t="s">
        <v>99</v>
      </c>
      <c r="H80" s="48">
        <v>12</v>
      </c>
      <c r="L80" s="48">
        <v>12</v>
      </c>
      <c r="R80" s="48">
        <v>79</v>
      </c>
    </row>
    <row r="81" spans="1:18" x14ac:dyDescent="0.2">
      <c r="A81" s="48" t="s">
        <v>98</v>
      </c>
      <c r="B81" s="48" t="str">
        <f t="shared" si="3"/>
        <v>Caerphilly NorthAsthma</v>
      </c>
      <c r="C81" s="48">
        <v>9.6791799999999997E-2</v>
      </c>
      <c r="D81" s="48" t="s">
        <v>24</v>
      </c>
      <c r="E81" s="48" t="str">
        <f t="shared" si="4"/>
        <v>Caerphilly NorthAsthma</v>
      </c>
      <c r="F81" s="48" t="str">
        <f t="shared" si="5"/>
        <v xml:space="preserve">Caerphilly NorthAsthmaAneurin Bevan Local Health Board                                                                    </v>
      </c>
      <c r="G81" s="48" t="s">
        <v>99</v>
      </c>
      <c r="H81" s="48">
        <v>12</v>
      </c>
      <c r="L81" s="48">
        <v>12</v>
      </c>
      <c r="R81" s="48">
        <v>80</v>
      </c>
    </row>
    <row r="82" spans="1:18" x14ac:dyDescent="0.2">
      <c r="A82" s="48" t="s">
        <v>98</v>
      </c>
      <c r="B82" s="48" t="str">
        <f t="shared" si="3"/>
        <v>Caerphilly SouthAsthma</v>
      </c>
      <c r="C82" s="48">
        <v>-0.93138019999999999</v>
      </c>
      <c r="D82" s="48" t="s">
        <v>25</v>
      </c>
      <c r="E82" s="48" t="str">
        <f t="shared" si="4"/>
        <v>Caerphilly SouthAsthma</v>
      </c>
      <c r="F82" s="48" t="str">
        <f t="shared" si="5"/>
        <v xml:space="preserve">Caerphilly SouthAsthmaAneurin Bevan Local Health Board                                                                    </v>
      </c>
      <c r="G82" s="48" t="s">
        <v>99</v>
      </c>
      <c r="H82" s="48">
        <v>12</v>
      </c>
      <c r="L82" s="48">
        <v>12</v>
      </c>
      <c r="R82" s="48">
        <v>81</v>
      </c>
    </row>
    <row r="83" spans="1:18" x14ac:dyDescent="0.2">
      <c r="A83" s="48" t="s">
        <v>98</v>
      </c>
      <c r="B83" s="48" t="str">
        <f t="shared" si="3"/>
        <v>Monmouthshire NorthAsthma</v>
      </c>
      <c r="C83" s="48">
        <v>-0.42223509999999997</v>
      </c>
      <c r="D83" s="48" t="s">
        <v>26</v>
      </c>
      <c r="E83" s="48" t="str">
        <f t="shared" si="4"/>
        <v>Monmouthshire NorthAsthma</v>
      </c>
      <c r="F83" s="48" t="str">
        <f t="shared" si="5"/>
        <v xml:space="preserve">Monmouthshire NorthAsthmaAneurin Bevan Local Health Board                                                                    </v>
      </c>
      <c r="G83" s="48" t="s">
        <v>99</v>
      </c>
      <c r="H83" s="48">
        <v>12</v>
      </c>
      <c r="L83" s="48">
        <v>12</v>
      </c>
      <c r="R83" s="48">
        <v>82</v>
      </c>
    </row>
    <row r="84" spans="1:18" x14ac:dyDescent="0.2">
      <c r="A84" s="48" t="s">
        <v>98</v>
      </c>
      <c r="B84" s="48" t="str">
        <f t="shared" si="3"/>
        <v>Monmouthshire SouthAsthma</v>
      </c>
      <c r="C84" s="48">
        <v>-0.34609259999999997</v>
      </c>
      <c r="D84" s="48" t="s">
        <v>27</v>
      </c>
      <c r="E84" s="48" t="str">
        <f t="shared" si="4"/>
        <v>Monmouthshire SouthAsthma</v>
      </c>
      <c r="F84" s="48" t="str">
        <f t="shared" si="5"/>
        <v xml:space="preserve">Monmouthshire SouthAsthmaAneurin Bevan Local Health Board                                                                    </v>
      </c>
      <c r="G84" s="48" t="s">
        <v>99</v>
      </c>
      <c r="H84" s="48">
        <v>12</v>
      </c>
      <c r="L84" s="48">
        <v>12</v>
      </c>
      <c r="R84" s="48">
        <v>83</v>
      </c>
    </row>
    <row r="85" spans="1:18" x14ac:dyDescent="0.2">
      <c r="A85" s="48" t="s">
        <v>98</v>
      </c>
      <c r="B85" s="48" t="str">
        <f t="shared" si="3"/>
        <v>Newport CentralAsthma</v>
      </c>
      <c r="C85" s="48">
        <v>-0.2158388</v>
      </c>
      <c r="D85" s="48" t="s">
        <v>28</v>
      </c>
      <c r="E85" s="48" t="str">
        <f t="shared" si="4"/>
        <v>Newport CentralAsthma</v>
      </c>
      <c r="F85" s="48" t="str">
        <f t="shared" si="5"/>
        <v xml:space="preserve">Newport CentralAsthmaAneurin Bevan Local Health Board                                                                    </v>
      </c>
      <c r="G85" s="48" t="s">
        <v>99</v>
      </c>
      <c r="H85" s="48">
        <v>12</v>
      </c>
      <c r="L85" s="48">
        <v>12</v>
      </c>
      <c r="R85" s="48">
        <v>84</v>
      </c>
    </row>
    <row r="86" spans="1:18" x14ac:dyDescent="0.2">
      <c r="A86" s="48" t="s">
        <v>98</v>
      </c>
      <c r="B86" s="48" t="str">
        <f t="shared" si="3"/>
        <v>Newport EastAsthma</v>
      </c>
      <c r="C86" s="48">
        <v>0.2598008</v>
      </c>
      <c r="D86" s="48" t="s">
        <v>29</v>
      </c>
      <c r="E86" s="48" t="str">
        <f t="shared" si="4"/>
        <v>Newport EastAsthma</v>
      </c>
      <c r="F86" s="48" t="str">
        <f t="shared" si="5"/>
        <v xml:space="preserve">Newport EastAsthmaAneurin Bevan Local Health Board                                                                    </v>
      </c>
      <c r="G86" s="48" t="s">
        <v>99</v>
      </c>
      <c r="H86" s="48">
        <v>12</v>
      </c>
      <c r="L86" s="48">
        <v>12</v>
      </c>
      <c r="R86" s="48">
        <v>85</v>
      </c>
    </row>
    <row r="87" spans="1:18" x14ac:dyDescent="0.2">
      <c r="A87" s="48" t="s">
        <v>98</v>
      </c>
      <c r="B87" s="48" t="str">
        <f t="shared" si="3"/>
        <v>Newport WestAsthma</v>
      </c>
      <c r="C87" s="48">
        <v>-0.25840930000000001</v>
      </c>
      <c r="D87" s="48" t="s">
        <v>30</v>
      </c>
      <c r="E87" s="48" t="str">
        <f t="shared" si="4"/>
        <v>Newport WestAsthma</v>
      </c>
      <c r="F87" s="48" t="str">
        <f t="shared" si="5"/>
        <v xml:space="preserve">Newport WestAsthmaAneurin Bevan Local Health Board                                                                    </v>
      </c>
      <c r="G87" s="48" t="s">
        <v>99</v>
      </c>
      <c r="H87" s="48">
        <v>12</v>
      </c>
      <c r="L87" s="48">
        <v>12</v>
      </c>
      <c r="R87" s="48">
        <v>86</v>
      </c>
    </row>
    <row r="88" spans="1:18" x14ac:dyDescent="0.2">
      <c r="A88" s="48" t="s">
        <v>98</v>
      </c>
      <c r="B88" s="48" t="str">
        <f t="shared" si="3"/>
        <v>Torfaen NorthAsthma</v>
      </c>
      <c r="C88" s="48">
        <v>1.0000359999999999</v>
      </c>
      <c r="D88" s="48" t="s">
        <v>31</v>
      </c>
      <c r="E88" s="48" t="str">
        <f t="shared" si="4"/>
        <v>Torfaen NorthAsthma</v>
      </c>
      <c r="F88" s="48" t="str">
        <f t="shared" si="5"/>
        <v xml:space="preserve">Torfaen NorthAsthmaAneurin Bevan Local Health Board                                                                    </v>
      </c>
      <c r="G88" s="48" t="s">
        <v>99</v>
      </c>
      <c r="H88" s="48">
        <v>12</v>
      </c>
      <c r="L88" s="48">
        <v>12</v>
      </c>
      <c r="R88" s="48">
        <v>87</v>
      </c>
    </row>
    <row r="89" spans="1:18" x14ac:dyDescent="0.2">
      <c r="A89" s="48" t="s">
        <v>98</v>
      </c>
      <c r="B89" s="48" t="str">
        <f t="shared" si="3"/>
        <v>Torfaen SouthAsthma</v>
      </c>
      <c r="C89" s="48">
        <v>1.1410990000000001</v>
      </c>
      <c r="D89" s="48" t="s">
        <v>32</v>
      </c>
      <c r="E89" s="48" t="str">
        <f t="shared" si="4"/>
        <v>Torfaen SouthAsthma</v>
      </c>
      <c r="F89" s="48" t="str">
        <f t="shared" si="5"/>
        <v xml:space="preserve">Torfaen SouthAsthmaAneurin Bevan Local Health Board                                                                    </v>
      </c>
      <c r="G89" s="48" t="s">
        <v>99</v>
      </c>
      <c r="H89" s="48">
        <v>12</v>
      </c>
      <c r="L89" s="48">
        <v>12</v>
      </c>
      <c r="R89" s="48">
        <v>88</v>
      </c>
    </row>
    <row r="90" spans="1:18" x14ac:dyDescent="0.2">
      <c r="A90" s="48" t="s">
        <v>98</v>
      </c>
      <c r="B90" s="48" t="str">
        <f t="shared" si="3"/>
        <v>AngleseyAsthma</v>
      </c>
      <c r="C90" s="48">
        <v>1.7868390000000001</v>
      </c>
      <c r="D90" s="48" t="s">
        <v>33</v>
      </c>
      <c r="E90" s="48" t="str">
        <f t="shared" si="4"/>
        <v>AngleseyAsthma</v>
      </c>
      <c r="F90" s="48" t="str">
        <f t="shared" si="5"/>
        <v xml:space="preserve">AngleseyAsthmaBetsi Cadwaladr University Local Health Board                                                       </v>
      </c>
      <c r="G90" s="48" t="s">
        <v>100</v>
      </c>
      <c r="H90" s="48">
        <v>12</v>
      </c>
      <c r="M90" s="48">
        <v>12</v>
      </c>
      <c r="R90" s="48">
        <v>89</v>
      </c>
    </row>
    <row r="91" spans="1:18" x14ac:dyDescent="0.2">
      <c r="A91" s="48" t="s">
        <v>98</v>
      </c>
      <c r="B91" s="48" t="str">
        <f t="shared" si="3"/>
        <v>ArfonAsthma</v>
      </c>
      <c r="C91" s="48">
        <v>0.23715220000000001</v>
      </c>
      <c r="D91" s="48" t="s">
        <v>34</v>
      </c>
      <c r="E91" s="48" t="str">
        <f t="shared" si="4"/>
        <v>ArfonAsthma</v>
      </c>
      <c r="F91" s="48" t="str">
        <f t="shared" si="5"/>
        <v xml:space="preserve">ArfonAsthmaBetsi Cadwaladr University Local Health Board                                                       </v>
      </c>
      <c r="G91" s="48" t="s">
        <v>100</v>
      </c>
      <c r="H91" s="48">
        <v>12</v>
      </c>
      <c r="M91" s="48">
        <v>12</v>
      </c>
      <c r="R91" s="48">
        <v>90</v>
      </c>
    </row>
    <row r="92" spans="1:18" x14ac:dyDescent="0.2">
      <c r="A92" s="48" t="s">
        <v>98</v>
      </c>
      <c r="B92" s="48" t="str">
        <f t="shared" si="3"/>
        <v>Central &amp; South DenbighshireAsthma</v>
      </c>
      <c r="C92" s="48">
        <v>-1.1459170000000001</v>
      </c>
      <c r="D92" s="48" t="s">
        <v>35</v>
      </c>
      <c r="E92" s="48" t="str">
        <f t="shared" si="4"/>
        <v>Central &amp; South DenbighshireAsthma</v>
      </c>
      <c r="F92" s="48" t="str">
        <f t="shared" si="5"/>
        <v xml:space="preserve">Central &amp; South DenbighshireAsthmaBetsi Cadwaladr University Local Health Board                                                       </v>
      </c>
      <c r="G92" s="48" t="s">
        <v>100</v>
      </c>
      <c r="H92" s="48">
        <v>12</v>
      </c>
      <c r="M92" s="48">
        <v>12</v>
      </c>
      <c r="R92" s="48">
        <v>91</v>
      </c>
    </row>
    <row r="93" spans="1:18" x14ac:dyDescent="0.2">
      <c r="A93" s="48" t="s">
        <v>98</v>
      </c>
      <c r="B93" s="48" t="str">
        <f t="shared" si="3"/>
        <v>Conwy EastAsthma</v>
      </c>
      <c r="C93" s="48">
        <v>0.235819</v>
      </c>
      <c r="D93" s="48" t="s">
        <v>36</v>
      </c>
      <c r="E93" s="48" t="str">
        <f t="shared" si="4"/>
        <v>Conwy EastAsthma</v>
      </c>
      <c r="F93" s="48" t="str">
        <f t="shared" si="5"/>
        <v xml:space="preserve">Conwy EastAsthmaBetsi Cadwaladr University Local Health Board                                                       </v>
      </c>
      <c r="G93" s="48" t="s">
        <v>100</v>
      </c>
      <c r="H93" s="48">
        <v>12</v>
      </c>
      <c r="M93" s="48">
        <v>12</v>
      </c>
      <c r="R93" s="48">
        <v>92</v>
      </c>
    </row>
    <row r="94" spans="1:18" x14ac:dyDescent="0.2">
      <c r="A94" s="48" t="s">
        <v>98</v>
      </c>
      <c r="B94" s="48" t="str">
        <f t="shared" si="3"/>
        <v>Conwy WestAsthma</v>
      </c>
      <c r="C94" s="48">
        <v>-0.73019279999999998</v>
      </c>
      <c r="D94" s="48" t="s">
        <v>37</v>
      </c>
      <c r="E94" s="48" t="str">
        <f t="shared" si="4"/>
        <v>Conwy WestAsthma</v>
      </c>
      <c r="F94" s="48" t="str">
        <f t="shared" si="5"/>
        <v xml:space="preserve">Conwy WestAsthmaBetsi Cadwaladr University Local Health Board                                                       </v>
      </c>
      <c r="G94" s="48" t="s">
        <v>100</v>
      </c>
      <c r="H94" s="48">
        <v>12</v>
      </c>
      <c r="M94" s="48">
        <v>12</v>
      </c>
      <c r="R94" s="48">
        <v>93</v>
      </c>
    </row>
    <row r="95" spans="1:18" x14ac:dyDescent="0.2">
      <c r="A95" s="48" t="s">
        <v>98</v>
      </c>
      <c r="B95" s="48" t="str">
        <f t="shared" si="3"/>
        <v>Deeside, Hawarden &amp; SaltneyAsthma</v>
      </c>
      <c r="C95" s="48">
        <v>-0.31653969999999998</v>
      </c>
      <c r="D95" s="48" t="s">
        <v>38</v>
      </c>
      <c r="E95" s="48" t="str">
        <f t="shared" si="4"/>
        <v>Deeside, Hawarden &amp; SaltneyAsthma</v>
      </c>
      <c r="F95" s="48" t="str">
        <f t="shared" si="5"/>
        <v xml:space="preserve">Deeside, Hawarden &amp; SaltneyAsthmaBetsi Cadwaladr University Local Health Board                                                       </v>
      </c>
      <c r="G95" s="48" t="s">
        <v>100</v>
      </c>
      <c r="H95" s="48">
        <v>12</v>
      </c>
      <c r="M95" s="48">
        <v>12</v>
      </c>
      <c r="R95" s="48">
        <v>94</v>
      </c>
    </row>
    <row r="96" spans="1:18" x14ac:dyDescent="0.2">
      <c r="A96" s="48" t="s">
        <v>98</v>
      </c>
      <c r="B96" s="48" t="str">
        <f t="shared" si="3"/>
        <v>DwyforAsthma</v>
      </c>
      <c r="C96" s="48">
        <v>-0.94042400000000004</v>
      </c>
      <c r="D96" s="48" t="s">
        <v>39</v>
      </c>
      <c r="E96" s="48" t="str">
        <f t="shared" si="4"/>
        <v>DwyforAsthma</v>
      </c>
      <c r="F96" s="48" t="str">
        <f t="shared" si="5"/>
        <v xml:space="preserve">DwyforAsthmaBetsi Cadwaladr University Local Health Board                                                       </v>
      </c>
      <c r="G96" s="48" t="s">
        <v>100</v>
      </c>
      <c r="H96" s="48">
        <v>12</v>
      </c>
      <c r="M96" s="48">
        <v>12</v>
      </c>
      <c r="R96" s="48">
        <v>95</v>
      </c>
    </row>
    <row r="97" spans="1:18" x14ac:dyDescent="0.2">
      <c r="A97" s="48" t="s">
        <v>98</v>
      </c>
      <c r="B97" s="48" t="str">
        <f t="shared" si="3"/>
        <v>Holywell &amp; FlintAsthma</v>
      </c>
      <c r="C97" s="48">
        <v>-0.30325039999999998</v>
      </c>
      <c r="D97" s="48" t="s">
        <v>40</v>
      </c>
      <c r="E97" s="48" t="str">
        <f t="shared" si="4"/>
        <v>Holywell &amp; FlintAsthma</v>
      </c>
      <c r="F97" s="48" t="str">
        <f t="shared" si="5"/>
        <v xml:space="preserve">Holywell &amp; FlintAsthmaBetsi Cadwaladr University Local Health Board                                                       </v>
      </c>
      <c r="G97" s="48" t="s">
        <v>100</v>
      </c>
      <c r="H97" s="48">
        <v>12</v>
      </c>
      <c r="M97" s="48">
        <v>12</v>
      </c>
      <c r="R97" s="48">
        <v>96</v>
      </c>
    </row>
    <row r="98" spans="1:18" x14ac:dyDescent="0.2">
      <c r="A98" s="48" t="s">
        <v>98</v>
      </c>
      <c r="B98" s="48" t="str">
        <f t="shared" si="3"/>
        <v>MeirionnyddAsthma</v>
      </c>
      <c r="C98" s="48">
        <v>0.43491990000000003</v>
      </c>
      <c r="D98" s="48" t="s">
        <v>41</v>
      </c>
      <c r="E98" s="48" t="str">
        <f t="shared" si="4"/>
        <v>MeirionnyddAsthma</v>
      </c>
      <c r="F98" s="48" t="str">
        <f t="shared" si="5"/>
        <v xml:space="preserve">MeirionnyddAsthmaBetsi Cadwaladr University Local Health Board                                                       </v>
      </c>
      <c r="G98" s="48" t="s">
        <v>100</v>
      </c>
      <c r="H98" s="48">
        <v>12</v>
      </c>
      <c r="M98" s="48">
        <v>12</v>
      </c>
      <c r="R98" s="48">
        <v>97</v>
      </c>
    </row>
    <row r="99" spans="1:18" x14ac:dyDescent="0.2">
      <c r="A99" s="48" t="s">
        <v>98</v>
      </c>
      <c r="B99" s="48" t="str">
        <f t="shared" si="3"/>
        <v>Mold, Buckley &amp; CaergwleAsthma</v>
      </c>
      <c r="C99" s="48">
        <v>0.76974909999999996</v>
      </c>
      <c r="D99" s="48" t="s">
        <v>42</v>
      </c>
      <c r="E99" s="48" t="str">
        <f t="shared" si="4"/>
        <v>Mold, Buckley &amp; CaergwleAsthma</v>
      </c>
      <c r="F99" s="48" t="str">
        <f t="shared" si="5"/>
        <v xml:space="preserve">Mold, Buckley &amp; CaergwleAsthmaBetsi Cadwaladr University Local Health Board                                                       </v>
      </c>
      <c r="G99" s="48" t="s">
        <v>100</v>
      </c>
      <c r="H99" s="48">
        <v>12</v>
      </c>
      <c r="M99" s="48">
        <v>12</v>
      </c>
      <c r="R99" s="48">
        <v>98</v>
      </c>
    </row>
    <row r="100" spans="1:18" x14ac:dyDescent="0.2">
      <c r="A100" s="48" t="s">
        <v>98</v>
      </c>
      <c r="B100" s="48" t="str">
        <f t="shared" si="3"/>
        <v>North DenbighshireAsthma</v>
      </c>
      <c r="C100" s="48">
        <v>9.7388100000000005E-2</v>
      </c>
      <c r="D100" s="48" t="s">
        <v>43</v>
      </c>
      <c r="E100" s="48" t="str">
        <f t="shared" si="4"/>
        <v>North DenbighshireAsthma</v>
      </c>
      <c r="F100" s="48" t="str">
        <f t="shared" si="5"/>
        <v xml:space="preserve">North DenbighshireAsthmaBetsi Cadwaladr University Local Health Board                                                       </v>
      </c>
      <c r="G100" s="48" t="s">
        <v>100</v>
      </c>
      <c r="H100" s="48">
        <v>12</v>
      </c>
      <c r="M100" s="48">
        <v>12</v>
      </c>
      <c r="R100" s="48">
        <v>99</v>
      </c>
    </row>
    <row r="101" spans="1:18" x14ac:dyDescent="0.2">
      <c r="A101" s="48" t="s">
        <v>98</v>
      </c>
      <c r="B101" s="48" t="str">
        <f t="shared" si="3"/>
        <v>South WrexhamAsthma</v>
      </c>
      <c r="C101" s="48">
        <v>-8.1834000000000004E-3</v>
      </c>
      <c r="D101" s="48" t="s">
        <v>44</v>
      </c>
      <c r="E101" s="48" t="str">
        <f t="shared" si="4"/>
        <v>South WrexhamAsthma</v>
      </c>
      <c r="F101" s="48" t="str">
        <f t="shared" si="5"/>
        <v xml:space="preserve">South WrexhamAsthmaBetsi Cadwaladr University Local Health Board                                                       </v>
      </c>
      <c r="G101" s="48" t="s">
        <v>100</v>
      </c>
      <c r="H101" s="48">
        <v>12</v>
      </c>
      <c r="M101" s="48">
        <v>12</v>
      </c>
      <c r="R101" s="48">
        <v>100</v>
      </c>
    </row>
    <row r="102" spans="1:18" x14ac:dyDescent="0.2">
      <c r="A102" s="48" t="s">
        <v>98</v>
      </c>
      <c r="B102" s="48" t="str">
        <f t="shared" si="3"/>
        <v>West &amp; North WrexhamAsthma</v>
      </c>
      <c r="C102" s="48">
        <v>1.211716</v>
      </c>
      <c r="D102" s="48" t="s">
        <v>45</v>
      </c>
      <c r="E102" s="48" t="str">
        <f t="shared" si="4"/>
        <v>West &amp; North WrexhamAsthma</v>
      </c>
      <c r="F102" s="48" t="str">
        <f t="shared" si="5"/>
        <v xml:space="preserve">West &amp; North WrexhamAsthmaBetsi Cadwaladr University Local Health Board                                                       </v>
      </c>
      <c r="G102" s="48" t="s">
        <v>100</v>
      </c>
      <c r="H102" s="48">
        <v>12</v>
      </c>
      <c r="M102" s="48">
        <v>12</v>
      </c>
      <c r="R102" s="48">
        <v>101</v>
      </c>
    </row>
    <row r="103" spans="1:18" x14ac:dyDescent="0.2">
      <c r="A103" s="48" t="s">
        <v>98</v>
      </c>
      <c r="B103" s="48" t="str">
        <f t="shared" si="3"/>
        <v>Wrexham TownAsthma</v>
      </c>
      <c r="C103" s="48">
        <v>-0.1509837</v>
      </c>
      <c r="D103" s="48" t="s">
        <v>46</v>
      </c>
      <c r="E103" s="48" t="str">
        <f t="shared" si="4"/>
        <v>Wrexham TownAsthma</v>
      </c>
      <c r="F103" s="48" t="str">
        <f t="shared" si="5"/>
        <v xml:space="preserve">Wrexham TownAsthmaBetsi Cadwaladr University Local Health Board                                                       </v>
      </c>
      <c r="G103" s="48" t="s">
        <v>100</v>
      </c>
      <c r="H103" s="48">
        <v>12</v>
      </c>
      <c r="M103" s="48">
        <v>12</v>
      </c>
      <c r="R103" s="48">
        <v>102</v>
      </c>
    </row>
    <row r="104" spans="1:18" x14ac:dyDescent="0.2">
      <c r="A104" s="48" t="s">
        <v>98</v>
      </c>
      <c r="B104" s="48" t="str">
        <f t="shared" si="3"/>
        <v>Cardiff EastAsthma</v>
      </c>
      <c r="C104" s="48">
        <v>0.58986649999999996</v>
      </c>
      <c r="D104" s="48" t="s">
        <v>47</v>
      </c>
      <c r="E104" s="48" t="str">
        <f t="shared" si="4"/>
        <v>Cardiff EastAsthma</v>
      </c>
      <c r="F104" s="48" t="str">
        <f t="shared" si="5"/>
        <v xml:space="preserve">Cardiff EastAsthmaCardiff and Vale University Local Health Board                                                      </v>
      </c>
      <c r="G104" s="48" t="s">
        <v>101</v>
      </c>
      <c r="H104" s="48">
        <v>12</v>
      </c>
      <c r="N104" s="48">
        <v>12</v>
      </c>
      <c r="R104" s="48">
        <v>103</v>
      </c>
    </row>
    <row r="105" spans="1:18" x14ac:dyDescent="0.2">
      <c r="A105" s="48" t="s">
        <v>98</v>
      </c>
      <c r="B105" s="48" t="str">
        <f t="shared" si="3"/>
        <v>Cardiff NorthAsthma</v>
      </c>
      <c r="C105" s="48">
        <v>0.15622069999999999</v>
      </c>
      <c r="D105" s="48" t="s">
        <v>48</v>
      </c>
      <c r="E105" s="48" t="str">
        <f t="shared" si="4"/>
        <v>Cardiff NorthAsthma</v>
      </c>
      <c r="F105" s="48" t="str">
        <f t="shared" si="5"/>
        <v xml:space="preserve">Cardiff NorthAsthmaCardiff and Vale University Local Health Board                                                      </v>
      </c>
      <c r="G105" s="48" t="s">
        <v>101</v>
      </c>
      <c r="H105" s="48">
        <v>12</v>
      </c>
      <c r="N105" s="48">
        <v>12</v>
      </c>
      <c r="R105" s="48">
        <v>104</v>
      </c>
    </row>
    <row r="106" spans="1:18" x14ac:dyDescent="0.2">
      <c r="A106" s="48" t="s">
        <v>98</v>
      </c>
      <c r="B106" s="48" t="str">
        <f t="shared" si="3"/>
        <v>Cardiff South EastAsthma</v>
      </c>
      <c r="C106" s="48">
        <v>-1.564743</v>
      </c>
      <c r="D106" s="48" t="s">
        <v>49</v>
      </c>
      <c r="E106" s="48" t="str">
        <f t="shared" si="4"/>
        <v>Cardiff South EastAsthma</v>
      </c>
      <c r="F106" s="48" t="str">
        <f t="shared" si="5"/>
        <v xml:space="preserve">Cardiff South EastAsthmaCardiff and Vale University Local Health Board                                                      </v>
      </c>
      <c r="G106" s="48" t="s">
        <v>101</v>
      </c>
      <c r="H106" s="48">
        <v>12</v>
      </c>
      <c r="N106" s="48">
        <v>12</v>
      </c>
      <c r="R106" s="48">
        <v>105</v>
      </c>
    </row>
    <row r="107" spans="1:18" x14ac:dyDescent="0.2">
      <c r="A107" s="48" t="s">
        <v>98</v>
      </c>
      <c r="B107" s="48" t="str">
        <f t="shared" si="3"/>
        <v>Cardiff South WestAsthma</v>
      </c>
      <c r="C107" s="48">
        <v>1.5449790000000001</v>
      </c>
      <c r="D107" s="48" t="s">
        <v>50</v>
      </c>
      <c r="E107" s="48" t="str">
        <f t="shared" si="4"/>
        <v>Cardiff South WestAsthma</v>
      </c>
      <c r="F107" s="48" t="str">
        <f t="shared" si="5"/>
        <v xml:space="preserve">Cardiff South WestAsthmaCardiff and Vale University Local Health Board                                                      </v>
      </c>
      <c r="G107" s="48" t="s">
        <v>101</v>
      </c>
      <c r="H107" s="48">
        <v>12</v>
      </c>
      <c r="N107" s="48">
        <v>12</v>
      </c>
      <c r="R107" s="48">
        <v>106</v>
      </c>
    </row>
    <row r="108" spans="1:18" x14ac:dyDescent="0.2">
      <c r="A108" s="48" t="s">
        <v>98</v>
      </c>
      <c r="B108" s="48" t="str">
        <f t="shared" si="3"/>
        <v>Cardiff WestAsthma</v>
      </c>
      <c r="C108" s="48">
        <v>0.36560930000000003</v>
      </c>
      <c r="D108" s="48" t="s">
        <v>51</v>
      </c>
      <c r="E108" s="48" t="str">
        <f t="shared" si="4"/>
        <v>Cardiff WestAsthma</v>
      </c>
      <c r="F108" s="48" t="str">
        <f t="shared" si="5"/>
        <v xml:space="preserve">Cardiff WestAsthmaCardiff and Vale University Local Health Board                                                      </v>
      </c>
      <c r="G108" s="48" t="s">
        <v>101</v>
      </c>
      <c r="H108" s="48">
        <v>12</v>
      </c>
      <c r="N108" s="48">
        <v>12</v>
      </c>
      <c r="R108" s="48">
        <v>107</v>
      </c>
    </row>
    <row r="109" spans="1:18" x14ac:dyDescent="0.2">
      <c r="A109" s="48" t="s">
        <v>98</v>
      </c>
      <c r="B109" s="48" t="str">
        <f t="shared" si="3"/>
        <v>Central ValeAsthma</v>
      </c>
      <c r="C109" s="48">
        <v>1.2241679999999999</v>
      </c>
      <c r="D109" s="48" t="s">
        <v>52</v>
      </c>
      <c r="E109" s="48" t="str">
        <f t="shared" si="4"/>
        <v>Central ValeAsthma</v>
      </c>
      <c r="F109" s="48" t="str">
        <f t="shared" si="5"/>
        <v xml:space="preserve">Central ValeAsthmaCardiff and Vale University Local Health Board                                                      </v>
      </c>
      <c r="G109" s="48" t="s">
        <v>101</v>
      </c>
      <c r="H109" s="48">
        <v>12</v>
      </c>
      <c r="N109" s="48">
        <v>12</v>
      </c>
      <c r="R109" s="48">
        <v>108</v>
      </c>
    </row>
    <row r="110" spans="1:18" x14ac:dyDescent="0.2">
      <c r="A110" s="48" t="s">
        <v>98</v>
      </c>
      <c r="B110" s="48" t="str">
        <f t="shared" si="3"/>
        <v>City &amp; Cardiff SouthAsthma</v>
      </c>
      <c r="C110" s="48">
        <v>-0.89889229999999998</v>
      </c>
      <c r="D110" s="48" t="s">
        <v>53</v>
      </c>
      <c r="E110" s="48" t="str">
        <f t="shared" si="4"/>
        <v>City &amp; Cardiff SouthAsthma</v>
      </c>
      <c r="F110" s="48" t="str">
        <f t="shared" si="5"/>
        <v xml:space="preserve">City &amp; Cardiff SouthAsthmaCardiff and Vale University Local Health Board                                                      </v>
      </c>
      <c r="G110" s="48" t="s">
        <v>101</v>
      </c>
      <c r="H110" s="48">
        <v>12</v>
      </c>
      <c r="N110" s="48">
        <v>12</v>
      </c>
      <c r="R110" s="48">
        <v>109</v>
      </c>
    </row>
    <row r="111" spans="1:18" x14ac:dyDescent="0.2">
      <c r="A111" s="48" t="s">
        <v>98</v>
      </c>
      <c r="B111" s="48" t="str">
        <f t="shared" si="3"/>
        <v>Eastern ValeAsthma</v>
      </c>
      <c r="C111" s="48">
        <v>-0.3090813</v>
      </c>
      <c r="D111" s="48" t="s">
        <v>54</v>
      </c>
      <c r="E111" s="48" t="str">
        <f t="shared" si="4"/>
        <v>Eastern ValeAsthma</v>
      </c>
      <c r="F111" s="48" t="str">
        <f t="shared" si="5"/>
        <v xml:space="preserve">Eastern ValeAsthmaCardiff and Vale University Local Health Board                                                      </v>
      </c>
      <c r="G111" s="48" t="s">
        <v>101</v>
      </c>
      <c r="H111" s="48">
        <v>12</v>
      </c>
      <c r="N111" s="48">
        <v>12</v>
      </c>
      <c r="R111" s="48">
        <v>110</v>
      </c>
    </row>
    <row r="112" spans="1:18" x14ac:dyDescent="0.2">
      <c r="A112" s="48" t="s">
        <v>98</v>
      </c>
      <c r="B112" s="48" t="str">
        <f t="shared" si="3"/>
        <v>Western ValeAsthma</v>
      </c>
      <c r="C112" s="48">
        <v>-0.51279010000000003</v>
      </c>
      <c r="D112" s="48" t="s">
        <v>55</v>
      </c>
      <c r="E112" s="48" t="str">
        <f t="shared" si="4"/>
        <v>Western ValeAsthma</v>
      </c>
      <c r="F112" s="48" t="str">
        <f t="shared" si="5"/>
        <v xml:space="preserve">Western ValeAsthmaCardiff and Vale University Local Health Board                                                      </v>
      </c>
      <c r="G112" s="48" t="s">
        <v>101</v>
      </c>
      <c r="H112" s="48">
        <v>12</v>
      </c>
      <c r="N112" s="48">
        <v>12</v>
      </c>
      <c r="R112" s="48">
        <v>111</v>
      </c>
    </row>
    <row r="113" spans="1:18" x14ac:dyDescent="0.2">
      <c r="A113" s="48" t="s">
        <v>98</v>
      </c>
      <c r="B113" s="48" t="str">
        <f t="shared" si="3"/>
        <v>North CynonAsthma</v>
      </c>
      <c r="C113" s="48">
        <v>-0.84730530000000004</v>
      </c>
      <c r="D113" s="48" t="s">
        <v>56</v>
      </c>
      <c r="E113" s="48" t="str">
        <f t="shared" si="4"/>
        <v>North CynonAsthma</v>
      </c>
      <c r="F113" s="48" t="str">
        <f t="shared" si="5"/>
        <v xml:space="preserve">North CynonAsthmaCwm Taf Local Health Board                                                                          </v>
      </c>
      <c r="G113" s="48" t="s">
        <v>102</v>
      </c>
      <c r="H113" s="48">
        <v>12</v>
      </c>
      <c r="I113" s="48">
        <v>12</v>
      </c>
      <c r="O113" s="48">
        <v>12</v>
      </c>
      <c r="R113" s="48">
        <v>112</v>
      </c>
    </row>
    <row r="114" spans="1:18" x14ac:dyDescent="0.2">
      <c r="A114" s="48" t="s">
        <v>98</v>
      </c>
      <c r="B114" s="48" t="str">
        <f t="shared" si="3"/>
        <v>North Merthyr TydfilAsthma</v>
      </c>
      <c r="C114" s="48">
        <v>-1.7020960000000001</v>
      </c>
      <c r="D114" s="48" t="s">
        <v>57</v>
      </c>
      <c r="E114" s="48" t="str">
        <f t="shared" si="4"/>
        <v>North Merthyr TydfilAsthma</v>
      </c>
      <c r="F114" s="48" t="str">
        <f t="shared" si="5"/>
        <v xml:space="preserve">North Merthyr TydfilAsthmaCwm Taf Local Health Board                                                                          </v>
      </c>
      <c r="G114" s="48" t="s">
        <v>102</v>
      </c>
      <c r="H114" s="48">
        <v>12</v>
      </c>
      <c r="I114" s="48">
        <v>12</v>
      </c>
      <c r="J114" s="48">
        <v>12</v>
      </c>
      <c r="O114" s="48">
        <v>12</v>
      </c>
      <c r="R114" s="48">
        <v>113</v>
      </c>
    </row>
    <row r="115" spans="1:18" x14ac:dyDescent="0.2">
      <c r="A115" s="48" t="s">
        <v>98</v>
      </c>
      <c r="B115" s="48" t="str">
        <f t="shared" si="3"/>
        <v>North RhonddaAsthma</v>
      </c>
      <c r="C115" s="48">
        <v>-1.846835</v>
      </c>
      <c r="D115" s="48" t="s">
        <v>58</v>
      </c>
      <c r="E115" s="48" t="str">
        <f t="shared" si="4"/>
        <v>North RhonddaAsthma</v>
      </c>
      <c r="F115" s="48" t="str">
        <f t="shared" si="5"/>
        <v xml:space="preserve">North RhonddaAsthmaCwm Taf Local Health Board                                                                          </v>
      </c>
      <c r="G115" s="48" t="s">
        <v>102</v>
      </c>
      <c r="H115" s="48">
        <v>12</v>
      </c>
      <c r="I115" s="48">
        <v>12</v>
      </c>
      <c r="O115" s="48">
        <v>12</v>
      </c>
      <c r="R115" s="48">
        <v>114</v>
      </c>
    </row>
    <row r="116" spans="1:18" x14ac:dyDescent="0.2">
      <c r="A116" s="48" t="s">
        <v>98</v>
      </c>
      <c r="B116" s="48" t="str">
        <f t="shared" si="3"/>
        <v>North Taf ElyAsthma</v>
      </c>
      <c r="C116" s="48">
        <v>-0.51548660000000002</v>
      </c>
      <c r="D116" s="48" t="s">
        <v>59</v>
      </c>
      <c r="E116" s="48" t="str">
        <f t="shared" si="4"/>
        <v>North Taf ElyAsthma</v>
      </c>
      <c r="F116" s="48" t="str">
        <f t="shared" si="5"/>
        <v xml:space="preserve">North Taf ElyAsthmaCwm Taf Local Health Board                                                                          </v>
      </c>
      <c r="G116" s="48" t="s">
        <v>102</v>
      </c>
      <c r="H116" s="48">
        <v>12</v>
      </c>
      <c r="I116" s="48">
        <v>12</v>
      </c>
      <c r="O116" s="48">
        <v>12</v>
      </c>
      <c r="R116" s="48">
        <v>115</v>
      </c>
    </row>
    <row r="117" spans="1:18" x14ac:dyDescent="0.2">
      <c r="A117" s="48" t="s">
        <v>98</v>
      </c>
      <c r="B117" s="48" t="str">
        <f t="shared" si="3"/>
        <v>South CynonAsthma</v>
      </c>
      <c r="C117" s="48">
        <v>-0.86655219999999999</v>
      </c>
      <c r="D117" s="48" t="s">
        <v>60</v>
      </c>
      <c r="E117" s="48" t="str">
        <f t="shared" si="4"/>
        <v>South CynonAsthma</v>
      </c>
      <c r="F117" s="48" t="str">
        <f t="shared" si="5"/>
        <v xml:space="preserve">South CynonAsthmaCwm Taf Local Health Board                                                                          </v>
      </c>
      <c r="G117" s="48" t="s">
        <v>102</v>
      </c>
      <c r="H117" s="48">
        <v>12</v>
      </c>
      <c r="I117" s="48">
        <v>12</v>
      </c>
      <c r="O117" s="48">
        <v>12</v>
      </c>
      <c r="R117" s="48">
        <v>116</v>
      </c>
    </row>
    <row r="118" spans="1:18" x14ac:dyDescent="0.2">
      <c r="A118" s="48" t="s">
        <v>98</v>
      </c>
      <c r="B118" s="48" t="str">
        <f t="shared" si="3"/>
        <v>South Merthyr TydfilAsthma</v>
      </c>
      <c r="C118" s="48">
        <v>-0.46870079999999997</v>
      </c>
      <c r="D118" s="48" t="s">
        <v>61</v>
      </c>
      <c r="E118" s="48" t="str">
        <f t="shared" si="4"/>
        <v>South Merthyr TydfilAsthma</v>
      </c>
      <c r="F118" s="48" t="str">
        <f t="shared" si="5"/>
        <v xml:space="preserve">South Merthyr TydfilAsthmaCwm Taf Local Health Board                                                                          </v>
      </c>
      <c r="G118" s="48" t="s">
        <v>102</v>
      </c>
      <c r="H118" s="48">
        <v>12</v>
      </c>
      <c r="I118" s="48">
        <v>12</v>
      </c>
      <c r="O118" s="48">
        <v>12</v>
      </c>
      <c r="R118" s="48">
        <v>117</v>
      </c>
    </row>
    <row r="119" spans="1:18" x14ac:dyDescent="0.2">
      <c r="A119" s="48" t="s">
        <v>98</v>
      </c>
      <c r="B119" s="48" t="str">
        <f t="shared" si="3"/>
        <v>South RhonddaAsthma</v>
      </c>
      <c r="C119" s="48">
        <v>-0.41678470000000001</v>
      </c>
      <c r="D119" s="48" t="s">
        <v>62</v>
      </c>
      <c r="E119" s="48" t="str">
        <f t="shared" si="4"/>
        <v>South RhonddaAsthma</v>
      </c>
      <c r="F119" s="48" t="str">
        <f t="shared" si="5"/>
        <v xml:space="preserve">South RhonddaAsthmaCwm Taf Local Health Board                                                                          </v>
      </c>
      <c r="G119" s="48" t="s">
        <v>102</v>
      </c>
      <c r="H119" s="48">
        <v>12</v>
      </c>
      <c r="I119" s="48">
        <v>12</v>
      </c>
      <c r="O119" s="48">
        <v>12</v>
      </c>
      <c r="R119" s="48">
        <v>118</v>
      </c>
    </row>
    <row r="120" spans="1:18" x14ac:dyDescent="0.2">
      <c r="A120" s="48" t="s">
        <v>98</v>
      </c>
      <c r="B120" s="48" t="str">
        <f t="shared" si="3"/>
        <v>South Taf ElyAsthma</v>
      </c>
      <c r="C120" s="48">
        <v>-0.69266810000000001</v>
      </c>
      <c r="D120" s="48" t="s">
        <v>63</v>
      </c>
      <c r="E120" s="48" t="str">
        <f t="shared" si="4"/>
        <v>South Taf ElyAsthma</v>
      </c>
      <c r="F120" s="48" t="str">
        <f t="shared" si="5"/>
        <v xml:space="preserve">South Taf ElyAsthmaCwm Taf Local Health Board                                                                          </v>
      </c>
      <c r="G120" s="48" t="s">
        <v>102</v>
      </c>
      <c r="H120" s="48">
        <v>12</v>
      </c>
      <c r="I120" s="48">
        <v>12</v>
      </c>
      <c r="O120" s="48">
        <v>12</v>
      </c>
      <c r="R120" s="48">
        <v>119</v>
      </c>
    </row>
    <row r="121" spans="1:18" x14ac:dyDescent="0.2">
      <c r="A121" s="48" t="s">
        <v>98</v>
      </c>
      <c r="B121" s="48" t="str">
        <f t="shared" si="3"/>
        <v>Amman/GwendraethAsthma</v>
      </c>
      <c r="C121" s="48">
        <v>1.350311</v>
      </c>
      <c r="D121" s="48" t="s">
        <v>64</v>
      </c>
      <c r="E121" s="48" t="str">
        <f t="shared" si="4"/>
        <v>Amman/GwendraethAsthma</v>
      </c>
      <c r="F121" s="48" t="str">
        <f t="shared" si="5"/>
        <v xml:space="preserve">Amman/GwendraethAsthmaHywel Dda Local Health Board                                                                        </v>
      </c>
      <c r="G121" s="48" t="s">
        <v>103</v>
      </c>
      <c r="H121" s="48">
        <v>12</v>
      </c>
      <c r="P121" s="48">
        <v>12</v>
      </c>
      <c r="R121" s="48">
        <v>120</v>
      </c>
    </row>
    <row r="122" spans="1:18" x14ac:dyDescent="0.2">
      <c r="A122" s="48" t="s">
        <v>98</v>
      </c>
      <c r="B122" s="48" t="str">
        <f t="shared" si="3"/>
        <v>LlanelliAsthma</v>
      </c>
      <c r="C122" s="48">
        <v>-0.73427229999999999</v>
      </c>
      <c r="D122" s="48" t="s">
        <v>65</v>
      </c>
      <c r="E122" s="48" t="str">
        <f t="shared" si="4"/>
        <v>LlanelliAsthma</v>
      </c>
      <c r="F122" s="48" t="str">
        <f t="shared" si="5"/>
        <v xml:space="preserve">LlanelliAsthmaHywel Dda Local Health Board                                                                        </v>
      </c>
      <c r="G122" s="48" t="s">
        <v>103</v>
      </c>
      <c r="H122" s="48">
        <v>12</v>
      </c>
      <c r="P122" s="48">
        <v>12</v>
      </c>
      <c r="R122" s="48">
        <v>121</v>
      </c>
    </row>
    <row r="123" spans="1:18" x14ac:dyDescent="0.2">
      <c r="A123" s="48" t="s">
        <v>98</v>
      </c>
      <c r="B123" s="48" t="str">
        <f t="shared" si="3"/>
        <v>North CeredigionAsthma</v>
      </c>
      <c r="C123" s="48">
        <v>-2.0696490000000001</v>
      </c>
      <c r="D123" s="48" t="s">
        <v>66</v>
      </c>
      <c r="E123" s="48" t="str">
        <f t="shared" si="4"/>
        <v>North CeredigionAsthma</v>
      </c>
      <c r="F123" s="48" t="str">
        <f t="shared" si="5"/>
        <v xml:space="preserve">North CeredigionAsthmaHywel Dda Local Health Board                                                                        </v>
      </c>
      <c r="G123" s="48" t="s">
        <v>103</v>
      </c>
      <c r="H123" s="48">
        <v>12</v>
      </c>
      <c r="P123" s="48">
        <v>12</v>
      </c>
      <c r="R123" s="48">
        <v>122</v>
      </c>
    </row>
    <row r="124" spans="1:18" x14ac:dyDescent="0.2">
      <c r="A124" s="48" t="s">
        <v>98</v>
      </c>
      <c r="B124" s="48" t="str">
        <f t="shared" si="3"/>
        <v>North PembrokeshireAsthma</v>
      </c>
      <c r="C124" s="48">
        <v>0.410686</v>
      </c>
      <c r="D124" s="48" t="s">
        <v>67</v>
      </c>
      <c r="E124" s="48" t="str">
        <f t="shared" si="4"/>
        <v>North PembrokeshireAsthma</v>
      </c>
      <c r="F124" s="48" t="str">
        <f t="shared" si="5"/>
        <v xml:space="preserve">North PembrokeshireAsthmaHywel Dda Local Health Board                                                                        </v>
      </c>
      <c r="G124" s="48" t="s">
        <v>103</v>
      </c>
      <c r="H124" s="48">
        <v>12</v>
      </c>
      <c r="P124" s="48">
        <v>12</v>
      </c>
      <c r="R124" s="48">
        <v>123</v>
      </c>
    </row>
    <row r="125" spans="1:18" x14ac:dyDescent="0.2">
      <c r="A125" s="48" t="s">
        <v>98</v>
      </c>
      <c r="B125" s="48" t="str">
        <f t="shared" si="3"/>
        <v>South CeredigionAsthma</v>
      </c>
      <c r="C125" s="48">
        <v>-0.92910340000000002</v>
      </c>
      <c r="D125" s="48" t="s">
        <v>68</v>
      </c>
      <c r="E125" s="48" t="str">
        <f t="shared" si="4"/>
        <v>South CeredigionAsthma</v>
      </c>
      <c r="F125" s="48" t="str">
        <f t="shared" si="5"/>
        <v xml:space="preserve">South CeredigionAsthmaHywel Dda Local Health Board                                                                        </v>
      </c>
      <c r="G125" s="48" t="s">
        <v>103</v>
      </c>
      <c r="H125" s="48">
        <v>12</v>
      </c>
      <c r="P125" s="48">
        <v>12</v>
      </c>
      <c r="R125" s="48">
        <v>124</v>
      </c>
    </row>
    <row r="126" spans="1:18" x14ac:dyDescent="0.2">
      <c r="A126" s="48" t="s">
        <v>98</v>
      </c>
      <c r="B126" s="48" t="str">
        <f t="shared" si="3"/>
        <v>South PembrokeshireAsthma</v>
      </c>
      <c r="C126" s="48">
        <v>-0.84344620000000003</v>
      </c>
      <c r="D126" s="48" t="s">
        <v>69</v>
      </c>
      <c r="E126" s="48" t="str">
        <f t="shared" si="4"/>
        <v>South PembrokeshireAsthma</v>
      </c>
      <c r="F126" s="48" t="str">
        <f t="shared" si="5"/>
        <v xml:space="preserve">South PembrokeshireAsthmaHywel Dda Local Health Board                                                                        </v>
      </c>
      <c r="G126" s="48" t="s">
        <v>103</v>
      </c>
      <c r="H126" s="48">
        <v>12</v>
      </c>
      <c r="P126" s="48">
        <v>12</v>
      </c>
      <c r="R126" s="48">
        <v>125</v>
      </c>
    </row>
    <row r="127" spans="1:18" x14ac:dyDescent="0.2">
      <c r="A127" s="48" t="s">
        <v>98</v>
      </c>
      <c r="B127" s="48" t="str">
        <f t="shared" si="3"/>
        <v>Taf / Teifi / TywiAsthma</v>
      </c>
      <c r="C127" s="48">
        <v>0.20043530000000001</v>
      </c>
      <c r="D127" s="48" t="s">
        <v>70</v>
      </c>
      <c r="E127" s="48" t="str">
        <f t="shared" si="4"/>
        <v>Taf / Teifi / TywiAsthma</v>
      </c>
      <c r="F127" s="48" t="str">
        <f t="shared" si="5"/>
        <v xml:space="preserve">Taf / Teifi / TywiAsthmaHywel Dda Local Health Board                                                                        </v>
      </c>
      <c r="G127" s="48" t="s">
        <v>103</v>
      </c>
      <c r="H127" s="48">
        <v>12</v>
      </c>
      <c r="P127" s="48">
        <v>12</v>
      </c>
      <c r="R127" s="48">
        <v>126</v>
      </c>
    </row>
    <row r="128" spans="1:18" x14ac:dyDescent="0.2">
      <c r="A128" s="48" t="s">
        <v>98</v>
      </c>
      <c r="B128" s="48" t="str">
        <f t="shared" si="3"/>
        <v>Mid PowysAsthma</v>
      </c>
      <c r="C128" s="48">
        <v>-0.66399399999999997</v>
      </c>
      <c r="D128" s="48" t="s">
        <v>71</v>
      </c>
      <c r="E128" s="48" t="str">
        <f t="shared" si="4"/>
        <v>Mid PowysAsthma</v>
      </c>
      <c r="F128" s="48" t="str">
        <f t="shared" si="5"/>
        <v xml:space="preserve">Mid PowysAsthmaPowys Teaching Local Health Board                                                                   </v>
      </c>
      <c r="G128" s="48" t="s">
        <v>104</v>
      </c>
      <c r="H128" s="48">
        <v>12</v>
      </c>
      <c r="Q128" s="48">
        <v>12</v>
      </c>
      <c r="R128" s="48">
        <v>127</v>
      </c>
    </row>
    <row r="129" spans="1:18" x14ac:dyDescent="0.2">
      <c r="A129" s="48" t="s">
        <v>98</v>
      </c>
      <c r="B129" s="48" t="str">
        <f t="shared" si="3"/>
        <v>North PowysAsthma</v>
      </c>
      <c r="C129" s="48">
        <v>-0.53276480000000004</v>
      </c>
      <c r="D129" s="48" t="s">
        <v>72</v>
      </c>
      <c r="E129" s="48" t="str">
        <f t="shared" si="4"/>
        <v>North PowysAsthma</v>
      </c>
      <c r="F129" s="48" t="str">
        <f t="shared" si="5"/>
        <v xml:space="preserve">North PowysAsthmaPowys Teaching Local Health Board                                                                   </v>
      </c>
      <c r="G129" s="48" t="s">
        <v>104</v>
      </c>
      <c r="H129" s="48">
        <v>12</v>
      </c>
      <c r="Q129" s="48">
        <v>12</v>
      </c>
      <c r="R129" s="48">
        <v>128</v>
      </c>
    </row>
    <row r="130" spans="1:18" x14ac:dyDescent="0.2">
      <c r="A130" s="48" t="s">
        <v>98</v>
      </c>
      <c r="B130" s="48" t="str">
        <f t="shared" si="3"/>
        <v>South PowysAsthma</v>
      </c>
      <c r="C130" s="48">
        <v>-0.19889280000000001</v>
      </c>
      <c r="D130" s="48" t="s">
        <v>73</v>
      </c>
      <c r="E130" s="48" t="str">
        <f t="shared" si="4"/>
        <v>South PowysAsthma</v>
      </c>
      <c r="F130" s="48" t="str">
        <f t="shared" si="5"/>
        <v xml:space="preserve">South PowysAsthmaPowys Teaching Local Health Board                                                                   </v>
      </c>
      <c r="G130" s="48" t="s">
        <v>104</v>
      </c>
      <c r="H130" s="48">
        <v>12</v>
      </c>
      <c r="Q130" s="48">
        <v>12</v>
      </c>
      <c r="R130" s="48">
        <v>129</v>
      </c>
    </row>
    <row r="131" spans="1:18" x14ac:dyDescent="0.2">
      <c r="A131" s="48" t="s">
        <v>105</v>
      </c>
      <c r="B131" s="48" t="str">
        <f t="shared" si="3"/>
        <v>AfanBP</v>
      </c>
      <c r="C131" s="48">
        <v>0.75104309999999996</v>
      </c>
      <c r="D131" s="48" t="s">
        <v>10</v>
      </c>
      <c r="E131" s="48" t="str">
        <f t="shared" si="4"/>
        <v>AfanBP</v>
      </c>
      <c r="F131" s="48" t="str">
        <f t="shared" si="5"/>
        <v xml:space="preserve">AfanBPAbertawe Bro Morgannwg University Local Health Board                                                </v>
      </c>
      <c r="G131" s="48" t="s">
        <v>97</v>
      </c>
      <c r="H131" s="48">
        <v>14</v>
      </c>
      <c r="K131" s="48">
        <v>14</v>
      </c>
      <c r="R131" s="48">
        <v>130</v>
      </c>
    </row>
    <row r="132" spans="1:18" x14ac:dyDescent="0.2">
      <c r="A132" s="48" t="s">
        <v>105</v>
      </c>
      <c r="B132" s="48" t="str">
        <f t="shared" ref="B132:B195" si="6">D132&amp;A132</f>
        <v>BayHealthBP</v>
      </c>
      <c r="C132" s="48">
        <v>-2.9691900000000002</v>
      </c>
      <c r="D132" s="48" t="s">
        <v>11</v>
      </c>
      <c r="E132" s="48" t="str">
        <f t="shared" ref="E132:E195" si="7">D132&amp;A132</f>
        <v>BayHealthBP</v>
      </c>
      <c r="F132" s="48" t="str">
        <f t="shared" ref="F132:F195" si="8">E132&amp;G132</f>
        <v xml:space="preserve">BayHealthBPAbertawe Bro Morgannwg University Local Health Board                                                </v>
      </c>
      <c r="G132" s="48" t="s">
        <v>97</v>
      </c>
      <c r="H132" s="48">
        <v>14</v>
      </c>
      <c r="K132" s="48">
        <v>14</v>
      </c>
      <c r="R132" s="48">
        <v>131</v>
      </c>
    </row>
    <row r="133" spans="1:18" x14ac:dyDescent="0.2">
      <c r="A133" s="48" t="s">
        <v>105</v>
      </c>
      <c r="B133" s="48" t="str">
        <f t="shared" si="6"/>
        <v>Bridgend East NetworkBP</v>
      </c>
      <c r="C133" s="48">
        <v>-0.25463930000000001</v>
      </c>
      <c r="D133" s="48" t="s">
        <v>12</v>
      </c>
      <c r="E133" s="48" t="str">
        <f t="shared" si="7"/>
        <v>Bridgend East NetworkBP</v>
      </c>
      <c r="F133" s="48" t="str">
        <f t="shared" si="8"/>
        <v xml:space="preserve">Bridgend East NetworkBPAbertawe Bro Morgannwg University Local Health Board                                                </v>
      </c>
      <c r="G133" s="48" t="s">
        <v>97</v>
      </c>
      <c r="H133" s="48">
        <v>14</v>
      </c>
      <c r="K133" s="48">
        <v>14</v>
      </c>
      <c r="R133" s="48">
        <v>132</v>
      </c>
    </row>
    <row r="134" spans="1:18" x14ac:dyDescent="0.2">
      <c r="A134" s="48" t="s">
        <v>105</v>
      </c>
      <c r="B134" s="48" t="str">
        <f t="shared" si="6"/>
        <v>Bridgend North NetworkBP</v>
      </c>
      <c r="C134" s="48">
        <v>1.4542440000000001</v>
      </c>
      <c r="D134" s="48" t="s">
        <v>13</v>
      </c>
      <c r="E134" s="48" t="str">
        <f t="shared" si="7"/>
        <v>Bridgend North NetworkBP</v>
      </c>
      <c r="F134" s="48" t="str">
        <f t="shared" si="8"/>
        <v xml:space="preserve">Bridgend North NetworkBPAbertawe Bro Morgannwg University Local Health Board                                                </v>
      </c>
      <c r="G134" s="48" t="s">
        <v>97</v>
      </c>
      <c r="H134" s="48">
        <v>14</v>
      </c>
      <c r="K134" s="48">
        <v>14</v>
      </c>
      <c r="R134" s="48">
        <v>133</v>
      </c>
    </row>
    <row r="135" spans="1:18" x14ac:dyDescent="0.2">
      <c r="A135" s="48" t="s">
        <v>105</v>
      </c>
      <c r="B135" s="48" t="str">
        <f t="shared" si="6"/>
        <v>Bridgend West NetworkBP</v>
      </c>
      <c r="C135" s="48">
        <v>-0.35175899999999999</v>
      </c>
      <c r="D135" s="48" t="s">
        <v>14</v>
      </c>
      <c r="E135" s="48" t="str">
        <f t="shared" si="7"/>
        <v>Bridgend West NetworkBP</v>
      </c>
      <c r="F135" s="48" t="str">
        <f t="shared" si="8"/>
        <v xml:space="preserve">Bridgend West NetworkBPAbertawe Bro Morgannwg University Local Health Board                                                </v>
      </c>
      <c r="G135" s="48" t="s">
        <v>97</v>
      </c>
      <c r="H135" s="48">
        <v>14</v>
      </c>
      <c r="K135" s="48">
        <v>14</v>
      </c>
      <c r="R135" s="48">
        <v>134</v>
      </c>
    </row>
    <row r="136" spans="1:18" x14ac:dyDescent="0.2">
      <c r="A136" s="48" t="s">
        <v>105</v>
      </c>
      <c r="B136" s="48" t="str">
        <f t="shared" si="6"/>
        <v>CityHealthBP</v>
      </c>
      <c r="C136" s="48">
        <v>-0.47332600000000002</v>
      </c>
      <c r="D136" s="48" t="s">
        <v>15</v>
      </c>
      <c r="E136" s="48" t="str">
        <f t="shared" si="7"/>
        <v>CityHealthBP</v>
      </c>
      <c r="F136" s="48" t="str">
        <f t="shared" si="8"/>
        <v xml:space="preserve">CityHealthBPAbertawe Bro Morgannwg University Local Health Board                                                </v>
      </c>
      <c r="G136" s="48" t="s">
        <v>97</v>
      </c>
      <c r="H136" s="48">
        <v>14</v>
      </c>
      <c r="K136" s="48">
        <v>14</v>
      </c>
      <c r="R136" s="48">
        <v>135</v>
      </c>
    </row>
    <row r="137" spans="1:18" x14ac:dyDescent="0.2">
      <c r="A137" s="48" t="s">
        <v>105</v>
      </c>
      <c r="B137" s="48" t="str">
        <f t="shared" si="6"/>
        <v>CwmtaweBP</v>
      </c>
      <c r="C137" s="48">
        <v>-0.32636379999999998</v>
      </c>
      <c r="D137" s="48" t="s">
        <v>16</v>
      </c>
      <c r="E137" s="48" t="str">
        <f t="shared" si="7"/>
        <v>CwmtaweBP</v>
      </c>
      <c r="F137" s="48" t="str">
        <f t="shared" si="8"/>
        <v xml:space="preserve">CwmtaweBPAbertawe Bro Morgannwg University Local Health Board                                                </v>
      </c>
      <c r="G137" s="48" t="s">
        <v>97</v>
      </c>
      <c r="H137" s="48">
        <v>14</v>
      </c>
      <c r="K137" s="48">
        <v>14</v>
      </c>
      <c r="R137" s="48">
        <v>136</v>
      </c>
    </row>
    <row r="138" spans="1:18" x14ac:dyDescent="0.2">
      <c r="A138" s="48" t="s">
        <v>105</v>
      </c>
      <c r="B138" s="48" t="str">
        <f t="shared" si="6"/>
        <v>LlwchwrBP</v>
      </c>
      <c r="C138" s="48">
        <v>-0.17336650000000001</v>
      </c>
      <c r="D138" s="48" t="s">
        <v>17</v>
      </c>
      <c r="E138" s="48" t="str">
        <f t="shared" si="7"/>
        <v>LlwchwrBP</v>
      </c>
      <c r="F138" s="48" t="str">
        <f t="shared" si="8"/>
        <v xml:space="preserve">LlwchwrBPAbertawe Bro Morgannwg University Local Health Board                                                </v>
      </c>
      <c r="G138" s="48" t="s">
        <v>97</v>
      </c>
      <c r="H138" s="48">
        <v>14</v>
      </c>
      <c r="K138" s="48">
        <v>14</v>
      </c>
      <c r="R138" s="48">
        <v>137</v>
      </c>
    </row>
    <row r="139" spans="1:18" x14ac:dyDescent="0.2">
      <c r="A139" s="48" t="s">
        <v>105</v>
      </c>
      <c r="B139" s="48" t="str">
        <f t="shared" si="6"/>
        <v>NeathBP</v>
      </c>
      <c r="C139" s="48">
        <v>-0.15095649999999999</v>
      </c>
      <c r="D139" s="48" t="s">
        <v>18</v>
      </c>
      <c r="E139" s="48" t="str">
        <f t="shared" si="7"/>
        <v>NeathBP</v>
      </c>
      <c r="F139" s="48" t="str">
        <f t="shared" si="8"/>
        <v xml:space="preserve">NeathBPAbertawe Bro Morgannwg University Local Health Board                                                </v>
      </c>
      <c r="G139" s="48" t="s">
        <v>97</v>
      </c>
      <c r="H139" s="48">
        <v>14</v>
      </c>
      <c r="K139" s="48">
        <v>14</v>
      </c>
      <c r="R139" s="48">
        <v>138</v>
      </c>
    </row>
    <row r="140" spans="1:18" x14ac:dyDescent="0.2">
      <c r="A140" s="48" t="s">
        <v>105</v>
      </c>
      <c r="B140" s="48" t="str">
        <f t="shared" si="6"/>
        <v>PenderiBP</v>
      </c>
      <c r="C140" s="48">
        <v>0.25573050000000003</v>
      </c>
      <c r="D140" s="48" t="s">
        <v>19</v>
      </c>
      <c r="E140" s="48" t="str">
        <f t="shared" si="7"/>
        <v>PenderiBP</v>
      </c>
      <c r="F140" s="48" t="str">
        <f t="shared" si="8"/>
        <v xml:space="preserve">PenderiBPAbertawe Bro Morgannwg University Local Health Board                                                </v>
      </c>
      <c r="G140" s="48" t="s">
        <v>97</v>
      </c>
      <c r="H140" s="48">
        <v>14</v>
      </c>
      <c r="K140" s="48">
        <v>14</v>
      </c>
      <c r="R140" s="48">
        <v>139</v>
      </c>
    </row>
    <row r="141" spans="1:18" x14ac:dyDescent="0.2">
      <c r="A141" s="48" t="s">
        <v>105</v>
      </c>
      <c r="B141" s="48" t="str">
        <f t="shared" si="6"/>
        <v>Upper ValleysBP</v>
      </c>
      <c r="C141" s="48">
        <v>0.59844319999999995</v>
      </c>
      <c r="D141" s="48" t="s">
        <v>20</v>
      </c>
      <c r="E141" s="48" t="str">
        <f t="shared" si="7"/>
        <v>Upper ValleysBP</v>
      </c>
      <c r="F141" s="48" t="str">
        <f t="shared" si="8"/>
        <v xml:space="preserve">Upper ValleysBPAbertawe Bro Morgannwg University Local Health Board                                                </v>
      </c>
      <c r="G141" s="48" t="s">
        <v>97</v>
      </c>
      <c r="H141" s="48">
        <v>14</v>
      </c>
      <c r="K141" s="48">
        <v>14</v>
      </c>
      <c r="R141" s="48">
        <v>140</v>
      </c>
    </row>
    <row r="142" spans="1:18" x14ac:dyDescent="0.2">
      <c r="A142" s="48" t="s">
        <v>105</v>
      </c>
      <c r="B142" s="48" t="str">
        <f t="shared" si="6"/>
        <v>Blaenau Gwent EastBP</v>
      </c>
      <c r="C142" s="48">
        <v>1.859459</v>
      </c>
      <c r="D142" s="48" t="s">
        <v>21</v>
      </c>
      <c r="E142" s="48" t="str">
        <f t="shared" si="7"/>
        <v>Blaenau Gwent EastBP</v>
      </c>
      <c r="F142" s="48" t="str">
        <f t="shared" si="8"/>
        <v xml:space="preserve">Blaenau Gwent EastBPAneurin Bevan Local Health Board                                                                    </v>
      </c>
      <c r="G142" s="48" t="s">
        <v>99</v>
      </c>
      <c r="H142" s="48">
        <v>14</v>
      </c>
      <c r="L142" s="48">
        <v>14</v>
      </c>
      <c r="R142" s="48">
        <v>141</v>
      </c>
    </row>
    <row r="143" spans="1:18" x14ac:dyDescent="0.2">
      <c r="A143" s="48" t="s">
        <v>105</v>
      </c>
      <c r="B143" s="48" t="str">
        <f t="shared" si="6"/>
        <v>Blaenau Gwent WestBP</v>
      </c>
      <c r="C143" s="48">
        <v>0.4335311</v>
      </c>
      <c r="D143" s="48" t="s">
        <v>22</v>
      </c>
      <c r="E143" s="48" t="str">
        <f t="shared" si="7"/>
        <v>Blaenau Gwent WestBP</v>
      </c>
      <c r="F143" s="48" t="str">
        <f t="shared" si="8"/>
        <v xml:space="preserve">Blaenau Gwent WestBPAneurin Bevan Local Health Board                                                                    </v>
      </c>
      <c r="G143" s="48" t="s">
        <v>99</v>
      </c>
      <c r="H143" s="48">
        <v>14</v>
      </c>
      <c r="L143" s="48">
        <v>14</v>
      </c>
      <c r="R143" s="48">
        <v>142</v>
      </c>
    </row>
    <row r="144" spans="1:18" x14ac:dyDescent="0.2">
      <c r="A144" s="48" t="s">
        <v>105</v>
      </c>
      <c r="B144" s="48" t="str">
        <f t="shared" si="6"/>
        <v>Caerphilly EastBP</v>
      </c>
      <c r="C144" s="48">
        <v>1.103909</v>
      </c>
      <c r="D144" s="48" t="s">
        <v>23</v>
      </c>
      <c r="E144" s="48" t="str">
        <f t="shared" si="7"/>
        <v>Caerphilly EastBP</v>
      </c>
      <c r="F144" s="48" t="str">
        <f t="shared" si="8"/>
        <v xml:space="preserve">Caerphilly EastBPAneurin Bevan Local Health Board                                                                    </v>
      </c>
      <c r="G144" s="48" t="s">
        <v>99</v>
      </c>
      <c r="H144" s="48">
        <v>14</v>
      </c>
      <c r="L144" s="48">
        <v>14</v>
      </c>
      <c r="R144" s="48">
        <v>143</v>
      </c>
    </row>
    <row r="145" spans="1:18" x14ac:dyDescent="0.2">
      <c r="A145" s="48" t="s">
        <v>105</v>
      </c>
      <c r="B145" s="48" t="str">
        <f t="shared" si="6"/>
        <v>Caerphilly NorthBP</v>
      </c>
      <c r="C145" s="48">
        <v>1.399357</v>
      </c>
      <c r="D145" s="53" t="s">
        <v>24</v>
      </c>
      <c r="E145" s="48" t="str">
        <f t="shared" si="7"/>
        <v>Caerphilly NorthBP</v>
      </c>
      <c r="F145" s="48" t="str">
        <f t="shared" si="8"/>
        <v xml:space="preserve">Caerphilly NorthBPAneurin Bevan Local Health Board                                                                    </v>
      </c>
      <c r="G145" s="48" t="s">
        <v>99</v>
      </c>
      <c r="H145" s="48">
        <v>14</v>
      </c>
      <c r="L145" s="48">
        <v>14</v>
      </c>
      <c r="R145" s="48">
        <v>144</v>
      </c>
    </row>
    <row r="146" spans="1:18" x14ac:dyDescent="0.2">
      <c r="A146" s="48" t="s">
        <v>105</v>
      </c>
      <c r="B146" s="48" t="str">
        <f t="shared" si="6"/>
        <v>Caerphilly SouthBP</v>
      </c>
      <c r="C146" s="48">
        <v>0.49368390000000001</v>
      </c>
      <c r="D146" s="48" t="s">
        <v>25</v>
      </c>
      <c r="E146" s="48" t="str">
        <f t="shared" si="7"/>
        <v>Caerphilly SouthBP</v>
      </c>
      <c r="F146" s="48" t="str">
        <f t="shared" si="8"/>
        <v xml:space="preserve">Caerphilly SouthBPAneurin Bevan Local Health Board                                                                    </v>
      </c>
      <c r="G146" s="48" t="s">
        <v>99</v>
      </c>
      <c r="H146" s="48">
        <v>14</v>
      </c>
      <c r="L146" s="48">
        <v>14</v>
      </c>
      <c r="R146" s="48">
        <v>145</v>
      </c>
    </row>
    <row r="147" spans="1:18" x14ac:dyDescent="0.2">
      <c r="A147" s="48" t="s">
        <v>105</v>
      </c>
      <c r="B147" s="48" t="str">
        <f t="shared" si="6"/>
        <v>Monmouthshire NorthBP</v>
      </c>
      <c r="C147" s="48">
        <v>-1.319285</v>
      </c>
      <c r="D147" s="48" t="s">
        <v>26</v>
      </c>
      <c r="E147" s="48" t="str">
        <f t="shared" si="7"/>
        <v>Monmouthshire NorthBP</v>
      </c>
      <c r="F147" s="48" t="str">
        <f t="shared" si="8"/>
        <v xml:space="preserve">Monmouthshire NorthBPAneurin Bevan Local Health Board                                                                    </v>
      </c>
      <c r="G147" s="48" t="s">
        <v>99</v>
      </c>
      <c r="H147" s="48">
        <v>14</v>
      </c>
      <c r="L147" s="48">
        <v>14</v>
      </c>
      <c r="R147" s="48">
        <v>146</v>
      </c>
    </row>
    <row r="148" spans="1:18" x14ac:dyDescent="0.2">
      <c r="A148" s="48" t="s">
        <v>105</v>
      </c>
      <c r="B148" s="48" t="str">
        <f t="shared" si="6"/>
        <v>Monmouthshire SouthBP</v>
      </c>
      <c r="C148" s="48">
        <v>-1.1037980000000001</v>
      </c>
      <c r="D148" s="48" t="s">
        <v>27</v>
      </c>
      <c r="E148" s="48" t="str">
        <f t="shared" si="7"/>
        <v>Monmouthshire SouthBP</v>
      </c>
      <c r="F148" s="48" t="str">
        <f t="shared" si="8"/>
        <v xml:space="preserve">Monmouthshire SouthBPAneurin Bevan Local Health Board                                                                    </v>
      </c>
      <c r="G148" s="48" t="s">
        <v>99</v>
      </c>
      <c r="H148" s="48">
        <v>14</v>
      </c>
      <c r="L148" s="48">
        <v>14</v>
      </c>
      <c r="R148" s="48">
        <v>147</v>
      </c>
    </row>
    <row r="149" spans="1:18" x14ac:dyDescent="0.2">
      <c r="A149" s="48" t="s">
        <v>105</v>
      </c>
      <c r="B149" s="48" t="str">
        <f t="shared" si="6"/>
        <v>Newport CentralBP</v>
      </c>
      <c r="C149" s="48">
        <v>5.6417599999999998E-2</v>
      </c>
      <c r="D149" s="48" t="s">
        <v>28</v>
      </c>
      <c r="E149" s="48" t="str">
        <f t="shared" si="7"/>
        <v>Newport CentralBP</v>
      </c>
      <c r="F149" s="48" t="str">
        <f t="shared" si="8"/>
        <v xml:space="preserve">Newport CentralBPAneurin Bevan Local Health Board                                                                    </v>
      </c>
      <c r="G149" s="48" t="s">
        <v>99</v>
      </c>
      <c r="H149" s="48">
        <v>14</v>
      </c>
      <c r="L149" s="48">
        <v>14</v>
      </c>
      <c r="R149" s="48">
        <v>148</v>
      </c>
    </row>
    <row r="150" spans="1:18" x14ac:dyDescent="0.2">
      <c r="A150" s="48" t="s">
        <v>105</v>
      </c>
      <c r="B150" s="48" t="str">
        <f t="shared" si="6"/>
        <v>Newport EastBP</v>
      </c>
      <c r="C150" s="48">
        <v>0.21061160000000001</v>
      </c>
      <c r="D150" s="48" t="s">
        <v>29</v>
      </c>
      <c r="E150" s="48" t="str">
        <f t="shared" si="7"/>
        <v>Newport EastBP</v>
      </c>
      <c r="F150" s="48" t="str">
        <f t="shared" si="8"/>
        <v xml:space="preserve">Newport EastBPAneurin Bevan Local Health Board                                                                    </v>
      </c>
      <c r="G150" s="48" t="s">
        <v>99</v>
      </c>
      <c r="H150" s="48">
        <v>14</v>
      </c>
      <c r="L150" s="48">
        <v>14</v>
      </c>
      <c r="R150" s="48">
        <v>149</v>
      </c>
    </row>
    <row r="151" spans="1:18" x14ac:dyDescent="0.2">
      <c r="A151" s="48" t="s">
        <v>105</v>
      </c>
      <c r="B151" s="48" t="str">
        <f t="shared" si="6"/>
        <v>Newport WestBP</v>
      </c>
      <c r="C151" s="48">
        <v>0.66871190000000003</v>
      </c>
      <c r="D151" s="48" t="s">
        <v>30</v>
      </c>
      <c r="E151" s="48" t="str">
        <f t="shared" si="7"/>
        <v>Newport WestBP</v>
      </c>
      <c r="F151" s="48" t="str">
        <f t="shared" si="8"/>
        <v xml:space="preserve">Newport WestBPAneurin Bevan Local Health Board                                                                    </v>
      </c>
      <c r="G151" s="48" t="s">
        <v>99</v>
      </c>
      <c r="H151" s="48">
        <v>14</v>
      </c>
      <c r="L151" s="48">
        <v>14</v>
      </c>
      <c r="R151" s="48">
        <v>150</v>
      </c>
    </row>
    <row r="152" spans="1:18" x14ac:dyDescent="0.2">
      <c r="A152" s="48" t="s">
        <v>105</v>
      </c>
      <c r="B152" s="48" t="str">
        <f t="shared" si="6"/>
        <v>Torfaen NorthBP</v>
      </c>
      <c r="C152" s="48">
        <v>0.64264019999999999</v>
      </c>
      <c r="D152" s="48" t="s">
        <v>31</v>
      </c>
      <c r="E152" s="48" t="str">
        <f t="shared" si="7"/>
        <v>Torfaen NorthBP</v>
      </c>
      <c r="F152" s="48" t="str">
        <f t="shared" si="8"/>
        <v xml:space="preserve">Torfaen NorthBPAneurin Bevan Local Health Board                                                                    </v>
      </c>
      <c r="G152" s="48" t="s">
        <v>99</v>
      </c>
      <c r="H152" s="48">
        <v>14</v>
      </c>
      <c r="L152" s="48">
        <v>14</v>
      </c>
      <c r="R152" s="48">
        <v>151</v>
      </c>
    </row>
    <row r="153" spans="1:18" x14ac:dyDescent="0.2">
      <c r="A153" s="48" t="s">
        <v>105</v>
      </c>
      <c r="B153" s="48" t="str">
        <f t="shared" si="6"/>
        <v>Torfaen SouthBP</v>
      </c>
      <c r="C153" s="48">
        <v>0.6754443</v>
      </c>
      <c r="D153" s="48" t="s">
        <v>32</v>
      </c>
      <c r="E153" s="48" t="str">
        <f t="shared" si="7"/>
        <v>Torfaen SouthBP</v>
      </c>
      <c r="F153" s="48" t="str">
        <f t="shared" si="8"/>
        <v xml:space="preserve">Torfaen SouthBPAneurin Bevan Local Health Board                                                                    </v>
      </c>
      <c r="G153" s="48" t="s">
        <v>99</v>
      </c>
      <c r="H153" s="48">
        <v>14</v>
      </c>
      <c r="L153" s="48">
        <v>14</v>
      </c>
      <c r="R153" s="48">
        <v>152</v>
      </c>
    </row>
    <row r="154" spans="1:18" x14ac:dyDescent="0.2">
      <c r="A154" s="48" t="s">
        <v>105</v>
      </c>
      <c r="B154" s="48" t="str">
        <f t="shared" si="6"/>
        <v>AngleseyBP</v>
      </c>
      <c r="C154" s="48">
        <v>-0.84335800000000005</v>
      </c>
      <c r="D154" s="48" t="s">
        <v>33</v>
      </c>
      <c r="E154" s="48" t="str">
        <f t="shared" si="7"/>
        <v>AngleseyBP</v>
      </c>
      <c r="F154" s="48" t="str">
        <f t="shared" si="8"/>
        <v xml:space="preserve">AngleseyBPBetsi Cadwaladr University Local Health Board                                                       </v>
      </c>
      <c r="G154" s="48" t="s">
        <v>100</v>
      </c>
      <c r="H154" s="48">
        <v>14</v>
      </c>
      <c r="M154" s="48">
        <v>14</v>
      </c>
      <c r="R154" s="48">
        <v>153</v>
      </c>
    </row>
    <row r="155" spans="1:18" x14ac:dyDescent="0.2">
      <c r="A155" s="48" t="s">
        <v>105</v>
      </c>
      <c r="B155" s="48" t="str">
        <f t="shared" si="6"/>
        <v>ArfonBP</v>
      </c>
      <c r="C155" s="48">
        <v>-0.90524490000000002</v>
      </c>
      <c r="D155" s="48" t="s">
        <v>34</v>
      </c>
      <c r="E155" s="48" t="str">
        <f t="shared" si="7"/>
        <v>ArfonBP</v>
      </c>
      <c r="F155" s="48" t="str">
        <f t="shared" si="8"/>
        <v xml:space="preserve">ArfonBPBetsi Cadwaladr University Local Health Board                                                       </v>
      </c>
      <c r="G155" s="48" t="s">
        <v>100</v>
      </c>
      <c r="H155" s="48">
        <v>14</v>
      </c>
      <c r="M155" s="48">
        <v>14</v>
      </c>
      <c r="R155" s="48">
        <v>154</v>
      </c>
    </row>
    <row r="156" spans="1:18" x14ac:dyDescent="0.2">
      <c r="A156" s="48" t="s">
        <v>105</v>
      </c>
      <c r="B156" s="48" t="str">
        <f t="shared" si="6"/>
        <v>Central &amp; South DenbighshireBP</v>
      </c>
      <c r="C156" s="48">
        <v>-0.66377229999999998</v>
      </c>
      <c r="D156" s="48" t="s">
        <v>35</v>
      </c>
      <c r="E156" s="48" t="str">
        <f t="shared" si="7"/>
        <v>Central &amp; South DenbighshireBP</v>
      </c>
      <c r="F156" s="48" t="str">
        <f t="shared" si="8"/>
        <v xml:space="preserve">Central &amp; South DenbighshireBPBetsi Cadwaladr University Local Health Board                                                       </v>
      </c>
      <c r="G156" s="48" t="s">
        <v>100</v>
      </c>
      <c r="H156" s="48">
        <v>14</v>
      </c>
      <c r="M156" s="48">
        <v>14</v>
      </c>
      <c r="R156" s="48">
        <v>155</v>
      </c>
    </row>
    <row r="157" spans="1:18" x14ac:dyDescent="0.2">
      <c r="A157" s="48" t="s">
        <v>105</v>
      </c>
      <c r="B157" s="48" t="str">
        <f t="shared" si="6"/>
        <v>Conwy EastBP</v>
      </c>
      <c r="C157" s="48">
        <v>-0.85561500000000001</v>
      </c>
      <c r="D157" s="48" t="s">
        <v>36</v>
      </c>
      <c r="E157" s="48" t="str">
        <f t="shared" si="7"/>
        <v>Conwy EastBP</v>
      </c>
      <c r="F157" s="48" t="str">
        <f t="shared" si="8"/>
        <v xml:space="preserve">Conwy EastBPBetsi Cadwaladr University Local Health Board                                                       </v>
      </c>
      <c r="G157" s="48" t="s">
        <v>100</v>
      </c>
      <c r="H157" s="48">
        <v>14</v>
      </c>
      <c r="M157" s="48">
        <v>14</v>
      </c>
      <c r="R157" s="48">
        <v>156</v>
      </c>
    </row>
    <row r="158" spans="1:18" x14ac:dyDescent="0.2">
      <c r="A158" s="48" t="s">
        <v>105</v>
      </c>
      <c r="B158" s="48" t="str">
        <f t="shared" si="6"/>
        <v>Conwy WestBP</v>
      </c>
      <c r="C158" s="48">
        <v>-1.0276350000000001</v>
      </c>
      <c r="D158" s="48" t="s">
        <v>37</v>
      </c>
      <c r="E158" s="48" t="str">
        <f t="shared" si="7"/>
        <v>Conwy WestBP</v>
      </c>
      <c r="F158" s="48" t="str">
        <f t="shared" si="8"/>
        <v xml:space="preserve">Conwy WestBPBetsi Cadwaladr University Local Health Board                                                       </v>
      </c>
      <c r="G158" s="48" t="s">
        <v>100</v>
      </c>
      <c r="H158" s="48">
        <v>14</v>
      </c>
      <c r="M158" s="48">
        <v>14</v>
      </c>
      <c r="R158" s="48">
        <v>157</v>
      </c>
    </row>
    <row r="159" spans="1:18" x14ac:dyDescent="0.2">
      <c r="A159" s="48" t="s">
        <v>105</v>
      </c>
      <c r="B159" s="48" t="str">
        <f t="shared" si="6"/>
        <v>Deeside, Hawarden &amp; SaltneyBP</v>
      </c>
      <c r="C159" s="48">
        <v>0.1346793</v>
      </c>
      <c r="D159" s="48" t="s">
        <v>38</v>
      </c>
      <c r="E159" s="48" t="str">
        <f t="shared" si="7"/>
        <v>Deeside, Hawarden &amp; SaltneyBP</v>
      </c>
      <c r="F159" s="48" t="str">
        <f t="shared" si="8"/>
        <v xml:space="preserve">Deeside, Hawarden &amp; SaltneyBPBetsi Cadwaladr University Local Health Board                                                       </v>
      </c>
      <c r="G159" s="48" t="s">
        <v>100</v>
      </c>
      <c r="H159" s="48">
        <v>14</v>
      </c>
      <c r="M159" s="48">
        <v>14</v>
      </c>
      <c r="R159" s="48">
        <v>158</v>
      </c>
    </row>
    <row r="160" spans="1:18" x14ac:dyDescent="0.2">
      <c r="A160" s="48" t="s">
        <v>105</v>
      </c>
      <c r="B160" s="48" t="str">
        <f t="shared" si="6"/>
        <v>DwyforBP</v>
      </c>
      <c r="C160" s="48">
        <v>-0.65247880000000003</v>
      </c>
      <c r="D160" s="48" t="s">
        <v>39</v>
      </c>
      <c r="E160" s="48" t="str">
        <f t="shared" si="7"/>
        <v>DwyforBP</v>
      </c>
      <c r="F160" s="48" t="str">
        <f t="shared" si="8"/>
        <v xml:space="preserve">DwyforBPBetsi Cadwaladr University Local Health Board                                                       </v>
      </c>
      <c r="G160" s="48" t="s">
        <v>100</v>
      </c>
      <c r="H160" s="48">
        <v>14</v>
      </c>
      <c r="M160" s="48">
        <v>14</v>
      </c>
      <c r="R160" s="48">
        <v>159</v>
      </c>
    </row>
    <row r="161" spans="1:18" x14ac:dyDescent="0.2">
      <c r="A161" s="48" t="s">
        <v>105</v>
      </c>
      <c r="B161" s="48" t="str">
        <f t="shared" si="6"/>
        <v>Holywell &amp; FlintBP</v>
      </c>
      <c r="C161" s="48">
        <v>0.36180050000000002</v>
      </c>
      <c r="D161" s="48" t="s">
        <v>40</v>
      </c>
      <c r="E161" s="48" t="str">
        <f t="shared" si="7"/>
        <v>Holywell &amp; FlintBP</v>
      </c>
      <c r="F161" s="48" t="str">
        <f t="shared" si="8"/>
        <v xml:space="preserve">Holywell &amp; FlintBPBetsi Cadwaladr University Local Health Board                                                       </v>
      </c>
      <c r="G161" s="48" t="s">
        <v>100</v>
      </c>
      <c r="H161" s="48">
        <v>14</v>
      </c>
      <c r="M161" s="48">
        <v>14</v>
      </c>
      <c r="R161" s="48">
        <v>160</v>
      </c>
    </row>
    <row r="162" spans="1:18" x14ac:dyDescent="0.2">
      <c r="A162" s="48" t="s">
        <v>105</v>
      </c>
      <c r="B162" s="48" t="str">
        <f t="shared" si="6"/>
        <v>MeirionnyddBP</v>
      </c>
      <c r="C162" s="48">
        <v>-0.74738309999999997</v>
      </c>
      <c r="D162" s="48" t="s">
        <v>41</v>
      </c>
      <c r="E162" s="48" t="str">
        <f t="shared" si="7"/>
        <v>MeirionnyddBP</v>
      </c>
      <c r="F162" s="48" t="str">
        <f t="shared" si="8"/>
        <v xml:space="preserve">MeirionnyddBPBetsi Cadwaladr University Local Health Board                                                       </v>
      </c>
      <c r="G162" s="48" t="s">
        <v>100</v>
      </c>
      <c r="H162" s="48">
        <v>14</v>
      </c>
      <c r="M162" s="48">
        <v>14</v>
      </c>
      <c r="R162" s="48">
        <v>161</v>
      </c>
    </row>
    <row r="163" spans="1:18" x14ac:dyDescent="0.2">
      <c r="A163" s="48" t="s">
        <v>105</v>
      </c>
      <c r="B163" s="48" t="str">
        <f t="shared" si="6"/>
        <v>Mold, Buckley &amp; CaergwleBP</v>
      </c>
      <c r="C163" s="48">
        <v>-0.5885338</v>
      </c>
      <c r="D163" s="48" t="s">
        <v>42</v>
      </c>
      <c r="E163" s="48" t="str">
        <f t="shared" si="7"/>
        <v>Mold, Buckley &amp; CaergwleBP</v>
      </c>
      <c r="F163" s="48" t="str">
        <f t="shared" si="8"/>
        <v xml:space="preserve">Mold, Buckley &amp; CaergwleBPBetsi Cadwaladr University Local Health Board                                                       </v>
      </c>
      <c r="G163" s="48" t="s">
        <v>100</v>
      </c>
      <c r="H163" s="48">
        <v>14</v>
      </c>
      <c r="M163" s="48">
        <v>14</v>
      </c>
      <c r="R163" s="48">
        <v>162</v>
      </c>
    </row>
    <row r="164" spans="1:18" x14ac:dyDescent="0.2">
      <c r="A164" s="48" t="s">
        <v>105</v>
      </c>
      <c r="B164" s="48" t="str">
        <f t="shared" si="6"/>
        <v>North DenbighshireBP</v>
      </c>
      <c r="C164" s="48">
        <v>-0.32933259999999998</v>
      </c>
      <c r="D164" s="48" t="s">
        <v>43</v>
      </c>
      <c r="E164" s="48" t="str">
        <f t="shared" si="7"/>
        <v>North DenbighshireBP</v>
      </c>
      <c r="F164" s="48" t="str">
        <f t="shared" si="8"/>
        <v xml:space="preserve">North DenbighshireBPBetsi Cadwaladr University Local Health Board                                                       </v>
      </c>
      <c r="G164" s="48" t="s">
        <v>100</v>
      </c>
      <c r="H164" s="48">
        <v>14</v>
      </c>
      <c r="M164" s="48">
        <v>14</v>
      </c>
      <c r="R164" s="48">
        <v>163</v>
      </c>
    </row>
    <row r="165" spans="1:18" x14ac:dyDescent="0.2">
      <c r="A165" s="48" t="s">
        <v>105</v>
      </c>
      <c r="B165" s="48" t="str">
        <f t="shared" si="6"/>
        <v>South WrexhamBP</v>
      </c>
      <c r="C165" s="48">
        <v>-7.1682200000000001E-2</v>
      </c>
      <c r="D165" s="48" t="s">
        <v>44</v>
      </c>
      <c r="E165" s="48" t="str">
        <f t="shared" si="7"/>
        <v>South WrexhamBP</v>
      </c>
      <c r="F165" s="48" t="str">
        <f t="shared" si="8"/>
        <v xml:space="preserve">South WrexhamBPBetsi Cadwaladr University Local Health Board                                                       </v>
      </c>
      <c r="G165" s="48" t="s">
        <v>100</v>
      </c>
      <c r="H165" s="48">
        <v>14</v>
      </c>
      <c r="M165" s="48">
        <v>14</v>
      </c>
      <c r="R165" s="48">
        <v>164</v>
      </c>
    </row>
    <row r="166" spans="1:18" x14ac:dyDescent="0.2">
      <c r="A166" s="48" t="s">
        <v>105</v>
      </c>
      <c r="B166" s="48" t="str">
        <f t="shared" si="6"/>
        <v>West &amp; North WrexhamBP</v>
      </c>
      <c r="C166" s="48">
        <v>0.57206570000000001</v>
      </c>
      <c r="D166" s="48" t="s">
        <v>45</v>
      </c>
      <c r="E166" s="48" t="str">
        <f t="shared" si="7"/>
        <v>West &amp; North WrexhamBP</v>
      </c>
      <c r="F166" s="48" t="str">
        <f t="shared" si="8"/>
        <v xml:space="preserve">West &amp; North WrexhamBPBetsi Cadwaladr University Local Health Board                                                       </v>
      </c>
      <c r="G166" s="48" t="s">
        <v>100</v>
      </c>
      <c r="H166" s="48">
        <v>14</v>
      </c>
      <c r="M166" s="48">
        <v>14</v>
      </c>
      <c r="R166" s="48">
        <v>165</v>
      </c>
    </row>
    <row r="167" spans="1:18" x14ac:dyDescent="0.2">
      <c r="A167" s="48" t="s">
        <v>105</v>
      </c>
      <c r="B167" s="48" t="str">
        <f t="shared" si="6"/>
        <v>Wrexham TownBP</v>
      </c>
      <c r="C167" s="48">
        <v>0.87668049999999997</v>
      </c>
      <c r="D167" s="48" t="s">
        <v>46</v>
      </c>
      <c r="E167" s="48" t="str">
        <f t="shared" si="7"/>
        <v>Wrexham TownBP</v>
      </c>
      <c r="F167" s="48" t="str">
        <f t="shared" si="8"/>
        <v xml:space="preserve">Wrexham TownBPBetsi Cadwaladr University Local Health Board                                                       </v>
      </c>
      <c r="G167" s="48" t="s">
        <v>100</v>
      </c>
      <c r="H167" s="48">
        <v>14</v>
      </c>
      <c r="M167" s="48">
        <v>14</v>
      </c>
      <c r="R167" s="48">
        <v>166</v>
      </c>
    </row>
    <row r="168" spans="1:18" x14ac:dyDescent="0.2">
      <c r="A168" s="48" t="s">
        <v>105</v>
      </c>
      <c r="B168" s="48" t="str">
        <f t="shared" si="6"/>
        <v>Cardiff EastBP</v>
      </c>
      <c r="C168" s="48">
        <v>0.78420480000000004</v>
      </c>
      <c r="D168" s="48" t="s">
        <v>47</v>
      </c>
      <c r="E168" s="48" t="str">
        <f t="shared" si="7"/>
        <v>Cardiff EastBP</v>
      </c>
      <c r="F168" s="48" t="str">
        <f t="shared" si="8"/>
        <v xml:space="preserve">Cardiff EastBPCardiff and Vale University Local Health Board                                                      </v>
      </c>
      <c r="G168" s="48" t="s">
        <v>101</v>
      </c>
      <c r="H168" s="48">
        <v>14</v>
      </c>
      <c r="N168" s="48">
        <v>14</v>
      </c>
      <c r="R168" s="48">
        <v>167</v>
      </c>
    </row>
    <row r="169" spans="1:18" x14ac:dyDescent="0.2">
      <c r="A169" s="48" t="s">
        <v>105</v>
      </c>
      <c r="B169" s="48" t="str">
        <f t="shared" si="6"/>
        <v>Cardiff NorthBP</v>
      </c>
      <c r="C169" s="48">
        <v>-0.52838450000000003</v>
      </c>
      <c r="D169" s="48" t="s">
        <v>48</v>
      </c>
      <c r="E169" s="48" t="str">
        <f t="shared" si="7"/>
        <v>Cardiff NorthBP</v>
      </c>
      <c r="F169" s="48" t="str">
        <f t="shared" si="8"/>
        <v xml:space="preserve">Cardiff NorthBPCardiff and Vale University Local Health Board                                                      </v>
      </c>
      <c r="G169" s="48" t="s">
        <v>101</v>
      </c>
      <c r="H169" s="48">
        <v>14</v>
      </c>
      <c r="N169" s="48">
        <v>14</v>
      </c>
      <c r="R169" s="48">
        <v>168</v>
      </c>
    </row>
    <row r="170" spans="1:18" x14ac:dyDescent="0.2">
      <c r="A170" s="48" t="s">
        <v>105</v>
      </c>
      <c r="B170" s="48" t="str">
        <f t="shared" si="6"/>
        <v>Cardiff South EastBP</v>
      </c>
      <c r="C170" s="48">
        <v>0.18104580000000001</v>
      </c>
      <c r="D170" s="48" t="s">
        <v>49</v>
      </c>
      <c r="E170" s="48" t="str">
        <f t="shared" si="7"/>
        <v>Cardiff South EastBP</v>
      </c>
      <c r="F170" s="48" t="str">
        <f t="shared" si="8"/>
        <v xml:space="preserve">Cardiff South EastBPCardiff and Vale University Local Health Board                                                      </v>
      </c>
      <c r="G170" s="48" t="s">
        <v>101</v>
      </c>
      <c r="H170" s="48">
        <v>14</v>
      </c>
      <c r="N170" s="48">
        <v>14</v>
      </c>
      <c r="R170" s="48">
        <v>169</v>
      </c>
    </row>
    <row r="171" spans="1:18" x14ac:dyDescent="0.2">
      <c r="A171" s="48" t="s">
        <v>105</v>
      </c>
      <c r="B171" s="48" t="str">
        <f t="shared" si="6"/>
        <v>Cardiff South WestBP</v>
      </c>
      <c r="C171" s="48">
        <v>0.25723649999999998</v>
      </c>
      <c r="D171" s="48" t="s">
        <v>50</v>
      </c>
      <c r="E171" s="48" t="str">
        <f t="shared" si="7"/>
        <v>Cardiff South WestBP</v>
      </c>
      <c r="F171" s="48" t="str">
        <f t="shared" si="8"/>
        <v xml:space="preserve">Cardiff South WestBPCardiff and Vale University Local Health Board                                                      </v>
      </c>
      <c r="G171" s="48" t="s">
        <v>101</v>
      </c>
      <c r="H171" s="48">
        <v>14</v>
      </c>
      <c r="N171" s="48">
        <v>14</v>
      </c>
      <c r="R171" s="48">
        <v>170</v>
      </c>
    </row>
    <row r="172" spans="1:18" x14ac:dyDescent="0.2">
      <c r="A172" s="48" t="s">
        <v>105</v>
      </c>
      <c r="B172" s="48" t="str">
        <f t="shared" si="6"/>
        <v>Cardiff WestBP</v>
      </c>
      <c r="C172" s="48">
        <v>-1.0920289999999999</v>
      </c>
      <c r="D172" s="48" t="s">
        <v>51</v>
      </c>
      <c r="E172" s="48" t="str">
        <f t="shared" si="7"/>
        <v>Cardiff WestBP</v>
      </c>
      <c r="F172" s="48" t="str">
        <f t="shared" si="8"/>
        <v xml:space="preserve">Cardiff WestBPCardiff and Vale University Local Health Board                                                      </v>
      </c>
      <c r="G172" s="48" t="s">
        <v>101</v>
      </c>
      <c r="H172" s="48">
        <v>14</v>
      </c>
      <c r="N172" s="48">
        <v>14</v>
      </c>
      <c r="R172" s="48">
        <v>171</v>
      </c>
    </row>
    <row r="173" spans="1:18" x14ac:dyDescent="0.2">
      <c r="A173" s="48" t="s">
        <v>105</v>
      </c>
      <c r="B173" s="48" t="str">
        <f t="shared" si="6"/>
        <v>Central ValeBP</v>
      </c>
      <c r="C173" s="48">
        <v>0.80026260000000005</v>
      </c>
      <c r="D173" s="48" t="s">
        <v>52</v>
      </c>
      <c r="E173" s="48" t="str">
        <f t="shared" si="7"/>
        <v>Central ValeBP</v>
      </c>
      <c r="F173" s="48" t="str">
        <f t="shared" si="8"/>
        <v xml:space="preserve">Central ValeBPCardiff and Vale University Local Health Board                                                      </v>
      </c>
      <c r="G173" s="48" t="s">
        <v>101</v>
      </c>
      <c r="H173" s="48">
        <v>14</v>
      </c>
      <c r="N173" s="48">
        <v>14</v>
      </c>
      <c r="R173" s="48">
        <v>172</v>
      </c>
    </row>
    <row r="174" spans="1:18" x14ac:dyDescent="0.2">
      <c r="A174" s="48" t="s">
        <v>105</v>
      </c>
      <c r="B174" s="48" t="str">
        <f t="shared" si="6"/>
        <v>City &amp; Cardiff SouthBP</v>
      </c>
      <c r="C174" s="48">
        <v>0.51796279999999995</v>
      </c>
      <c r="D174" s="48" t="s">
        <v>53</v>
      </c>
      <c r="E174" s="48" t="str">
        <f t="shared" si="7"/>
        <v>City &amp; Cardiff SouthBP</v>
      </c>
      <c r="F174" s="48" t="str">
        <f t="shared" si="8"/>
        <v xml:space="preserve">City &amp; Cardiff SouthBPCardiff and Vale University Local Health Board                                                      </v>
      </c>
      <c r="G174" s="48" t="s">
        <v>101</v>
      </c>
      <c r="H174" s="48">
        <v>14</v>
      </c>
      <c r="N174" s="48">
        <v>14</v>
      </c>
      <c r="R174" s="48">
        <v>173</v>
      </c>
    </row>
    <row r="175" spans="1:18" x14ac:dyDescent="0.2">
      <c r="A175" s="48" t="s">
        <v>105</v>
      </c>
      <c r="B175" s="48" t="str">
        <f t="shared" si="6"/>
        <v>Eastern ValeBP</v>
      </c>
      <c r="C175" s="48">
        <v>-1.2843899999999999</v>
      </c>
      <c r="D175" s="48" t="s">
        <v>54</v>
      </c>
      <c r="E175" s="48" t="str">
        <f t="shared" si="7"/>
        <v>Eastern ValeBP</v>
      </c>
      <c r="F175" s="48" t="str">
        <f t="shared" si="8"/>
        <v xml:space="preserve">Eastern ValeBPCardiff and Vale University Local Health Board                                                      </v>
      </c>
      <c r="G175" s="48" t="s">
        <v>101</v>
      </c>
      <c r="H175" s="48">
        <v>14</v>
      </c>
      <c r="N175" s="48">
        <v>14</v>
      </c>
      <c r="R175" s="48">
        <v>174</v>
      </c>
    </row>
    <row r="176" spans="1:18" x14ac:dyDescent="0.2">
      <c r="A176" s="48" t="s">
        <v>105</v>
      </c>
      <c r="B176" s="48" t="str">
        <f t="shared" si="6"/>
        <v>Western ValeBP</v>
      </c>
      <c r="C176" s="48">
        <v>-1.305123</v>
      </c>
      <c r="D176" s="48" t="s">
        <v>55</v>
      </c>
      <c r="E176" s="48" t="str">
        <f t="shared" si="7"/>
        <v>Western ValeBP</v>
      </c>
      <c r="F176" s="48" t="str">
        <f t="shared" si="8"/>
        <v xml:space="preserve">Western ValeBPCardiff and Vale University Local Health Board                                                      </v>
      </c>
      <c r="G176" s="48" t="s">
        <v>101</v>
      </c>
      <c r="H176" s="48">
        <v>14</v>
      </c>
      <c r="N176" s="48">
        <v>14</v>
      </c>
      <c r="R176" s="48">
        <v>175</v>
      </c>
    </row>
    <row r="177" spans="1:18" x14ac:dyDescent="0.2">
      <c r="A177" s="48" t="s">
        <v>105</v>
      </c>
      <c r="B177" s="48" t="str">
        <f t="shared" si="6"/>
        <v>North CynonBP</v>
      </c>
      <c r="C177" s="48">
        <v>1.4014489999999999</v>
      </c>
      <c r="D177" s="48" t="s">
        <v>56</v>
      </c>
      <c r="E177" s="48" t="str">
        <f t="shared" si="7"/>
        <v>North CynonBP</v>
      </c>
      <c r="F177" s="48" t="str">
        <f t="shared" si="8"/>
        <v xml:space="preserve">North CynonBPCwm Taf Local Health Board                                                                          </v>
      </c>
      <c r="G177" s="48" t="s">
        <v>102</v>
      </c>
      <c r="H177" s="48">
        <v>14</v>
      </c>
      <c r="I177" s="48">
        <v>14</v>
      </c>
      <c r="O177" s="48">
        <v>14</v>
      </c>
      <c r="R177" s="48">
        <v>176</v>
      </c>
    </row>
    <row r="178" spans="1:18" x14ac:dyDescent="0.2">
      <c r="A178" s="48" t="s">
        <v>105</v>
      </c>
      <c r="B178" s="48" t="str">
        <f t="shared" si="6"/>
        <v>North Merthyr TydfilBP</v>
      </c>
      <c r="C178" s="48">
        <v>1.488157</v>
      </c>
      <c r="D178" s="48" t="s">
        <v>57</v>
      </c>
      <c r="E178" s="48" t="str">
        <f t="shared" si="7"/>
        <v>North Merthyr TydfilBP</v>
      </c>
      <c r="F178" s="48" t="str">
        <f t="shared" si="8"/>
        <v xml:space="preserve">North Merthyr TydfilBPCwm Taf Local Health Board                                                                          </v>
      </c>
      <c r="G178" s="48" t="s">
        <v>102</v>
      </c>
      <c r="H178" s="48">
        <v>14</v>
      </c>
      <c r="I178" s="48">
        <v>14</v>
      </c>
      <c r="J178" s="48">
        <v>14</v>
      </c>
      <c r="O178" s="48">
        <v>14</v>
      </c>
      <c r="R178" s="48">
        <v>177</v>
      </c>
    </row>
    <row r="179" spans="1:18" x14ac:dyDescent="0.2">
      <c r="A179" s="48" t="s">
        <v>105</v>
      </c>
      <c r="B179" s="48" t="str">
        <f t="shared" si="6"/>
        <v>North RhonddaBP</v>
      </c>
      <c r="C179" s="48">
        <v>1.6521269999999999</v>
      </c>
      <c r="D179" s="48" t="s">
        <v>58</v>
      </c>
      <c r="E179" s="48" t="str">
        <f t="shared" si="7"/>
        <v>North RhonddaBP</v>
      </c>
      <c r="F179" s="48" t="str">
        <f t="shared" si="8"/>
        <v xml:space="preserve">North RhonddaBPCwm Taf Local Health Board                                                                          </v>
      </c>
      <c r="G179" s="48" t="s">
        <v>102</v>
      </c>
      <c r="H179" s="48">
        <v>14</v>
      </c>
      <c r="I179" s="48">
        <v>14</v>
      </c>
      <c r="O179" s="48">
        <v>14</v>
      </c>
      <c r="R179" s="48">
        <v>178</v>
      </c>
    </row>
    <row r="180" spans="1:18" x14ac:dyDescent="0.2">
      <c r="A180" s="48" t="s">
        <v>105</v>
      </c>
      <c r="B180" s="48" t="str">
        <f t="shared" si="6"/>
        <v>North Taf ElyBP</v>
      </c>
      <c r="C180" s="48">
        <v>0.77285000000000004</v>
      </c>
      <c r="D180" s="48" t="s">
        <v>59</v>
      </c>
      <c r="E180" s="48" t="str">
        <f t="shared" si="7"/>
        <v>North Taf ElyBP</v>
      </c>
      <c r="F180" s="48" t="str">
        <f t="shared" si="8"/>
        <v xml:space="preserve">North Taf ElyBPCwm Taf Local Health Board                                                                          </v>
      </c>
      <c r="G180" s="48" t="s">
        <v>102</v>
      </c>
      <c r="H180" s="48">
        <v>14</v>
      </c>
      <c r="I180" s="48">
        <v>14</v>
      </c>
      <c r="O180" s="48">
        <v>14</v>
      </c>
      <c r="R180" s="48">
        <v>179</v>
      </c>
    </row>
    <row r="181" spans="1:18" x14ac:dyDescent="0.2">
      <c r="A181" s="48" t="s">
        <v>105</v>
      </c>
      <c r="B181" s="48" t="str">
        <f t="shared" si="6"/>
        <v>South CynonBP</v>
      </c>
      <c r="C181" s="48">
        <v>2.1825429999999999</v>
      </c>
      <c r="D181" s="48" t="s">
        <v>60</v>
      </c>
      <c r="E181" s="48" t="str">
        <f t="shared" si="7"/>
        <v>South CynonBP</v>
      </c>
      <c r="F181" s="48" t="str">
        <f t="shared" si="8"/>
        <v xml:space="preserve">South CynonBPCwm Taf Local Health Board                                                                          </v>
      </c>
      <c r="G181" s="48" t="s">
        <v>102</v>
      </c>
      <c r="H181" s="48">
        <v>14</v>
      </c>
      <c r="I181" s="48">
        <v>14</v>
      </c>
      <c r="O181" s="48">
        <v>14</v>
      </c>
      <c r="R181" s="48">
        <v>180</v>
      </c>
    </row>
    <row r="182" spans="1:18" x14ac:dyDescent="0.2">
      <c r="A182" s="48" t="s">
        <v>105</v>
      </c>
      <c r="B182" s="48" t="str">
        <f t="shared" si="6"/>
        <v>South Merthyr TydfilBP</v>
      </c>
      <c r="C182" s="48">
        <v>1.1381110000000001</v>
      </c>
      <c r="D182" s="48" t="s">
        <v>61</v>
      </c>
      <c r="E182" s="48" t="str">
        <f t="shared" si="7"/>
        <v>South Merthyr TydfilBP</v>
      </c>
      <c r="F182" s="48" t="str">
        <f t="shared" si="8"/>
        <v xml:space="preserve">South Merthyr TydfilBPCwm Taf Local Health Board                                                                          </v>
      </c>
      <c r="G182" s="48" t="s">
        <v>102</v>
      </c>
      <c r="H182" s="48">
        <v>14</v>
      </c>
      <c r="I182" s="48">
        <v>14</v>
      </c>
      <c r="O182" s="48">
        <v>14</v>
      </c>
      <c r="R182" s="48">
        <v>181</v>
      </c>
    </row>
    <row r="183" spans="1:18" x14ac:dyDescent="0.2">
      <c r="A183" s="48" t="s">
        <v>105</v>
      </c>
      <c r="B183" s="48" t="str">
        <f t="shared" si="6"/>
        <v>South RhonddaBP</v>
      </c>
      <c r="C183" s="48">
        <v>1.998904</v>
      </c>
      <c r="D183" s="48" t="s">
        <v>62</v>
      </c>
      <c r="E183" s="48" t="str">
        <f t="shared" si="7"/>
        <v>South RhonddaBP</v>
      </c>
      <c r="F183" s="48" t="str">
        <f t="shared" si="8"/>
        <v xml:space="preserve">South RhonddaBPCwm Taf Local Health Board                                                                          </v>
      </c>
      <c r="G183" s="48" t="s">
        <v>102</v>
      </c>
      <c r="H183" s="48">
        <v>14</v>
      </c>
      <c r="I183" s="48">
        <v>14</v>
      </c>
      <c r="O183" s="48">
        <v>14</v>
      </c>
      <c r="R183" s="48">
        <v>182</v>
      </c>
    </row>
    <row r="184" spans="1:18" x14ac:dyDescent="0.2">
      <c r="A184" s="48" t="s">
        <v>105</v>
      </c>
      <c r="B184" s="48" t="str">
        <f t="shared" si="6"/>
        <v>South Taf ElyBP</v>
      </c>
      <c r="C184" s="48">
        <v>-0.79337210000000002</v>
      </c>
      <c r="D184" s="48" t="s">
        <v>63</v>
      </c>
      <c r="E184" s="48" t="str">
        <f t="shared" si="7"/>
        <v>South Taf ElyBP</v>
      </c>
      <c r="F184" s="48" t="str">
        <f t="shared" si="8"/>
        <v xml:space="preserve">South Taf ElyBPCwm Taf Local Health Board                                                                          </v>
      </c>
      <c r="G184" s="48" t="s">
        <v>102</v>
      </c>
      <c r="H184" s="48">
        <v>14</v>
      </c>
      <c r="I184" s="48">
        <v>14</v>
      </c>
      <c r="O184" s="48">
        <v>14</v>
      </c>
      <c r="R184" s="48">
        <v>183</v>
      </c>
    </row>
    <row r="185" spans="1:18" x14ac:dyDescent="0.2">
      <c r="A185" s="48" t="s">
        <v>105</v>
      </c>
      <c r="B185" s="48" t="str">
        <f t="shared" si="6"/>
        <v>Amman/GwendraethBP</v>
      </c>
      <c r="C185" s="48">
        <v>-0.34148149999999999</v>
      </c>
      <c r="D185" s="48" t="s">
        <v>64</v>
      </c>
      <c r="E185" s="48" t="str">
        <f t="shared" si="7"/>
        <v>Amman/GwendraethBP</v>
      </c>
      <c r="F185" s="48" t="str">
        <f t="shared" si="8"/>
        <v xml:space="preserve">Amman/GwendraethBPHywel Dda Local Health Board                                                                        </v>
      </c>
      <c r="G185" s="48" t="s">
        <v>103</v>
      </c>
      <c r="H185" s="48">
        <v>14</v>
      </c>
      <c r="P185" s="48">
        <v>14</v>
      </c>
      <c r="R185" s="48">
        <v>184</v>
      </c>
    </row>
    <row r="186" spans="1:18" x14ac:dyDescent="0.2">
      <c r="A186" s="48" t="s">
        <v>105</v>
      </c>
      <c r="B186" s="48" t="str">
        <f t="shared" si="6"/>
        <v>LlanelliBP</v>
      </c>
      <c r="C186" s="48">
        <v>-0.37909120000000002</v>
      </c>
      <c r="D186" s="48" t="s">
        <v>65</v>
      </c>
      <c r="E186" s="48" t="str">
        <f t="shared" si="7"/>
        <v>LlanelliBP</v>
      </c>
      <c r="F186" s="48" t="str">
        <f t="shared" si="8"/>
        <v xml:space="preserve">LlanelliBPHywel Dda Local Health Board                                                                        </v>
      </c>
      <c r="G186" s="48" t="s">
        <v>103</v>
      </c>
      <c r="H186" s="48">
        <v>14</v>
      </c>
      <c r="P186" s="48">
        <v>14</v>
      </c>
      <c r="R186" s="48">
        <v>185</v>
      </c>
    </row>
    <row r="187" spans="1:18" x14ac:dyDescent="0.2">
      <c r="A187" s="48" t="s">
        <v>105</v>
      </c>
      <c r="B187" s="48" t="str">
        <f t="shared" si="6"/>
        <v>North CeredigionBP</v>
      </c>
      <c r="C187" s="48">
        <v>-0.52859279999999997</v>
      </c>
      <c r="D187" s="48" t="s">
        <v>66</v>
      </c>
      <c r="E187" s="48" t="str">
        <f t="shared" si="7"/>
        <v>North CeredigionBP</v>
      </c>
      <c r="F187" s="48" t="str">
        <f t="shared" si="8"/>
        <v xml:space="preserve">North CeredigionBPHywel Dda Local Health Board                                                                        </v>
      </c>
      <c r="G187" s="48" t="s">
        <v>103</v>
      </c>
      <c r="H187" s="48">
        <v>14</v>
      </c>
      <c r="P187" s="48">
        <v>14</v>
      </c>
      <c r="R187" s="48">
        <v>186</v>
      </c>
    </row>
    <row r="188" spans="1:18" x14ac:dyDescent="0.2">
      <c r="A188" s="48" t="s">
        <v>105</v>
      </c>
      <c r="B188" s="48" t="str">
        <f t="shared" si="6"/>
        <v>North PembrokeshireBP</v>
      </c>
      <c r="C188" s="48">
        <v>0.19450200000000001</v>
      </c>
      <c r="D188" s="48" t="s">
        <v>67</v>
      </c>
      <c r="E188" s="48" t="str">
        <f t="shared" si="7"/>
        <v>North PembrokeshireBP</v>
      </c>
      <c r="F188" s="48" t="str">
        <f t="shared" si="8"/>
        <v xml:space="preserve">North PembrokeshireBPHywel Dda Local Health Board                                                                        </v>
      </c>
      <c r="G188" s="48" t="s">
        <v>103</v>
      </c>
      <c r="H188" s="48">
        <v>14</v>
      </c>
      <c r="P188" s="48">
        <v>14</v>
      </c>
      <c r="R188" s="48">
        <v>187</v>
      </c>
    </row>
    <row r="189" spans="1:18" x14ac:dyDescent="0.2">
      <c r="A189" s="48" t="s">
        <v>105</v>
      </c>
      <c r="B189" s="48" t="str">
        <f t="shared" si="6"/>
        <v>South CeredigionBP</v>
      </c>
      <c r="C189" s="48">
        <v>-0.46147080000000001</v>
      </c>
      <c r="D189" s="48" t="s">
        <v>68</v>
      </c>
      <c r="E189" s="48" t="str">
        <f t="shared" si="7"/>
        <v>South CeredigionBP</v>
      </c>
      <c r="F189" s="48" t="str">
        <f t="shared" si="8"/>
        <v xml:space="preserve">South CeredigionBPHywel Dda Local Health Board                                                                        </v>
      </c>
      <c r="G189" s="48" t="s">
        <v>103</v>
      </c>
      <c r="H189" s="48">
        <v>14</v>
      </c>
      <c r="P189" s="48">
        <v>14</v>
      </c>
      <c r="R189" s="48">
        <v>188</v>
      </c>
    </row>
    <row r="190" spans="1:18" x14ac:dyDescent="0.2">
      <c r="A190" s="48" t="s">
        <v>105</v>
      </c>
      <c r="B190" s="48" t="str">
        <f t="shared" si="6"/>
        <v>South PembrokeshireBP</v>
      </c>
      <c r="C190" s="48">
        <v>-1.3399049999999999</v>
      </c>
      <c r="D190" s="48" t="s">
        <v>69</v>
      </c>
      <c r="E190" s="48" t="str">
        <f t="shared" si="7"/>
        <v>South PembrokeshireBP</v>
      </c>
      <c r="F190" s="48" t="str">
        <f t="shared" si="8"/>
        <v xml:space="preserve">South PembrokeshireBPHywel Dda Local Health Board                                                                        </v>
      </c>
      <c r="G190" s="48" t="s">
        <v>103</v>
      </c>
      <c r="H190" s="48">
        <v>14</v>
      </c>
      <c r="P190" s="48">
        <v>14</v>
      </c>
      <c r="R190" s="48">
        <v>189</v>
      </c>
    </row>
    <row r="191" spans="1:18" x14ac:dyDescent="0.2">
      <c r="A191" s="48" t="s">
        <v>105</v>
      </c>
      <c r="B191" s="48" t="str">
        <f t="shared" si="6"/>
        <v>Taf / Teifi / TywiBP</v>
      </c>
      <c r="C191" s="48">
        <v>-0.9792573</v>
      </c>
      <c r="D191" s="48" t="s">
        <v>70</v>
      </c>
      <c r="E191" s="48" t="str">
        <f t="shared" si="7"/>
        <v>Taf / Teifi / TywiBP</v>
      </c>
      <c r="F191" s="48" t="str">
        <f t="shared" si="8"/>
        <v xml:space="preserve">Taf / Teifi / TywiBPHywel Dda Local Health Board                                                                        </v>
      </c>
      <c r="G191" s="48" t="s">
        <v>103</v>
      </c>
      <c r="H191" s="48">
        <v>14</v>
      </c>
      <c r="P191" s="48">
        <v>14</v>
      </c>
      <c r="R191" s="48">
        <v>190</v>
      </c>
    </row>
    <row r="192" spans="1:18" x14ac:dyDescent="0.2">
      <c r="A192" s="48" t="s">
        <v>105</v>
      </c>
      <c r="B192" s="48" t="str">
        <f t="shared" si="6"/>
        <v>Mid PowysBP</v>
      </c>
      <c r="C192" s="48">
        <v>-1.6838599999999999</v>
      </c>
      <c r="D192" s="48" t="s">
        <v>71</v>
      </c>
      <c r="E192" s="48" t="str">
        <f t="shared" si="7"/>
        <v>Mid PowysBP</v>
      </c>
      <c r="F192" s="48" t="str">
        <f t="shared" si="8"/>
        <v xml:space="preserve">Mid PowysBPPowys Teaching Local Health Board                                                                   </v>
      </c>
      <c r="G192" s="48" t="s">
        <v>104</v>
      </c>
      <c r="H192" s="48">
        <v>14</v>
      </c>
      <c r="Q192" s="48">
        <v>14</v>
      </c>
      <c r="R192" s="48">
        <v>191</v>
      </c>
    </row>
    <row r="193" spans="1:18" x14ac:dyDescent="0.2">
      <c r="A193" s="48" t="s">
        <v>105</v>
      </c>
      <c r="B193" s="48" t="str">
        <f t="shared" si="6"/>
        <v>North PowysBP</v>
      </c>
      <c r="C193" s="48">
        <v>-1.2829060000000001</v>
      </c>
      <c r="D193" s="48" t="s">
        <v>72</v>
      </c>
      <c r="E193" s="48" t="str">
        <f t="shared" si="7"/>
        <v>North PowysBP</v>
      </c>
      <c r="F193" s="48" t="str">
        <f t="shared" si="8"/>
        <v xml:space="preserve">North PowysBPPowys Teaching Local Health Board                                                                   </v>
      </c>
      <c r="G193" s="48" t="s">
        <v>104</v>
      </c>
      <c r="H193" s="48">
        <v>14</v>
      </c>
      <c r="Q193" s="48">
        <v>14</v>
      </c>
      <c r="R193" s="48">
        <v>192</v>
      </c>
    </row>
    <row r="194" spans="1:18" x14ac:dyDescent="0.2">
      <c r="A194" s="48" t="s">
        <v>105</v>
      </c>
      <c r="B194" s="48" t="str">
        <f t="shared" si="6"/>
        <v>South PowysBP</v>
      </c>
      <c r="C194" s="48">
        <v>-0.11314979999999999</v>
      </c>
      <c r="D194" s="48" t="s">
        <v>73</v>
      </c>
      <c r="E194" s="48" t="str">
        <f t="shared" si="7"/>
        <v>South PowysBP</v>
      </c>
      <c r="F194" s="48" t="str">
        <f t="shared" si="8"/>
        <v xml:space="preserve">South PowysBPPowys Teaching Local Health Board                                                                   </v>
      </c>
      <c r="G194" s="48" t="s">
        <v>104</v>
      </c>
      <c r="H194" s="48">
        <v>14</v>
      </c>
      <c r="Q194" s="48">
        <v>14</v>
      </c>
      <c r="R194" s="48">
        <v>193</v>
      </c>
    </row>
    <row r="195" spans="1:18" x14ac:dyDescent="0.2">
      <c r="A195" s="48" t="s">
        <v>106</v>
      </c>
      <c r="B195" s="48" t="str">
        <f t="shared" si="6"/>
        <v>AfanCHD</v>
      </c>
      <c r="C195" s="48">
        <v>1.0923259999999999</v>
      </c>
      <c r="D195" s="48" t="s">
        <v>10</v>
      </c>
      <c r="E195" s="48" t="str">
        <f t="shared" si="7"/>
        <v>AfanCHD</v>
      </c>
      <c r="F195" s="48" t="str">
        <f t="shared" si="8"/>
        <v xml:space="preserve">AfanCHDAbertawe Bro Morgannwg University Local Health Board                                                </v>
      </c>
      <c r="G195" s="48" t="s">
        <v>97</v>
      </c>
      <c r="H195" s="48">
        <v>8</v>
      </c>
      <c r="K195" s="48">
        <v>8</v>
      </c>
      <c r="R195" s="48">
        <v>194</v>
      </c>
    </row>
    <row r="196" spans="1:18" x14ac:dyDescent="0.2">
      <c r="A196" s="48" t="s">
        <v>106</v>
      </c>
      <c r="B196" s="48" t="str">
        <f t="shared" ref="B196:B259" si="9">D196&amp;A196</f>
        <v>BayHealthCHD</v>
      </c>
      <c r="C196" s="48">
        <v>-1.625481</v>
      </c>
      <c r="D196" s="48" t="s">
        <v>11</v>
      </c>
      <c r="E196" s="48" t="str">
        <f t="shared" ref="E196:E259" si="10">D196&amp;A196</f>
        <v>BayHealthCHD</v>
      </c>
      <c r="F196" s="48" t="str">
        <f t="shared" ref="F196:F259" si="11">E196&amp;G196</f>
        <v xml:space="preserve">BayHealthCHDAbertawe Bro Morgannwg University Local Health Board                                                </v>
      </c>
      <c r="G196" s="48" t="s">
        <v>97</v>
      </c>
      <c r="H196" s="48">
        <v>8</v>
      </c>
      <c r="K196" s="48">
        <v>8</v>
      </c>
      <c r="R196" s="48">
        <v>195</v>
      </c>
    </row>
    <row r="197" spans="1:18" x14ac:dyDescent="0.2">
      <c r="A197" s="48" t="s">
        <v>106</v>
      </c>
      <c r="B197" s="48" t="str">
        <f t="shared" si="9"/>
        <v>Bridgend East NetworkCHD</v>
      </c>
      <c r="C197" s="48">
        <v>0.25248110000000001</v>
      </c>
      <c r="D197" s="48" t="s">
        <v>12</v>
      </c>
      <c r="E197" s="48" t="str">
        <f t="shared" si="10"/>
        <v>Bridgend East NetworkCHD</v>
      </c>
      <c r="F197" s="48" t="str">
        <f t="shared" si="11"/>
        <v xml:space="preserve">Bridgend East NetworkCHDAbertawe Bro Morgannwg University Local Health Board                                                </v>
      </c>
      <c r="G197" s="48" t="s">
        <v>97</v>
      </c>
      <c r="H197" s="48">
        <v>8</v>
      </c>
      <c r="K197" s="48">
        <v>8</v>
      </c>
      <c r="R197" s="48">
        <v>196</v>
      </c>
    </row>
    <row r="198" spans="1:18" x14ac:dyDescent="0.2">
      <c r="A198" s="48" t="s">
        <v>106</v>
      </c>
      <c r="B198" s="48" t="str">
        <f t="shared" si="9"/>
        <v>Bridgend North NetworkCHD</v>
      </c>
      <c r="C198" s="48">
        <v>2.431476</v>
      </c>
      <c r="D198" s="48" t="s">
        <v>13</v>
      </c>
      <c r="E198" s="48" t="str">
        <f t="shared" si="10"/>
        <v>Bridgend North NetworkCHD</v>
      </c>
      <c r="F198" s="48" t="str">
        <f t="shared" si="11"/>
        <v xml:space="preserve">Bridgend North NetworkCHDAbertawe Bro Morgannwg University Local Health Board                                                </v>
      </c>
      <c r="G198" s="48" t="s">
        <v>97</v>
      </c>
      <c r="H198" s="48">
        <v>8</v>
      </c>
      <c r="K198" s="48">
        <v>8</v>
      </c>
      <c r="R198" s="48">
        <v>197</v>
      </c>
    </row>
    <row r="199" spans="1:18" x14ac:dyDescent="0.2">
      <c r="A199" s="48" t="s">
        <v>106</v>
      </c>
      <c r="B199" s="48" t="str">
        <f t="shared" si="9"/>
        <v>Bridgend West NetworkCHD</v>
      </c>
      <c r="C199" s="48">
        <v>0.77865329999999999</v>
      </c>
      <c r="D199" s="48" t="s">
        <v>14</v>
      </c>
      <c r="E199" s="48" t="str">
        <f t="shared" si="10"/>
        <v>Bridgend West NetworkCHD</v>
      </c>
      <c r="F199" s="48" t="str">
        <f t="shared" si="11"/>
        <v xml:space="preserve">Bridgend West NetworkCHDAbertawe Bro Morgannwg University Local Health Board                                                </v>
      </c>
      <c r="G199" s="48" t="s">
        <v>97</v>
      </c>
      <c r="H199" s="48">
        <v>8</v>
      </c>
      <c r="K199" s="48">
        <v>8</v>
      </c>
      <c r="R199" s="48">
        <v>198</v>
      </c>
    </row>
    <row r="200" spans="1:18" x14ac:dyDescent="0.2">
      <c r="A200" s="48" t="s">
        <v>106</v>
      </c>
      <c r="B200" s="48" t="str">
        <f t="shared" si="9"/>
        <v>CityHealthCHD</v>
      </c>
      <c r="C200" s="48">
        <v>0.69083839999999996</v>
      </c>
      <c r="D200" s="48" t="s">
        <v>15</v>
      </c>
      <c r="E200" s="48" t="str">
        <f t="shared" si="10"/>
        <v>CityHealthCHD</v>
      </c>
      <c r="F200" s="48" t="str">
        <f t="shared" si="11"/>
        <v xml:space="preserve">CityHealthCHDAbertawe Bro Morgannwg University Local Health Board                                                </v>
      </c>
      <c r="G200" s="48" t="s">
        <v>97</v>
      </c>
      <c r="H200" s="48">
        <v>8</v>
      </c>
      <c r="K200" s="48">
        <v>8</v>
      </c>
      <c r="R200" s="48">
        <v>199</v>
      </c>
    </row>
    <row r="201" spans="1:18" x14ac:dyDescent="0.2">
      <c r="A201" s="48" t="s">
        <v>106</v>
      </c>
      <c r="B201" s="48" t="str">
        <f t="shared" si="9"/>
        <v>CwmtaweCHD</v>
      </c>
      <c r="C201" s="48">
        <v>-0.31354019999999999</v>
      </c>
      <c r="D201" s="48" t="s">
        <v>16</v>
      </c>
      <c r="E201" s="48" t="str">
        <f t="shared" si="10"/>
        <v>CwmtaweCHD</v>
      </c>
      <c r="F201" s="48" t="str">
        <f t="shared" si="11"/>
        <v xml:space="preserve">CwmtaweCHDAbertawe Bro Morgannwg University Local Health Board                                                </v>
      </c>
      <c r="G201" s="48" t="s">
        <v>97</v>
      </c>
      <c r="H201" s="48">
        <v>8</v>
      </c>
      <c r="K201" s="48">
        <v>8</v>
      </c>
      <c r="R201" s="48">
        <v>200</v>
      </c>
    </row>
    <row r="202" spans="1:18" x14ac:dyDescent="0.2">
      <c r="A202" s="48" t="s">
        <v>106</v>
      </c>
      <c r="B202" s="48" t="str">
        <f t="shared" si="9"/>
        <v>LlwchwrCHD</v>
      </c>
      <c r="C202" s="48">
        <v>-0.4453048</v>
      </c>
      <c r="D202" s="48" t="s">
        <v>17</v>
      </c>
      <c r="E202" s="48" t="str">
        <f t="shared" si="10"/>
        <v>LlwchwrCHD</v>
      </c>
      <c r="F202" s="48" t="str">
        <f t="shared" si="11"/>
        <v xml:space="preserve">LlwchwrCHDAbertawe Bro Morgannwg University Local Health Board                                                </v>
      </c>
      <c r="G202" s="48" t="s">
        <v>97</v>
      </c>
      <c r="H202" s="48">
        <v>8</v>
      </c>
      <c r="K202" s="48">
        <v>8</v>
      </c>
      <c r="R202" s="48">
        <v>201</v>
      </c>
    </row>
    <row r="203" spans="1:18" x14ac:dyDescent="0.2">
      <c r="A203" s="48" t="s">
        <v>106</v>
      </c>
      <c r="B203" s="48" t="str">
        <f t="shared" si="9"/>
        <v>NeathCHD</v>
      </c>
      <c r="C203" s="48">
        <v>-0.1636022</v>
      </c>
      <c r="D203" s="48" t="s">
        <v>18</v>
      </c>
      <c r="E203" s="48" t="str">
        <f t="shared" si="10"/>
        <v>NeathCHD</v>
      </c>
      <c r="F203" s="48" t="str">
        <f t="shared" si="11"/>
        <v xml:space="preserve">NeathCHDAbertawe Bro Morgannwg University Local Health Board                                                </v>
      </c>
      <c r="G203" s="48" t="s">
        <v>97</v>
      </c>
      <c r="H203" s="48">
        <v>8</v>
      </c>
      <c r="K203" s="48">
        <v>8</v>
      </c>
      <c r="R203" s="48">
        <v>202</v>
      </c>
    </row>
    <row r="204" spans="1:18" x14ac:dyDescent="0.2">
      <c r="A204" s="48" t="s">
        <v>106</v>
      </c>
      <c r="B204" s="48" t="str">
        <f t="shared" si="9"/>
        <v>PenderiCHD</v>
      </c>
      <c r="C204" s="48">
        <v>0.72399970000000002</v>
      </c>
      <c r="D204" s="48" t="s">
        <v>19</v>
      </c>
      <c r="E204" s="48" t="str">
        <f t="shared" si="10"/>
        <v>PenderiCHD</v>
      </c>
      <c r="F204" s="48" t="str">
        <f t="shared" si="11"/>
        <v xml:space="preserve">PenderiCHDAbertawe Bro Morgannwg University Local Health Board                                                </v>
      </c>
      <c r="G204" s="48" t="s">
        <v>97</v>
      </c>
      <c r="H204" s="48">
        <v>8</v>
      </c>
      <c r="K204" s="48">
        <v>8</v>
      </c>
      <c r="R204" s="48">
        <v>203</v>
      </c>
    </row>
    <row r="205" spans="1:18" x14ac:dyDescent="0.2">
      <c r="A205" s="48" t="s">
        <v>106</v>
      </c>
      <c r="B205" s="48" t="str">
        <f t="shared" si="9"/>
        <v>Upper ValleysCHD</v>
      </c>
      <c r="C205" s="48">
        <v>0.39069769999999998</v>
      </c>
      <c r="D205" s="48" t="s">
        <v>20</v>
      </c>
      <c r="E205" s="48" t="str">
        <f t="shared" si="10"/>
        <v>Upper ValleysCHD</v>
      </c>
      <c r="F205" s="48" t="str">
        <f t="shared" si="11"/>
        <v xml:space="preserve">Upper ValleysCHDAbertawe Bro Morgannwg University Local Health Board                                                </v>
      </c>
      <c r="G205" s="48" t="s">
        <v>97</v>
      </c>
      <c r="H205" s="48">
        <v>8</v>
      </c>
      <c r="K205" s="48">
        <v>8</v>
      </c>
      <c r="R205" s="48">
        <v>204</v>
      </c>
    </row>
    <row r="206" spans="1:18" x14ac:dyDescent="0.2">
      <c r="A206" s="48" t="s">
        <v>106</v>
      </c>
      <c r="B206" s="48" t="str">
        <f t="shared" si="9"/>
        <v>Blaenau Gwent EastCHD</v>
      </c>
      <c r="C206" s="48">
        <v>1.4332780000000001</v>
      </c>
      <c r="D206" s="48" t="s">
        <v>21</v>
      </c>
      <c r="E206" s="48" t="str">
        <f t="shared" si="10"/>
        <v>Blaenau Gwent EastCHD</v>
      </c>
      <c r="F206" s="48" t="str">
        <f t="shared" si="11"/>
        <v xml:space="preserve">Blaenau Gwent EastCHDAneurin Bevan Local Health Board                                                                    </v>
      </c>
      <c r="G206" s="48" t="s">
        <v>99</v>
      </c>
      <c r="H206" s="48">
        <v>8</v>
      </c>
      <c r="L206" s="48">
        <v>8</v>
      </c>
      <c r="R206" s="48">
        <v>205</v>
      </c>
    </row>
    <row r="207" spans="1:18" x14ac:dyDescent="0.2">
      <c r="A207" s="48" t="s">
        <v>106</v>
      </c>
      <c r="B207" s="48" t="str">
        <f t="shared" si="9"/>
        <v>Blaenau Gwent WestCHD</v>
      </c>
      <c r="C207" s="48">
        <v>1.250019</v>
      </c>
      <c r="D207" s="48" t="s">
        <v>22</v>
      </c>
      <c r="E207" s="48" t="str">
        <f t="shared" si="10"/>
        <v>Blaenau Gwent WestCHD</v>
      </c>
      <c r="F207" s="48" t="str">
        <f t="shared" si="11"/>
        <v xml:space="preserve">Blaenau Gwent WestCHDAneurin Bevan Local Health Board                                                                    </v>
      </c>
      <c r="G207" s="48" t="s">
        <v>99</v>
      </c>
      <c r="H207" s="48">
        <v>8</v>
      </c>
      <c r="L207" s="48">
        <v>8</v>
      </c>
      <c r="R207" s="48">
        <v>206</v>
      </c>
    </row>
    <row r="208" spans="1:18" x14ac:dyDescent="0.2">
      <c r="A208" s="48" t="s">
        <v>106</v>
      </c>
      <c r="B208" s="48" t="str">
        <f t="shared" si="9"/>
        <v>Caerphilly EastCHD</v>
      </c>
      <c r="C208" s="48">
        <v>0.13258449999999999</v>
      </c>
      <c r="D208" s="48" t="s">
        <v>23</v>
      </c>
      <c r="E208" s="48" t="str">
        <f t="shared" si="10"/>
        <v>Caerphilly EastCHD</v>
      </c>
      <c r="F208" s="48" t="str">
        <f t="shared" si="11"/>
        <v xml:space="preserve">Caerphilly EastCHDAneurin Bevan Local Health Board                                                                    </v>
      </c>
      <c r="G208" s="48" t="s">
        <v>99</v>
      </c>
      <c r="H208" s="48">
        <v>8</v>
      </c>
      <c r="L208" s="48">
        <v>8</v>
      </c>
      <c r="R208" s="48">
        <v>207</v>
      </c>
    </row>
    <row r="209" spans="1:18" x14ac:dyDescent="0.2">
      <c r="A209" s="48" t="s">
        <v>106</v>
      </c>
      <c r="B209" s="48" t="str">
        <f t="shared" si="9"/>
        <v>Caerphilly NorthCHD</v>
      </c>
      <c r="C209" s="48">
        <v>1.514715</v>
      </c>
      <c r="D209" s="53" t="s">
        <v>24</v>
      </c>
      <c r="E209" s="48" t="str">
        <f t="shared" si="10"/>
        <v>Caerphilly NorthCHD</v>
      </c>
      <c r="F209" s="48" t="str">
        <f t="shared" si="11"/>
        <v xml:space="preserve">Caerphilly NorthCHDAneurin Bevan Local Health Board                                                                    </v>
      </c>
      <c r="G209" s="48" t="s">
        <v>99</v>
      </c>
      <c r="H209" s="48">
        <v>8</v>
      </c>
      <c r="L209" s="48">
        <v>8</v>
      </c>
      <c r="R209" s="48">
        <v>208</v>
      </c>
    </row>
    <row r="210" spans="1:18" x14ac:dyDescent="0.2">
      <c r="A210" s="48" t="s">
        <v>106</v>
      </c>
      <c r="B210" s="48" t="str">
        <f t="shared" si="9"/>
        <v>Caerphilly SouthCHD</v>
      </c>
      <c r="C210" s="48">
        <v>0.73469139999999999</v>
      </c>
      <c r="D210" s="48" t="s">
        <v>25</v>
      </c>
      <c r="E210" s="48" t="str">
        <f t="shared" si="10"/>
        <v>Caerphilly SouthCHD</v>
      </c>
      <c r="F210" s="48" t="str">
        <f t="shared" si="11"/>
        <v xml:space="preserve">Caerphilly SouthCHDAneurin Bevan Local Health Board                                                                    </v>
      </c>
      <c r="G210" s="48" t="s">
        <v>99</v>
      </c>
      <c r="H210" s="48">
        <v>8</v>
      </c>
      <c r="L210" s="48">
        <v>8</v>
      </c>
      <c r="R210" s="48">
        <v>209</v>
      </c>
    </row>
    <row r="211" spans="1:18" x14ac:dyDescent="0.2">
      <c r="A211" s="48" t="s">
        <v>106</v>
      </c>
      <c r="B211" s="48" t="str">
        <f t="shared" si="9"/>
        <v>Monmouthshire NorthCHD</v>
      </c>
      <c r="C211" s="48">
        <v>-1.302538</v>
      </c>
      <c r="D211" s="48" t="s">
        <v>26</v>
      </c>
      <c r="E211" s="48" t="str">
        <f t="shared" si="10"/>
        <v>Monmouthshire NorthCHD</v>
      </c>
      <c r="F211" s="48" t="str">
        <f t="shared" si="11"/>
        <v xml:space="preserve">Monmouthshire NorthCHDAneurin Bevan Local Health Board                                                                    </v>
      </c>
      <c r="G211" s="48" t="s">
        <v>99</v>
      </c>
      <c r="H211" s="48">
        <v>8</v>
      </c>
      <c r="L211" s="48">
        <v>8</v>
      </c>
      <c r="R211" s="48">
        <v>210</v>
      </c>
    </row>
    <row r="212" spans="1:18" x14ac:dyDescent="0.2">
      <c r="A212" s="48" t="s">
        <v>106</v>
      </c>
      <c r="B212" s="48" t="str">
        <f t="shared" si="9"/>
        <v>Monmouthshire SouthCHD</v>
      </c>
      <c r="C212" s="48">
        <v>-1.095567</v>
      </c>
      <c r="D212" s="48" t="s">
        <v>27</v>
      </c>
      <c r="E212" s="48" t="str">
        <f t="shared" si="10"/>
        <v>Monmouthshire SouthCHD</v>
      </c>
      <c r="F212" s="48" t="str">
        <f t="shared" si="11"/>
        <v xml:space="preserve">Monmouthshire SouthCHDAneurin Bevan Local Health Board                                                                    </v>
      </c>
      <c r="G212" s="48" t="s">
        <v>99</v>
      </c>
      <c r="H212" s="48">
        <v>8</v>
      </c>
      <c r="L212" s="48">
        <v>8</v>
      </c>
      <c r="R212" s="48">
        <v>211</v>
      </c>
    </row>
    <row r="213" spans="1:18" x14ac:dyDescent="0.2">
      <c r="A213" s="48" t="s">
        <v>106</v>
      </c>
      <c r="B213" s="48" t="str">
        <f t="shared" si="9"/>
        <v>Newport CentralCHD</v>
      </c>
      <c r="C213" s="48">
        <v>-0.65401370000000003</v>
      </c>
      <c r="D213" s="48" t="s">
        <v>28</v>
      </c>
      <c r="E213" s="48" t="str">
        <f t="shared" si="10"/>
        <v>Newport CentralCHD</v>
      </c>
      <c r="F213" s="48" t="str">
        <f t="shared" si="11"/>
        <v xml:space="preserve">Newport CentralCHDAneurin Bevan Local Health Board                                                                    </v>
      </c>
      <c r="G213" s="48" t="s">
        <v>99</v>
      </c>
      <c r="H213" s="48">
        <v>8</v>
      </c>
      <c r="L213" s="48">
        <v>8</v>
      </c>
      <c r="R213" s="48">
        <v>212</v>
      </c>
    </row>
    <row r="214" spans="1:18" x14ac:dyDescent="0.2">
      <c r="A214" s="48" t="s">
        <v>106</v>
      </c>
      <c r="B214" s="48" t="str">
        <f t="shared" si="9"/>
        <v>Newport EastCHD</v>
      </c>
      <c r="C214" s="48">
        <v>0.93305159999999998</v>
      </c>
      <c r="D214" s="48" t="s">
        <v>29</v>
      </c>
      <c r="E214" s="48" t="str">
        <f t="shared" si="10"/>
        <v>Newport EastCHD</v>
      </c>
      <c r="F214" s="48" t="str">
        <f t="shared" si="11"/>
        <v xml:space="preserve">Newport EastCHDAneurin Bevan Local Health Board                                                                    </v>
      </c>
      <c r="G214" s="48" t="s">
        <v>99</v>
      </c>
      <c r="H214" s="48">
        <v>8</v>
      </c>
      <c r="L214" s="48">
        <v>8</v>
      </c>
      <c r="R214" s="48">
        <v>213</v>
      </c>
    </row>
    <row r="215" spans="1:18" x14ac:dyDescent="0.2">
      <c r="A215" s="48" t="s">
        <v>106</v>
      </c>
      <c r="B215" s="48" t="str">
        <f t="shared" si="9"/>
        <v>Newport WestCHD</v>
      </c>
      <c r="C215" s="48">
        <v>0.39858329999999997</v>
      </c>
      <c r="D215" s="48" t="s">
        <v>30</v>
      </c>
      <c r="E215" s="48" t="str">
        <f t="shared" si="10"/>
        <v>Newport WestCHD</v>
      </c>
      <c r="F215" s="48" t="str">
        <f t="shared" si="11"/>
        <v xml:space="preserve">Newport WestCHDAneurin Bevan Local Health Board                                                                    </v>
      </c>
      <c r="G215" s="48" t="s">
        <v>99</v>
      </c>
      <c r="H215" s="48">
        <v>8</v>
      </c>
      <c r="L215" s="48">
        <v>8</v>
      </c>
      <c r="R215" s="48">
        <v>214</v>
      </c>
    </row>
    <row r="216" spans="1:18" x14ac:dyDescent="0.2">
      <c r="A216" s="48" t="s">
        <v>106</v>
      </c>
      <c r="B216" s="48" t="str">
        <f t="shared" si="9"/>
        <v>Torfaen NorthCHD</v>
      </c>
      <c r="C216" s="48">
        <v>0.81703999999999999</v>
      </c>
      <c r="D216" s="48" t="s">
        <v>31</v>
      </c>
      <c r="E216" s="48" t="str">
        <f t="shared" si="10"/>
        <v>Torfaen NorthCHD</v>
      </c>
      <c r="F216" s="48" t="str">
        <f t="shared" si="11"/>
        <v xml:space="preserve">Torfaen NorthCHDAneurin Bevan Local Health Board                                                                    </v>
      </c>
      <c r="G216" s="48" t="s">
        <v>99</v>
      </c>
      <c r="H216" s="48">
        <v>8</v>
      </c>
      <c r="L216" s="48">
        <v>8</v>
      </c>
      <c r="R216" s="48">
        <v>215</v>
      </c>
    </row>
    <row r="217" spans="1:18" x14ac:dyDescent="0.2">
      <c r="A217" s="48" t="s">
        <v>106</v>
      </c>
      <c r="B217" s="48" t="str">
        <f t="shared" si="9"/>
        <v>Torfaen SouthCHD</v>
      </c>
      <c r="C217" s="48">
        <v>0.1358375</v>
      </c>
      <c r="D217" s="48" t="s">
        <v>32</v>
      </c>
      <c r="E217" s="48" t="str">
        <f t="shared" si="10"/>
        <v>Torfaen SouthCHD</v>
      </c>
      <c r="F217" s="48" t="str">
        <f t="shared" si="11"/>
        <v xml:space="preserve">Torfaen SouthCHDAneurin Bevan Local Health Board                                                                    </v>
      </c>
      <c r="G217" s="48" t="s">
        <v>99</v>
      </c>
      <c r="H217" s="48">
        <v>8</v>
      </c>
      <c r="L217" s="48">
        <v>8</v>
      </c>
      <c r="R217" s="48">
        <v>216</v>
      </c>
    </row>
    <row r="218" spans="1:18" x14ac:dyDescent="0.2">
      <c r="A218" s="48" t="s">
        <v>106</v>
      </c>
      <c r="B218" s="48" t="str">
        <f t="shared" si="9"/>
        <v>AngleseyCHD</v>
      </c>
      <c r="C218" s="48">
        <v>-0.52617630000000004</v>
      </c>
      <c r="D218" s="48" t="s">
        <v>33</v>
      </c>
      <c r="E218" s="48" t="str">
        <f t="shared" si="10"/>
        <v>AngleseyCHD</v>
      </c>
      <c r="F218" s="48" t="str">
        <f t="shared" si="11"/>
        <v xml:space="preserve">AngleseyCHDBetsi Cadwaladr University Local Health Board                                                       </v>
      </c>
      <c r="G218" s="48" t="s">
        <v>100</v>
      </c>
      <c r="H218" s="48">
        <v>8</v>
      </c>
      <c r="M218" s="48">
        <v>8</v>
      </c>
      <c r="R218" s="48">
        <v>217</v>
      </c>
    </row>
    <row r="219" spans="1:18" x14ac:dyDescent="0.2">
      <c r="A219" s="48" t="s">
        <v>106</v>
      </c>
      <c r="B219" s="48" t="str">
        <f t="shared" si="9"/>
        <v>ArfonCHD</v>
      </c>
      <c r="C219" s="48">
        <v>-1.0420389999999999</v>
      </c>
      <c r="D219" s="48" t="s">
        <v>34</v>
      </c>
      <c r="E219" s="48" t="str">
        <f t="shared" si="10"/>
        <v>ArfonCHD</v>
      </c>
      <c r="F219" s="48" t="str">
        <f t="shared" si="11"/>
        <v xml:space="preserve">ArfonCHDBetsi Cadwaladr University Local Health Board                                                       </v>
      </c>
      <c r="G219" s="48" t="s">
        <v>100</v>
      </c>
      <c r="H219" s="48">
        <v>8</v>
      </c>
      <c r="M219" s="48">
        <v>8</v>
      </c>
      <c r="R219" s="48">
        <v>218</v>
      </c>
    </row>
    <row r="220" spans="1:18" x14ac:dyDescent="0.2">
      <c r="A220" s="48" t="s">
        <v>106</v>
      </c>
      <c r="B220" s="48" t="str">
        <f t="shared" si="9"/>
        <v>Central &amp; South DenbighshireCHD</v>
      </c>
      <c r="C220" s="48">
        <v>-0.52032800000000001</v>
      </c>
      <c r="D220" s="48" t="s">
        <v>35</v>
      </c>
      <c r="E220" s="48" t="str">
        <f t="shared" si="10"/>
        <v>Central &amp; South DenbighshireCHD</v>
      </c>
      <c r="F220" s="48" t="str">
        <f t="shared" si="11"/>
        <v xml:space="preserve">Central &amp; South DenbighshireCHDBetsi Cadwaladr University Local Health Board                                                       </v>
      </c>
      <c r="G220" s="48" t="s">
        <v>100</v>
      </c>
      <c r="H220" s="48">
        <v>8</v>
      </c>
      <c r="M220" s="48">
        <v>8</v>
      </c>
      <c r="R220" s="48">
        <v>219</v>
      </c>
    </row>
    <row r="221" spans="1:18" x14ac:dyDescent="0.2">
      <c r="A221" s="48" t="s">
        <v>106</v>
      </c>
      <c r="B221" s="48" t="str">
        <f t="shared" si="9"/>
        <v>Conwy EastCHD</v>
      </c>
      <c r="C221" s="48">
        <v>-0.28360299999999999</v>
      </c>
      <c r="D221" s="48" t="s">
        <v>36</v>
      </c>
      <c r="E221" s="48" t="str">
        <f t="shared" si="10"/>
        <v>Conwy EastCHD</v>
      </c>
      <c r="F221" s="48" t="str">
        <f t="shared" si="11"/>
        <v xml:space="preserve">Conwy EastCHDBetsi Cadwaladr University Local Health Board                                                       </v>
      </c>
      <c r="G221" s="48" t="s">
        <v>100</v>
      </c>
      <c r="H221" s="48">
        <v>8</v>
      </c>
      <c r="M221" s="48">
        <v>8</v>
      </c>
      <c r="R221" s="48">
        <v>220</v>
      </c>
    </row>
    <row r="222" spans="1:18" x14ac:dyDescent="0.2">
      <c r="A222" s="48" t="s">
        <v>106</v>
      </c>
      <c r="B222" s="48" t="str">
        <f t="shared" si="9"/>
        <v>Conwy WestCHD</v>
      </c>
      <c r="C222" s="48">
        <v>-0.87567740000000005</v>
      </c>
      <c r="D222" s="48" t="s">
        <v>37</v>
      </c>
      <c r="E222" s="48" t="str">
        <f t="shared" si="10"/>
        <v>Conwy WestCHD</v>
      </c>
      <c r="F222" s="48" t="str">
        <f t="shared" si="11"/>
        <v xml:space="preserve">Conwy WestCHDBetsi Cadwaladr University Local Health Board                                                       </v>
      </c>
      <c r="G222" s="48" t="s">
        <v>100</v>
      </c>
      <c r="H222" s="48">
        <v>8</v>
      </c>
      <c r="M222" s="48">
        <v>8</v>
      </c>
      <c r="R222" s="48">
        <v>221</v>
      </c>
    </row>
    <row r="223" spans="1:18" x14ac:dyDescent="0.2">
      <c r="A223" s="48" t="s">
        <v>106</v>
      </c>
      <c r="B223" s="48" t="str">
        <f t="shared" si="9"/>
        <v>Deeside, Hawarden &amp; SaltneyCHD</v>
      </c>
      <c r="C223" s="48">
        <v>0.18279960000000001</v>
      </c>
      <c r="D223" s="48" t="s">
        <v>38</v>
      </c>
      <c r="E223" s="48" t="str">
        <f t="shared" si="10"/>
        <v>Deeside, Hawarden &amp; SaltneyCHD</v>
      </c>
      <c r="F223" s="48" t="str">
        <f t="shared" si="11"/>
        <v xml:space="preserve">Deeside, Hawarden &amp; SaltneyCHDBetsi Cadwaladr University Local Health Board                                                       </v>
      </c>
      <c r="G223" s="48" t="s">
        <v>100</v>
      </c>
      <c r="H223" s="48">
        <v>8</v>
      </c>
      <c r="M223" s="48">
        <v>8</v>
      </c>
      <c r="R223" s="48">
        <v>222</v>
      </c>
    </row>
    <row r="224" spans="1:18" x14ac:dyDescent="0.2">
      <c r="A224" s="48" t="s">
        <v>106</v>
      </c>
      <c r="B224" s="48" t="str">
        <f t="shared" si="9"/>
        <v>DwyforCHD</v>
      </c>
      <c r="C224" s="48">
        <v>-1.559045</v>
      </c>
      <c r="D224" s="48" t="s">
        <v>39</v>
      </c>
      <c r="E224" s="48" t="str">
        <f t="shared" si="10"/>
        <v>DwyforCHD</v>
      </c>
      <c r="F224" s="48" t="str">
        <f t="shared" si="11"/>
        <v xml:space="preserve">DwyforCHDBetsi Cadwaladr University Local Health Board                                                       </v>
      </c>
      <c r="G224" s="48" t="s">
        <v>100</v>
      </c>
      <c r="H224" s="48">
        <v>8</v>
      </c>
      <c r="M224" s="48">
        <v>8</v>
      </c>
      <c r="R224" s="48">
        <v>223</v>
      </c>
    </row>
    <row r="225" spans="1:18" x14ac:dyDescent="0.2">
      <c r="A225" s="48" t="s">
        <v>106</v>
      </c>
      <c r="B225" s="48" t="str">
        <f t="shared" si="9"/>
        <v>Holywell &amp; FlintCHD</v>
      </c>
      <c r="C225" s="48">
        <v>7.7815999999999996E-3</v>
      </c>
      <c r="D225" s="48" t="s">
        <v>40</v>
      </c>
      <c r="E225" s="48" t="str">
        <f t="shared" si="10"/>
        <v>Holywell &amp; FlintCHD</v>
      </c>
      <c r="F225" s="48" t="str">
        <f t="shared" si="11"/>
        <v xml:space="preserve">Holywell &amp; FlintCHDBetsi Cadwaladr University Local Health Board                                                       </v>
      </c>
      <c r="G225" s="48" t="s">
        <v>100</v>
      </c>
      <c r="H225" s="48">
        <v>8</v>
      </c>
      <c r="M225" s="48">
        <v>8</v>
      </c>
      <c r="R225" s="48">
        <v>224</v>
      </c>
    </row>
    <row r="226" spans="1:18" x14ac:dyDescent="0.2">
      <c r="A226" s="48" t="s">
        <v>106</v>
      </c>
      <c r="B226" s="48" t="str">
        <f t="shared" si="9"/>
        <v>MeirionnyddCHD</v>
      </c>
      <c r="C226" s="48">
        <v>-0.86158950000000001</v>
      </c>
      <c r="D226" s="48" t="s">
        <v>41</v>
      </c>
      <c r="E226" s="48" t="str">
        <f t="shared" si="10"/>
        <v>MeirionnyddCHD</v>
      </c>
      <c r="F226" s="48" t="str">
        <f t="shared" si="11"/>
        <v xml:space="preserve">MeirionnyddCHDBetsi Cadwaladr University Local Health Board                                                       </v>
      </c>
      <c r="G226" s="48" t="s">
        <v>100</v>
      </c>
      <c r="H226" s="48">
        <v>8</v>
      </c>
      <c r="M226" s="48">
        <v>8</v>
      </c>
      <c r="R226" s="48">
        <v>225</v>
      </c>
    </row>
    <row r="227" spans="1:18" x14ac:dyDescent="0.2">
      <c r="A227" s="48" t="s">
        <v>106</v>
      </c>
      <c r="B227" s="48" t="str">
        <f t="shared" si="9"/>
        <v>Mold, Buckley &amp; CaergwleCHD</v>
      </c>
      <c r="C227" s="48">
        <v>-0.64218319999999995</v>
      </c>
      <c r="D227" s="48" t="s">
        <v>42</v>
      </c>
      <c r="E227" s="48" t="str">
        <f t="shared" si="10"/>
        <v>Mold, Buckley &amp; CaergwleCHD</v>
      </c>
      <c r="F227" s="48" t="str">
        <f t="shared" si="11"/>
        <v xml:space="preserve">Mold, Buckley &amp; CaergwleCHDBetsi Cadwaladr University Local Health Board                                                       </v>
      </c>
      <c r="G227" s="48" t="s">
        <v>100</v>
      </c>
      <c r="H227" s="48">
        <v>8</v>
      </c>
      <c r="M227" s="48">
        <v>8</v>
      </c>
      <c r="R227" s="48">
        <v>226</v>
      </c>
    </row>
    <row r="228" spans="1:18" x14ac:dyDescent="0.2">
      <c r="A228" s="48" t="s">
        <v>106</v>
      </c>
      <c r="B228" s="48" t="str">
        <f t="shared" si="9"/>
        <v>North DenbighshireCHD</v>
      </c>
      <c r="C228" s="48">
        <v>1.46665</v>
      </c>
      <c r="D228" s="48" t="s">
        <v>43</v>
      </c>
      <c r="E228" s="48" t="str">
        <f t="shared" si="10"/>
        <v>North DenbighshireCHD</v>
      </c>
      <c r="F228" s="48" t="str">
        <f t="shared" si="11"/>
        <v xml:space="preserve">North DenbighshireCHDBetsi Cadwaladr University Local Health Board                                                       </v>
      </c>
      <c r="G228" s="48" t="s">
        <v>100</v>
      </c>
      <c r="H228" s="48">
        <v>8</v>
      </c>
      <c r="M228" s="48">
        <v>8</v>
      </c>
      <c r="R228" s="48">
        <v>227</v>
      </c>
    </row>
    <row r="229" spans="1:18" x14ac:dyDescent="0.2">
      <c r="A229" s="48" t="s">
        <v>106</v>
      </c>
      <c r="B229" s="48" t="str">
        <f t="shared" si="9"/>
        <v>South WrexhamCHD</v>
      </c>
      <c r="C229" s="48">
        <v>-0.389237</v>
      </c>
      <c r="D229" s="48" t="s">
        <v>44</v>
      </c>
      <c r="E229" s="48" t="str">
        <f t="shared" si="10"/>
        <v>South WrexhamCHD</v>
      </c>
      <c r="F229" s="48" t="str">
        <f t="shared" si="11"/>
        <v xml:space="preserve">South WrexhamCHDBetsi Cadwaladr University Local Health Board                                                       </v>
      </c>
      <c r="G229" s="48" t="s">
        <v>100</v>
      </c>
      <c r="H229" s="48">
        <v>8</v>
      </c>
      <c r="M229" s="48">
        <v>8</v>
      </c>
      <c r="R229" s="48">
        <v>228</v>
      </c>
    </row>
    <row r="230" spans="1:18" x14ac:dyDescent="0.2">
      <c r="A230" s="48" t="s">
        <v>106</v>
      </c>
      <c r="B230" s="48" t="str">
        <f t="shared" si="9"/>
        <v>West &amp; North WrexhamCHD</v>
      </c>
      <c r="C230" s="48">
        <v>0.32748820000000001</v>
      </c>
      <c r="D230" s="48" t="s">
        <v>45</v>
      </c>
      <c r="E230" s="48" t="str">
        <f t="shared" si="10"/>
        <v>West &amp; North WrexhamCHD</v>
      </c>
      <c r="F230" s="48" t="str">
        <f t="shared" si="11"/>
        <v xml:space="preserve">West &amp; North WrexhamCHDBetsi Cadwaladr University Local Health Board                                                       </v>
      </c>
      <c r="G230" s="48" t="s">
        <v>100</v>
      </c>
      <c r="H230" s="48">
        <v>8</v>
      </c>
      <c r="M230" s="48">
        <v>8</v>
      </c>
      <c r="R230" s="48">
        <v>229</v>
      </c>
    </row>
    <row r="231" spans="1:18" x14ac:dyDescent="0.2">
      <c r="A231" s="48" t="s">
        <v>106</v>
      </c>
      <c r="B231" s="48" t="str">
        <f t="shared" si="9"/>
        <v>Wrexham TownCHD</v>
      </c>
      <c r="C231" s="48">
        <v>0.47837350000000001</v>
      </c>
      <c r="D231" s="48" t="s">
        <v>46</v>
      </c>
      <c r="E231" s="48" t="str">
        <f t="shared" si="10"/>
        <v>Wrexham TownCHD</v>
      </c>
      <c r="F231" s="48" t="str">
        <f t="shared" si="11"/>
        <v xml:space="preserve">Wrexham TownCHDBetsi Cadwaladr University Local Health Board                                                       </v>
      </c>
      <c r="G231" s="48" t="s">
        <v>100</v>
      </c>
      <c r="H231" s="48">
        <v>8</v>
      </c>
      <c r="M231" s="48">
        <v>8</v>
      </c>
      <c r="R231" s="48">
        <v>230</v>
      </c>
    </row>
    <row r="232" spans="1:18" x14ac:dyDescent="0.2">
      <c r="A232" s="48" t="s">
        <v>106</v>
      </c>
      <c r="B232" s="48" t="str">
        <f t="shared" si="9"/>
        <v>Cardiff EastCHD</v>
      </c>
      <c r="C232" s="48">
        <v>0.46607860000000001</v>
      </c>
      <c r="D232" s="48" t="s">
        <v>47</v>
      </c>
      <c r="E232" s="48" t="str">
        <f t="shared" si="10"/>
        <v>Cardiff EastCHD</v>
      </c>
      <c r="F232" s="48" t="str">
        <f t="shared" si="11"/>
        <v xml:space="preserve">Cardiff EastCHDCardiff and Vale University Local Health Board                                                      </v>
      </c>
      <c r="G232" s="48" t="s">
        <v>101</v>
      </c>
      <c r="H232" s="48">
        <v>8</v>
      </c>
      <c r="N232" s="48">
        <v>8</v>
      </c>
      <c r="R232" s="48">
        <v>231</v>
      </c>
    </row>
    <row r="233" spans="1:18" x14ac:dyDescent="0.2">
      <c r="A233" s="48" t="s">
        <v>106</v>
      </c>
      <c r="B233" s="48" t="str">
        <f t="shared" si="9"/>
        <v>Cardiff NorthCHD</v>
      </c>
      <c r="C233" s="48">
        <v>-1.079526</v>
      </c>
      <c r="D233" s="48" t="s">
        <v>48</v>
      </c>
      <c r="E233" s="48" t="str">
        <f t="shared" si="10"/>
        <v>Cardiff NorthCHD</v>
      </c>
      <c r="F233" s="48" t="str">
        <f t="shared" si="11"/>
        <v xml:space="preserve">Cardiff NorthCHDCardiff and Vale University Local Health Board                                                      </v>
      </c>
      <c r="G233" s="48" t="s">
        <v>101</v>
      </c>
      <c r="H233" s="48">
        <v>8</v>
      </c>
      <c r="N233" s="48">
        <v>8</v>
      </c>
      <c r="R233" s="48">
        <v>232</v>
      </c>
    </row>
    <row r="234" spans="1:18" x14ac:dyDescent="0.2">
      <c r="A234" s="48" t="s">
        <v>106</v>
      </c>
      <c r="B234" s="48" t="str">
        <f t="shared" si="9"/>
        <v>Cardiff South EastCHD</v>
      </c>
      <c r="C234" s="48">
        <v>-0.1227076</v>
      </c>
      <c r="D234" s="48" t="s">
        <v>49</v>
      </c>
      <c r="E234" s="48" t="str">
        <f t="shared" si="10"/>
        <v>Cardiff South EastCHD</v>
      </c>
      <c r="F234" s="48" t="str">
        <f t="shared" si="11"/>
        <v xml:space="preserve">Cardiff South EastCHDCardiff and Vale University Local Health Board                                                      </v>
      </c>
      <c r="G234" s="48" t="s">
        <v>101</v>
      </c>
      <c r="H234" s="48">
        <v>8</v>
      </c>
      <c r="N234" s="48">
        <v>8</v>
      </c>
      <c r="R234" s="48">
        <v>233</v>
      </c>
    </row>
    <row r="235" spans="1:18" x14ac:dyDescent="0.2">
      <c r="A235" s="48" t="s">
        <v>106</v>
      </c>
      <c r="B235" s="48" t="str">
        <f t="shared" si="9"/>
        <v>Cardiff South WestCHD</v>
      </c>
      <c r="C235" s="48">
        <v>-6.8800299999999995E-2</v>
      </c>
      <c r="D235" s="48" t="s">
        <v>50</v>
      </c>
      <c r="E235" s="48" t="str">
        <f t="shared" si="10"/>
        <v>Cardiff South WestCHD</v>
      </c>
      <c r="F235" s="48" t="str">
        <f t="shared" si="11"/>
        <v xml:space="preserve">Cardiff South WestCHDCardiff and Vale University Local Health Board                                                      </v>
      </c>
      <c r="G235" s="48" t="s">
        <v>101</v>
      </c>
      <c r="H235" s="48">
        <v>8</v>
      </c>
      <c r="N235" s="48">
        <v>8</v>
      </c>
      <c r="R235" s="48">
        <v>234</v>
      </c>
    </row>
    <row r="236" spans="1:18" x14ac:dyDescent="0.2">
      <c r="A236" s="48" t="s">
        <v>106</v>
      </c>
      <c r="B236" s="48" t="str">
        <f t="shared" si="9"/>
        <v>Cardiff WestCHD</v>
      </c>
      <c r="C236" s="48">
        <v>-1.127597</v>
      </c>
      <c r="D236" s="48" t="s">
        <v>51</v>
      </c>
      <c r="E236" s="48" t="str">
        <f t="shared" si="10"/>
        <v>Cardiff WestCHD</v>
      </c>
      <c r="F236" s="48" t="str">
        <f t="shared" si="11"/>
        <v xml:space="preserve">Cardiff WestCHDCardiff and Vale University Local Health Board                                                      </v>
      </c>
      <c r="G236" s="48" t="s">
        <v>101</v>
      </c>
      <c r="H236" s="48">
        <v>8</v>
      </c>
      <c r="N236" s="48">
        <v>8</v>
      </c>
      <c r="R236" s="48">
        <v>235</v>
      </c>
    </row>
    <row r="237" spans="1:18" x14ac:dyDescent="0.2">
      <c r="A237" s="48" t="s">
        <v>106</v>
      </c>
      <c r="B237" s="48" t="str">
        <f t="shared" si="9"/>
        <v>Central ValeCHD</v>
      </c>
      <c r="C237" s="48">
        <v>4.7274799999999999E-2</v>
      </c>
      <c r="D237" s="48" t="s">
        <v>52</v>
      </c>
      <c r="E237" s="48" t="str">
        <f t="shared" si="10"/>
        <v>Central ValeCHD</v>
      </c>
      <c r="F237" s="48" t="str">
        <f t="shared" si="11"/>
        <v xml:space="preserve">Central ValeCHDCardiff and Vale University Local Health Board                                                      </v>
      </c>
      <c r="G237" s="48" t="s">
        <v>101</v>
      </c>
      <c r="H237" s="48">
        <v>8</v>
      </c>
      <c r="N237" s="48">
        <v>8</v>
      </c>
      <c r="R237" s="48">
        <v>236</v>
      </c>
    </row>
    <row r="238" spans="1:18" x14ac:dyDescent="0.2">
      <c r="A238" s="48" t="s">
        <v>106</v>
      </c>
      <c r="B238" s="48" t="str">
        <f t="shared" si="9"/>
        <v>City &amp; Cardiff SouthCHD</v>
      </c>
      <c r="C238" s="48">
        <v>-0.2117213</v>
      </c>
      <c r="D238" s="48" t="s">
        <v>53</v>
      </c>
      <c r="E238" s="48" t="str">
        <f t="shared" si="10"/>
        <v>City &amp; Cardiff SouthCHD</v>
      </c>
      <c r="F238" s="48" t="str">
        <f t="shared" si="11"/>
        <v xml:space="preserve">City &amp; Cardiff SouthCHDCardiff and Vale University Local Health Board                                                      </v>
      </c>
      <c r="G238" s="48" t="s">
        <v>101</v>
      </c>
      <c r="H238" s="48">
        <v>8</v>
      </c>
      <c r="N238" s="48">
        <v>8</v>
      </c>
      <c r="R238" s="48">
        <v>237</v>
      </c>
    </row>
    <row r="239" spans="1:18" x14ac:dyDescent="0.2">
      <c r="A239" s="48" t="s">
        <v>106</v>
      </c>
      <c r="B239" s="48" t="str">
        <f t="shared" si="9"/>
        <v>Eastern ValeCHD</v>
      </c>
      <c r="C239" s="48">
        <v>-1.2275119999999999</v>
      </c>
      <c r="D239" s="48" t="s">
        <v>54</v>
      </c>
      <c r="E239" s="48" t="str">
        <f t="shared" si="10"/>
        <v>Eastern ValeCHD</v>
      </c>
      <c r="F239" s="48" t="str">
        <f t="shared" si="11"/>
        <v xml:space="preserve">Eastern ValeCHDCardiff and Vale University Local Health Board                                                      </v>
      </c>
      <c r="G239" s="48" t="s">
        <v>101</v>
      </c>
      <c r="H239" s="48">
        <v>8</v>
      </c>
      <c r="N239" s="48">
        <v>8</v>
      </c>
      <c r="R239" s="48">
        <v>238</v>
      </c>
    </row>
    <row r="240" spans="1:18" x14ac:dyDescent="0.2">
      <c r="A240" s="48" t="s">
        <v>106</v>
      </c>
      <c r="B240" s="48" t="str">
        <f t="shared" si="9"/>
        <v>Western ValeCHD</v>
      </c>
      <c r="C240" s="48">
        <v>-1.163926</v>
      </c>
      <c r="D240" s="48" t="s">
        <v>55</v>
      </c>
      <c r="E240" s="48" t="str">
        <f t="shared" si="10"/>
        <v>Western ValeCHD</v>
      </c>
      <c r="F240" s="48" t="str">
        <f t="shared" si="11"/>
        <v xml:space="preserve">Western ValeCHDCardiff and Vale University Local Health Board                                                      </v>
      </c>
      <c r="G240" s="48" t="s">
        <v>101</v>
      </c>
      <c r="H240" s="48">
        <v>8</v>
      </c>
      <c r="N240" s="48">
        <v>8</v>
      </c>
      <c r="R240" s="48">
        <v>239</v>
      </c>
    </row>
    <row r="241" spans="1:18" x14ac:dyDescent="0.2">
      <c r="A241" s="48" t="s">
        <v>106</v>
      </c>
      <c r="B241" s="48" t="str">
        <f t="shared" si="9"/>
        <v>North CynonCHD</v>
      </c>
      <c r="C241" s="48">
        <v>1.030065</v>
      </c>
      <c r="D241" s="48" t="s">
        <v>56</v>
      </c>
      <c r="E241" s="48" t="str">
        <f t="shared" si="10"/>
        <v>North CynonCHD</v>
      </c>
      <c r="F241" s="48" t="str">
        <f t="shared" si="11"/>
        <v xml:space="preserve">North CynonCHDCwm Taf Local Health Board                                                                          </v>
      </c>
      <c r="G241" s="48" t="s">
        <v>102</v>
      </c>
      <c r="H241" s="48">
        <v>8</v>
      </c>
      <c r="I241" s="48">
        <v>8</v>
      </c>
      <c r="O241" s="48">
        <v>8</v>
      </c>
      <c r="R241" s="48">
        <v>240</v>
      </c>
    </row>
    <row r="242" spans="1:18" x14ac:dyDescent="0.2">
      <c r="A242" s="48" t="s">
        <v>106</v>
      </c>
      <c r="B242" s="48" t="str">
        <f t="shared" si="9"/>
        <v>North Merthyr TydfilCHD</v>
      </c>
      <c r="C242" s="48">
        <v>2.2065899999999998</v>
      </c>
      <c r="D242" s="48" t="s">
        <v>57</v>
      </c>
      <c r="E242" s="48" t="str">
        <f t="shared" si="10"/>
        <v>North Merthyr TydfilCHD</v>
      </c>
      <c r="F242" s="48" t="str">
        <f t="shared" si="11"/>
        <v xml:space="preserve">North Merthyr TydfilCHDCwm Taf Local Health Board                                                                          </v>
      </c>
      <c r="G242" s="48" t="s">
        <v>102</v>
      </c>
      <c r="H242" s="48">
        <v>8</v>
      </c>
      <c r="I242" s="48">
        <v>8</v>
      </c>
      <c r="J242" s="48">
        <v>8</v>
      </c>
      <c r="O242" s="48">
        <v>8</v>
      </c>
      <c r="R242" s="48">
        <v>241</v>
      </c>
    </row>
    <row r="243" spans="1:18" x14ac:dyDescent="0.2">
      <c r="A243" s="48" t="s">
        <v>106</v>
      </c>
      <c r="B243" s="48" t="str">
        <f t="shared" si="9"/>
        <v>North RhonddaCHD</v>
      </c>
      <c r="C243" s="48">
        <v>1.55352</v>
      </c>
      <c r="D243" s="48" t="s">
        <v>58</v>
      </c>
      <c r="E243" s="48" t="str">
        <f t="shared" si="10"/>
        <v>North RhonddaCHD</v>
      </c>
      <c r="F243" s="48" t="str">
        <f t="shared" si="11"/>
        <v xml:space="preserve">North RhonddaCHDCwm Taf Local Health Board                                                                          </v>
      </c>
      <c r="G243" s="48" t="s">
        <v>102</v>
      </c>
      <c r="H243" s="48">
        <v>8</v>
      </c>
      <c r="I243" s="48">
        <v>8</v>
      </c>
      <c r="O243" s="48">
        <v>8</v>
      </c>
      <c r="R243" s="48">
        <v>242</v>
      </c>
    </row>
    <row r="244" spans="1:18" x14ac:dyDescent="0.2">
      <c r="A244" s="48" t="s">
        <v>106</v>
      </c>
      <c r="B244" s="48" t="str">
        <f t="shared" si="9"/>
        <v>North Taf ElyCHD</v>
      </c>
      <c r="C244" s="48">
        <v>0.48228480000000001</v>
      </c>
      <c r="D244" s="48" t="s">
        <v>59</v>
      </c>
      <c r="E244" s="48" t="str">
        <f t="shared" si="10"/>
        <v>North Taf ElyCHD</v>
      </c>
      <c r="F244" s="48" t="str">
        <f t="shared" si="11"/>
        <v xml:space="preserve">North Taf ElyCHDCwm Taf Local Health Board                                                                          </v>
      </c>
      <c r="G244" s="48" t="s">
        <v>102</v>
      </c>
      <c r="H244" s="48">
        <v>8</v>
      </c>
      <c r="I244" s="48">
        <v>8</v>
      </c>
      <c r="O244" s="48">
        <v>8</v>
      </c>
      <c r="R244" s="48">
        <v>243</v>
      </c>
    </row>
    <row r="245" spans="1:18" x14ac:dyDescent="0.2">
      <c r="A245" s="48" t="s">
        <v>106</v>
      </c>
      <c r="B245" s="48" t="str">
        <f t="shared" si="9"/>
        <v>South CynonCHD</v>
      </c>
      <c r="C245" s="48">
        <v>1.511979</v>
      </c>
      <c r="D245" s="48" t="s">
        <v>60</v>
      </c>
      <c r="E245" s="48" t="str">
        <f t="shared" si="10"/>
        <v>South CynonCHD</v>
      </c>
      <c r="F245" s="48" t="str">
        <f t="shared" si="11"/>
        <v xml:space="preserve">South CynonCHDCwm Taf Local Health Board                                                                          </v>
      </c>
      <c r="G245" s="48" t="s">
        <v>102</v>
      </c>
      <c r="H245" s="48">
        <v>8</v>
      </c>
      <c r="I245" s="48">
        <v>8</v>
      </c>
      <c r="O245" s="48">
        <v>8</v>
      </c>
      <c r="R245" s="48">
        <v>244</v>
      </c>
    </row>
    <row r="246" spans="1:18" x14ac:dyDescent="0.2">
      <c r="A246" s="48" t="s">
        <v>106</v>
      </c>
      <c r="B246" s="48" t="str">
        <f t="shared" si="9"/>
        <v>South Merthyr TydfilCHD</v>
      </c>
      <c r="C246" s="48">
        <v>-0.36102879999999998</v>
      </c>
      <c r="D246" s="48" t="s">
        <v>61</v>
      </c>
      <c r="E246" s="48" t="str">
        <f t="shared" si="10"/>
        <v>South Merthyr TydfilCHD</v>
      </c>
      <c r="F246" s="48" t="str">
        <f t="shared" si="11"/>
        <v xml:space="preserve">South Merthyr TydfilCHDCwm Taf Local Health Board                                                                          </v>
      </c>
      <c r="G246" s="48" t="s">
        <v>102</v>
      </c>
      <c r="H246" s="48">
        <v>8</v>
      </c>
      <c r="I246" s="48">
        <v>8</v>
      </c>
      <c r="O246" s="48">
        <v>8</v>
      </c>
      <c r="R246" s="48">
        <v>245</v>
      </c>
    </row>
    <row r="247" spans="1:18" x14ac:dyDescent="0.2">
      <c r="A247" s="48" t="s">
        <v>106</v>
      </c>
      <c r="B247" s="48" t="str">
        <f t="shared" si="9"/>
        <v>South RhonddaCHD</v>
      </c>
      <c r="C247" s="48">
        <v>1.5824279999999999</v>
      </c>
      <c r="D247" s="48" t="s">
        <v>62</v>
      </c>
      <c r="E247" s="48" t="str">
        <f t="shared" si="10"/>
        <v>South RhonddaCHD</v>
      </c>
      <c r="F247" s="48" t="str">
        <f t="shared" si="11"/>
        <v xml:space="preserve">South RhonddaCHDCwm Taf Local Health Board                                                                          </v>
      </c>
      <c r="G247" s="48" t="s">
        <v>102</v>
      </c>
      <c r="H247" s="48">
        <v>8</v>
      </c>
      <c r="I247" s="48">
        <v>8</v>
      </c>
      <c r="O247" s="48">
        <v>8</v>
      </c>
      <c r="R247" s="48">
        <v>246</v>
      </c>
    </row>
    <row r="248" spans="1:18" x14ac:dyDescent="0.2">
      <c r="A248" s="48" t="s">
        <v>106</v>
      </c>
      <c r="B248" s="48" t="str">
        <f t="shared" si="9"/>
        <v>South Taf ElyCHD</v>
      </c>
      <c r="C248" s="48">
        <v>-0.24700269999999999</v>
      </c>
      <c r="D248" s="48" t="s">
        <v>63</v>
      </c>
      <c r="E248" s="48" t="str">
        <f t="shared" si="10"/>
        <v>South Taf ElyCHD</v>
      </c>
      <c r="F248" s="48" t="str">
        <f t="shared" si="11"/>
        <v xml:space="preserve">South Taf ElyCHDCwm Taf Local Health Board                                                                          </v>
      </c>
      <c r="G248" s="48" t="s">
        <v>102</v>
      </c>
      <c r="H248" s="48">
        <v>8</v>
      </c>
      <c r="I248" s="48">
        <v>8</v>
      </c>
      <c r="O248" s="48">
        <v>8</v>
      </c>
      <c r="R248" s="48">
        <v>247</v>
      </c>
    </row>
    <row r="249" spans="1:18" x14ac:dyDescent="0.2">
      <c r="A249" s="48" t="s">
        <v>106</v>
      </c>
      <c r="B249" s="48" t="str">
        <f t="shared" si="9"/>
        <v>Amman/GwendraethCHD</v>
      </c>
      <c r="C249" s="48">
        <v>0.93588850000000001</v>
      </c>
      <c r="D249" s="48" t="s">
        <v>64</v>
      </c>
      <c r="E249" s="48" t="str">
        <f t="shared" si="10"/>
        <v>Amman/GwendraethCHD</v>
      </c>
      <c r="F249" s="48" t="str">
        <f t="shared" si="11"/>
        <v xml:space="preserve">Amman/GwendraethCHDHywel Dda Local Health Board                                                                        </v>
      </c>
      <c r="G249" s="48" t="s">
        <v>103</v>
      </c>
      <c r="H249" s="48">
        <v>8</v>
      </c>
      <c r="P249" s="48">
        <v>8</v>
      </c>
      <c r="R249" s="48">
        <v>248</v>
      </c>
    </row>
    <row r="250" spans="1:18" x14ac:dyDescent="0.2">
      <c r="A250" s="48" t="s">
        <v>106</v>
      </c>
      <c r="B250" s="48" t="str">
        <f t="shared" si="9"/>
        <v>LlanelliCHD</v>
      </c>
      <c r="C250" s="48">
        <v>0.75578990000000001</v>
      </c>
      <c r="D250" s="48" t="s">
        <v>65</v>
      </c>
      <c r="E250" s="48" t="str">
        <f t="shared" si="10"/>
        <v>LlanelliCHD</v>
      </c>
      <c r="F250" s="48" t="str">
        <f t="shared" si="11"/>
        <v xml:space="preserve">LlanelliCHDHywel Dda Local Health Board                                                                        </v>
      </c>
      <c r="G250" s="48" t="s">
        <v>103</v>
      </c>
      <c r="H250" s="48">
        <v>8</v>
      </c>
      <c r="P250" s="48">
        <v>8</v>
      </c>
      <c r="R250" s="48">
        <v>249</v>
      </c>
    </row>
    <row r="251" spans="1:18" x14ac:dyDescent="0.2">
      <c r="A251" s="48" t="s">
        <v>106</v>
      </c>
      <c r="B251" s="48" t="str">
        <f t="shared" si="9"/>
        <v>North CeredigionCHD</v>
      </c>
      <c r="C251" s="48">
        <v>-0.88480919999999996</v>
      </c>
      <c r="D251" s="48" t="s">
        <v>66</v>
      </c>
      <c r="E251" s="48" t="str">
        <f t="shared" si="10"/>
        <v>North CeredigionCHD</v>
      </c>
      <c r="F251" s="48" t="str">
        <f t="shared" si="11"/>
        <v xml:space="preserve">North CeredigionCHDHywel Dda Local Health Board                                                                        </v>
      </c>
      <c r="G251" s="48" t="s">
        <v>103</v>
      </c>
      <c r="H251" s="48">
        <v>8</v>
      </c>
      <c r="P251" s="48">
        <v>8</v>
      </c>
      <c r="R251" s="48">
        <v>250</v>
      </c>
    </row>
    <row r="252" spans="1:18" x14ac:dyDescent="0.2">
      <c r="A252" s="48" t="s">
        <v>106</v>
      </c>
      <c r="B252" s="48" t="str">
        <f t="shared" si="9"/>
        <v>North PembrokeshireCHD</v>
      </c>
      <c r="C252" s="48">
        <v>-1.042702</v>
      </c>
      <c r="D252" s="48" t="s">
        <v>67</v>
      </c>
      <c r="E252" s="48" t="str">
        <f t="shared" si="10"/>
        <v>North PembrokeshireCHD</v>
      </c>
      <c r="F252" s="48" t="str">
        <f t="shared" si="11"/>
        <v xml:space="preserve">North PembrokeshireCHDHywel Dda Local Health Board                                                                        </v>
      </c>
      <c r="G252" s="48" t="s">
        <v>103</v>
      </c>
      <c r="H252" s="48">
        <v>8</v>
      </c>
      <c r="P252" s="48">
        <v>8</v>
      </c>
      <c r="R252" s="48">
        <v>251</v>
      </c>
    </row>
    <row r="253" spans="1:18" x14ac:dyDescent="0.2">
      <c r="A253" s="48" t="s">
        <v>106</v>
      </c>
      <c r="B253" s="48" t="str">
        <f t="shared" si="9"/>
        <v>South CeredigionCHD</v>
      </c>
      <c r="C253" s="48">
        <v>-0.99596850000000003</v>
      </c>
      <c r="D253" s="48" t="s">
        <v>68</v>
      </c>
      <c r="E253" s="48" t="str">
        <f t="shared" si="10"/>
        <v>South CeredigionCHD</v>
      </c>
      <c r="F253" s="48" t="str">
        <f t="shared" si="11"/>
        <v xml:space="preserve">South CeredigionCHDHywel Dda Local Health Board                                                                        </v>
      </c>
      <c r="G253" s="48" t="s">
        <v>103</v>
      </c>
      <c r="H253" s="48">
        <v>8</v>
      </c>
      <c r="P253" s="48">
        <v>8</v>
      </c>
      <c r="R253" s="48">
        <v>252</v>
      </c>
    </row>
    <row r="254" spans="1:18" x14ac:dyDescent="0.2">
      <c r="A254" s="48" t="s">
        <v>106</v>
      </c>
      <c r="B254" s="48" t="str">
        <f t="shared" si="9"/>
        <v>South PembrokeshireCHD</v>
      </c>
      <c r="C254" s="48">
        <v>-0.84150469999999999</v>
      </c>
      <c r="D254" s="48" t="s">
        <v>69</v>
      </c>
      <c r="E254" s="48" t="str">
        <f t="shared" si="10"/>
        <v>South PembrokeshireCHD</v>
      </c>
      <c r="F254" s="48" t="str">
        <f t="shared" si="11"/>
        <v xml:space="preserve">South PembrokeshireCHDHywel Dda Local Health Board                                                                        </v>
      </c>
      <c r="G254" s="48" t="s">
        <v>103</v>
      </c>
      <c r="H254" s="48">
        <v>8</v>
      </c>
      <c r="P254" s="48">
        <v>8</v>
      </c>
      <c r="R254" s="48">
        <v>253</v>
      </c>
    </row>
    <row r="255" spans="1:18" x14ac:dyDescent="0.2">
      <c r="A255" s="48" t="s">
        <v>106</v>
      </c>
      <c r="B255" s="48" t="str">
        <f t="shared" si="9"/>
        <v>Taf / Teifi / TywiCHD</v>
      </c>
      <c r="C255" s="48">
        <v>-1.061183</v>
      </c>
      <c r="D255" s="48" t="s">
        <v>70</v>
      </c>
      <c r="E255" s="48" t="str">
        <f t="shared" si="10"/>
        <v>Taf / Teifi / TywiCHD</v>
      </c>
      <c r="F255" s="48" t="str">
        <f t="shared" si="11"/>
        <v xml:space="preserve">Taf / Teifi / TywiCHDHywel Dda Local Health Board                                                                        </v>
      </c>
      <c r="G255" s="48" t="s">
        <v>103</v>
      </c>
      <c r="H255" s="48">
        <v>8</v>
      </c>
      <c r="P255" s="48">
        <v>8</v>
      </c>
      <c r="R255" s="48">
        <v>254</v>
      </c>
    </row>
    <row r="256" spans="1:18" x14ac:dyDescent="0.2">
      <c r="A256" s="48" t="s">
        <v>106</v>
      </c>
      <c r="B256" s="48" t="str">
        <f t="shared" si="9"/>
        <v>Mid PowysCHD</v>
      </c>
      <c r="C256" s="48">
        <v>-1.7006330000000001</v>
      </c>
      <c r="D256" s="48" t="s">
        <v>71</v>
      </c>
      <c r="E256" s="48" t="str">
        <f t="shared" si="10"/>
        <v>Mid PowysCHD</v>
      </c>
      <c r="F256" s="48" t="str">
        <f t="shared" si="11"/>
        <v xml:space="preserve">Mid PowysCHDPowys Teaching Local Health Board                                                                   </v>
      </c>
      <c r="G256" s="48" t="s">
        <v>104</v>
      </c>
      <c r="H256" s="48">
        <v>8</v>
      </c>
      <c r="Q256" s="48">
        <v>8</v>
      </c>
      <c r="R256" s="48">
        <v>255</v>
      </c>
    </row>
    <row r="257" spans="1:18" x14ac:dyDescent="0.2">
      <c r="A257" s="48" t="s">
        <v>106</v>
      </c>
      <c r="B257" s="48" t="str">
        <f t="shared" si="9"/>
        <v>North PowysCHD</v>
      </c>
      <c r="C257" s="48">
        <v>-1.060683</v>
      </c>
      <c r="D257" s="48" t="s">
        <v>72</v>
      </c>
      <c r="E257" s="48" t="str">
        <f t="shared" si="10"/>
        <v>North PowysCHD</v>
      </c>
      <c r="F257" s="48" t="str">
        <f t="shared" si="11"/>
        <v xml:space="preserve">North PowysCHDPowys Teaching Local Health Board                                                                   </v>
      </c>
      <c r="G257" s="48" t="s">
        <v>104</v>
      </c>
      <c r="H257" s="48">
        <v>8</v>
      </c>
      <c r="Q257" s="48">
        <v>8</v>
      </c>
      <c r="R257" s="48">
        <v>256</v>
      </c>
    </row>
    <row r="258" spans="1:18" x14ac:dyDescent="0.2">
      <c r="A258" s="48" t="s">
        <v>106</v>
      </c>
      <c r="B258" s="48" t="str">
        <f t="shared" si="9"/>
        <v>South PowysCHD</v>
      </c>
      <c r="C258" s="48">
        <v>-1.2480439999999999</v>
      </c>
      <c r="D258" s="48" t="s">
        <v>73</v>
      </c>
      <c r="E258" s="48" t="str">
        <f t="shared" si="10"/>
        <v>South PowysCHD</v>
      </c>
      <c r="F258" s="48" t="str">
        <f t="shared" si="11"/>
        <v xml:space="preserve">South PowysCHDPowys Teaching Local Health Board                                                                   </v>
      </c>
      <c r="G258" s="48" t="s">
        <v>104</v>
      </c>
      <c r="H258" s="48">
        <v>8</v>
      </c>
      <c r="Q258" s="48">
        <v>8</v>
      </c>
      <c r="R258" s="48">
        <v>257</v>
      </c>
    </row>
    <row r="259" spans="1:18" x14ac:dyDescent="0.2">
      <c r="A259" s="48" t="s">
        <v>110</v>
      </c>
      <c r="B259" s="48" t="str">
        <f t="shared" si="9"/>
        <v>AfanHF</v>
      </c>
      <c r="C259" s="48">
        <v>0.15954760000000001</v>
      </c>
      <c r="D259" s="48" t="s">
        <v>10</v>
      </c>
      <c r="E259" s="48" t="str">
        <f t="shared" si="10"/>
        <v>AfanHF</v>
      </c>
      <c r="F259" s="48" t="str">
        <f t="shared" si="11"/>
        <v xml:space="preserve">AfanHFAbertawe Bro Morgannwg University Local Health Board                                                </v>
      </c>
      <c r="G259" s="48" t="s">
        <v>97</v>
      </c>
      <c r="H259" s="48">
        <v>2</v>
      </c>
      <c r="K259" s="48">
        <v>2</v>
      </c>
      <c r="R259" s="48">
        <v>258</v>
      </c>
    </row>
    <row r="260" spans="1:18" x14ac:dyDescent="0.2">
      <c r="A260" s="48" t="s">
        <v>110</v>
      </c>
      <c r="B260" s="48" t="str">
        <f t="shared" ref="B260:B323" si="12">D260&amp;A260</f>
        <v>BayHealthHF</v>
      </c>
      <c r="C260" s="48">
        <v>-2.5357310000000002</v>
      </c>
      <c r="D260" s="48" t="s">
        <v>11</v>
      </c>
      <c r="E260" s="48" t="str">
        <f t="shared" ref="E260:E323" si="13">D260&amp;A260</f>
        <v>BayHealthHF</v>
      </c>
      <c r="F260" s="48" t="str">
        <f t="shared" ref="F260:F323" si="14">E260&amp;G260</f>
        <v xml:space="preserve">BayHealthHFAbertawe Bro Morgannwg University Local Health Board                                                </v>
      </c>
      <c r="G260" s="48" t="s">
        <v>97</v>
      </c>
      <c r="H260" s="48">
        <v>2</v>
      </c>
      <c r="K260" s="48">
        <v>2</v>
      </c>
      <c r="R260" s="48">
        <v>259</v>
      </c>
    </row>
    <row r="261" spans="1:18" x14ac:dyDescent="0.2">
      <c r="A261" s="48" t="s">
        <v>110</v>
      </c>
      <c r="B261" s="48" t="str">
        <f t="shared" si="12"/>
        <v>Bridgend East NetworkHF</v>
      </c>
      <c r="C261" s="48">
        <v>0.39553929999999998</v>
      </c>
      <c r="D261" s="48" t="s">
        <v>12</v>
      </c>
      <c r="E261" s="48" t="str">
        <f t="shared" si="13"/>
        <v>Bridgend East NetworkHF</v>
      </c>
      <c r="F261" s="48" t="str">
        <f t="shared" si="14"/>
        <v xml:space="preserve">Bridgend East NetworkHFAbertawe Bro Morgannwg University Local Health Board                                                </v>
      </c>
      <c r="G261" s="48" t="s">
        <v>97</v>
      </c>
      <c r="H261" s="48">
        <v>2</v>
      </c>
      <c r="K261" s="48">
        <v>2</v>
      </c>
      <c r="R261" s="48">
        <v>260</v>
      </c>
    </row>
    <row r="262" spans="1:18" x14ac:dyDescent="0.2">
      <c r="A262" s="48" t="s">
        <v>110</v>
      </c>
      <c r="B262" s="48" t="str">
        <f t="shared" si="12"/>
        <v>Bridgend North NetworkHF</v>
      </c>
      <c r="C262" s="48">
        <v>1.6922379999999999</v>
      </c>
      <c r="D262" s="48" t="s">
        <v>13</v>
      </c>
      <c r="E262" s="48" t="str">
        <f t="shared" si="13"/>
        <v>Bridgend North NetworkHF</v>
      </c>
      <c r="F262" s="48" t="str">
        <f t="shared" si="14"/>
        <v xml:space="preserve">Bridgend North NetworkHFAbertawe Bro Morgannwg University Local Health Board                                                </v>
      </c>
      <c r="G262" s="48" t="s">
        <v>97</v>
      </c>
      <c r="H262" s="48">
        <v>2</v>
      </c>
      <c r="K262" s="48">
        <v>2</v>
      </c>
      <c r="R262" s="48">
        <v>261</v>
      </c>
    </row>
    <row r="263" spans="1:18" x14ac:dyDescent="0.2">
      <c r="A263" s="48" t="s">
        <v>110</v>
      </c>
      <c r="B263" s="48" t="str">
        <f t="shared" si="12"/>
        <v>Bridgend West NetworkHF</v>
      </c>
      <c r="C263" s="48">
        <v>2.0268199999999998</v>
      </c>
      <c r="D263" s="48" t="s">
        <v>14</v>
      </c>
      <c r="E263" s="48" t="str">
        <f t="shared" si="13"/>
        <v>Bridgend West NetworkHF</v>
      </c>
      <c r="F263" s="48" t="str">
        <f t="shared" si="14"/>
        <v xml:space="preserve">Bridgend West NetworkHFAbertawe Bro Morgannwg University Local Health Board                                                </v>
      </c>
      <c r="G263" s="48" t="s">
        <v>97</v>
      </c>
      <c r="H263" s="48">
        <v>2</v>
      </c>
      <c r="K263" s="48">
        <v>2</v>
      </c>
      <c r="R263" s="48">
        <v>262</v>
      </c>
    </row>
    <row r="264" spans="1:18" x14ac:dyDescent="0.2">
      <c r="A264" s="48" t="s">
        <v>110</v>
      </c>
      <c r="B264" s="48" t="str">
        <f t="shared" si="12"/>
        <v>CityHealthHF</v>
      </c>
      <c r="C264" s="48">
        <v>4.8283E-2</v>
      </c>
      <c r="D264" s="48" t="s">
        <v>15</v>
      </c>
      <c r="E264" s="48" t="str">
        <f t="shared" si="13"/>
        <v>CityHealthHF</v>
      </c>
      <c r="F264" s="48" t="str">
        <f t="shared" si="14"/>
        <v xml:space="preserve">CityHealthHFAbertawe Bro Morgannwg University Local Health Board                                                </v>
      </c>
      <c r="G264" s="48" t="s">
        <v>97</v>
      </c>
      <c r="H264" s="48">
        <v>2</v>
      </c>
      <c r="K264" s="48">
        <v>2</v>
      </c>
      <c r="R264" s="48">
        <v>263</v>
      </c>
    </row>
    <row r="265" spans="1:18" x14ac:dyDescent="0.2">
      <c r="A265" s="48" t="s">
        <v>110</v>
      </c>
      <c r="B265" s="48" t="str">
        <f t="shared" si="12"/>
        <v>CwmtaweHF</v>
      </c>
      <c r="C265" s="48">
        <v>0.56602750000000002</v>
      </c>
      <c r="D265" s="48" t="s">
        <v>16</v>
      </c>
      <c r="E265" s="48" t="str">
        <f t="shared" si="13"/>
        <v>CwmtaweHF</v>
      </c>
      <c r="F265" s="48" t="str">
        <f t="shared" si="14"/>
        <v xml:space="preserve">CwmtaweHFAbertawe Bro Morgannwg University Local Health Board                                                </v>
      </c>
      <c r="G265" s="48" t="s">
        <v>97</v>
      </c>
      <c r="H265" s="48">
        <v>2</v>
      </c>
      <c r="K265" s="48">
        <v>2</v>
      </c>
      <c r="R265" s="48">
        <v>264</v>
      </c>
    </row>
    <row r="266" spans="1:18" x14ac:dyDescent="0.2">
      <c r="A266" s="48" t="s">
        <v>110</v>
      </c>
      <c r="B266" s="48" t="str">
        <f t="shared" si="12"/>
        <v>LlwchwrHF</v>
      </c>
      <c r="C266" s="48">
        <v>0.1927123</v>
      </c>
      <c r="D266" s="48" t="s">
        <v>17</v>
      </c>
      <c r="E266" s="48" t="str">
        <f t="shared" si="13"/>
        <v>LlwchwrHF</v>
      </c>
      <c r="F266" s="48" t="str">
        <f t="shared" si="14"/>
        <v xml:space="preserve">LlwchwrHFAbertawe Bro Morgannwg University Local Health Board                                                </v>
      </c>
      <c r="G266" s="48" t="s">
        <v>97</v>
      </c>
      <c r="H266" s="48">
        <v>2</v>
      </c>
      <c r="K266" s="48">
        <v>2</v>
      </c>
      <c r="R266" s="48">
        <v>265</v>
      </c>
    </row>
    <row r="267" spans="1:18" x14ac:dyDescent="0.2">
      <c r="A267" s="48" t="s">
        <v>110</v>
      </c>
      <c r="B267" s="48" t="str">
        <f t="shared" si="12"/>
        <v>NeathHF</v>
      </c>
      <c r="C267" s="48">
        <v>0.1246249</v>
      </c>
      <c r="D267" s="48" t="s">
        <v>18</v>
      </c>
      <c r="E267" s="48" t="str">
        <f t="shared" si="13"/>
        <v>NeathHF</v>
      </c>
      <c r="F267" s="48" t="str">
        <f t="shared" si="14"/>
        <v xml:space="preserve">NeathHFAbertawe Bro Morgannwg University Local Health Board                                                </v>
      </c>
      <c r="G267" s="48" t="s">
        <v>97</v>
      </c>
      <c r="H267" s="48">
        <v>2</v>
      </c>
      <c r="K267" s="48">
        <v>2</v>
      </c>
      <c r="R267" s="48">
        <v>266</v>
      </c>
    </row>
    <row r="268" spans="1:18" x14ac:dyDescent="0.2">
      <c r="A268" s="48" t="s">
        <v>110</v>
      </c>
      <c r="B268" s="48" t="str">
        <f t="shared" si="12"/>
        <v>PenderiHF</v>
      </c>
      <c r="C268" s="48">
        <v>0.99000540000000004</v>
      </c>
      <c r="D268" s="48" t="s">
        <v>19</v>
      </c>
      <c r="E268" s="48" t="str">
        <f t="shared" si="13"/>
        <v>PenderiHF</v>
      </c>
      <c r="F268" s="48" t="str">
        <f t="shared" si="14"/>
        <v xml:space="preserve">PenderiHFAbertawe Bro Morgannwg University Local Health Board                                                </v>
      </c>
      <c r="G268" s="48" t="s">
        <v>97</v>
      </c>
      <c r="H268" s="48">
        <v>2</v>
      </c>
      <c r="K268" s="48">
        <v>2</v>
      </c>
      <c r="R268" s="48">
        <v>267</v>
      </c>
    </row>
    <row r="269" spans="1:18" x14ac:dyDescent="0.2">
      <c r="A269" s="48" t="s">
        <v>110</v>
      </c>
      <c r="B269" s="48" t="str">
        <f t="shared" si="12"/>
        <v>Upper ValleysHF</v>
      </c>
      <c r="C269" s="48">
        <v>1.470896</v>
      </c>
      <c r="D269" s="48" t="s">
        <v>20</v>
      </c>
      <c r="E269" s="48" t="str">
        <f t="shared" si="13"/>
        <v>Upper ValleysHF</v>
      </c>
      <c r="F269" s="48" t="str">
        <f t="shared" si="14"/>
        <v xml:space="preserve">Upper ValleysHFAbertawe Bro Morgannwg University Local Health Board                                                </v>
      </c>
      <c r="G269" s="48" t="s">
        <v>97</v>
      </c>
      <c r="H269" s="48">
        <v>2</v>
      </c>
      <c r="K269" s="48">
        <v>2</v>
      </c>
      <c r="R269" s="48">
        <v>268</v>
      </c>
    </row>
    <row r="270" spans="1:18" x14ac:dyDescent="0.2">
      <c r="A270" s="48" t="s">
        <v>110</v>
      </c>
      <c r="B270" s="48" t="str">
        <f t="shared" si="12"/>
        <v>Blaenau Gwent EastHF</v>
      </c>
      <c r="C270" s="48">
        <v>1.912088</v>
      </c>
      <c r="D270" s="48" t="s">
        <v>21</v>
      </c>
      <c r="E270" s="48" t="str">
        <f t="shared" si="13"/>
        <v>Blaenau Gwent EastHF</v>
      </c>
      <c r="F270" s="48" t="str">
        <f t="shared" si="14"/>
        <v xml:space="preserve">Blaenau Gwent EastHFAneurin Bevan Local Health Board                                                                    </v>
      </c>
      <c r="G270" s="48" t="s">
        <v>99</v>
      </c>
      <c r="H270" s="48">
        <v>2</v>
      </c>
      <c r="L270" s="48">
        <v>2</v>
      </c>
      <c r="R270" s="48">
        <v>269</v>
      </c>
    </row>
    <row r="271" spans="1:18" x14ac:dyDescent="0.2">
      <c r="A271" s="48" t="s">
        <v>110</v>
      </c>
      <c r="B271" s="48" t="str">
        <f t="shared" si="12"/>
        <v>Blaenau Gwent WestHF</v>
      </c>
      <c r="C271" s="48">
        <v>1.634679</v>
      </c>
      <c r="D271" s="48" t="s">
        <v>22</v>
      </c>
      <c r="E271" s="48" t="str">
        <f t="shared" si="13"/>
        <v>Blaenau Gwent WestHF</v>
      </c>
      <c r="F271" s="48" t="str">
        <f t="shared" si="14"/>
        <v xml:space="preserve">Blaenau Gwent WestHFAneurin Bevan Local Health Board                                                                    </v>
      </c>
      <c r="G271" s="48" t="s">
        <v>99</v>
      </c>
      <c r="H271" s="48">
        <v>2</v>
      </c>
      <c r="L271" s="48">
        <v>2</v>
      </c>
      <c r="R271" s="48">
        <v>270</v>
      </c>
    </row>
    <row r="272" spans="1:18" x14ac:dyDescent="0.2">
      <c r="A272" s="48" t="s">
        <v>110</v>
      </c>
      <c r="B272" s="48" t="str">
        <f t="shared" si="12"/>
        <v>Caerphilly EastHF</v>
      </c>
      <c r="C272" s="48">
        <v>-0.60201300000000002</v>
      </c>
      <c r="D272" s="48" t="s">
        <v>23</v>
      </c>
      <c r="E272" s="48" t="str">
        <f t="shared" si="13"/>
        <v>Caerphilly EastHF</v>
      </c>
      <c r="F272" s="48" t="str">
        <f t="shared" si="14"/>
        <v xml:space="preserve">Caerphilly EastHFAneurin Bevan Local Health Board                                                                    </v>
      </c>
      <c r="G272" s="48" t="s">
        <v>99</v>
      </c>
      <c r="H272" s="48">
        <v>2</v>
      </c>
      <c r="L272" s="48">
        <v>2</v>
      </c>
      <c r="R272" s="48">
        <v>271</v>
      </c>
    </row>
    <row r="273" spans="1:18" x14ac:dyDescent="0.2">
      <c r="A273" s="48" t="s">
        <v>110</v>
      </c>
      <c r="B273" s="48" t="str">
        <f t="shared" si="12"/>
        <v>Caerphilly NorthHF</v>
      </c>
      <c r="C273" s="48">
        <v>0.73935390000000001</v>
      </c>
      <c r="D273" s="53" t="s">
        <v>24</v>
      </c>
      <c r="E273" s="48" t="str">
        <f t="shared" si="13"/>
        <v>Caerphilly NorthHF</v>
      </c>
      <c r="F273" s="48" t="str">
        <f t="shared" si="14"/>
        <v xml:space="preserve">Caerphilly NorthHFAneurin Bevan Local Health Board                                                                    </v>
      </c>
      <c r="G273" s="48" t="s">
        <v>99</v>
      </c>
      <c r="H273" s="48">
        <v>2</v>
      </c>
      <c r="L273" s="48">
        <v>2</v>
      </c>
      <c r="R273" s="48">
        <v>272</v>
      </c>
    </row>
    <row r="274" spans="1:18" x14ac:dyDescent="0.2">
      <c r="A274" s="48" t="s">
        <v>110</v>
      </c>
      <c r="B274" s="48" t="str">
        <f t="shared" si="12"/>
        <v>Caerphilly SouthHF</v>
      </c>
      <c r="C274" s="48">
        <v>0.1660316</v>
      </c>
      <c r="D274" s="48" t="s">
        <v>25</v>
      </c>
      <c r="E274" s="48" t="str">
        <f t="shared" si="13"/>
        <v>Caerphilly SouthHF</v>
      </c>
      <c r="F274" s="48" t="str">
        <f t="shared" si="14"/>
        <v xml:space="preserve">Caerphilly SouthHFAneurin Bevan Local Health Board                                                                    </v>
      </c>
      <c r="G274" s="48" t="s">
        <v>99</v>
      </c>
      <c r="H274" s="48">
        <v>2</v>
      </c>
      <c r="L274" s="48">
        <v>2</v>
      </c>
      <c r="R274" s="48">
        <v>273</v>
      </c>
    </row>
    <row r="275" spans="1:18" x14ac:dyDescent="0.2">
      <c r="A275" s="48" t="s">
        <v>110</v>
      </c>
      <c r="B275" s="48" t="str">
        <f t="shared" si="12"/>
        <v>Monmouthshire NorthHF</v>
      </c>
      <c r="C275" s="48">
        <v>7.2675500000000004E-2</v>
      </c>
      <c r="D275" s="48" t="s">
        <v>26</v>
      </c>
      <c r="E275" s="48" t="str">
        <f t="shared" si="13"/>
        <v>Monmouthshire NorthHF</v>
      </c>
      <c r="F275" s="48" t="str">
        <f t="shared" si="14"/>
        <v xml:space="preserve">Monmouthshire NorthHFAneurin Bevan Local Health Board                                                                    </v>
      </c>
      <c r="G275" s="48" t="s">
        <v>99</v>
      </c>
      <c r="H275" s="48">
        <v>2</v>
      </c>
      <c r="L275" s="48">
        <v>2</v>
      </c>
      <c r="R275" s="48">
        <v>274</v>
      </c>
    </row>
    <row r="276" spans="1:18" x14ac:dyDescent="0.2">
      <c r="A276" s="48" t="s">
        <v>110</v>
      </c>
      <c r="B276" s="48" t="str">
        <f t="shared" si="12"/>
        <v>Monmouthshire SouthHF</v>
      </c>
      <c r="C276" s="48">
        <v>-2.090754</v>
      </c>
      <c r="D276" s="48" t="s">
        <v>27</v>
      </c>
      <c r="E276" s="48" t="str">
        <f t="shared" si="13"/>
        <v>Monmouthshire SouthHF</v>
      </c>
      <c r="F276" s="48" t="str">
        <f t="shared" si="14"/>
        <v xml:space="preserve">Monmouthshire SouthHFAneurin Bevan Local Health Board                                                                    </v>
      </c>
      <c r="G276" s="48" t="s">
        <v>99</v>
      </c>
      <c r="H276" s="48">
        <v>2</v>
      </c>
      <c r="L276" s="48">
        <v>2</v>
      </c>
      <c r="R276" s="48">
        <v>275</v>
      </c>
    </row>
    <row r="277" spans="1:18" x14ac:dyDescent="0.2">
      <c r="A277" s="48" t="s">
        <v>110</v>
      </c>
      <c r="B277" s="48" t="str">
        <f t="shared" si="12"/>
        <v>Newport CentralHF</v>
      </c>
      <c r="C277" s="48">
        <v>0.37281930000000002</v>
      </c>
      <c r="D277" s="48" t="s">
        <v>28</v>
      </c>
      <c r="E277" s="48" t="str">
        <f t="shared" si="13"/>
        <v>Newport CentralHF</v>
      </c>
      <c r="F277" s="48" t="str">
        <f t="shared" si="14"/>
        <v xml:space="preserve">Newport CentralHFAneurin Bevan Local Health Board                                                                    </v>
      </c>
      <c r="G277" s="48" t="s">
        <v>99</v>
      </c>
      <c r="H277" s="48">
        <v>2</v>
      </c>
      <c r="L277" s="48">
        <v>2</v>
      </c>
      <c r="R277" s="48">
        <v>276</v>
      </c>
    </row>
    <row r="278" spans="1:18" x14ac:dyDescent="0.2">
      <c r="A278" s="48" t="s">
        <v>110</v>
      </c>
      <c r="B278" s="48" t="str">
        <f t="shared" si="12"/>
        <v>Newport EastHF</v>
      </c>
      <c r="C278" s="48">
        <v>-0.26692129999999997</v>
      </c>
      <c r="D278" s="48" t="s">
        <v>29</v>
      </c>
      <c r="E278" s="48" t="str">
        <f t="shared" si="13"/>
        <v>Newport EastHF</v>
      </c>
      <c r="F278" s="48" t="str">
        <f t="shared" si="14"/>
        <v xml:space="preserve">Newport EastHFAneurin Bevan Local Health Board                                                                    </v>
      </c>
      <c r="G278" s="48" t="s">
        <v>99</v>
      </c>
      <c r="H278" s="48">
        <v>2</v>
      </c>
      <c r="L278" s="48">
        <v>2</v>
      </c>
      <c r="R278" s="48">
        <v>277</v>
      </c>
    </row>
    <row r="279" spans="1:18" x14ac:dyDescent="0.2">
      <c r="A279" s="48" t="s">
        <v>110</v>
      </c>
      <c r="B279" s="48" t="str">
        <f t="shared" si="12"/>
        <v>Newport WestHF</v>
      </c>
      <c r="C279" s="48">
        <v>0.1627632</v>
      </c>
      <c r="D279" s="48" t="s">
        <v>30</v>
      </c>
      <c r="E279" s="48" t="str">
        <f t="shared" si="13"/>
        <v>Newport WestHF</v>
      </c>
      <c r="F279" s="48" t="str">
        <f t="shared" si="14"/>
        <v xml:space="preserve">Newport WestHFAneurin Bevan Local Health Board                                                                    </v>
      </c>
      <c r="G279" s="48" t="s">
        <v>99</v>
      </c>
      <c r="H279" s="48">
        <v>2</v>
      </c>
      <c r="L279" s="48">
        <v>2</v>
      </c>
      <c r="R279" s="48">
        <v>278</v>
      </c>
    </row>
    <row r="280" spans="1:18" x14ac:dyDescent="0.2">
      <c r="A280" s="48" t="s">
        <v>110</v>
      </c>
      <c r="B280" s="48" t="str">
        <f t="shared" si="12"/>
        <v>Torfaen NorthHF</v>
      </c>
      <c r="C280" s="48">
        <v>0.44513999999999998</v>
      </c>
      <c r="D280" s="48" t="s">
        <v>31</v>
      </c>
      <c r="E280" s="48" t="str">
        <f t="shared" si="13"/>
        <v>Torfaen NorthHF</v>
      </c>
      <c r="F280" s="48" t="str">
        <f t="shared" si="14"/>
        <v xml:space="preserve">Torfaen NorthHFAneurin Bevan Local Health Board                                                                    </v>
      </c>
      <c r="G280" s="48" t="s">
        <v>99</v>
      </c>
      <c r="H280" s="48">
        <v>2</v>
      </c>
      <c r="L280" s="48">
        <v>2</v>
      </c>
      <c r="R280" s="48">
        <v>279</v>
      </c>
    </row>
    <row r="281" spans="1:18" x14ac:dyDescent="0.2">
      <c r="A281" s="48" t="s">
        <v>110</v>
      </c>
      <c r="B281" s="48" t="str">
        <f t="shared" si="12"/>
        <v>Torfaen SouthHF</v>
      </c>
      <c r="C281" s="48">
        <v>0.52125379999999999</v>
      </c>
      <c r="D281" s="48" t="s">
        <v>32</v>
      </c>
      <c r="E281" s="48" t="str">
        <f t="shared" si="13"/>
        <v>Torfaen SouthHF</v>
      </c>
      <c r="F281" s="48" t="str">
        <f t="shared" si="14"/>
        <v xml:space="preserve">Torfaen SouthHFAneurin Bevan Local Health Board                                                                    </v>
      </c>
      <c r="G281" s="48" t="s">
        <v>99</v>
      </c>
      <c r="H281" s="48">
        <v>2</v>
      </c>
      <c r="L281" s="48">
        <v>2</v>
      </c>
      <c r="R281" s="48">
        <v>280</v>
      </c>
    </row>
    <row r="282" spans="1:18" x14ac:dyDescent="0.2">
      <c r="A282" s="48" t="s">
        <v>110</v>
      </c>
      <c r="B282" s="48" t="str">
        <f t="shared" si="12"/>
        <v>AngleseyHF</v>
      </c>
      <c r="C282" s="48">
        <v>0.20545939999999999</v>
      </c>
      <c r="D282" s="48" t="s">
        <v>33</v>
      </c>
      <c r="E282" s="48" t="str">
        <f t="shared" si="13"/>
        <v>AngleseyHF</v>
      </c>
      <c r="F282" s="48" t="str">
        <f t="shared" si="14"/>
        <v xml:space="preserve">AngleseyHFBetsi Cadwaladr University Local Health Board                                                       </v>
      </c>
      <c r="G282" s="48" t="s">
        <v>100</v>
      </c>
      <c r="H282" s="48">
        <v>2</v>
      </c>
      <c r="M282" s="48">
        <v>2</v>
      </c>
      <c r="R282" s="48">
        <v>281</v>
      </c>
    </row>
    <row r="283" spans="1:18" x14ac:dyDescent="0.2">
      <c r="A283" s="48" t="s">
        <v>110</v>
      </c>
      <c r="B283" s="48" t="str">
        <f t="shared" si="12"/>
        <v>ArfonHF</v>
      </c>
      <c r="C283" s="48">
        <v>-4.7899999999999998E-2</v>
      </c>
      <c r="D283" s="48" t="s">
        <v>34</v>
      </c>
      <c r="E283" s="48" t="str">
        <f t="shared" si="13"/>
        <v>ArfonHF</v>
      </c>
      <c r="F283" s="48" t="str">
        <f t="shared" si="14"/>
        <v xml:space="preserve">ArfonHFBetsi Cadwaladr University Local Health Board                                                       </v>
      </c>
      <c r="G283" s="48" t="s">
        <v>100</v>
      </c>
      <c r="H283" s="48">
        <v>2</v>
      </c>
      <c r="M283" s="48">
        <v>2</v>
      </c>
      <c r="R283" s="48">
        <v>282</v>
      </c>
    </row>
    <row r="284" spans="1:18" x14ac:dyDescent="0.2">
      <c r="A284" s="48" t="s">
        <v>110</v>
      </c>
      <c r="B284" s="48" t="str">
        <f t="shared" si="12"/>
        <v>Central &amp; South DenbighshireHF</v>
      </c>
      <c r="C284" s="48">
        <v>-0.2461711</v>
      </c>
      <c r="D284" s="48" t="s">
        <v>35</v>
      </c>
      <c r="E284" s="48" t="str">
        <f t="shared" si="13"/>
        <v>Central &amp; South DenbighshireHF</v>
      </c>
      <c r="F284" s="48" t="str">
        <f t="shared" si="14"/>
        <v xml:space="preserve">Central &amp; South DenbighshireHFBetsi Cadwaladr University Local Health Board                                                       </v>
      </c>
      <c r="G284" s="48" t="s">
        <v>100</v>
      </c>
      <c r="H284" s="48">
        <v>2</v>
      </c>
      <c r="M284" s="48">
        <v>2</v>
      </c>
      <c r="R284" s="48">
        <v>283</v>
      </c>
    </row>
    <row r="285" spans="1:18" x14ac:dyDescent="0.2">
      <c r="A285" s="48" t="s">
        <v>110</v>
      </c>
      <c r="B285" s="48" t="str">
        <f t="shared" si="12"/>
        <v>Conwy EastHF</v>
      </c>
      <c r="C285" s="48">
        <v>-1.2311970000000001</v>
      </c>
      <c r="D285" s="48" t="s">
        <v>36</v>
      </c>
      <c r="E285" s="48" t="str">
        <f t="shared" si="13"/>
        <v>Conwy EastHF</v>
      </c>
      <c r="F285" s="48" t="str">
        <f t="shared" si="14"/>
        <v xml:space="preserve">Conwy EastHFBetsi Cadwaladr University Local Health Board                                                       </v>
      </c>
      <c r="G285" s="48" t="s">
        <v>100</v>
      </c>
      <c r="H285" s="48">
        <v>2</v>
      </c>
      <c r="M285" s="48">
        <v>2</v>
      </c>
      <c r="R285" s="48">
        <v>284</v>
      </c>
    </row>
    <row r="286" spans="1:18" x14ac:dyDescent="0.2">
      <c r="A286" s="48" t="s">
        <v>110</v>
      </c>
      <c r="B286" s="48" t="str">
        <f t="shared" si="12"/>
        <v>Conwy WestHF</v>
      </c>
      <c r="C286" s="48">
        <v>-0.26321689999999998</v>
      </c>
      <c r="D286" s="48" t="s">
        <v>37</v>
      </c>
      <c r="E286" s="48" t="str">
        <f t="shared" si="13"/>
        <v>Conwy WestHF</v>
      </c>
      <c r="F286" s="48" t="str">
        <f t="shared" si="14"/>
        <v xml:space="preserve">Conwy WestHFBetsi Cadwaladr University Local Health Board                                                       </v>
      </c>
      <c r="G286" s="48" t="s">
        <v>100</v>
      </c>
      <c r="H286" s="48">
        <v>2</v>
      </c>
      <c r="M286" s="48">
        <v>2</v>
      </c>
      <c r="R286" s="48">
        <v>285</v>
      </c>
    </row>
    <row r="287" spans="1:18" x14ac:dyDescent="0.2">
      <c r="A287" s="48" t="s">
        <v>110</v>
      </c>
      <c r="B287" s="48" t="str">
        <f t="shared" si="12"/>
        <v>Deeside, Hawarden &amp; SaltneyHF</v>
      </c>
      <c r="C287" s="48">
        <v>-2.1980599999999999E-2</v>
      </c>
      <c r="D287" s="48" t="s">
        <v>38</v>
      </c>
      <c r="E287" s="48" t="str">
        <f t="shared" si="13"/>
        <v>Deeside, Hawarden &amp; SaltneyHF</v>
      </c>
      <c r="F287" s="48" t="str">
        <f t="shared" si="14"/>
        <v xml:space="preserve">Deeside, Hawarden &amp; SaltneyHFBetsi Cadwaladr University Local Health Board                                                       </v>
      </c>
      <c r="G287" s="48" t="s">
        <v>100</v>
      </c>
      <c r="H287" s="48">
        <v>2</v>
      </c>
      <c r="M287" s="48">
        <v>2</v>
      </c>
      <c r="R287" s="48">
        <v>286</v>
      </c>
    </row>
    <row r="288" spans="1:18" x14ac:dyDescent="0.2">
      <c r="A288" s="48" t="s">
        <v>110</v>
      </c>
      <c r="B288" s="48" t="str">
        <f t="shared" si="12"/>
        <v>DwyforHF</v>
      </c>
      <c r="C288" s="48">
        <v>-0.79287819999999998</v>
      </c>
      <c r="D288" s="48" t="s">
        <v>39</v>
      </c>
      <c r="E288" s="48" t="str">
        <f t="shared" si="13"/>
        <v>DwyforHF</v>
      </c>
      <c r="F288" s="48" t="str">
        <f t="shared" si="14"/>
        <v xml:space="preserve">DwyforHFBetsi Cadwaladr University Local Health Board                                                       </v>
      </c>
      <c r="G288" s="48" t="s">
        <v>100</v>
      </c>
      <c r="H288" s="48">
        <v>2</v>
      </c>
      <c r="M288" s="48">
        <v>2</v>
      </c>
      <c r="R288" s="48">
        <v>287</v>
      </c>
    </row>
    <row r="289" spans="1:18" x14ac:dyDescent="0.2">
      <c r="A289" s="48" t="s">
        <v>110</v>
      </c>
      <c r="B289" s="48" t="str">
        <f t="shared" si="12"/>
        <v>Holywell &amp; FlintHF</v>
      </c>
      <c r="C289" s="48">
        <v>-0.58131770000000005</v>
      </c>
      <c r="D289" s="48" t="s">
        <v>40</v>
      </c>
      <c r="E289" s="48" t="str">
        <f t="shared" si="13"/>
        <v>Holywell &amp; FlintHF</v>
      </c>
      <c r="F289" s="48" t="str">
        <f t="shared" si="14"/>
        <v xml:space="preserve">Holywell &amp; FlintHFBetsi Cadwaladr University Local Health Board                                                       </v>
      </c>
      <c r="G289" s="48" t="s">
        <v>100</v>
      </c>
      <c r="H289" s="48">
        <v>2</v>
      </c>
      <c r="M289" s="48">
        <v>2</v>
      </c>
      <c r="R289" s="48">
        <v>288</v>
      </c>
    </row>
    <row r="290" spans="1:18" x14ac:dyDescent="0.2">
      <c r="A290" s="48" t="s">
        <v>110</v>
      </c>
      <c r="B290" s="48" t="str">
        <f t="shared" si="12"/>
        <v>MeirionnyddHF</v>
      </c>
      <c r="C290" s="48">
        <v>-0.348524</v>
      </c>
      <c r="D290" s="48" t="s">
        <v>41</v>
      </c>
      <c r="E290" s="48" t="str">
        <f t="shared" si="13"/>
        <v>MeirionnyddHF</v>
      </c>
      <c r="F290" s="48" t="str">
        <f t="shared" si="14"/>
        <v xml:space="preserve">MeirionnyddHFBetsi Cadwaladr University Local Health Board                                                       </v>
      </c>
      <c r="G290" s="48" t="s">
        <v>100</v>
      </c>
      <c r="H290" s="48">
        <v>2</v>
      </c>
      <c r="M290" s="48">
        <v>2</v>
      </c>
      <c r="R290" s="48">
        <v>289</v>
      </c>
    </row>
    <row r="291" spans="1:18" x14ac:dyDescent="0.2">
      <c r="A291" s="48" t="s">
        <v>110</v>
      </c>
      <c r="B291" s="48" t="str">
        <f t="shared" si="12"/>
        <v>Mold, Buckley &amp; CaergwleHF</v>
      </c>
      <c r="C291" s="48">
        <v>-1.13849</v>
      </c>
      <c r="D291" s="48" t="s">
        <v>42</v>
      </c>
      <c r="E291" s="48" t="str">
        <f t="shared" si="13"/>
        <v>Mold, Buckley &amp; CaergwleHF</v>
      </c>
      <c r="F291" s="48" t="str">
        <f t="shared" si="14"/>
        <v xml:space="preserve">Mold, Buckley &amp; CaergwleHFBetsi Cadwaladr University Local Health Board                                                       </v>
      </c>
      <c r="G291" s="48" t="s">
        <v>100</v>
      </c>
      <c r="H291" s="48">
        <v>2</v>
      </c>
      <c r="M291" s="48">
        <v>2</v>
      </c>
      <c r="R291" s="48">
        <v>290</v>
      </c>
    </row>
    <row r="292" spans="1:18" x14ac:dyDescent="0.2">
      <c r="A292" s="48" t="s">
        <v>110</v>
      </c>
      <c r="B292" s="48" t="str">
        <f t="shared" si="12"/>
        <v>North DenbighshireHF</v>
      </c>
      <c r="C292" s="48">
        <v>-6.5081700000000006E-2</v>
      </c>
      <c r="D292" s="48" t="s">
        <v>43</v>
      </c>
      <c r="E292" s="48" t="str">
        <f t="shared" si="13"/>
        <v>North DenbighshireHF</v>
      </c>
      <c r="F292" s="48" t="str">
        <f t="shared" si="14"/>
        <v xml:space="preserve">North DenbighshireHFBetsi Cadwaladr University Local Health Board                                                       </v>
      </c>
      <c r="G292" s="48" t="s">
        <v>100</v>
      </c>
      <c r="H292" s="48">
        <v>2</v>
      </c>
      <c r="M292" s="48">
        <v>2</v>
      </c>
      <c r="R292" s="48">
        <v>291</v>
      </c>
    </row>
    <row r="293" spans="1:18" x14ac:dyDescent="0.2">
      <c r="A293" s="48" t="s">
        <v>110</v>
      </c>
      <c r="B293" s="48" t="str">
        <f t="shared" si="12"/>
        <v>South WrexhamHF</v>
      </c>
      <c r="C293" s="48">
        <v>-0.42986479999999999</v>
      </c>
      <c r="D293" s="48" t="s">
        <v>44</v>
      </c>
      <c r="E293" s="48" t="str">
        <f t="shared" si="13"/>
        <v>South WrexhamHF</v>
      </c>
      <c r="F293" s="48" t="str">
        <f t="shared" si="14"/>
        <v xml:space="preserve">South WrexhamHFBetsi Cadwaladr University Local Health Board                                                       </v>
      </c>
      <c r="G293" s="48" t="s">
        <v>100</v>
      </c>
      <c r="H293" s="48">
        <v>2</v>
      </c>
      <c r="M293" s="48">
        <v>2</v>
      </c>
      <c r="R293" s="48">
        <v>292</v>
      </c>
    </row>
    <row r="294" spans="1:18" x14ac:dyDescent="0.2">
      <c r="A294" s="48" t="s">
        <v>110</v>
      </c>
      <c r="B294" s="48" t="str">
        <f t="shared" si="12"/>
        <v>West &amp; North WrexhamHF</v>
      </c>
      <c r="C294" s="48">
        <v>0.33834530000000002</v>
      </c>
      <c r="D294" s="48" t="s">
        <v>45</v>
      </c>
      <c r="E294" s="48" t="str">
        <f t="shared" si="13"/>
        <v>West &amp; North WrexhamHF</v>
      </c>
      <c r="F294" s="48" t="str">
        <f t="shared" si="14"/>
        <v xml:space="preserve">West &amp; North WrexhamHFBetsi Cadwaladr University Local Health Board                                                       </v>
      </c>
      <c r="G294" s="48" t="s">
        <v>100</v>
      </c>
      <c r="H294" s="48">
        <v>2</v>
      </c>
      <c r="M294" s="48">
        <v>2</v>
      </c>
      <c r="R294" s="48">
        <v>293</v>
      </c>
    </row>
    <row r="295" spans="1:18" x14ac:dyDescent="0.2">
      <c r="A295" s="48" t="s">
        <v>110</v>
      </c>
      <c r="B295" s="48" t="str">
        <f t="shared" si="12"/>
        <v>Wrexham TownHF</v>
      </c>
      <c r="C295" s="48">
        <v>4.2180599999999999E-2</v>
      </c>
      <c r="D295" s="48" t="s">
        <v>46</v>
      </c>
      <c r="E295" s="48" t="str">
        <f t="shared" si="13"/>
        <v>Wrexham TownHF</v>
      </c>
      <c r="F295" s="48" t="str">
        <f t="shared" si="14"/>
        <v xml:space="preserve">Wrexham TownHFBetsi Cadwaladr University Local Health Board                                                       </v>
      </c>
      <c r="G295" s="48" t="s">
        <v>100</v>
      </c>
      <c r="H295" s="48">
        <v>2</v>
      </c>
      <c r="M295" s="48">
        <v>2</v>
      </c>
      <c r="R295" s="48">
        <v>294</v>
      </c>
    </row>
    <row r="296" spans="1:18" x14ac:dyDescent="0.2">
      <c r="A296" s="48" t="s">
        <v>110</v>
      </c>
      <c r="B296" s="48" t="str">
        <f t="shared" si="12"/>
        <v>Cardiff EastHF</v>
      </c>
      <c r="C296" s="48">
        <v>0.33893830000000003</v>
      </c>
      <c r="D296" s="48" t="s">
        <v>47</v>
      </c>
      <c r="E296" s="48" t="str">
        <f t="shared" si="13"/>
        <v>Cardiff EastHF</v>
      </c>
      <c r="F296" s="48" t="str">
        <f t="shared" si="14"/>
        <v xml:space="preserve">Cardiff EastHFCardiff and Vale University Local Health Board                                                      </v>
      </c>
      <c r="G296" s="48" t="s">
        <v>101</v>
      </c>
      <c r="H296" s="48">
        <v>2</v>
      </c>
      <c r="N296" s="48">
        <v>2</v>
      </c>
      <c r="R296" s="48">
        <v>295</v>
      </c>
    </row>
    <row r="297" spans="1:18" x14ac:dyDescent="0.2">
      <c r="A297" s="48" t="s">
        <v>110</v>
      </c>
      <c r="B297" s="48" t="str">
        <f t="shared" si="12"/>
        <v>Cardiff NorthHF</v>
      </c>
      <c r="C297" s="48">
        <v>4.1051700000000003E-2</v>
      </c>
      <c r="D297" s="48" t="s">
        <v>48</v>
      </c>
      <c r="E297" s="48" t="str">
        <f t="shared" si="13"/>
        <v>Cardiff NorthHF</v>
      </c>
      <c r="F297" s="48" t="str">
        <f t="shared" si="14"/>
        <v xml:space="preserve">Cardiff NorthHFCardiff and Vale University Local Health Board                                                      </v>
      </c>
      <c r="G297" s="48" t="s">
        <v>101</v>
      </c>
      <c r="H297" s="48">
        <v>2</v>
      </c>
      <c r="N297" s="48">
        <v>2</v>
      </c>
      <c r="R297" s="48">
        <v>296</v>
      </c>
    </row>
    <row r="298" spans="1:18" x14ac:dyDescent="0.2">
      <c r="A298" s="48" t="s">
        <v>110</v>
      </c>
      <c r="B298" s="48" t="str">
        <f t="shared" si="12"/>
        <v>Cardiff South EastHF</v>
      </c>
      <c r="C298" s="48">
        <v>0.2285864</v>
      </c>
      <c r="D298" s="48" t="s">
        <v>49</v>
      </c>
      <c r="E298" s="48" t="str">
        <f t="shared" si="13"/>
        <v>Cardiff South EastHF</v>
      </c>
      <c r="F298" s="48" t="str">
        <f t="shared" si="14"/>
        <v xml:space="preserve">Cardiff South EastHFCardiff and Vale University Local Health Board                                                      </v>
      </c>
      <c r="G298" s="48" t="s">
        <v>101</v>
      </c>
      <c r="H298" s="48">
        <v>2</v>
      </c>
      <c r="N298" s="48">
        <v>2</v>
      </c>
      <c r="R298" s="48">
        <v>297</v>
      </c>
    </row>
    <row r="299" spans="1:18" x14ac:dyDescent="0.2">
      <c r="A299" s="48" t="s">
        <v>110</v>
      </c>
      <c r="B299" s="48" t="str">
        <f t="shared" si="12"/>
        <v>Cardiff South WestHF</v>
      </c>
      <c r="C299" s="48">
        <v>-0.21651210000000001</v>
      </c>
      <c r="D299" s="48" t="s">
        <v>50</v>
      </c>
      <c r="E299" s="48" t="str">
        <f t="shared" si="13"/>
        <v>Cardiff South WestHF</v>
      </c>
      <c r="F299" s="48" t="str">
        <f t="shared" si="14"/>
        <v xml:space="preserve">Cardiff South WestHFCardiff and Vale University Local Health Board                                                      </v>
      </c>
      <c r="G299" s="48" t="s">
        <v>101</v>
      </c>
      <c r="H299" s="48">
        <v>2</v>
      </c>
      <c r="N299" s="48">
        <v>2</v>
      </c>
      <c r="R299" s="48">
        <v>298</v>
      </c>
    </row>
    <row r="300" spans="1:18" x14ac:dyDescent="0.2">
      <c r="A300" s="48" t="s">
        <v>110</v>
      </c>
      <c r="B300" s="48" t="str">
        <f t="shared" si="12"/>
        <v>Cardiff WestHF</v>
      </c>
      <c r="C300" s="48">
        <v>-0.91986659999999998</v>
      </c>
      <c r="D300" s="48" t="s">
        <v>51</v>
      </c>
      <c r="E300" s="48" t="str">
        <f t="shared" si="13"/>
        <v>Cardiff WestHF</v>
      </c>
      <c r="F300" s="48" t="str">
        <f t="shared" si="14"/>
        <v xml:space="preserve">Cardiff WestHFCardiff and Vale University Local Health Board                                                      </v>
      </c>
      <c r="G300" s="48" t="s">
        <v>101</v>
      </c>
      <c r="H300" s="48">
        <v>2</v>
      </c>
      <c r="N300" s="48">
        <v>2</v>
      </c>
      <c r="R300" s="48">
        <v>299</v>
      </c>
    </row>
    <row r="301" spans="1:18" x14ac:dyDescent="0.2">
      <c r="A301" s="48" t="s">
        <v>110</v>
      </c>
      <c r="B301" s="48" t="str">
        <f t="shared" si="12"/>
        <v>Central ValeHF</v>
      </c>
      <c r="C301" s="48">
        <v>-0.6206469</v>
      </c>
      <c r="D301" s="48" t="s">
        <v>52</v>
      </c>
      <c r="E301" s="48" t="str">
        <f t="shared" si="13"/>
        <v>Central ValeHF</v>
      </c>
      <c r="F301" s="48" t="str">
        <f t="shared" si="14"/>
        <v xml:space="preserve">Central ValeHFCardiff and Vale University Local Health Board                                                      </v>
      </c>
      <c r="G301" s="48" t="s">
        <v>101</v>
      </c>
      <c r="H301" s="48">
        <v>2</v>
      </c>
      <c r="N301" s="48">
        <v>2</v>
      </c>
      <c r="R301" s="48">
        <v>300</v>
      </c>
    </row>
    <row r="302" spans="1:18" x14ac:dyDescent="0.2">
      <c r="A302" s="48" t="s">
        <v>110</v>
      </c>
      <c r="B302" s="48" t="str">
        <f t="shared" si="12"/>
        <v>City &amp; Cardiff SouthHF</v>
      </c>
      <c r="C302" s="48">
        <v>0.10113800000000001</v>
      </c>
      <c r="D302" s="48" t="s">
        <v>53</v>
      </c>
      <c r="E302" s="48" t="str">
        <f t="shared" si="13"/>
        <v>City &amp; Cardiff SouthHF</v>
      </c>
      <c r="F302" s="48" t="str">
        <f t="shared" si="14"/>
        <v xml:space="preserve">City &amp; Cardiff SouthHFCardiff and Vale University Local Health Board                                                      </v>
      </c>
      <c r="G302" s="48" t="s">
        <v>101</v>
      </c>
      <c r="H302" s="48">
        <v>2</v>
      </c>
      <c r="N302" s="48">
        <v>2</v>
      </c>
      <c r="R302" s="48">
        <v>301</v>
      </c>
    </row>
    <row r="303" spans="1:18" x14ac:dyDescent="0.2">
      <c r="A303" s="48" t="s">
        <v>110</v>
      </c>
      <c r="B303" s="48" t="str">
        <f t="shared" si="12"/>
        <v>Eastern ValeHF</v>
      </c>
      <c r="C303" s="48">
        <v>-1.362673</v>
      </c>
      <c r="D303" s="48" t="s">
        <v>54</v>
      </c>
      <c r="E303" s="48" t="str">
        <f t="shared" si="13"/>
        <v>Eastern ValeHF</v>
      </c>
      <c r="F303" s="48" t="str">
        <f t="shared" si="14"/>
        <v xml:space="preserve">Eastern ValeHFCardiff and Vale University Local Health Board                                                      </v>
      </c>
      <c r="G303" s="48" t="s">
        <v>101</v>
      </c>
      <c r="H303" s="48">
        <v>2</v>
      </c>
      <c r="N303" s="48">
        <v>2</v>
      </c>
      <c r="R303" s="48">
        <v>302</v>
      </c>
    </row>
    <row r="304" spans="1:18" x14ac:dyDescent="0.2">
      <c r="A304" s="48" t="s">
        <v>110</v>
      </c>
      <c r="B304" s="48" t="str">
        <f t="shared" si="12"/>
        <v>Western ValeHF</v>
      </c>
      <c r="C304" s="48">
        <v>1.4520690000000001</v>
      </c>
      <c r="D304" s="48" t="s">
        <v>55</v>
      </c>
      <c r="E304" s="48" t="str">
        <f t="shared" si="13"/>
        <v>Western ValeHF</v>
      </c>
      <c r="F304" s="48" t="str">
        <f t="shared" si="14"/>
        <v xml:space="preserve">Western ValeHFCardiff and Vale University Local Health Board                                                      </v>
      </c>
      <c r="G304" s="48" t="s">
        <v>101</v>
      </c>
      <c r="H304" s="48">
        <v>2</v>
      </c>
      <c r="N304" s="48">
        <v>2</v>
      </c>
      <c r="R304" s="48">
        <v>303</v>
      </c>
    </row>
    <row r="305" spans="1:18" x14ac:dyDescent="0.2">
      <c r="A305" s="48" t="s">
        <v>110</v>
      </c>
      <c r="B305" s="48" t="str">
        <f t="shared" si="12"/>
        <v>North CynonHF</v>
      </c>
      <c r="C305" s="48">
        <v>1.184032</v>
      </c>
      <c r="D305" s="48" t="s">
        <v>56</v>
      </c>
      <c r="E305" s="48" t="str">
        <f t="shared" si="13"/>
        <v>North CynonHF</v>
      </c>
      <c r="F305" s="48" t="str">
        <f t="shared" si="14"/>
        <v xml:space="preserve">North CynonHFCwm Taf Local Health Board                                                                          </v>
      </c>
      <c r="G305" s="48" t="s">
        <v>102</v>
      </c>
      <c r="H305" s="48">
        <v>2</v>
      </c>
      <c r="I305" s="48">
        <v>2</v>
      </c>
      <c r="O305" s="48">
        <v>2</v>
      </c>
      <c r="R305" s="48">
        <v>304</v>
      </c>
    </row>
    <row r="306" spans="1:18" x14ac:dyDescent="0.2">
      <c r="A306" s="48" t="s">
        <v>110</v>
      </c>
      <c r="B306" s="48" t="str">
        <f t="shared" si="12"/>
        <v>North Merthyr TydfilHF</v>
      </c>
      <c r="C306" s="48">
        <v>1.4581770000000001</v>
      </c>
      <c r="D306" s="48" t="s">
        <v>57</v>
      </c>
      <c r="E306" s="48" t="str">
        <f t="shared" si="13"/>
        <v>North Merthyr TydfilHF</v>
      </c>
      <c r="F306" s="48" t="str">
        <f t="shared" si="14"/>
        <v xml:space="preserve">North Merthyr TydfilHFCwm Taf Local Health Board                                                                          </v>
      </c>
      <c r="G306" s="48" t="s">
        <v>102</v>
      </c>
      <c r="H306" s="48">
        <v>2</v>
      </c>
      <c r="I306" s="48">
        <v>2</v>
      </c>
      <c r="J306" s="48">
        <v>2</v>
      </c>
      <c r="O306" s="48">
        <v>2</v>
      </c>
      <c r="R306" s="48">
        <v>305</v>
      </c>
    </row>
    <row r="307" spans="1:18" x14ac:dyDescent="0.2">
      <c r="A307" s="48" t="s">
        <v>110</v>
      </c>
      <c r="B307" s="48" t="str">
        <f t="shared" si="12"/>
        <v>North RhonddaHF</v>
      </c>
      <c r="C307" s="48">
        <v>-1.255034</v>
      </c>
      <c r="D307" s="48" t="s">
        <v>58</v>
      </c>
      <c r="E307" s="48" t="str">
        <f t="shared" si="13"/>
        <v>North RhonddaHF</v>
      </c>
      <c r="F307" s="48" t="str">
        <f t="shared" si="14"/>
        <v xml:space="preserve">North RhonddaHFCwm Taf Local Health Board                                                                          </v>
      </c>
      <c r="G307" s="48" t="s">
        <v>102</v>
      </c>
      <c r="H307" s="48">
        <v>2</v>
      </c>
      <c r="I307" s="48">
        <v>2</v>
      </c>
      <c r="O307" s="48">
        <v>2</v>
      </c>
      <c r="R307" s="48">
        <v>306</v>
      </c>
    </row>
    <row r="308" spans="1:18" x14ac:dyDescent="0.2">
      <c r="A308" s="48" t="s">
        <v>110</v>
      </c>
      <c r="B308" s="48" t="str">
        <f t="shared" si="12"/>
        <v>North Taf ElyHF</v>
      </c>
      <c r="C308" s="48">
        <v>-9.2777999999999999E-2</v>
      </c>
      <c r="D308" s="48" t="s">
        <v>59</v>
      </c>
      <c r="E308" s="48" t="str">
        <f t="shared" si="13"/>
        <v>North Taf ElyHF</v>
      </c>
      <c r="F308" s="48" t="str">
        <f t="shared" si="14"/>
        <v xml:space="preserve">North Taf ElyHFCwm Taf Local Health Board                                                                          </v>
      </c>
      <c r="G308" s="48" t="s">
        <v>102</v>
      </c>
      <c r="H308" s="48">
        <v>2</v>
      </c>
      <c r="I308" s="48">
        <v>2</v>
      </c>
      <c r="O308" s="48">
        <v>2</v>
      </c>
      <c r="R308" s="48">
        <v>307</v>
      </c>
    </row>
    <row r="309" spans="1:18" x14ac:dyDescent="0.2">
      <c r="A309" s="48" t="s">
        <v>110</v>
      </c>
      <c r="B309" s="48" t="str">
        <f t="shared" si="12"/>
        <v>South CynonHF</v>
      </c>
      <c r="C309" s="48">
        <v>2.6609759999999998</v>
      </c>
      <c r="D309" s="48" t="s">
        <v>60</v>
      </c>
      <c r="E309" s="48" t="str">
        <f t="shared" si="13"/>
        <v>South CynonHF</v>
      </c>
      <c r="F309" s="48" t="str">
        <f t="shared" si="14"/>
        <v xml:space="preserve">South CynonHFCwm Taf Local Health Board                                                                          </v>
      </c>
      <c r="G309" s="48" t="s">
        <v>102</v>
      </c>
      <c r="H309" s="48">
        <v>2</v>
      </c>
      <c r="I309" s="48">
        <v>2</v>
      </c>
      <c r="O309" s="48">
        <v>2</v>
      </c>
      <c r="R309" s="48">
        <v>308</v>
      </c>
    </row>
    <row r="310" spans="1:18" x14ac:dyDescent="0.2">
      <c r="A310" s="48" t="s">
        <v>110</v>
      </c>
      <c r="B310" s="48" t="str">
        <f t="shared" si="12"/>
        <v>South Merthyr TydfilHF</v>
      </c>
      <c r="C310" s="48">
        <v>-1.020705</v>
      </c>
      <c r="D310" s="48" t="s">
        <v>61</v>
      </c>
      <c r="E310" s="48" t="str">
        <f t="shared" si="13"/>
        <v>South Merthyr TydfilHF</v>
      </c>
      <c r="F310" s="48" t="str">
        <f t="shared" si="14"/>
        <v xml:space="preserve">South Merthyr TydfilHFCwm Taf Local Health Board                                                                          </v>
      </c>
      <c r="G310" s="48" t="s">
        <v>102</v>
      </c>
      <c r="H310" s="48">
        <v>2</v>
      </c>
      <c r="I310" s="48">
        <v>2</v>
      </c>
      <c r="O310" s="48">
        <v>2</v>
      </c>
      <c r="R310" s="48">
        <v>309</v>
      </c>
    </row>
    <row r="311" spans="1:18" x14ac:dyDescent="0.2">
      <c r="A311" s="48" t="s">
        <v>110</v>
      </c>
      <c r="B311" s="48" t="str">
        <f t="shared" si="12"/>
        <v>South RhonddaHF</v>
      </c>
      <c r="C311" s="48">
        <v>-0.32409480000000002</v>
      </c>
      <c r="D311" s="48" t="s">
        <v>62</v>
      </c>
      <c r="E311" s="48" t="str">
        <f t="shared" si="13"/>
        <v>South RhonddaHF</v>
      </c>
      <c r="F311" s="48" t="str">
        <f t="shared" si="14"/>
        <v xml:space="preserve">South RhonddaHFCwm Taf Local Health Board                                                                          </v>
      </c>
      <c r="G311" s="48" t="s">
        <v>102</v>
      </c>
      <c r="H311" s="48">
        <v>2</v>
      </c>
      <c r="I311" s="48">
        <v>2</v>
      </c>
      <c r="O311" s="48">
        <v>2</v>
      </c>
      <c r="R311" s="48">
        <v>310</v>
      </c>
    </row>
    <row r="312" spans="1:18" x14ac:dyDescent="0.2">
      <c r="A312" s="48" t="s">
        <v>110</v>
      </c>
      <c r="B312" s="48" t="str">
        <f t="shared" si="12"/>
        <v>South Taf ElyHF</v>
      </c>
      <c r="C312" s="48">
        <v>-1.2486759999999999</v>
      </c>
      <c r="D312" s="48" t="s">
        <v>63</v>
      </c>
      <c r="E312" s="48" t="str">
        <f t="shared" si="13"/>
        <v>South Taf ElyHF</v>
      </c>
      <c r="F312" s="48" t="str">
        <f t="shared" si="14"/>
        <v xml:space="preserve">South Taf ElyHFCwm Taf Local Health Board                                                                          </v>
      </c>
      <c r="G312" s="48" t="s">
        <v>102</v>
      </c>
      <c r="H312" s="48">
        <v>2</v>
      </c>
      <c r="I312" s="48">
        <v>2</v>
      </c>
      <c r="O312" s="48">
        <v>2</v>
      </c>
      <c r="R312" s="48">
        <v>311</v>
      </c>
    </row>
    <row r="313" spans="1:18" x14ac:dyDescent="0.2">
      <c r="A313" s="48" t="s">
        <v>110</v>
      </c>
      <c r="B313" s="48" t="str">
        <f t="shared" si="12"/>
        <v>Amman/GwendraethHF</v>
      </c>
      <c r="C313" s="48">
        <v>3.9012100000000001E-2</v>
      </c>
      <c r="D313" s="48" t="s">
        <v>64</v>
      </c>
      <c r="E313" s="48" t="str">
        <f t="shared" si="13"/>
        <v>Amman/GwendraethHF</v>
      </c>
      <c r="F313" s="48" t="str">
        <f t="shared" si="14"/>
        <v xml:space="preserve">Amman/GwendraethHFHywel Dda Local Health Board                                                                        </v>
      </c>
      <c r="G313" s="48" t="s">
        <v>103</v>
      </c>
      <c r="H313" s="48">
        <v>2</v>
      </c>
      <c r="P313" s="48">
        <v>2</v>
      </c>
      <c r="R313" s="48">
        <v>312</v>
      </c>
    </row>
    <row r="314" spans="1:18" x14ac:dyDescent="0.2">
      <c r="A314" s="48" t="s">
        <v>110</v>
      </c>
      <c r="B314" s="48" t="str">
        <f t="shared" si="12"/>
        <v>LlanelliHF</v>
      </c>
      <c r="C314" s="48">
        <v>-0.87516830000000001</v>
      </c>
      <c r="D314" s="48" t="s">
        <v>65</v>
      </c>
      <c r="E314" s="48" t="str">
        <f t="shared" si="13"/>
        <v>LlanelliHF</v>
      </c>
      <c r="F314" s="48" t="str">
        <f t="shared" si="14"/>
        <v xml:space="preserve">LlanelliHFHywel Dda Local Health Board                                                                        </v>
      </c>
      <c r="G314" s="48" t="s">
        <v>103</v>
      </c>
      <c r="H314" s="48">
        <v>2</v>
      </c>
      <c r="P314" s="48">
        <v>2</v>
      </c>
      <c r="R314" s="48">
        <v>313</v>
      </c>
    </row>
    <row r="315" spans="1:18" x14ac:dyDescent="0.2">
      <c r="A315" s="48" t="s">
        <v>110</v>
      </c>
      <c r="B315" s="48" t="str">
        <f t="shared" si="12"/>
        <v>North CeredigionHF</v>
      </c>
      <c r="C315" s="48">
        <v>0.93077120000000002</v>
      </c>
      <c r="D315" s="48" t="s">
        <v>66</v>
      </c>
      <c r="E315" s="48" t="str">
        <f t="shared" si="13"/>
        <v>North CeredigionHF</v>
      </c>
      <c r="F315" s="48" t="str">
        <f t="shared" si="14"/>
        <v xml:space="preserve">North CeredigionHFHywel Dda Local Health Board                                                                        </v>
      </c>
      <c r="G315" s="48" t="s">
        <v>103</v>
      </c>
      <c r="H315" s="48">
        <v>2</v>
      </c>
      <c r="P315" s="48">
        <v>2</v>
      </c>
      <c r="R315" s="48">
        <v>314</v>
      </c>
    </row>
    <row r="316" spans="1:18" x14ac:dyDescent="0.2">
      <c r="A316" s="48" t="s">
        <v>110</v>
      </c>
      <c r="B316" s="48" t="str">
        <f t="shared" si="12"/>
        <v>North PembrokeshireHF</v>
      </c>
      <c r="C316" s="48">
        <v>0.52594549999999995</v>
      </c>
      <c r="D316" s="48" t="s">
        <v>67</v>
      </c>
      <c r="E316" s="48" t="str">
        <f t="shared" si="13"/>
        <v>North PembrokeshireHF</v>
      </c>
      <c r="F316" s="48" t="str">
        <f t="shared" si="14"/>
        <v xml:space="preserve">North PembrokeshireHFHywel Dda Local Health Board                                                                        </v>
      </c>
      <c r="G316" s="48" t="s">
        <v>103</v>
      </c>
      <c r="H316" s="48">
        <v>2</v>
      </c>
      <c r="P316" s="48">
        <v>2</v>
      </c>
      <c r="R316" s="48">
        <v>315</v>
      </c>
    </row>
    <row r="317" spans="1:18" x14ac:dyDescent="0.2">
      <c r="A317" s="48" t="s">
        <v>110</v>
      </c>
      <c r="B317" s="48" t="str">
        <f t="shared" si="12"/>
        <v>South CeredigionHF</v>
      </c>
      <c r="C317" s="48">
        <v>-1.1467080000000001</v>
      </c>
      <c r="D317" s="48" t="s">
        <v>68</v>
      </c>
      <c r="E317" s="48" t="str">
        <f t="shared" si="13"/>
        <v>South CeredigionHF</v>
      </c>
      <c r="F317" s="48" t="str">
        <f t="shared" si="14"/>
        <v xml:space="preserve">South CeredigionHFHywel Dda Local Health Board                                                                        </v>
      </c>
      <c r="G317" s="48" t="s">
        <v>103</v>
      </c>
      <c r="H317" s="48">
        <v>2</v>
      </c>
      <c r="P317" s="48">
        <v>2</v>
      </c>
      <c r="R317" s="48">
        <v>316</v>
      </c>
    </row>
    <row r="318" spans="1:18" x14ac:dyDescent="0.2">
      <c r="A318" s="48" t="s">
        <v>110</v>
      </c>
      <c r="B318" s="48" t="str">
        <f t="shared" si="12"/>
        <v>South PembrokeshireHF</v>
      </c>
      <c r="C318" s="48">
        <v>-0.73617429999999995</v>
      </c>
      <c r="D318" s="48" t="s">
        <v>69</v>
      </c>
      <c r="E318" s="48" t="str">
        <f t="shared" si="13"/>
        <v>South PembrokeshireHF</v>
      </c>
      <c r="F318" s="48" t="str">
        <f t="shared" si="14"/>
        <v xml:space="preserve">South PembrokeshireHFHywel Dda Local Health Board                                                                        </v>
      </c>
      <c r="G318" s="48" t="s">
        <v>103</v>
      </c>
      <c r="H318" s="48">
        <v>2</v>
      </c>
      <c r="P318" s="48">
        <v>2</v>
      </c>
      <c r="R318" s="48">
        <v>317</v>
      </c>
    </row>
    <row r="319" spans="1:18" x14ac:dyDescent="0.2">
      <c r="A319" s="48" t="s">
        <v>110</v>
      </c>
      <c r="B319" s="48" t="str">
        <f t="shared" si="12"/>
        <v>Taf / Teifi / TywiHF</v>
      </c>
      <c r="C319" s="48">
        <v>-0.8555005</v>
      </c>
      <c r="D319" s="48" t="s">
        <v>70</v>
      </c>
      <c r="E319" s="48" t="str">
        <f t="shared" si="13"/>
        <v>Taf / Teifi / TywiHF</v>
      </c>
      <c r="F319" s="48" t="str">
        <f t="shared" si="14"/>
        <v xml:space="preserve">Taf / Teifi / TywiHFHywel Dda Local Health Board                                                                        </v>
      </c>
      <c r="G319" s="48" t="s">
        <v>103</v>
      </c>
      <c r="H319" s="48">
        <v>2</v>
      </c>
      <c r="P319" s="48">
        <v>2</v>
      </c>
      <c r="R319" s="48">
        <v>318</v>
      </c>
    </row>
    <row r="320" spans="1:18" x14ac:dyDescent="0.2">
      <c r="A320" s="48" t="s">
        <v>110</v>
      </c>
      <c r="B320" s="48" t="str">
        <f t="shared" si="12"/>
        <v>Mid PowysHF</v>
      </c>
      <c r="C320" s="48">
        <v>-0.4959113</v>
      </c>
      <c r="D320" s="48" t="s">
        <v>71</v>
      </c>
      <c r="E320" s="48" t="str">
        <f t="shared" si="13"/>
        <v>Mid PowysHF</v>
      </c>
      <c r="F320" s="48" t="str">
        <f t="shared" si="14"/>
        <v xml:space="preserve">Mid PowysHFPowys Teaching Local Health Board                                                                   </v>
      </c>
      <c r="G320" s="48" t="s">
        <v>104</v>
      </c>
      <c r="H320" s="48">
        <v>2</v>
      </c>
      <c r="Q320" s="48">
        <v>2</v>
      </c>
      <c r="R320" s="48">
        <v>319</v>
      </c>
    </row>
    <row r="321" spans="1:18" x14ac:dyDescent="0.2">
      <c r="A321" s="48" t="s">
        <v>110</v>
      </c>
      <c r="B321" s="48" t="str">
        <f t="shared" si="12"/>
        <v>North PowysHF</v>
      </c>
      <c r="C321" s="48">
        <v>-1.9512320000000001</v>
      </c>
      <c r="D321" s="48" t="s">
        <v>72</v>
      </c>
      <c r="E321" s="48" t="str">
        <f t="shared" si="13"/>
        <v>North PowysHF</v>
      </c>
      <c r="F321" s="48" t="str">
        <f t="shared" si="14"/>
        <v xml:space="preserve">North PowysHFPowys Teaching Local Health Board                                                                   </v>
      </c>
      <c r="G321" s="48" t="s">
        <v>104</v>
      </c>
      <c r="H321" s="48">
        <v>2</v>
      </c>
      <c r="Q321" s="48">
        <v>2</v>
      </c>
      <c r="R321" s="48">
        <v>320</v>
      </c>
    </row>
    <row r="322" spans="1:18" x14ac:dyDescent="0.2">
      <c r="A322" s="48" t="s">
        <v>110</v>
      </c>
      <c r="B322" s="48" t="str">
        <f t="shared" si="12"/>
        <v>South PowysHF</v>
      </c>
      <c r="C322" s="48">
        <v>0.54355960000000003</v>
      </c>
      <c r="D322" s="48" t="s">
        <v>73</v>
      </c>
      <c r="E322" s="48" t="str">
        <f t="shared" si="13"/>
        <v>South PowysHF</v>
      </c>
      <c r="F322" s="48" t="str">
        <f t="shared" si="14"/>
        <v xml:space="preserve">South PowysHFPowys Teaching Local Health Board                                                                   </v>
      </c>
      <c r="G322" s="48" t="s">
        <v>104</v>
      </c>
      <c r="H322" s="48">
        <v>2</v>
      </c>
      <c r="Q322" s="48">
        <v>2</v>
      </c>
      <c r="R322" s="48">
        <v>321</v>
      </c>
    </row>
    <row r="323" spans="1:18" x14ac:dyDescent="0.2">
      <c r="A323" s="48" t="s">
        <v>109</v>
      </c>
      <c r="B323" s="48" t="str">
        <f t="shared" si="12"/>
        <v>AfanEpilepsy</v>
      </c>
      <c r="C323" s="48">
        <v>1.4029180000000001</v>
      </c>
      <c r="D323" s="48" t="s">
        <v>10</v>
      </c>
      <c r="E323" s="48" t="str">
        <f t="shared" si="13"/>
        <v>AfanEpilepsy</v>
      </c>
      <c r="F323" s="48" t="str">
        <f t="shared" si="14"/>
        <v xml:space="preserve">AfanEpilepsyAbertawe Bro Morgannwg University Local Health Board                                                </v>
      </c>
      <c r="G323" s="48" t="s">
        <v>97</v>
      </c>
      <c r="H323" s="48">
        <v>4</v>
      </c>
      <c r="K323" s="48">
        <v>4</v>
      </c>
      <c r="R323" s="48">
        <v>322</v>
      </c>
    </row>
    <row r="324" spans="1:18" x14ac:dyDescent="0.2">
      <c r="A324" s="48" t="s">
        <v>109</v>
      </c>
      <c r="B324" s="48" t="str">
        <f t="shared" ref="B324:B387" si="15">D324&amp;A324</f>
        <v>BayHealthEpilepsy</v>
      </c>
      <c r="C324" s="48">
        <v>-1.8952150000000001</v>
      </c>
      <c r="D324" s="48" t="s">
        <v>11</v>
      </c>
      <c r="E324" s="48" t="str">
        <f t="shared" ref="E324:E387" si="16">D324&amp;A324</f>
        <v>BayHealthEpilepsy</v>
      </c>
      <c r="F324" s="48" t="str">
        <f t="shared" ref="F324:F387" si="17">E324&amp;G324</f>
        <v xml:space="preserve">BayHealthEpilepsyAbertawe Bro Morgannwg University Local Health Board                                                </v>
      </c>
      <c r="G324" s="48" t="s">
        <v>97</v>
      </c>
      <c r="H324" s="48">
        <v>4</v>
      </c>
      <c r="K324" s="48">
        <v>4</v>
      </c>
      <c r="R324" s="48">
        <v>323</v>
      </c>
    </row>
    <row r="325" spans="1:18" x14ac:dyDescent="0.2">
      <c r="A325" s="48" t="s">
        <v>109</v>
      </c>
      <c r="B325" s="48" t="str">
        <f t="shared" si="15"/>
        <v>Bridgend East NetworkEpilepsy</v>
      </c>
      <c r="C325" s="48">
        <v>-0.95328179999999996</v>
      </c>
      <c r="D325" s="48" t="s">
        <v>12</v>
      </c>
      <c r="E325" s="48" t="str">
        <f t="shared" si="16"/>
        <v>Bridgend East NetworkEpilepsy</v>
      </c>
      <c r="F325" s="48" t="str">
        <f t="shared" si="17"/>
        <v xml:space="preserve">Bridgend East NetworkEpilepsyAbertawe Bro Morgannwg University Local Health Board                                                </v>
      </c>
      <c r="G325" s="48" t="s">
        <v>97</v>
      </c>
      <c r="H325" s="48">
        <v>4</v>
      </c>
      <c r="K325" s="48">
        <v>4</v>
      </c>
      <c r="R325" s="48">
        <v>324</v>
      </c>
    </row>
    <row r="326" spans="1:18" x14ac:dyDescent="0.2">
      <c r="A326" s="48" t="s">
        <v>109</v>
      </c>
      <c r="B326" s="48" t="str">
        <f t="shared" si="15"/>
        <v>Bridgend North NetworkEpilepsy</v>
      </c>
      <c r="C326" s="48">
        <v>1.6124879999999999</v>
      </c>
      <c r="D326" s="48" t="s">
        <v>13</v>
      </c>
      <c r="E326" s="48" t="str">
        <f t="shared" si="16"/>
        <v>Bridgend North NetworkEpilepsy</v>
      </c>
      <c r="F326" s="48" t="str">
        <f t="shared" si="17"/>
        <v xml:space="preserve">Bridgend North NetworkEpilepsyAbertawe Bro Morgannwg University Local Health Board                                                </v>
      </c>
      <c r="G326" s="48" t="s">
        <v>97</v>
      </c>
      <c r="H326" s="48">
        <v>4</v>
      </c>
      <c r="K326" s="48">
        <v>4</v>
      </c>
      <c r="R326" s="48">
        <v>325</v>
      </c>
    </row>
    <row r="327" spans="1:18" x14ac:dyDescent="0.2">
      <c r="A327" s="48" t="s">
        <v>109</v>
      </c>
      <c r="B327" s="48" t="str">
        <f t="shared" si="15"/>
        <v>Bridgend West NetworkEpilepsy</v>
      </c>
      <c r="C327" s="48">
        <v>-5.3271699999999998E-2</v>
      </c>
      <c r="D327" s="48" t="s">
        <v>14</v>
      </c>
      <c r="E327" s="48" t="str">
        <f t="shared" si="16"/>
        <v>Bridgend West NetworkEpilepsy</v>
      </c>
      <c r="F327" s="48" t="str">
        <f t="shared" si="17"/>
        <v xml:space="preserve">Bridgend West NetworkEpilepsyAbertawe Bro Morgannwg University Local Health Board                                                </v>
      </c>
      <c r="G327" s="48" t="s">
        <v>97</v>
      </c>
      <c r="H327" s="48">
        <v>4</v>
      </c>
      <c r="K327" s="48">
        <v>4</v>
      </c>
      <c r="R327" s="48">
        <v>326</v>
      </c>
    </row>
    <row r="328" spans="1:18" x14ac:dyDescent="0.2">
      <c r="A328" s="48" t="s">
        <v>109</v>
      </c>
      <c r="B328" s="48" t="str">
        <f t="shared" si="15"/>
        <v>CityHealthEpilepsy</v>
      </c>
      <c r="C328" s="48">
        <v>-0.1350971</v>
      </c>
      <c r="D328" s="48" t="s">
        <v>15</v>
      </c>
      <c r="E328" s="48" t="str">
        <f t="shared" si="16"/>
        <v>CityHealthEpilepsy</v>
      </c>
      <c r="F328" s="48" t="str">
        <f t="shared" si="17"/>
        <v xml:space="preserve">CityHealthEpilepsyAbertawe Bro Morgannwg University Local Health Board                                                </v>
      </c>
      <c r="G328" s="48" t="s">
        <v>97</v>
      </c>
      <c r="H328" s="48">
        <v>4</v>
      </c>
      <c r="K328" s="48">
        <v>4</v>
      </c>
      <c r="R328" s="48">
        <v>327</v>
      </c>
    </row>
    <row r="329" spans="1:18" x14ac:dyDescent="0.2">
      <c r="A329" s="48" t="s">
        <v>109</v>
      </c>
      <c r="B329" s="48" t="str">
        <f t="shared" si="15"/>
        <v>CwmtaweEpilepsy</v>
      </c>
      <c r="C329" s="48">
        <v>1.148236</v>
      </c>
      <c r="D329" s="48" t="s">
        <v>16</v>
      </c>
      <c r="E329" s="48" t="str">
        <f t="shared" si="16"/>
        <v>CwmtaweEpilepsy</v>
      </c>
      <c r="F329" s="48" t="str">
        <f t="shared" si="17"/>
        <v xml:space="preserve">CwmtaweEpilepsyAbertawe Bro Morgannwg University Local Health Board                                                </v>
      </c>
      <c r="G329" s="48" t="s">
        <v>97</v>
      </c>
      <c r="H329" s="48">
        <v>4</v>
      </c>
      <c r="K329" s="48">
        <v>4</v>
      </c>
      <c r="R329" s="48">
        <v>328</v>
      </c>
    </row>
    <row r="330" spans="1:18" x14ac:dyDescent="0.2">
      <c r="A330" s="48" t="s">
        <v>109</v>
      </c>
      <c r="B330" s="48" t="str">
        <f t="shared" si="15"/>
        <v>LlwchwrEpilepsy</v>
      </c>
      <c r="C330" s="48">
        <v>0.70604630000000002</v>
      </c>
      <c r="D330" s="48" t="s">
        <v>17</v>
      </c>
      <c r="E330" s="48" t="str">
        <f t="shared" si="16"/>
        <v>LlwchwrEpilepsy</v>
      </c>
      <c r="F330" s="48" t="str">
        <f t="shared" si="17"/>
        <v xml:space="preserve">LlwchwrEpilepsyAbertawe Bro Morgannwg University Local Health Board                                                </v>
      </c>
      <c r="G330" s="48" t="s">
        <v>97</v>
      </c>
      <c r="H330" s="48">
        <v>4</v>
      </c>
      <c r="K330" s="48">
        <v>4</v>
      </c>
      <c r="R330" s="48">
        <v>329</v>
      </c>
    </row>
    <row r="331" spans="1:18" x14ac:dyDescent="0.2">
      <c r="A331" s="48" t="s">
        <v>109</v>
      </c>
      <c r="B331" s="48" t="str">
        <f t="shared" si="15"/>
        <v>NeathEpilepsy</v>
      </c>
      <c r="C331" s="48">
        <v>0.83535680000000001</v>
      </c>
      <c r="D331" s="48" t="s">
        <v>18</v>
      </c>
      <c r="E331" s="48" t="str">
        <f t="shared" si="16"/>
        <v>NeathEpilepsy</v>
      </c>
      <c r="F331" s="48" t="str">
        <f t="shared" si="17"/>
        <v xml:space="preserve">NeathEpilepsyAbertawe Bro Morgannwg University Local Health Board                                                </v>
      </c>
      <c r="G331" s="48" t="s">
        <v>97</v>
      </c>
      <c r="H331" s="48">
        <v>4</v>
      </c>
      <c r="K331" s="48">
        <v>4</v>
      </c>
      <c r="R331" s="48">
        <v>330</v>
      </c>
    </row>
    <row r="332" spans="1:18" x14ac:dyDescent="0.2">
      <c r="A332" s="48" t="s">
        <v>109</v>
      </c>
      <c r="B332" s="48" t="str">
        <f t="shared" si="15"/>
        <v>PenderiEpilepsy</v>
      </c>
      <c r="C332" s="48">
        <v>1.3969499999999999</v>
      </c>
      <c r="D332" s="48" t="s">
        <v>19</v>
      </c>
      <c r="E332" s="48" t="str">
        <f t="shared" si="16"/>
        <v>PenderiEpilepsy</v>
      </c>
      <c r="F332" s="48" t="str">
        <f t="shared" si="17"/>
        <v xml:space="preserve">PenderiEpilepsyAbertawe Bro Morgannwg University Local Health Board                                                </v>
      </c>
      <c r="G332" s="48" t="s">
        <v>97</v>
      </c>
      <c r="H332" s="48">
        <v>4</v>
      </c>
      <c r="K332" s="48">
        <v>4</v>
      </c>
      <c r="R332" s="48">
        <v>331</v>
      </c>
    </row>
    <row r="333" spans="1:18" x14ac:dyDescent="0.2">
      <c r="A333" s="48" t="s">
        <v>109</v>
      </c>
      <c r="B333" s="48" t="str">
        <f t="shared" si="15"/>
        <v>Upper ValleysEpilepsy</v>
      </c>
      <c r="C333" s="48">
        <v>0.383216</v>
      </c>
      <c r="D333" s="48" t="s">
        <v>20</v>
      </c>
      <c r="E333" s="48" t="str">
        <f t="shared" si="16"/>
        <v>Upper ValleysEpilepsy</v>
      </c>
      <c r="F333" s="48" t="str">
        <f t="shared" si="17"/>
        <v xml:space="preserve">Upper ValleysEpilepsyAbertawe Bro Morgannwg University Local Health Board                                                </v>
      </c>
      <c r="G333" s="48" t="s">
        <v>97</v>
      </c>
      <c r="H333" s="48">
        <v>4</v>
      </c>
      <c r="K333" s="48">
        <v>4</v>
      </c>
      <c r="R333" s="48">
        <v>332</v>
      </c>
    </row>
    <row r="334" spans="1:18" x14ac:dyDescent="0.2">
      <c r="A334" s="48" t="s">
        <v>109</v>
      </c>
      <c r="B334" s="48" t="str">
        <f t="shared" si="15"/>
        <v>Blaenau Gwent EastEpilepsy</v>
      </c>
      <c r="C334" s="48">
        <v>0.28847</v>
      </c>
      <c r="D334" s="48" t="s">
        <v>21</v>
      </c>
      <c r="E334" s="48" t="str">
        <f t="shared" si="16"/>
        <v>Blaenau Gwent EastEpilepsy</v>
      </c>
      <c r="F334" s="48" t="str">
        <f t="shared" si="17"/>
        <v xml:space="preserve">Blaenau Gwent EastEpilepsyAneurin Bevan Local Health Board                                                                    </v>
      </c>
      <c r="G334" s="48" t="s">
        <v>99</v>
      </c>
      <c r="H334" s="48">
        <v>4</v>
      </c>
      <c r="L334" s="48">
        <v>4</v>
      </c>
      <c r="R334" s="48">
        <v>333</v>
      </c>
    </row>
    <row r="335" spans="1:18" x14ac:dyDescent="0.2">
      <c r="A335" s="48" t="s">
        <v>109</v>
      </c>
      <c r="B335" s="48" t="str">
        <f t="shared" si="15"/>
        <v>Blaenau Gwent WestEpilepsy</v>
      </c>
      <c r="C335" s="48">
        <v>1.0575429999999999</v>
      </c>
      <c r="D335" s="48" t="s">
        <v>22</v>
      </c>
      <c r="E335" s="48" t="str">
        <f t="shared" si="16"/>
        <v>Blaenau Gwent WestEpilepsy</v>
      </c>
      <c r="F335" s="48" t="str">
        <f t="shared" si="17"/>
        <v xml:space="preserve">Blaenau Gwent WestEpilepsyAneurin Bevan Local Health Board                                                                    </v>
      </c>
      <c r="G335" s="48" t="s">
        <v>99</v>
      </c>
      <c r="H335" s="48">
        <v>4</v>
      </c>
      <c r="L335" s="48">
        <v>4</v>
      </c>
      <c r="R335" s="48">
        <v>334</v>
      </c>
    </row>
    <row r="336" spans="1:18" x14ac:dyDescent="0.2">
      <c r="A336" s="48" t="s">
        <v>109</v>
      </c>
      <c r="B336" s="48" t="str">
        <f t="shared" si="15"/>
        <v>Caerphilly EastEpilepsy</v>
      </c>
      <c r="C336" s="48">
        <v>0.16978389999999999</v>
      </c>
      <c r="D336" s="48" t="s">
        <v>23</v>
      </c>
      <c r="E336" s="48" t="str">
        <f t="shared" si="16"/>
        <v>Caerphilly EastEpilepsy</v>
      </c>
      <c r="F336" s="48" t="str">
        <f t="shared" si="17"/>
        <v xml:space="preserve">Caerphilly EastEpilepsyAneurin Bevan Local Health Board                                                                    </v>
      </c>
      <c r="G336" s="48" t="s">
        <v>99</v>
      </c>
      <c r="H336" s="48">
        <v>4</v>
      </c>
      <c r="L336" s="48">
        <v>4</v>
      </c>
      <c r="R336" s="48">
        <v>335</v>
      </c>
    </row>
    <row r="337" spans="1:18" x14ac:dyDescent="0.2">
      <c r="A337" s="48" t="s">
        <v>109</v>
      </c>
      <c r="B337" s="48" t="str">
        <f t="shared" si="15"/>
        <v>Caerphilly NorthEpilepsy</v>
      </c>
      <c r="C337" s="48">
        <v>1.0268699999999999</v>
      </c>
      <c r="D337" s="53" t="s">
        <v>24</v>
      </c>
      <c r="E337" s="48" t="str">
        <f t="shared" si="16"/>
        <v>Caerphilly NorthEpilepsy</v>
      </c>
      <c r="F337" s="48" t="str">
        <f t="shared" si="17"/>
        <v xml:space="preserve">Caerphilly NorthEpilepsyAneurin Bevan Local Health Board                                                                    </v>
      </c>
      <c r="G337" s="48" t="s">
        <v>99</v>
      </c>
      <c r="H337" s="48">
        <v>4</v>
      </c>
      <c r="L337" s="48">
        <v>4</v>
      </c>
      <c r="R337" s="48">
        <v>336</v>
      </c>
    </row>
    <row r="338" spans="1:18" x14ac:dyDescent="0.2">
      <c r="A338" s="48" t="s">
        <v>109</v>
      </c>
      <c r="B338" s="48" t="str">
        <f t="shared" si="15"/>
        <v>Caerphilly SouthEpilepsy</v>
      </c>
      <c r="C338" s="48">
        <v>-1.32832E-2</v>
      </c>
      <c r="D338" s="48" t="s">
        <v>25</v>
      </c>
      <c r="E338" s="48" t="str">
        <f t="shared" si="16"/>
        <v>Caerphilly SouthEpilepsy</v>
      </c>
      <c r="F338" s="48" t="str">
        <f t="shared" si="17"/>
        <v xml:space="preserve">Caerphilly SouthEpilepsyAneurin Bevan Local Health Board                                                                    </v>
      </c>
      <c r="G338" s="48" t="s">
        <v>99</v>
      </c>
      <c r="H338" s="48">
        <v>4</v>
      </c>
      <c r="L338" s="48">
        <v>4</v>
      </c>
      <c r="R338" s="48">
        <v>337</v>
      </c>
    </row>
    <row r="339" spans="1:18" x14ac:dyDescent="0.2">
      <c r="A339" s="48" t="s">
        <v>109</v>
      </c>
      <c r="B339" s="48" t="str">
        <f t="shared" si="15"/>
        <v>Monmouthshire NorthEpilepsy</v>
      </c>
      <c r="C339" s="48">
        <v>-1.138053</v>
      </c>
      <c r="D339" s="48" t="s">
        <v>26</v>
      </c>
      <c r="E339" s="48" t="str">
        <f t="shared" si="16"/>
        <v>Monmouthshire NorthEpilepsy</v>
      </c>
      <c r="F339" s="48" t="str">
        <f t="shared" si="17"/>
        <v xml:space="preserve">Monmouthshire NorthEpilepsyAneurin Bevan Local Health Board                                                                    </v>
      </c>
      <c r="G339" s="48" t="s">
        <v>99</v>
      </c>
      <c r="H339" s="48">
        <v>4</v>
      </c>
      <c r="L339" s="48">
        <v>4</v>
      </c>
      <c r="R339" s="48">
        <v>338</v>
      </c>
    </row>
    <row r="340" spans="1:18" x14ac:dyDescent="0.2">
      <c r="A340" s="48" t="s">
        <v>109</v>
      </c>
      <c r="B340" s="48" t="str">
        <f t="shared" si="15"/>
        <v>Monmouthshire SouthEpilepsy</v>
      </c>
      <c r="C340" s="48">
        <v>-1.848117</v>
      </c>
      <c r="D340" s="48" t="s">
        <v>27</v>
      </c>
      <c r="E340" s="48" t="str">
        <f t="shared" si="16"/>
        <v>Monmouthshire SouthEpilepsy</v>
      </c>
      <c r="F340" s="48" t="str">
        <f t="shared" si="17"/>
        <v xml:space="preserve">Monmouthshire SouthEpilepsyAneurin Bevan Local Health Board                                                                    </v>
      </c>
      <c r="G340" s="48" t="s">
        <v>99</v>
      </c>
      <c r="H340" s="48">
        <v>4</v>
      </c>
      <c r="L340" s="48">
        <v>4</v>
      </c>
      <c r="R340" s="48">
        <v>339</v>
      </c>
    </row>
    <row r="341" spans="1:18" x14ac:dyDescent="0.2">
      <c r="A341" s="48" t="s">
        <v>109</v>
      </c>
      <c r="B341" s="48" t="str">
        <f t="shared" si="15"/>
        <v>Newport CentralEpilepsy</v>
      </c>
      <c r="C341" s="48">
        <v>-0.42289359999999998</v>
      </c>
      <c r="D341" s="48" t="s">
        <v>28</v>
      </c>
      <c r="E341" s="48" t="str">
        <f t="shared" si="16"/>
        <v>Newport CentralEpilepsy</v>
      </c>
      <c r="F341" s="48" t="str">
        <f t="shared" si="17"/>
        <v xml:space="preserve">Newport CentralEpilepsyAneurin Bevan Local Health Board                                                                    </v>
      </c>
      <c r="G341" s="48" t="s">
        <v>99</v>
      </c>
      <c r="H341" s="48">
        <v>4</v>
      </c>
      <c r="L341" s="48">
        <v>4</v>
      </c>
      <c r="R341" s="48">
        <v>340</v>
      </c>
    </row>
    <row r="342" spans="1:18" x14ac:dyDescent="0.2">
      <c r="A342" s="48" t="s">
        <v>109</v>
      </c>
      <c r="B342" s="48" t="str">
        <f t="shared" si="15"/>
        <v>Newport EastEpilepsy</v>
      </c>
      <c r="C342" s="48">
        <v>-1.3269400000000001E-2</v>
      </c>
      <c r="D342" s="48" t="s">
        <v>29</v>
      </c>
      <c r="E342" s="48" t="str">
        <f t="shared" si="16"/>
        <v>Newport EastEpilepsy</v>
      </c>
      <c r="F342" s="48" t="str">
        <f t="shared" si="17"/>
        <v xml:space="preserve">Newport EastEpilepsyAneurin Bevan Local Health Board                                                                    </v>
      </c>
      <c r="G342" s="48" t="s">
        <v>99</v>
      </c>
      <c r="H342" s="48">
        <v>4</v>
      </c>
      <c r="L342" s="48">
        <v>4</v>
      </c>
      <c r="R342" s="48">
        <v>341</v>
      </c>
    </row>
    <row r="343" spans="1:18" x14ac:dyDescent="0.2">
      <c r="A343" s="48" t="s">
        <v>109</v>
      </c>
      <c r="B343" s="48" t="str">
        <f t="shared" si="15"/>
        <v>Newport WestEpilepsy</v>
      </c>
      <c r="C343" s="48">
        <v>0.2765822</v>
      </c>
      <c r="D343" s="48" t="s">
        <v>30</v>
      </c>
      <c r="E343" s="48" t="str">
        <f t="shared" si="16"/>
        <v>Newport WestEpilepsy</v>
      </c>
      <c r="F343" s="48" t="str">
        <f t="shared" si="17"/>
        <v xml:space="preserve">Newport WestEpilepsyAneurin Bevan Local Health Board                                                                    </v>
      </c>
      <c r="G343" s="48" t="s">
        <v>99</v>
      </c>
      <c r="H343" s="48">
        <v>4</v>
      </c>
      <c r="L343" s="48">
        <v>4</v>
      </c>
      <c r="R343" s="48">
        <v>342</v>
      </c>
    </row>
    <row r="344" spans="1:18" x14ac:dyDescent="0.2">
      <c r="A344" s="48" t="s">
        <v>109</v>
      </c>
      <c r="B344" s="48" t="str">
        <f t="shared" si="15"/>
        <v>Torfaen NorthEpilepsy</v>
      </c>
      <c r="C344" s="48">
        <v>0.2703778</v>
      </c>
      <c r="D344" s="48" t="s">
        <v>31</v>
      </c>
      <c r="E344" s="48" t="str">
        <f t="shared" si="16"/>
        <v>Torfaen NorthEpilepsy</v>
      </c>
      <c r="F344" s="48" t="str">
        <f t="shared" si="17"/>
        <v xml:space="preserve">Torfaen NorthEpilepsyAneurin Bevan Local Health Board                                                                    </v>
      </c>
      <c r="G344" s="48" t="s">
        <v>99</v>
      </c>
      <c r="H344" s="48">
        <v>4</v>
      </c>
      <c r="L344" s="48">
        <v>4</v>
      </c>
      <c r="R344" s="48">
        <v>343</v>
      </c>
    </row>
    <row r="345" spans="1:18" x14ac:dyDescent="0.2">
      <c r="A345" s="48" t="s">
        <v>109</v>
      </c>
      <c r="B345" s="48" t="str">
        <f t="shared" si="15"/>
        <v>Torfaen SouthEpilepsy</v>
      </c>
      <c r="C345" s="48">
        <v>1.070514</v>
      </c>
      <c r="D345" s="48" t="s">
        <v>32</v>
      </c>
      <c r="E345" s="48" t="str">
        <f t="shared" si="16"/>
        <v>Torfaen SouthEpilepsy</v>
      </c>
      <c r="F345" s="48" t="str">
        <f t="shared" si="17"/>
        <v xml:space="preserve">Torfaen SouthEpilepsyAneurin Bevan Local Health Board                                                                    </v>
      </c>
      <c r="G345" s="48" t="s">
        <v>99</v>
      </c>
      <c r="H345" s="48">
        <v>4</v>
      </c>
      <c r="L345" s="48">
        <v>4</v>
      </c>
      <c r="R345" s="48">
        <v>344</v>
      </c>
    </row>
    <row r="346" spans="1:18" x14ac:dyDescent="0.2">
      <c r="A346" s="48" t="s">
        <v>109</v>
      </c>
      <c r="B346" s="48" t="str">
        <f t="shared" si="15"/>
        <v>AngleseyEpilepsy</v>
      </c>
      <c r="C346" s="48">
        <v>-0.73824239999999997</v>
      </c>
      <c r="D346" s="48" t="s">
        <v>33</v>
      </c>
      <c r="E346" s="48" t="str">
        <f t="shared" si="16"/>
        <v>AngleseyEpilepsy</v>
      </c>
      <c r="F346" s="48" t="str">
        <f t="shared" si="17"/>
        <v xml:space="preserve">AngleseyEpilepsyBetsi Cadwaladr University Local Health Board                                                       </v>
      </c>
      <c r="G346" s="48" t="s">
        <v>100</v>
      </c>
      <c r="H346" s="48">
        <v>4</v>
      </c>
      <c r="M346" s="48">
        <v>4</v>
      </c>
      <c r="R346" s="48">
        <v>345</v>
      </c>
    </row>
    <row r="347" spans="1:18" x14ac:dyDescent="0.2">
      <c r="A347" s="48" t="s">
        <v>109</v>
      </c>
      <c r="B347" s="48" t="str">
        <f t="shared" si="15"/>
        <v>ArfonEpilepsy</v>
      </c>
      <c r="C347" s="48">
        <v>-0.69819339999999996</v>
      </c>
      <c r="D347" s="48" t="s">
        <v>34</v>
      </c>
      <c r="E347" s="48" t="str">
        <f t="shared" si="16"/>
        <v>ArfonEpilepsy</v>
      </c>
      <c r="F347" s="48" t="str">
        <f t="shared" si="17"/>
        <v xml:space="preserve">ArfonEpilepsyBetsi Cadwaladr University Local Health Board                                                       </v>
      </c>
      <c r="G347" s="48" t="s">
        <v>100</v>
      </c>
      <c r="H347" s="48">
        <v>4</v>
      </c>
      <c r="M347" s="48">
        <v>4</v>
      </c>
      <c r="R347" s="48">
        <v>346</v>
      </c>
    </row>
    <row r="348" spans="1:18" x14ac:dyDescent="0.2">
      <c r="A348" s="48" t="s">
        <v>109</v>
      </c>
      <c r="B348" s="48" t="str">
        <f t="shared" si="15"/>
        <v>Central &amp; South DenbighshireEpilepsy</v>
      </c>
      <c r="C348" s="48">
        <v>-0.26845619999999998</v>
      </c>
      <c r="D348" s="48" t="s">
        <v>35</v>
      </c>
      <c r="E348" s="48" t="str">
        <f t="shared" si="16"/>
        <v>Central &amp; South DenbighshireEpilepsy</v>
      </c>
      <c r="F348" s="48" t="str">
        <f t="shared" si="17"/>
        <v xml:space="preserve">Central &amp; South DenbighshireEpilepsyBetsi Cadwaladr University Local Health Board                                                       </v>
      </c>
      <c r="G348" s="48" t="s">
        <v>100</v>
      </c>
      <c r="H348" s="48">
        <v>4</v>
      </c>
      <c r="M348" s="48">
        <v>4</v>
      </c>
      <c r="R348" s="48">
        <v>347</v>
      </c>
    </row>
    <row r="349" spans="1:18" x14ac:dyDescent="0.2">
      <c r="A349" s="48" t="s">
        <v>109</v>
      </c>
      <c r="B349" s="48" t="str">
        <f t="shared" si="15"/>
        <v>Conwy EastEpilepsy</v>
      </c>
      <c r="C349" s="48">
        <v>0.44471129999999998</v>
      </c>
      <c r="D349" s="48" t="s">
        <v>36</v>
      </c>
      <c r="E349" s="48" t="str">
        <f t="shared" si="16"/>
        <v>Conwy EastEpilepsy</v>
      </c>
      <c r="F349" s="48" t="str">
        <f t="shared" si="17"/>
        <v xml:space="preserve">Conwy EastEpilepsyBetsi Cadwaladr University Local Health Board                                                       </v>
      </c>
      <c r="G349" s="48" t="s">
        <v>100</v>
      </c>
      <c r="H349" s="48">
        <v>4</v>
      </c>
      <c r="M349" s="48">
        <v>4</v>
      </c>
      <c r="R349" s="48">
        <v>348</v>
      </c>
    </row>
    <row r="350" spans="1:18" x14ac:dyDescent="0.2">
      <c r="A350" s="48" t="s">
        <v>109</v>
      </c>
      <c r="B350" s="48" t="str">
        <f t="shared" si="15"/>
        <v>Conwy WestEpilepsy</v>
      </c>
      <c r="C350" s="48">
        <v>-0.23848759999999999</v>
      </c>
      <c r="D350" s="48" t="s">
        <v>37</v>
      </c>
      <c r="E350" s="48" t="str">
        <f t="shared" si="16"/>
        <v>Conwy WestEpilepsy</v>
      </c>
      <c r="F350" s="48" t="str">
        <f t="shared" si="17"/>
        <v xml:space="preserve">Conwy WestEpilepsyBetsi Cadwaladr University Local Health Board                                                       </v>
      </c>
      <c r="G350" s="48" t="s">
        <v>100</v>
      </c>
      <c r="H350" s="48">
        <v>4</v>
      </c>
      <c r="M350" s="48">
        <v>4</v>
      </c>
      <c r="R350" s="48">
        <v>349</v>
      </c>
    </row>
    <row r="351" spans="1:18" x14ac:dyDescent="0.2">
      <c r="A351" s="48" t="s">
        <v>109</v>
      </c>
      <c r="B351" s="48" t="str">
        <f t="shared" si="15"/>
        <v>Deeside, Hawarden &amp; SaltneyEpilepsy</v>
      </c>
      <c r="C351" s="48">
        <v>-0.96750239999999998</v>
      </c>
      <c r="D351" s="48" t="s">
        <v>38</v>
      </c>
      <c r="E351" s="48" t="str">
        <f t="shared" si="16"/>
        <v>Deeside, Hawarden &amp; SaltneyEpilepsy</v>
      </c>
      <c r="F351" s="48" t="str">
        <f t="shared" si="17"/>
        <v xml:space="preserve">Deeside, Hawarden &amp; SaltneyEpilepsyBetsi Cadwaladr University Local Health Board                                                       </v>
      </c>
      <c r="G351" s="48" t="s">
        <v>100</v>
      </c>
      <c r="H351" s="48">
        <v>4</v>
      </c>
      <c r="M351" s="48">
        <v>4</v>
      </c>
      <c r="R351" s="48">
        <v>350</v>
      </c>
    </row>
    <row r="352" spans="1:18" x14ac:dyDescent="0.2">
      <c r="A352" s="48" t="s">
        <v>109</v>
      </c>
      <c r="B352" s="48" t="str">
        <f t="shared" si="15"/>
        <v>DwyforEpilepsy</v>
      </c>
      <c r="C352" s="48">
        <v>-0.99412140000000004</v>
      </c>
      <c r="D352" s="48" t="s">
        <v>39</v>
      </c>
      <c r="E352" s="48" t="str">
        <f t="shared" si="16"/>
        <v>DwyforEpilepsy</v>
      </c>
      <c r="F352" s="48" t="str">
        <f t="shared" si="17"/>
        <v xml:space="preserve">DwyforEpilepsyBetsi Cadwaladr University Local Health Board                                                       </v>
      </c>
      <c r="G352" s="48" t="s">
        <v>100</v>
      </c>
      <c r="H352" s="48">
        <v>4</v>
      </c>
      <c r="M352" s="48">
        <v>4</v>
      </c>
      <c r="R352" s="48">
        <v>351</v>
      </c>
    </row>
    <row r="353" spans="1:18" x14ac:dyDescent="0.2">
      <c r="A353" s="48" t="s">
        <v>109</v>
      </c>
      <c r="B353" s="48" t="str">
        <f t="shared" si="15"/>
        <v>Holywell &amp; FlintEpilepsy</v>
      </c>
      <c r="C353" s="48">
        <v>-1.416849</v>
      </c>
      <c r="D353" s="48" t="s">
        <v>40</v>
      </c>
      <c r="E353" s="48" t="str">
        <f t="shared" si="16"/>
        <v>Holywell &amp; FlintEpilepsy</v>
      </c>
      <c r="F353" s="48" t="str">
        <f t="shared" si="17"/>
        <v xml:space="preserve">Holywell &amp; FlintEpilepsyBetsi Cadwaladr University Local Health Board                                                       </v>
      </c>
      <c r="G353" s="48" t="s">
        <v>100</v>
      </c>
      <c r="H353" s="48">
        <v>4</v>
      </c>
      <c r="M353" s="48">
        <v>4</v>
      </c>
      <c r="R353" s="48">
        <v>352</v>
      </c>
    </row>
    <row r="354" spans="1:18" x14ac:dyDescent="0.2">
      <c r="A354" s="48" t="s">
        <v>109</v>
      </c>
      <c r="B354" s="48" t="str">
        <f t="shared" si="15"/>
        <v>MeirionnyddEpilepsy</v>
      </c>
      <c r="C354" s="48">
        <v>0.1284679</v>
      </c>
      <c r="D354" s="48" t="s">
        <v>41</v>
      </c>
      <c r="E354" s="48" t="str">
        <f t="shared" si="16"/>
        <v>MeirionnyddEpilepsy</v>
      </c>
      <c r="F354" s="48" t="str">
        <f t="shared" si="17"/>
        <v xml:space="preserve">MeirionnyddEpilepsyBetsi Cadwaladr University Local Health Board                                                       </v>
      </c>
      <c r="G354" s="48" t="s">
        <v>100</v>
      </c>
      <c r="H354" s="48">
        <v>4</v>
      </c>
      <c r="M354" s="48">
        <v>4</v>
      </c>
      <c r="R354" s="48">
        <v>353</v>
      </c>
    </row>
    <row r="355" spans="1:18" x14ac:dyDescent="0.2">
      <c r="A355" s="48" t="s">
        <v>109</v>
      </c>
      <c r="B355" s="48" t="str">
        <f t="shared" si="15"/>
        <v>Mold, Buckley &amp; CaergwleEpilepsy</v>
      </c>
      <c r="C355" s="48">
        <v>-1.2093119999999999</v>
      </c>
      <c r="D355" s="48" t="s">
        <v>42</v>
      </c>
      <c r="E355" s="48" t="str">
        <f t="shared" si="16"/>
        <v>Mold, Buckley &amp; CaergwleEpilepsy</v>
      </c>
      <c r="F355" s="48" t="str">
        <f t="shared" si="17"/>
        <v xml:space="preserve">Mold, Buckley &amp; CaergwleEpilepsyBetsi Cadwaladr University Local Health Board                                                       </v>
      </c>
      <c r="G355" s="48" t="s">
        <v>100</v>
      </c>
      <c r="H355" s="48">
        <v>4</v>
      </c>
      <c r="M355" s="48">
        <v>4</v>
      </c>
      <c r="R355" s="48">
        <v>354</v>
      </c>
    </row>
    <row r="356" spans="1:18" x14ac:dyDescent="0.2">
      <c r="A356" s="48" t="s">
        <v>109</v>
      </c>
      <c r="B356" s="48" t="str">
        <f t="shared" si="15"/>
        <v>North DenbighshireEpilepsy</v>
      </c>
      <c r="C356" s="48">
        <v>0.85031299999999999</v>
      </c>
      <c r="D356" s="48" t="s">
        <v>43</v>
      </c>
      <c r="E356" s="48" t="str">
        <f t="shared" si="16"/>
        <v>North DenbighshireEpilepsy</v>
      </c>
      <c r="F356" s="48" t="str">
        <f t="shared" si="17"/>
        <v xml:space="preserve">North DenbighshireEpilepsyBetsi Cadwaladr University Local Health Board                                                       </v>
      </c>
      <c r="G356" s="48" t="s">
        <v>100</v>
      </c>
      <c r="H356" s="48">
        <v>4</v>
      </c>
      <c r="M356" s="48">
        <v>4</v>
      </c>
      <c r="R356" s="48">
        <v>355</v>
      </c>
    </row>
    <row r="357" spans="1:18" x14ac:dyDescent="0.2">
      <c r="A357" s="48" t="s">
        <v>109</v>
      </c>
      <c r="B357" s="48" t="str">
        <f t="shared" si="15"/>
        <v>South WrexhamEpilepsy</v>
      </c>
      <c r="C357" s="48">
        <v>-0.34981889999999999</v>
      </c>
      <c r="D357" s="48" t="s">
        <v>44</v>
      </c>
      <c r="E357" s="48" t="str">
        <f t="shared" si="16"/>
        <v>South WrexhamEpilepsy</v>
      </c>
      <c r="F357" s="48" t="str">
        <f t="shared" si="17"/>
        <v xml:space="preserve">South WrexhamEpilepsyBetsi Cadwaladr University Local Health Board                                                       </v>
      </c>
      <c r="G357" s="48" t="s">
        <v>100</v>
      </c>
      <c r="H357" s="48">
        <v>4</v>
      </c>
      <c r="M357" s="48">
        <v>4</v>
      </c>
      <c r="R357" s="48">
        <v>356</v>
      </c>
    </row>
    <row r="358" spans="1:18" x14ac:dyDescent="0.2">
      <c r="A358" s="48" t="s">
        <v>109</v>
      </c>
      <c r="B358" s="48" t="str">
        <f t="shared" si="15"/>
        <v>West &amp; North WrexhamEpilepsy</v>
      </c>
      <c r="C358" s="48">
        <v>-0.43270110000000001</v>
      </c>
      <c r="D358" s="48" t="s">
        <v>45</v>
      </c>
      <c r="E358" s="48" t="str">
        <f t="shared" si="16"/>
        <v>West &amp; North WrexhamEpilepsy</v>
      </c>
      <c r="F358" s="48" t="str">
        <f t="shared" si="17"/>
        <v xml:space="preserve">West &amp; North WrexhamEpilepsyBetsi Cadwaladr University Local Health Board                                                       </v>
      </c>
      <c r="G358" s="48" t="s">
        <v>100</v>
      </c>
      <c r="H358" s="48">
        <v>4</v>
      </c>
      <c r="M358" s="48">
        <v>4</v>
      </c>
      <c r="R358" s="48">
        <v>357</v>
      </c>
    </row>
    <row r="359" spans="1:18" x14ac:dyDescent="0.2">
      <c r="A359" s="48" t="s">
        <v>109</v>
      </c>
      <c r="B359" s="48" t="str">
        <f t="shared" si="15"/>
        <v>Wrexham TownEpilepsy</v>
      </c>
      <c r="C359" s="48">
        <v>0.39264529999999997</v>
      </c>
      <c r="D359" s="48" t="s">
        <v>46</v>
      </c>
      <c r="E359" s="48" t="str">
        <f t="shared" si="16"/>
        <v>Wrexham TownEpilepsy</v>
      </c>
      <c r="F359" s="48" t="str">
        <f t="shared" si="17"/>
        <v xml:space="preserve">Wrexham TownEpilepsyBetsi Cadwaladr University Local Health Board                                                       </v>
      </c>
      <c r="G359" s="48" t="s">
        <v>100</v>
      </c>
      <c r="H359" s="48">
        <v>4</v>
      </c>
      <c r="M359" s="48">
        <v>4</v>
      </c>
      <c r="R359" s="48">
        <v>358</v>
      </c>
    </row>
    <row r="360" spans="1:18" x14ac:dyDescent="0.2">
      <c r="A360" s="48" t="s">
        <v>109</v>
      </c>
      <c r="B360" s="48" t="str">
        <f t="shared" si="15"/>
        <v>Cardiff EastEpilepsy</v>
      </c>
      <c r="C360" s="48">
        <v>0.5075672</v>
      </c>
      <c r="D360" s="48" t="s">
        <v>47</v>
      </c>
      <c r="E360" s="48" t="str">
        <f t="shared" si="16"/>
        <v>Cardiff EastEpilepsy</v>
      </c>
      <c r="F360" s="48" t="str">
        <f t="shared" si="17"/>
        <v xml:space="preserve">Cardiff EastEpilepsyCardiff and Vale University Local Health Board                                                      </v>
      </c>
      <c r="G360" s="48" t="s">
        <v>101</v>
      </c>
      <c r="H360" s="48">
        <v>4</v>
      </c>
      <c r="N360" s="48">
        <v>4</v>
      </c>
      <c r="R360" s="48">
        <v>359</v>
      </c>
    </row>
    <row r="361" spans="1:18" x14ac:dyDescent="0.2">
      <c r="A361" s="48" t="s">
        <v>109</v>
      </c>
      <c r="B361" s="48" t="str">
        <f t="shared" si="15"/>
        <v>Cardiff NorthEpilepsy</v>
      </c>
      <c r="C361" s="48">
        <v>-1.9159200000000001</v>
      </c>
      <c r="D361" s="48" t="s">
        <v>48</v>
      </c>
      <c r="E361" s="48" t="str">
        <f t="shared" si="16"/>
        <v>Cardiff NorthEpilepsy</v>
      </c>
      <c r="F361" s="48" t="str">
        <f t="shared" si="17"/>
        <v xml:space="preserve">Cardiff NorthEpilepsyCardiff and Vale University Local Health Board                                                      </v>
      </c>
      <c r="G361" s="48" t="s">
        <v>101</v>
      </c>
      <c r="H361" s="48">
        <v>4</v>
      </c>
      <c r="N361" s="48">
        <v>4</v>
      </c>
      <c r="R361" s="48">
        <v>360</v>
      </c>
    </row>
    <row r="362" spans="1:18" x14ac:dyDescent="0.2">
      <c r="A362" s="48" t="s">
        <v>109</v>
      </c>
      <c r="B362" s="48" t="str">
        <f t="shared" si="15"/>
        <v>Cardiff South EastEpilepsy</v>
      </c>
      <c r="C362" s="48">
        <v>-0.30526419999999999</v>
      </c>
      <c r="D362" s="48" t="s">
        <v>49</v>
      </c>
      <c r="E362" s="48" t="str">
        <f t="shared" si="16"/>
        <v>Cardiff South EastEpilepsy</v>
      </c>
      <c r="F362" s="48" t="str">
        <f t="shared" si="17"/>
        <v xml:space="preserve">Cardiff South EastEpilepsyCardiff and Vale University Local Health Board                                                      </v>
      </c>
      <c r="G362" s="48" t="s">
        <v>101</v>
      </c>
      <c r="H362" s="48">
        <v>4</v>
      </c>
      <c r="N362" s="48">
        <v>4</v>
      </c>
      <c r="R362" s="48">
        <v>361</v>
      </c>
    </row>
    <row r="363" spans="1:18" x14ac:dyDescent="0.2">
      <c r="A363" s="48" t="s">
        <v>109</v>
      </c>
      <c r="B363" s="48" t="str">
        <f t="shared" si="15"/>
        <v>Cardiff South WestEpilepsy</v>
      </c>
      <c r="C363" s="48">
        <v>-0.13667019999999999</v>
      </c>
      <c r="D363" s="48" t="s">
        <v>50</v>
      </c>
      <c r="E363" s="48" t="str">
        <f t="shared" si="16"/>
        <v>Cardiff South WestEpilepsy</v>
      </c>
      <c r="F363" s="48" t="str">
        <f t="shared" si="17"/>
        <v xml:space="preserve">Cardiff South WestEpilepsyCardiff and Vale University Local Health Board                                                      </v>
      </c>
      <c r="G363" s="48" t="s">
        <v>101</v>
      </c>
      <c r="H363" s="48">
        <v>4</v>
      </c>
      <c r="N363" s="48">
        <v>4</v>
      </c>
      <c r="R363" s="48">
        <v>362</v>
      </c>
    </row>
    <row r="364" spans="1:18" x14ac:dyDescent="0.2">
      <c r="A364" s="48" t="s">
        <v>109</v>
      </c>
      <c r="B364" s="48" t="str">
        <f t="shared" si="15"/>
        <v>Cardiff WestEpilepsy</v>
      </c>
      <c r="C364" s="48">
        <v>-1.3009809999999999</v>
      </c>
      <c r="D364" s="48" t="s">
        <v>51</v>
      </c>
      <c r="E364" s="48" t="str">
        <f t="shared" si="16"/>
        <v>Cardiff WestEpilepsy</v>
      </c>
      <c r="F364" s="48" t="str">
        <f t="shared" si="17"/>
        <v xml:space="preserve">Cardiff WestEpilepsyCardiff and Vale University Local Health Board                                                      </v>
      </c>
      <c r="G364" s="48" t="s">
        <v>101</v>
      </c>
      <c r="H364" s="48">
        <v>4</v>
      </c>
      <c r="N364" s="48">
        <v>4</v>
      </c>
      <c r="R364" s="48">
        <v>363</v>
      </c>
    </row>
    <row r="365" spans="1:18" x14ac:dyDescent="0.2">
      <c r="A365" s="48" t="s">
        <v>109</v>
      </c>
      <c r="B365" s="48" t="str">
        <f t="shared" si="15"/>
        <v>Central ValeEpilepsy</v>
      </c>
      <c r="C365" s="48">
        <v>0.65486460000000002</v>
      </c>
      <c r="D365" s="48" t="s">
        <v>52</v>
      </c>
      <c r="E365" s="48" t="str">
        <f t="shared" si="16"/>
        <v>Central ValeEpilepsy</v>
      </c>
      <c r="F365" s="48" t="str">
        <f t="shared" si="17"/>
        <v xml:space="preserve">Central ValeEpilepsyCardiff and Vale University Local Health Board                                                      </v>
      </c>
      <c r="G365" s="48" t="s">
        <v>101</v>
      </c>
      <c r="H365" s="48">
        <v>4</v>
      </c>
      <c r="N365" s="48">
        <v>4</v>
      </c>
      <c r="R365" s="48">
        <v>364</v>
      </c>
    </row>
    <row r="366" spans="1:18" x14ac:dyDescent="0.2">
      <c r="A366" s="48" t="s">
        <v>109</v>
      </c>
      <c r="B366" s="48" t="str">
        <f t="shared" si="15"/>
        <v>City &amp; Cardiff SouthEpilepsy</v>
      </c>
      <c r="C366" s="48">
        <v>-0.83390229999999999</v>
      </c>
      <c r="D366" s="48" t="s">
        <v>53</v>
      </c>
      <c r="E366" s="48" t="str">
        <f t="shared" si="16"/>
        <v>City &amp; Cardiff SouthEpilepsy</v>
      </c>
      <c r="F366" s="48" t="str">
        <f t="shared" si="17"/>
        <v xml:space="preserve">City &amp; Cardiff SouthEpilepsyCardiff and Vale University Local Health Board                                                      </v>
      </c>
      <c r="G366" s="48" t="s">
        <v>101</v>
      </c>
      <c r="H366" s="48">
        <v>4</v>
      </c>
      <c r="N366" s="48">
        <v>4</v>
      </c>
      <c r="R366" s="48">
        <v>365</v>
      </c>
    </row>
    <row r="367" spans="1:18" x14ac:dyDescent="0.2">
      <c r="A367" s="48" t="s">
        <v>109</v>
      </c>
      <c r="B367" s="48" t="str">
        <f t="shared" si="15"/>
        <v>Eastern ValeEpilepsy</v>
      </c>
      <c r="C367" s="48">
        <v>-1.3571089999999999</v>
      </c>
      <c r="D367" s="48" t="s">
        <v>54</v>
      </c>
      <c r="E367" s="48" t="str">
        <f t="shared" si="16"/>
        <v>Eastern ValeEpilepsy</v>
      </c>
      <c r="F367" s="48" t="str">
        <f t="shared" si="17"/>
        <v xml:space="preserve">Eastern ValeEpilepsyCardiff and Vale University Local Health Board                                                      </v>
      </c>
      <c r="G367" s="48" t="s">
        <v>101</v>
      </c>
      <c r="H367" s="48">
        <v>4</v>
      </c>
      <c r="N367" s="48">
        <v>4</v>
      </c>
      <c r="R367" s="48">
        <v>366</v>
      </c>
    </row>
    <row r="368" spans="1:18" x14ac:dyDescent="0.2">
      <c r="A368" s="48" t="s">
        <v>109</v>
      </c>
      <c r="B368" s="48" t="str">
        <f t="shared" si="15"/>
        <v>Western ValeEpilepsy</v>
      </c>
      <c r="C368" s="48">
        <v>-1.6755720000000001</v>
      </c>
      <c r="D368" s="48" t="s">
        <v>55</v>
      </c>
      <c r="E368" s="48" t="str">
        <f t="shared" si="16"/>
        <v>Western ValeEpilepsy</v>
      </c>
      <c r="F368" s="48" t="str">
        <f t="shared" si="17"/>
        <v xml:space="preserve">Western ValeEpilepsyCardiff and Vale University Local Health Board                                                      </v>
      </c>
      <c r="G368" s="48" t="s">
        <v>101</v>
      </c>
      <c r="H368" s="48">
        <v>4</v>
      </c>
      <c r="N368" s="48">
        <v>4</v>
      </c>
      <c r="R368" s="48">
        <v>367</v>
      </c>
    </row>
    <row r="369" spans="1:18" x14ac:dyDescent="0.2">
      <c r="A369" s="48" t="s">
        <v>109</v>
      </c>
      <c r="B369" s="48" t="str">
        <f t="shared" si="15"/>
        <v>North CynonEpilepsy</v>
      </c>
      <c r="C369" s="48">
        <v>1.3035350000000001</v>
      </c>
      <c r="D369" s="48" t="s">
        <v>56</v>
      </c>
      <c r="E369" s="48" t="str">
        <f t="shared" si="16"/>
        <v>North CynonEpilepsy</v>
      </c>
      <c r="F369" s="48" t="str">
        <f t="shared" si="17"/>
        <v xml:space="preserve">North CynonEpilepsyCwm Taf Local Health Board                                                                          </v>
      </c>
      <c r="G369" s="48" t="s">
        <v>102</v>
      </c>
      <c r="H369" s="48">
        <v>4</v>
      </c>
      <c r="I369" s="48">
        <v>4</v>
      </c>
      <c r="O369" s="48">
        <v>4</v>
      </c>
      <c r="R369" s="48">
        <v>368</v>
      </c>
    </row>
    <row r="370" spans="1:18" x14ac:dyDescent="0.2">
      <c r="A370" s="48" t="s">
        <v>109</v>
      </c>
      <c r="B370" s="48" t="str">
        <f t="shared" si="15"/>
        <v>North Merthyr TydfilEpilepsy</v>
      </c>
      <c r="C370" s="48">
        <v>1.7685200000000001</v>
      </c>
      <c r="D370" s="48" t="s">
        <v>57</v>
      </c>
      <c r="E370" s="48" t="str">
        <f t="shared" si="16"/>
        <v>North Merthyr TydfilEpilepsy</v>
      </c>
      <c r="F370" s="48" t="str">
        <f t="shared" si="17"/>
        <v xml:space="preserve">North Merthyr TydfilEpilepsyCwm Taf Local Health Board                                                                          </v>
      </c>
      <c r="G370" s="48" t="s">
        <v>102</v>
      </c>
      <c r="H370" s="48">
        <v>4</v>
      </c>
      <c r="I370" s="48">
        <v>4</v>
      </c>
      <c r="J370" s="48">
        <v>4</v>
      </c>
      <c r="O370" s="48">
        <v>4</v>
      </c>
      <c r="R370" s="48">
        <v>369</v>
      </c>
    </row>
    <row r="371" spans="1:18" x14ac:dyDescent="0.2">
      <c r="A371" s="48" t="s">
        <v>109</v>
      </c>
      <c r="B371" s="48" t="str">
        <f t="shared" si="15"/>
        <v>North RhonddaEpilepsy</v>
      </c>
      <c r="C371" s="48">
        <v>1.3923350000000001</v>
      </c>
      <c r="D371" s="48" t="s">
        <v>58</v>
      </c>
      <c r="E371" s="48" t="str">
        <f t="shared" si="16"/>
        <v>North RhonddaEpilepsy</v>
      </c>
      <c r="F371" s="48" t="str">
        <f t="shared" si="17"/>
        <v xml:space="preserve">North RhonddaEpilepsyCwm Taf Local Health Board                                                                          </v>
      </c>
      <c r="G371" s="48" t="s">
        <v>102</v>
      </c>
      <c r="H371" s="48">
        <v>4</v>
      </c>
      <c r="I371" s="48">
        <v>4</v>
      </c>
      <c r="O371" s="48">
        <v>4</v>
      </c>
      <c r="R371" s="48">
        <v>370</v>
      </c>
    </row>
    <row r="372" spans="1:18" x14ac:dyDescent="0.2">
      <c r="A372" s="48" t="s">
        <v>109</v>
      </c>
      <c r="B372" s="48" t="str">
        <f t="shared" si="15"/>
        <v>North Taf ElyEpilepsy</v>
      </c>
      <c r="C372" s="48">
        <v>0.82124129999999995</v>
      </c>
      <c r="D372" s="48" t="s">
        <v>59</v>
      </c>
      <c r="E372" s="48" t="str">
        <f t="shared" si="16"/>
        <v>North Taf ElyEpilepsy</v>
      </c>
      <c r="F372" s="48" t="str">
        <f t="shared" si="17"/>
        <v xml:space="preserve">North Taf ElyEpilepsyCwm Taf Local Health Board                                                                          </v>
      </c>
      <c r="G372" s="48" t="s">
        <v>102</v>
      </c>
      <c r="H372" s="48">
        <v>4</v>
      </c>
      <c r="I372" s="48">
        <v>4</v>
      </c>
      <c r="O372" s="48">
        <v>4</v>
      </c>
      <c r="R372" s="48">
        <v>371</v>
      </c>
    </row>
    <row r="373" spans="1:18" x14ac:dyDescent="0.2">
      <c r="A373" s="48" t="s">
        <v>109</v>
      </c>
      <c r="B373" s="48" t="str">
        <f t="shared" si="15"/>
        <v>South CynonEpilepsy</v>
      </c>
      <c r="C373" s="48">
        <v>1.3828009999999999</v>
      </c>
      <c r="D373" s="48" t="s">
        <v>60</v>
      </c>
      <c r="E373" s="48" t="str">
        <f t="shared" si="16"/>
        <v>South CynonEpilepsy</v>
      </c>
      <c r="F373" s="48" t="str">
        <f t="shared" si="17"/>
        <v xml:space="preserve">South CynonEpilepsyCwm Taf Local Health Board                                                                          </v>
      </c>
      <c r="G373" s="48" t="s">
        <v>102</v>
      </c>
      <c r="H373" s="48">
        <v>4</v>
      </c>
      <c r="I373" s="48">
        <v>4</v>
      </c>
      <c r="O373" s="48">
        <v>4</v>
      </c>
      <c r="R373" s="48">
        <v>372</v>
      </c>
    </row>
    <row r="374" spans="1:18" x14ac:dyDescent="0.2">
      <c r="A374" s="48" t="s">
        <v>109</v>
      </c>
      <c r="B374" s="48" t="str">
        <f t="shared" si="15"/>
        <v>South Merthyr TydfilEpilepsy</v>
      </c>
      <c r="C374" s="48">
        <v>5.2734900000000001E-2</v>
      </c>
      <c r="D374" s="48" t="s">
        <v>61</v>
      </c>
      <c r="E374" s="48" t="str">
        <f t="shared" si="16"/>
        <v>South Merthyr TydfilEpilepsy</v>
      </c>
      <c r="F374" s="48" t="str">
        <f t="shared" si="17"/>
        <v xml:space="preserve">South Merthyr TydfilEpilepsyCwm Taf Local Health Board                                                                          </v>
      </c>
      <c r="G374" s="48" t="s">
        <v>102</v>
      </c>
      <c r="H374" s="48">
        <v>4</v>
      </c>
      <c r="I374" s="48">
        <v>4</v>
      </c>
      <c r="O374" s="48">
        <v>4</v>
      </c>
      <c r="R374" s="48">
        <v>373</v>
      </c>
    </row>
    <row r="375" spans="1:18" x14ac:dyDescent="0.2">
      <c r="A375" s="48" t="s">
        <v>109</v>
      </c>
      <c r="B375" s="48" t="str">
        <f t="shared" si="15"/>
        <v>South RhonddaEpilepsy</v>
      </c>
      <c r="C375" s="48">
        <v>2.605467</v>
      </c>
      <c r="D375" s="48" t="s">
        <v>62</v>
      </c>
      <c r="E375" s="48" t="str">
        <f t="shared" si="16"/>
        <v>South RhonddaEpilepsy</v>
      </c>
      <c r="F375" s="48" t="str">
        <f t="shared" si="17"/>
        <v xml:space="preserve">South RhonddaEpilepsyCwm Taf Local Health Board                                                                          </v>
      </c>
      <c r="G375" s="48" t="s">
        <v>102</v>
      </c>
      <c r="H375" s="48">
        <v>4</v>
      </c>
      <c r="I375" s="48">
        <v>4</v>
      </c>
      <c r="O375" s="48">
        <v>4</v>
      </c>
      <c r="R375" s="48">
        <v>374</v>
      </c>
    </row>
    <row r="376" spans="1:18" x14ac:dyDescent="0.2">
      <c r="A376" s="48" t="s">
        <v>109</v>
      </c>
      <c r="B376" s="48" t="str">
        <f t="shared" si="15"/>
        <v>South Taf ElyEpilepsy</v>
      </c>
      <c r="C376" s="48">
        <v>-0.31610440000000001</v>
      </c>
      <c r="D376" s="48" t="s">
        <v>63</v>
      </c>
      <c r="E376" s="48" t="str">
        <f t="shared" si="16"/>
        <v>South Taf ElyEpilepsy</v>
      </c>
      <c r="F376" s="48" t="str">
        <f t="shared" si="17"/>
        <v xml:space="preserve">South Taf ElyEpilepsyCwm Taf Local Health Board                                                                          </v>
      </c>
      <c r="G376" s="48" t="s">
        <v>102</v>
      </c>
      <c r="H376" s="48">
        <v>4</v>
      </c>
      <c r="I376" s="48">
        <v>4</v>
      </c>
      <c r="O376" s="48">
        <v>4</v>
      </c>
      <c r="R376" s="48">
        <v>375</v>
      </c>
    </row>
    <row r="377" spans="1:18" x14ac:dyDescent="0.2">
      <c r="A377" s="48" t="s">
        <v>109</v>
      </c>
      <c r="B377" s="48" t="str">
        <f t="shared" si="15"/>
        <v>Amman/GwendraethEpilepsy</v>
      </c>
      <c r="C377" s="48">
        <v>1.178461</v>
      </c>
      <c r="D377" s="48" t="s">
        <v>64</v>
      </c>
      <c r="E377" s="48" t="str">
        <f t="shared" si="16"/>
        <v>Amman/GwendraethEpilepsy</v>
      </c>
      <c r="F377" s="48" t="str">
        <f t="shared" si="17"/>
        <v xml:space="preserve">Amman/GwendraethEpilepsyHywel Dda Local Health Board                                                                        </v>
      </c>
      <c r="G377" s="48" t="s">
        <v>103</v>
      </c>
      <c r="H377" s="48">
        <v>4</v>
      </c>
      <c r="P377" s="48">
        <v>4</v>
      </c>
      <c r="R377" s="48">
        <v>376</v>
      </c>
    </row>
    <row r="378" spans="1:18" x14ac:dyDescent="0.2">
      <c r="A378" s="48" t="s">
        <v>109</v>
      </c>
      <c r="B378" s="48" t="str">
        <f t="shared" si="15"/>
        <v>LlanelliEpilepsy</v>
      </c>
      <c r="C378" s="48">
        <v>1.4088699999999999E-2</v>
      </c>
      <c r="D378" s="48" t="s">
        <v>65</v>
      </c>
      <c r="E378" s="48" t="str">
        <f t="shared" si="16"/>
        <v>LlanelliEpilepsy</v>
      </c>
      <c r="F378" s="48" t="str">
        <f t="shared" si="17"/>
        <v xml:space="preserve">LlanelliEpilepsyHywel Dda Local Health Board                                                                        </v>
      </c>
      <c r="G378" s="48" t="s">
        <v>103</v>
      </c>
      <c r="H378" s="48">
        <v>4</v>
      </c>
      <c r="P378" s="48">
        <v>4</v>
      </c>
      <c r="R378" s="48">
        <v>377</v>
      </c>
    </row>
    <row r="379" spans="1:18" x14ac:dyDescent="0.2">
      <c r="A379" s="48" t="s">
        <v>109</v>
      </c>
      <c r="B379" s="48" t="str">
        <f t="shared" si="15"/>
        <v>North CeredigionEpilepsy</v>
      </c>
      <c r="C379" s="48">
        <v>-0.36222539999999998</v>
      </c>
      <c r="D379" s="48" t="s">
        <v>66</v>
      </c>
      <c r="E379" s="48" t="str">
        <f t="shared" si="16"/>
        <v>North CeredigionEpilepsy</v>
      </c>
      <c r="F379" s="48" t="str">
        <f t="shared" si="17"/>
        <v xml:space="preserve">North CeredigionEpilepsyHywel Dda Local Health Board                                                                        </v>
      </c>
      <c r="G379" s="48" t="s">
        <v>103</v>
      </c>
      <c r="H379" s="48">
        <v>4</v>
      </c>
      <c r="P379" s="48">
        <v>4</v>
      </c>
      <c r="R379" s="48">
        <v>378</v>
      </c>
    </row>
    <row r="380" spans="1:18" x14ac:dyDescent="0.2">
      <c r="A380" s="48" t="s">
        <v>109</v>
      </c>
      <c r="B380" s="48" t="str">
        <f t="shared" si="15"/>
        <v>North PembrokeshireEpilepsy</v>
      </c>
      <c r="C380" s="48">
        <v>-1.3340299999999999E-2</v>
      </c>
      <c r="D380" s="48" t="s">
        <v>67</v>
      </c>
      <c r="E380" s="48" t="str">
        <f t="shared" si="16"/>
        <v>North PembrokeshireEpilepsy</v>
      </c>
      <c r="F380" s="48" t="str">
        <f t="shared" si="17"/>
        <v xml:space="preserve">North PembrokeshireEpilepsyHywel Dda Local Health Board                                                                        </v>
      </c>
      <c r="G380" s="48" t="s">
        <v>103</v>
      </c>
      <c r="H380" s="48">
        <v>4</v>
      </c>
      <c r="P380" s="48">
        <v>4</v>
      </c>
      <c r="R380" s="48">
        <v>379</v>
      </c>
    </row>
    <row r="381" spans="1:18" x14ac:dyDescent="0.2">
      <c r="A381" s="48" t="s">
        <v>109</v>
      </c>
      <c r="B381" s="48" t="str">
        <f t="shared" si="15"/>
        <v>South CeredigionEpilepsy</v>
      </c>
      <c r="C381" s="48">
        <v>-0.44524920000000001</v>
      </c>
      <c r="D381" s="48" t="s">
        <v>68</v>
      </c>
      <c r="E381" s="48" t="str">
        <f t="shared" si="16"/>
        <v>South CeredigionEpilepsy</v>
      </c>
      <c r="F381" s="48" t="str">
        <f t="shared" si="17"/>
        <v xml:space="preserve">South CeredigionEpilepsyHywel Dda Local Health Board                                                                        </v>
      </c>
      <c r="G381" s="48" t="s">
        <v>103</v>
      </c>
      <c r="H381" s="48">
        <v>4</v>
      </c>
      <c r="P381" s="48">
        <v>4</v>
      </c>
      <c r="R381" s="48">
        <v>380</v>
      </c>
    </row>
    <row r="382" spans="1:18" x14ac:dyDescent="0.2">
      <c r="A382" s="48" t="s">
        <v>109</v>
      </c>
      <c r="B382" s="48" t="str">
        <f t="shared" si="15"/>
        <v>South PembrokeshireEpilepsy</v>
      </c>
      <c r="C382" s="48">
        <v>2.0800300000000001E-2</v>
      </c>
      <c r="D382" s="48" t="s">
        <v>69</v>
      </c>
      <c r="E382" s="48" t="str">
        <f t="shared" si="16"/>
        <v>South PembrokeshireEpilepsy</v>
      </c>
      <c r="F382" s="48" t="str">
        <f t="shared" si="17"/>
        <v xml:space="preserve">South PembrokeshireEpilepsyHywel Dda Local Health Board                                                                        </v>
      </c>
      <c r="G382" s="48" t="s">
        <v>103</v>
      </c>
      <c r="H382" s="48">
        <v>4</v>
      </c>
      <c r="P382" s="48">
        <v>4</v>
      </c>
      <c r="R382" s="48">
        <v>381</v>
      </c>
    </row>
    <row r="383" spans="1:18" x14ac:dyDescent="0.2">
      <c r="A383" s="48" t="s">
        <v>109</v>
      </c>
      <c r="B383" s="48" t="str">
        <f t="shared" si="15"/>
        <v>Taf / Teifi / TywiEpilepsy</v>
      </c>
      <c r="C383" s="48">
        <v>0.14357049999999999</v>
      </c>
      <c r="D383" s="48" t="s">
        <v>70</v>
      </c>
      <c r="E383" s="48" t="str">
        <f t="shared" si="16"/>
        <v>Taf / Teifi / TywiEpilepsy</v>
      </c>
      <c r="F383" s="48" t="str">
        <f t="shared" si="17"/>
        <v xml:space="preserve">Taf / Teifi / TywiEpilepsyHywel Dda Local Health Board                                                                        </v>
      </c>
      <c r="G383" s="48" t="s">
        <v>103</v>
      </c>
      <c r="H383" s="48">
        <v>4</v>
      </c>
      <c r="P383" s="48">
        <v>4</v>
      </c>
      <c r="R383" s="48">
        <v>382</v>
      </c>
    </row>
    <row r="384" spans="1:18" x14ac:dyDescent="0.2">
      <c r="A384" s="48" t="s">
        <v>109</v>
      </c>
      <c r="B384" s="48" t="str">
        <f t="shared" si="15"/>
        <v>Mid PowysEpilepsy</v>
      </c>
      <c r="C384" s="48">
        <v>-0.50071840000000001</v>
      </c>
      <c r="D384" s="48" t="s">
        <v>71</v>
      </c>
      <c r="E384" s="48" t="str">
        <f t="shared" si="16"/>
        <v>Mid PowysEpilepsy</v>
      </c>
      <c r="F384" s="48" t="str">
        <f t="shared" si="17"/>
        <v xml:space="preserve">Mid PowysEpilepsyPowys Teaching Local Health Board                                                                   </v>
      </c>
      <c r="G384" s="48" t="s">
        <v>104</v>
      </c>
      <c r="H384" s="48">
        <v>4</v>
      </c>
      <c r="Q384" s="48">
        <v>4</v>
      </c>
      <c r="R384" s="48">
        <v>383</v>
      </c>
    </row>
    <row r="385" spans="1:18" x14ac:dyDescent="0.2">
      <c r="A385" s="48" t="s">
        <v>109</v>
      </c>
      <c r="B385" s="48" t="str">
        <f t="shared" si="15"/>
        <v>North PowysEpilepsy</v>
      </c>
      <c r="C385" s="48">
        <v>-0.76102530000000002</v>
      </c>
      <c r="D385" s="48" t="s">
        <v>72</v>
      </c>
      <c r="E385" s="48" t="str">
        <f t="shared" si="16"/>
        <v>North PowysEpilepsy</v>
      </c>
      <c r="F385" s="48" t="str">
        <f t="shared" si="17"/>
        <v xml:space="preserve">North PowysEpilepsyPowys Teaching Local Health Board                                                                   </v>
      </c>
      <c r="G385" s="48" t="s">
        <v>104</v>
      </c>
      <c r="H385" s="48">
        <v>4</v>
      </c>
      <c r="Q385" s="48">
        <v>4</v>
      </c>
      <c r="R385" s="48">
        <v>384</v>
      </c>
    </row>
    <row r="386" spans="1:18" x14ac:dyDescent="0.2">
      <c r="A386" s="48" t="s">
        <v>109</v>
      </c>
      <c r="B386" s="48" t="str">
        <f t="shared" si="15"/>
        <v>South PowysEpilepsy</v>
      </c>
      <c r="C386" s="48">
        <v>-1.5971109999999999</v>
      </c>
      <c r="D386" s="48" t="s">
        <v>73</v>
      </c>
      <c r="E386" s="48" t="str">
        <f t="shared" si="16"/>
        <v>South PowysEpilepsy</v>
      </c>
      <c r="F386" s="48" t="str">
        <f t="shared" si="17"/>
        <v xml:space="preserve">South PowysEpilepsyPowys Teaching Local Health Board                                                                   </v>
      </c>
      <c r="G386" s="48" t="s">
        <v>104</v>
      </c>
      <c r="H386" s="48">
        <v>4</v>
      </c>
      <c r="Q386" s="48">
        <v>4</v>
      </c>
      <c r="R386" s="48">
        <v>385</v>
      </c>
    </row>
    <row r="387" spans="1:18" x14ac:dyDescent="0.2">
      <c r="A387" s="48" t="s">
        <v>108</v>
      </c>
      <c r="B387" s="48" t="str">
        <f t="shared" si="15"/>
        <v>AfanDM</v>
      </c>
      <c r="C387" s="48">
        <v>1.6682440000000001</v>
      </c>
      <c r="D387" s="48" t="s">
        <v>10</v>
      </c>
      <c r="E387" s="48" t="str">
        <f t="shared" si="16"/>
        <v>AfanDM</v>
      </c>
      <c r="F387" s="48" t="str">
        <f t="shared" si="17"/>
        <v xml:space="preserve">AfanDMAbertawe Bro Morgannwg University Local Health Board                                                </v>
      </c>
      <c r="G387" s="48" t="s">
        <v>97</v>
      </c>
      <c r="H387" s="48">
        <v>10</v>
      </c>
      <c r="K387" s="48">
        <v>10</v>
      </c>
      <c r="R387" s="48">
        <v>386</v>
      </c>
    </row>
    <row r="388" spans="1:18" x14ac:dyDescent="0.2">
      <c r="A388" s="48" t="s">
        <v>108</v>
      </c>
      <c r="B388" s="48" t="str">
        <f t="shared" ref="B388:B450" si="18">D388&amp;A388</f>
        <v>BayHealthDM</v>
      </c>
      <c r="C388" s="48">
        <v>-1.5999049999999999</v>
      </c>
      <c r="D388" s="48" t="s">
        <v>11</v>
      </c>
      <c r="E388" s="48" t="str">
        <f t="shared" ref="E388:E450" si="19">D388&amp;A388</f>
        <v>BayHealthDM</v>
      </c>
      <c r="F388" s="48" t="str">
        <f t="shared" ref="F388:F450" si="20">E388&amp;G388</f>
        <v xml:space="preserve">BayHealthDMAbertawe Bro Morgannwg University Local Health Board                                                </v>
      </c>
      <c r="G388" s="48" t="s">
        <v>97</v>
      </c>
      <c r="H388" s="48">
        <v>10</v>
      </c>
      <c r="K388" s="48">
        <v>10</v>
      </c>
      <c r="R388" s="48">
        <v>387</v>
      </c>
    </row>
    <row r="389" spans="1:18" x14ac:dyDescent="0.2">
      <c r="A389" s="48" t="s">
        <v>108</v>
      </c>
      <c r="B389" s="48" t="str">
        <f t="shared" si="18"/>
        <v>Bridgend East NetworkDM</v>
      </c>
      <c r="C389" s="48">
        <v>0.262239</v>
      </c>
      <c r="D389" s="48" t="s">
        <v>12</v>
      </c>
      <c r="E389" s="48" t="str">
        <f t="shared" si="19"/>
        <v>Bridgend East NetworkDM</v>
      </c>
      <c r="F389" s="48" t="str">
        <f t="shared" si="20"/>
        <v xml:space="preserve">Bridgend East NetworkDMAbertawe Bro Morgannwg University Local Health Board                                                </v>
      </c>
      <c r="G389" s="48" t="s">
        <v>97</v>
      </c>
      <c r="H389" s="48">
        <v>10</v>
      </c>
      <c r="K389" s="48">
        <v>10</v>
      </c>
      <c r="R389" s="48">
        <v>388</v>
      </c>
    </row>
    <row r="390" spans="1:18" x14ac:dyDescent="0.2">
      <c r="A390" s="48" t="s">
        <v>108</v>
      </c>
      <c r="B390" s="48" t="str">
        <f t="shared" si="18"/>
        <v>Bridgend North NetworkDM</v>
      </c>
      <c r="C390" s="48">
        <v>1.4896780000000001</v>
      </c>
      <c r="D390" s="48" t="s">
        <v>13</v>
      </c>
      <c r="E390" s="48" t="str">
        <f t="shared" si="19"/>
        <v>Bridgend North NetworkDM</v>
      </c>
      <c r="F390" s="48" t="str">
        <f t="shared" si="20"/>
        <v xml:space="preserve">Bridgend North NetworkDMAbertawe Bro Morgannwg University Local Health Board                                                </v>
      </c>
      <c r="G390" s="48" t="s">
        <v>97</v>
      </c>
      <c r="H390" s="48">
        <v>10</v>
      </c>
      <c r="K390" s="48">
        <v>10</v>
      </c>
      <c r="R390" s="48">
        <v>389</v>
      </c>
    </row>
    <row r="391" spans="1:18" x14ac:dyDescent="0.2">
      <c r="A391" s="48" t="s">
        <v>108</v>
      </c>
      <c r="B391" s="48" t="str">
        <f t="shared" si="18"/>
        <v>Bridgend West NetworkDM</v>
      </c>
      <c r="C391" s="48">
        <v>-0.27164349999999998</v>
      </c>
      <c r="D391" s="48" t="s">
        <v>14</v>
      </c>
      <c r="E391" s="48" t="str">
        <f t="shared" si="19"/>
        <v>Bridgend West NetworkDM</v>
      </c>
      <c r="F391" s="48" t="str">
        <f t="shared" si="20"/>
        <v xml:space="preserve">Bridgend West NetworkDMAbertawe Bro Morgannwg University Local Health Board                                                </v>
      </c>
      <c r="G391" s="48" t="s">
        <v>97</v>
      </c>
      <c r="H391" s="48">
        <v>10</v>
      </c>
      <c r="K391" s="48">
        <v>10</v>
      </c>
      <c r="R391" s="48">
        <v>390</v>
      </c>
    </row>
    <row r="392" spans="1:18" x14ac:dyDescent="0.2">
      <c r="A392" s="48" t="s">
        <v>108</v>
      </c>
      <c r="B392" s="48" t="str">
        <f t="shared" si="18"/>
        <v>CityHealthDM</v>
      </c>
      <c r="C392" s="48">
        <v>0.73895339999999998</v>
      </c>
      <c r="D392" s="48" t="s">
        <v>15</v>
      </c>
      <c r="E392" s="48" t="str">
        <f t="shared" si="19"/>
        <v>CityHealthDM</v>
      </c>
      <c r="F392" s="48" t="str">
        <f t="shared" si="20"/>
        <v xml:space="preserve">CityHealthDMAbertawe Bro Morgannwg University Local Health Board                                                </v>
      </c>
      <c r="G392" s="48" t="s">
        <v>97</v>
      </c>
      <c r="H392" s="48">
        <v>10</v>
      </c>
      <c r="K392" s="48">
        <v>10</v>
      </c>
      <c r="R392" s="48">
        <v>391</v>
      </c>
    </row>
    <row r="393" spans="1:18" x14ac:dyDescent="0.2">
      <c r="A393" s="48" t="s">
        <v>108</v>
      </c>
      <c r="B393" s="48" t="str">
        <f t="shared" si="18"/>
        <v>CwmtaweDM</v>
      </c>
      <c r="C393" s="48">
        <v>0.68543259999999995</v>
      </c>
      <c r="D393" s="48" t="s">
        <v>16</v>
      </c>
      <c r="E393" s="48" t="str">
        <f t="shared" si="19"/>
        <v>CwmtaweDM</v>
      </c>
      <c r="F393" s="48" t="str">
        <f t="shared" si="20"/>
        <v xml:space="preserve">CwmtaweDMAbertawe Bro Morgannwg University Local Health Board                                                </v>
      </c>
      <c r="G393" s="48" t="s">
        <v>97</v>
      </c>
      <c r="H393" s="48">
        <v>10</v>
      </c>
      <c r="K393" s="48">
        <v>10</v>
      </c>
      <c r="R393" s="48">
        <v>392</v>
      </c>
    </row>
    <row r="394" spans="1:18" x14ac:dyDescent="0.2">
      <c r="A394" s="48" t="s">
        <v>108</v>
      </c>
      <c r="B394" s="48" t="str">
        <f t="shared" si="18"/>
        <v>LlwchwrDM</v>
      </c>
      <c r="C394" s="48">
        <v>0.1176851</v>
      </c>
      <c r="D394" s="48" t="s">
        <v>17</v>
      </c>
      <c r="E394" s="48" t="str">
        <f t="shared" si="19"/>
        <v>LlwchwrDM</v>
      </c>
      <c r="F394" s="48" t="str">
        <f t="shared" si="20"/>
        <v xml:space="preserve">LlwchwrDMAbertawe Bro Morgannwg University Local Health Board                                                </v>
      </c>
      <c r="G394" s="48" t="s">
        <v>97</v>
      </c>
      <c r="H394" s="48">
        <v>10</v>
      </c>
      <c r="K394" s="48">
        <v>10</v>
      </c>
      <c r="R394" s="48">
        <v>393</v>
      </c>
    </row>
    <row r="395" spans="1:18" x14ac:dyDescent="0.2">
      <c r="A395" s="48" t="s">
        <v>108</v>
      </c>
      <c r="B395" s="48" t="str">
        <f t="shared" si="18"/>
        <v>NeathDM</v>
      </c>
      <c r="C395" s="48">
        <v>0.69863799999999998</v>
      </c>
      <c r="D395" s="48" t="s">
        <v>18</v>
      </c>
      <c r="E395" s="48" t="str">
        <f t="shared" si="19"/>
        <v>NeathDM</v>
      </c>
      <c r="F395" s="48" t="str">
        <f t="shared" si="20"/>
        <v xml:space="preserve">NeathDMAbertawe Bro Morgannwg University Local Health Board                                                </v>
      </c>
      <c r="G395" s="48" t="s">
        <v>97</v>
      </c>
      <c r="H395" s="48">
        <v>10</v>
      </c>
      <c r="K395" s="48">
        <v>10</v>
      </c>
      <c r="R395" s="48">
        <v>394</v>
      </c>
    </row>
    <row r="396" spans="1:18" x14ac:dyDescent="0.2">
      <c r="A396" s="48" t="s">
        <v>108</v>
      </c>
      <c r="B396" s="48" t="str">
        <f t="shared" si="18"/>
        <v>PenderiDM</v>
      </c>
      <c r="C396" s="48">
        <v>1.145626</v>
      </c>
      <c r="D396" s="48" t="s">
        <v>19</v>
      </c>
      <c r="E396" s="48" t="str">
        <f t="shared" si="19"/>
        <v>PenderiDM</v>
      </c>
      <c r="F396" s="48" t="str">
        <f t="shared" si="20"/>
        <v xml:space="preserve">PenderiDMAbertawe Bro Morgannwg University Local Health Board                                                </v>
      </c>
      <c r="G396" s="48" t="s">
        <v>97</v>
      </c>
      <c r="H396" s="48">
        <v>10</v>
      </c>
      <c r="K396" s="48">
        <v>10</v>
      </c>
      <c r="R396" s="48">
        <v>395</v>
      </c>
    </row>
    <row r="397" spans="1:18" x14ac:dyDescent="0.2">
      <c r="A397" s="48" t="s">
        <v>108</v>
      </c>
      <c r="B397" s="48" t="str">
        <f t="shared" si="18"/>
        <v>Upper ValleysDM</v>
      </c>
      <c r="C397" s="48">
        <v>0.63590740000000001</v>
      </c>
      <c r="D397" s="48" t="s">
        <v>20</v>
      </c>
      <c r="E397" s="48" t="str">
        <f t="shared" si="19"/>
        <v>Upper ValleysDM</v>
      </c>
      <c r="F397" s="48" t="str">
        <f t="shared" si="20"/>
        <v xml:space="preserve">Upper ValleysDMAbertawe Bro Morgannwg University Local Health Board                                                </v>
      </c>
      <c r="G397" s="48" t="s">
        <v>97</v>
      </c>
      <c r="H397" s="48">
        <v>10</v>
      </c>
      <c r="K397" s="48">
        <v>10</v>
      </c>
      <c r="R397" s="48">
        <v>396</v>
      </c>
    </row>
    <row r="398" spans="1:18" x14ac:dyDescent="0.2">
      <c r="A398" s="48" t="s">
        <v>108</v>
      </c>
      <c r="B398" s="48" t="str">
        <f t="shared" si="18"/>
        <v>Blaenau Gwent EastDM</v>
      </c>
      <c r="C398" s="48">
        <v>1.6793549999999999</v>
      </c>
      <c r="D398" s="48" t="s">
        <v>21</v>
      </c>
      <c r="E398" s="48" t="str">
        <f t="shared" si="19"/>
        <v>Blaenau Gwent EastDM</v>
      </c>
      <c r="F398" s="48" t="str">
        <f t="shared" si="20"/>
        <v xml:space="preserve">Blaenau Gwent EastDMAneurin Bevan Local Health Board                                                                    </v>
      </c>
      <c r="G398" s="48" t="s">
        <v>99</v>
      </c>
      <c r="H398" s="48">
        <v>10</v>
      </c>
      <c r="L398" s="48">
        <v>10</v>
      </c>
      <c r="R398" s="48">
        <v>397</v>
      </c>
    </row>
    <row r="399" spans="1:18" x14ac:dyDescent="0.2">
      <c r="A399" s="48" t="s">
        <v>108</v>
      </c>
      <c r="B399" s="48" t="str">
        <f t="shared" si="18"/>
        <v>Blaenau Gwent WestDM</v>
      </c>
      <c r="C399" s="48">
        <v>1.4521409999999999</v>
      </c>
      <c r="D399" s="48" t="s">
        <v>22</v>
      </c>
      <c r="E399" s="48" t="str">
        <f t="shared" si="19"/>
        <v>Blaenau Gwent WestDM</v>
      </c>
      <c r="F399" s="48" t="str">
        <f t="shared" si="20"/>
        <v xml:space="preserve">Blaenau Gwent WestDMAneurin Bevan Local Health Board                                                                    </v>
      </c>
      <c r="G399" s="48" t="s">
        <v>99</v>
      </c>
      <c r="H399" s="48">
        <v>10</v>
      </c>
      <c r="L399" s="48">
        <v>10</v>
      </c>
      <c r="R399" s="48">
        <v>398</v>
      </c>
    </row>
    <row r="400" spans="1:18" x14ac:dyDescent="0.2">
      <c r="A400" s="48" t="s">
        <v>108</v>
      </c>
      <c r="B400" s="48" t="str">
        <f t="shared" si="18"/>
        <v>Caerphilly EastDM</v>
      </c>
      <c r="C400" s="48">
        <v>0.65281239999999996</v>
      </c>
      <c r="D400" s="48" t="s">
        <v>23</v>
      </c>
      <c r="E400" s="48" t="str">
        <f t="shared" si="19"/>
        <v>Caerphilly EastDM</v>
      </c>
      <c r="F400" s="48" t="str">
        <f t="shared" si="20"/>
        <v xml:space="preserve">Caerphilly EastDMAneurin Bevan Local Health Board                                                                    </v>
      </c>
      <c r="G400" s="48" t="s">
        <v>99</v>
      </c>
      <c r="H400" s="48">
        <v>10</v>
      </c>
      <c r="L400" s="48">
        <v>10</v>
      </c>
      <c r="R400" s="48">
        <v>399</v>
      </c>
    </row>
    <row r="401" spans="1:18" x14ac:dyDescent="0.2">
      <c r="A401" s="48" t="s">
        <v>108</v>
      </c>
      <c r="B401" s="48" t="str">
        <f t="shared" si="18"/>
        <v>Caerphilly NorthDM</v>
      </c>
      <c r="C401" s="48">
        <v>1.607367</v>
      </c>
      <c r="D401" s="53" t="s">
        <v>24</v>
      </c>
      <c r="E401" s="48" t="str">
        <f t="shared" si="19"/>
        <v>Caerphilly NorthDM</v>
      </c>
      <c r="F401" s="48" t="str">
        <f t="shared" si="20"/>
        <v xml:space="preserve">Caerphilly NorthDMAneurin Bevan Local Health Board                                                                    </v>
      </c>
      <c r="G401" s="48" t="s">
        <v>99</v>
      </c>
      <c r="H401" s="48">
        <v>10</v>
      </c>
      <c r="L401" s="48">
        <v>10</v>
      </c>
      <c r="R401" s="48">
        <v>400</v>
      </c>
    </row>
    <row r="402" spans="1:18" x14ac:dyDescent="0.2">
      <c r="A402" s="48" t="s">
        <v>108</v>
      </c>
      <c r="B402" s="48" t="str">
        <f t="shared" si="18"/>
        <v>Caerphilly SouthDM</v>
      </c>
      <c r="C402" s="48">
        <v>0.63621280000000002</v>
      </c>
      <c r="D402" s="48" t="s">
        <v>25</v>
      </c>
      <c r="E402" s="48" t="str">
        <f t="shared" si="19"/>
        <v>Caerphilly SouthDM</v>
      </c>
      <c r="F402" s="48" t="str">
        <f t="shared" si="20"/>
        <v xml:space="preserve">Caerphilly SouthDMAneurin Bevan Local Health Board                                                                    </v>
      </c>
      <c r="G402" s="48" t="s">
        <v>99</v>
      </c>
      <c r="H402" s="48">
        <v>10</v>
      </c>
      <c r="L402" s="48">
        <v>10</v>
      </c>
      <c r="R402" s="48">
        <v>401</v>
      </c>
    </row>
    <row r="403" spans="1:18" x14ac:dyDescent="0.2">
      <c r="A403" s="48" t="s">
        <v>108</v>
      </c>
      <c r="B403" s="48" t="str">
        <f t="shared" si="18"/>
        <v>Monmouthshire NorthDM</v>
      </c>
      <c r="C403" s="48">
        <v>-0.70702509999999996</v>
      </c>
      <c r="D403" s="48" t="s">
        <v>26</v>
      </c>
      <c r="E403" s="48" t="str">
        <f t="shared" si="19"/>
        <v>Monmouthshire NorthDM</v>
      </c>
      <c r="F403" s="48" t="str">
        <f t="shared" si="20"/>
        <v xml:space="preserve">Monmouthshire NorthDMAneurin Bevan Local Health Board                                                                    </v>
      </c>
      <c r="G403" s="48" t="s">
        <v>99</v>
      </c>
      <c r="H403" s="48">
        <v>10</v>
      </c>
      <c r="L403" s="48">
        <v>10</v>
      </c>
      <c r="R403" s="48">
        <v>402</v>
      </c>
    </row>
    <row r="404" spans="1:18" x14ac:dyDescent="0.2">
      <c r="A404" s="48" t="s">
        <v>108</v>
      </c>
      <c r="B404" s="48" t="str">
        <f t="shared" si="18"/>
        <v>Monmouthshire SouthDM</v>
      </c>
      <c r="C404" s="48">
        <v>-0.50326649999999995</v>
      </c>
      <c r="D404" s="48" t="s">
        <v>27</v>
      </c>
      <c r="E404" s="48" t="str">
        <f t="shared" si="19"/>
        <v>Monmouthshire SouthDM</v>
      </c>
      <c r="F404" s="48" t="str">
        <f t="shared" si="20"/>
        <v xml:space="preserve">Monmouthshire SouthDMAneurin Bevan Local Health Board                                                                    </v>
      </c>
      <c r="G404" s="48" t="s">
        <v>99</v>
      </c>
      <c r="H404" s="48">
        <v>10</v>
      </c>
      <c r="L404" s="48">
        <v>10</v>
      </c>
      <c r="R404" s="48">
        <v>403</v>
      </c>
    </row>
    <row r="405" spans="1:18" x14ac:dyDescent="0.2">
      <c r="A405" s="48" t="s">
        <v>108</v>
      </c>
      <c r="B405" s="48" t="str">
        <f t="shared" si="18"/>
        <v>Newport CentralDM</v>
      </c>
      <c r="C405" s="48">
        <v>-6.66051E-2</v>
      </c>
      <c r="D405" s="48" t="s">
        <v>28</v>
      </c>
      <c r="E405" s="48" t="str">
        <f t="shared" si="19"/>
        <v>Newport CentralDM</v>
      </c>
      <c r="F405" s="48" t="str">
        <f t="shared" si="20"/>
        <v xml:space="preserve">Newport CentralDMAneurin Bevan Local Health Board                                                                    </v>
      </c>
      <c r="G405" s="48" t="s">
        <v>99</v>
      </c>
      <c r="H405" s="48">
        <v>10</v>
      </c>
      <c r="L405" s="48">
        <v>10</v>
      </c>
      <c r="R405" s="48">
        <v>404</v>
      </c>
    </row>
    <row r="406" spans="1:18" x14ac:dyDescent="0.2">
      <c r="A406" s="48" t="s">
        <v>108</v>
      </c>
      <c r="B406" s="48" t="str">
        <f t="shared" si="18"/>
        <v>Newport EastDM</v>
      </c>
      <c r="C406" s="48">
        <v>1.334012</v>
      </c>
      <c r="D406" s="48" t="s">
        <v>29</v>
      </c>
      <c r="E406" s="48" t="str">
        <f t="shared" si="19"/>
        <v>Newport EastDM</v>
      </c>
      <c r="F406" s="48" t="str">
        <f t="shared" si="20"/>
        <v xml:space="preserve">Newport EastDMAneurin Bevan Local Health Board                                                                    </v>
      </c>
      <c r="G406" s="48" t="s">
        <v>99</v>
      </c>
      <c r="H406" s="48">
        <v>10</v>
      </c>
      <c r="L406" s="48">
        <v>10</v>
      </c>
      <c r="R406" s="48">
        <v>405</v>
      </c>
    </row>
    <row r="407" spans="1:18" x14ac:dyDescent="0.2">
      <c r="A407" s="48" t="s">
        <v>108</v>
      </c>
      <c r="B407" s="48" t="str">
        <f t="shared" si="18"/>
        <v>Newport WestDM</v>
      </c>
      <c r="C407" s="48">
        <v>1.4760340000000001</v>
      </c>
      <c r="D407" s="48" t="s">
        <v>30</v>
      </c>
      <c r="E407" s="48" t="str">
        <f t="shared" si="19"/>
        <v>Newport WestDM</v>
      </c>
      <c r="F407" s="48" t="str">
        <f t="shared" si="20"/>
        <v xml:space="preserve">Newport WestDMAneurin Bevan Local Health Board                                                                    </v>
      </c>
      <c r="G407" s="48" t="s">
        <v>99</v>
      </c>
      <c r="H407" s="48">
        <v>10</v>
      </c>
      <c r="L407" s="48">
        <v>10</v>
      </c>
      <c r="R407" s="48">
        <v>406</v>
      </c>
    </row>
    <row r="408" spans="1:18" x14ac:dyDescent="0.2">
      <c r="A408" s="48" t="s">
        <v>108</v>
      </c>
      <c r="B408" s="48" t="str">
        <f t="shared" si="18"/>
        <v>Torfaen NorthDM</v>
      </c>
      <c r="C408" s="48">
        <v>1.1496710000000001</v>
      </c>
      <c r="D408" s="48" t="s">
        <v>31</v>
      </c>
      <c r="E408" s="48" t="str">
        <f t="shared" si="19"/>
        <v>Torfaen NorthDM</v>
      </c>
      <c r="F408" s="48" t="str">
        <f t="shared" si="20"/>
        <v xml:space="preserve">Torfaen NorthDMAneurin Bevan Local Health Board                                                                    </v>
      </c>
      <c r="G408" s="48" t="s">
        <v>99</v>
      </c>
      <c r="H408" s="48">
        <v>10</v>
      </c>
      <c r="L408" s="48">
        <v>10</v>
      </c>
      <c r="R408" s="48">
        <v>407</v>
      </c>
    </row>
    <row r="409" spans="1:18" x14ac:dyDescent="0.2">
      <c r="A409" s="48" t="s">
        <v>108</v>
      </c>
      <c r="B409" s="48" t="str">
        <f t="shared" si="18"/>
        <v>Torfaen SouthDM</v>
      </c>
      <c r="C409" s="48">
        <v>0.67719260000000003</v>
      </c>
      <c r="D409" s="48" t="s">
        <v>32</v>
      </c>
      <c r="E409" s="48" t="str">
        <f t="shared" si="19"/>
        <v>Torfaen SouthDM</v>
      </c>
      <c r="F409" s="48" t="str">
        <f t="shared" si="20"/>
        <v xml:space="preserve">Torfaen SouthDMAneurin Bevan Local Health Board                                                                    </v>
      </c>
      <c r="G409" s="48" t="s">
        <v>99</v>
      </c>
      <c r="H409" s="48">
        <v>10</v>
      </c>
      <c r="L409" s="48">
        <v>10</v>
      </c>
      <c r="R409" s="48">
        <v>408</v>
      </c>
    </row>
    <row r="410" spans="1:18" x14ac:dyDescent="0.2">
      <c r="A410" s="48" t="s">
        <v>108</v>
      </c>
      <c r="B410" s="48" t="str">
        <f t="shared" si="18"/>
        <v>AngleseyDM</v>
      </c>
      <c r="C410" s="48">
        <v>-0.82528610000000002</v>
      </c>
      <c r="D410" s="48" t="s">
        <v>33</v>
      </c>
      <c r="E410" s="48" t="str">
        <f t="shared" si="19"/>
        <v>AngleseyDM</v>
      </c>
      <c r="F410" s="48" t="str">
        <f t="shared" si="20"/>
        <v xml:space="preserve">AngleseyDMBetsi Cadwaladr University Local Health Board                                                       </v>
      </c>
      <c r="G410" s="48" t="s">
        <v>100</v>
      </c>
      <c r="H410" s="48">
        <v>10</v>
      </c>
      <c r="M410" s="48">
        <v>10</v>
      </c>
      <c r="R410" s="48">
        <v>409</v>
      </c>
    </row>
    <row r="411" spans="1:18" x14ac:dyDescent="0.2">
      <c r="A411" s="48" t="s">
        <v>108</v>
      </c>
      <c r="B411" s="48" t="str">
        <f t="shared" si="18"/>
        <v>ArfonDM</v>
      </c>
      <c r="C411" s="48">
        <v>-1.344705</v>
      </c>
      <c r="D411" s="48" t="s">
        <v>34</v>
      </c>
      <c r="E411" s="48" t="str">
        <f t="shared" si="19"/>
        <v>ArfonDM</v>
      </c>
      <c r="F411" s="48" t="str">
        <f t="shared" si="20"/>
        <v xml:space="preserve">ArfonDMBetsi Cadwaladr University Local Health Board                                                       </v>
      </c>
      <c r="G411" s="48" t="s">
        <v>100</v>
      </c>
      <c r="H411" s="48">
        <v>10</v>
      </c>
      <c r="M411" s="48">
        <v>10</v>
      </c>
      <c r="R411" s="48">
        <v>410</v>
      </c>
    </row>
    <row r="412" spans="1:18" x14ac:dyDescent="0.2">
      <c r="A412" s="48" t="s">
        <v>108</v>
      </c>
      <c r="B412" s="48" t="str">
        <f t="shared" si="18"/>
        <v>Central &amp; South DenbighshireDM</v>
      </c>
      <c r="C412" s="48">
        <v>-0.9343899</v>
      </c>
      <c r="D412" s="48" t="s">
        <v>35</v>
      </c>
      <c r="E412" s="48" t="str">
        <f t="shared" si="19"/>
        <v>Central &amp; South DenbighshireDM</v>
      </c>
      <c r="F412" s="48" t="str">
        <f t="shared" si="20"/>
        <v xml:space="preserve">Central &amp; South DenbighshireDMBetsi Cadwaladr University Local Health Board                                                       </v>
      </c>
      <c r="G412" s="48" t="s">
        <v>100</v>
      </c>
      <c r="H412" s="48">
        <v>10</v>
      </c>
      <c r="M412" s="48">
        <v>10</v>
      </c>
      <c r="R412" s="48">
        <v>411</v>
      </c>
    </row>
    <row r="413" spans="1:18" x14ac:dyDescent="0.2">
      <c r="A413" s="48" t="s">
        <v>108</v>
      </c>
      <c r="B413" s="48" t="str">
        <f t="shared" si="18"/>
        <v>Conwy EastDM</v>
      </c>
      <c r="C413" s="48">
        <v>-0.60115850000000004</v>
      </c>
      <c r="D413" s="48" t="s">
        <v>36</v>
      </c>
      <c r="E413" s="48" t="str">
        <f t="shared" si="19"/>
        <v>Conwy EastDM</v>
      </c>
      <c r="F413" s="48" t="str">
        <f t="shared" si="20"/>
        <v xml:space="preserve">Conwy EastDMBetsi Cadwaladr University Local Health Board                                                       </v>
      </c>
      <c r="G413" s="48" t="s">
        <v>100</v>
      </c>
      <c r="H413" s="48">
        <v>10</v>
      </c>
      <c r="M413" s="48">
        <v>10</v>
      </c>
      <c r="R413" s="48">
        <v>412</v>
      </c>
    </row>
    <row r="414" spans="1:18" x14ac:dyDescent="0.2">
      <c r="A414" s="48" t="s">
        <v>108</v>
      </c>
      <c r="B414" s="48" t="str">
        <f t="shared" si="18"/>
        <v>Conwy WestDM</v>
      </c>
      <c r="C414" s="48">
        <v>-1.364511</v>
      </c>
      <c r="D414" s="48" t="s">
        <v>37</v>
      </c>
      <c r="E414" s="48" t="str">
        <f t="shared" si="19"/>
        <v>Conwy WestDM</v>
      </c>
      <c r="F414" s="48" t="str">
        <f t="shared" si="20"/>
        <v xml:space="preserve">Conwy WestDMBetsi Cadwaladr University Local Health Board                                                       </v>
      </c>
      <c r="G414" s="48" t="s">
        <v>100</v>
      </c>
      <c r="H414" s="48">
        <v>10</v>
      </c>
      <c r="M414" s="48">
        <v>10</v>
      </c>
      <c r="R414" s="48">
        <v>413</v>
      </c>
    </row>
    <row r="415" spans="1:18" x14ac:dyDescent="0.2">
      <c r="A415" s="48" t="s">
        <v>108</v>
      </c>
      <c r="B415" s="48" t="str">
        <f t="shared" si="18"/>
        <v>Deeside, Hawarden &amp; SaltneyDM</v>
      </c>
      <c r="C415" s="48">
        <v>-0.38989629999999997</v>
      </c>
      <c r="D415" s="48" t="s">
        <v>38</v>
      </c>
      <c r="E415" s="48" t="str">
        <f t="shared" si="19"/>
        <v>Deeside, Hawarden &amp; SaltneyDM</v>
      </c>
      <c r="F415" s="48" t="str">
        <f t="shared" si="20"/>
        <v xml:space="preserve">Deeside, Hawarden &amp; SaltneyDMBetsi Cadwaladr University Local Health Board                                                       </v>
      </c>
      <c r="G415" s="48" t="s">
        <v>100</v>
      </c>
      <c r="H415" s="48">
        <v>10</v>
      </c>
      <c r="M415" s="48">
        <v>10</v>
      </c>
      <c r="R415" s="48">
        <v>414</v>
      </c>
    </row>
    <row r="416" spans="1:18" x14ac:dyDescent="0.2">
      <c r="A416" s="48" t="s">
        <v>108</v>
      </c>
      <c r="B416" s="48" t="str">
        <f t="shared" si="18"/>
        <v>DwyforDM</v>
      </c>
      <c r="C416" s="48">
        <v>-1.303806</v>
      </c>
      <c r="D416" s="48" t="s">
        <v>39</v>
      </c>
      <c r="E416" s="48" t="str">
        <f t="shared" si="19"/>
        <v>DwyforDM</v>
      </c>
      <c r="F416" s="48" t="str">
        <f t="shared" si="20"/>
        <v xml:space="preserve">DwyforDMBetsi Cadwaladr University Local Health Board                                                       </v>
      </c>
      <c r="G416" s="48" t="s">
        <v>100</v>
      </c>
      <c r="H416" s="48">
        <v>10</v>
      </c>
      <c r="M416" s="48">
        <v>10</v>
      </c>
      <c r="R416" s="48">
        <v>415</v>
      </c>
    </row>
    <row r="417" spans="1:18" x14ac:dyDescent="0.2">
      <c r="A417" s="48" t="s">
        <v>108</v>
      </c>
      <c r="B417" s="48" t="str">
        <f t="shared" si="18"/>
        <v>Holywell &amp; FlintDM</v>
      </c>
      <c r="C417" s="48">
        <v>0.1316185</v>
      </c>
      <c r="D417" s="48" t="s">
        <v>40</v>
      </c>
      <c r="E417" s="48" t="str">
        <f t="shared" si="19"/>
        <v>Holywell &amp; FlintDM</v>
      </c>
      <c r="F417" s="48" t="str">
        <f t="shared" si="20"/>
        <v xml:space="preserve">Holywell &amp; FlintDMBetsi Cadwaladr University Local Health Board                                                       </v>
      </c>
      <c r="G417" s="48" t="s">
        <v>100</v>
      </c>
      <c r="H417" s="48">
        <v>10</v>
      </c>
      <c r="M417" s="48">
        <v>10</v>
      </c>
      <c r="R417" s="48">
        <v>416</v>
      </c>
    </row>
    <row r="418" spans="1:18" x14ac:dyDescent="0.2">
      <c r="A418" s="48" t="s">
        <v>108</v>
      </c>
      <c r="B418" s="48" t="str">
        <f t="shared" si="18"/>
        <v>MeirionnyddDM</v>
      </c>
      <c r="C418" s="48">
        <v>-1.2403470000000001</v>
      </c>
      <c r="D418" s="48" t="s">
        <v>41</v>
      </c>
      <c r="E418" s="48" t="str">
        <f t="shared" si="19"/>
        <v>MeirionnyddDM</v>
      </c>
      <c r="F418" s="48" t="str">
        <f t="shared" si="20"/>
        <v xml:space="preserve">MeirionnyddDMBetsi Cadwaladr University Local Health Board                                                       </v>
      </c>
      <c r="G418" s="48" t="s">
        <v>100</v>
      </c>
      <c r="H418" s="48">
        <v>10</v>
      </c>
      <c r="M418" s="48">
        <v>10</v>
      </c>
      <c r="R418" s="48">
        <v>417</v>
      </c>
    </row>
    <row r="419" spans="1:18" x14ac:dyDescent="0.2">
      <c r="A419" s="48" t="s">
        <v>108</v>
      </c>
      <c r="B419" s="48" t="str">
        <f t="shared" si="18"/>
        <v>Mold, Buckley &amp; CaergwleDM</v>
      </c>
      <c r="C419" s="48">
        <v>-0.95972789999999997</v>
      </c>
      <c r="D419" s="48" t="s">
        <v>42</v>
      </c>
      <c r="E419" s="48" t="str">
        <f t="shared" si="19"/>
        <v>Mold, Buckley &amp; CaergwleDM</v>
      </c>
      <c r="F419" s="48" t="str">
        <f t="shared" si="20"/>
        <v xml:space="preserve">Mold, Buckley &amp; CaergwleDMBetsi Cadwaladr University Local Health Board                                                       </v>
      </c>
      <c r="G419" s="48" t="s">
        <v>100</v>
      </c>
      <c r="H419" s="48">
        <v>10</v>
      </c>
      <c r="M419" s="48">
        <v>10</v>
      </c>
      <c r="R419" s="48">
        <v>418</v>
      </c>
    </row>
    <row r="420" spans="1:18" x14ac:dyDescent="0.2">
      <c r="A420" s="48" t="s">
        <v>108</v>
      </c>
      <c r="B420" s="48" t="str">
        <f t="shared" si="18"/>
        <v>North DenbighshireDM</v>
      </c>
      <c r="C420" s="48">
        <v>0.1029374</v>
      </c>
      <c r="D420" s="48" t="s">
        <v>43</v>
      </c>
      <c r="E420" s="48" t="str">
        <f t="shared" si="19"/>
        <v>North DenbighshireDM</v>
      </c>
      <c r="F420" s="48" t="str">
        <f t="shared" si="20"/>
        <v xml:space="preserve">North DenbighshireDMBetsi Cadwaladr University Local Health Board                                                       </v>
      </c>
      <c r="G420" s="48" t="s">
        <v>100</v>
      </c>
      <c r="H420" s="48">
        <v>10</v>
      </c>
      <c r="M420" s="48">
        <v>10</v>
      </c>
      <c r="R420" s="48">
        <v>419</v>
      </c>
    </row>
    <row r="421" spans="1:18" x14ac:dyDescent="0.2">
      <c r="A421" s="48" t="s">
        <v>108</v>
      </c>
      <c r="B421" s="48" t="str">
        <f t="shared" si="18"/>
        <v>South WrexhamDM</v>
      </c>
      <c r="C421" s="48">
        <v>-0.79840460000000002</v>
      </c>
      <c r="D421" s="48" t="s">
        <v>44</v>
      </c>
      <c r="E421" s="48" t="str">
        <f t="shared" si="19"/>
        <v>South WrexhamDM</v>
      </c>
      <c r="F421" s="48" t="str">
        <f t="shared" si="20"/>
        <v xml:space="preserve">South WrexhamDMBetsi Cadwaladr University Local Health Board                                                       </v>
      </c>
      <c r="G421" s="48" t="s">
        <v>100</v>
      </c>
      <c r="H421" s="48">
        <v>10</v>
      </c>
      <c r="M421" s="48">
        <v>10</v>
      </c>
      <c r="R421" s="48">
        <v>420</v>
      </c>
    </row>
    <row r="422" spans="1:18" x14ac:dyDescent="0.2">
      <c r="A422" s="48" t="s">
        <v>108</v>
      </c>
      <c r="B422" s="48" t="str">
        <f t="shared" si="18"/>
        <v>West &amp; North WrexhamDM</v>
      </c>
      <c r="C422" s="48">
        <v>-0.55888930000000003</v>
      </c>
      <c r="D422" s="48" t="s">
        <v>45</v>
      </c>
      <c r="E422" s="48" t="str">
        <f t="shared" si="19"/>
        <v>West &amp; North WrexhamDM</v>
      </c>
      <c r="F422" s="48" t="str">
        <f t="shared" si="20"/>
        <v xml:space="preserve">West &amp; North WrexhamDMBetsi Cadwaladr University Local Health Board                                                       </v>
      </c>
      <c r="G422" s="48" t="s">
        <v>100</v>
      </c>
      <c r="H422" s="48">
        <v>10</v>
      </c>
      <c r="M422" s="48">
        <v>10</v>
      </c>
      <c r="R422" s="48">
        <v>421</v>
      </c>
    </row>
    <row r="423" spans="1:18" x14ac:dyDescent="0.2">
      <c r="A423" s="48" t="s">
        <v>108</v>
      </c>
      <c r="B423" s="48" t="str">
        <f t="shared" si="18"/>
        <v>Wrexham TownDM</v>
      </c>
      <c r="C423" s="48">
        <v>-0.4016652</v>
      </c>
      <c r="D423" s="48" t="s">
        <v>46</v>
      </c>
      <c r="E423" s="48" t="str">
        <f t="shared" si="19"/>
        <v>Wrexham TownDM</v>
      </c>
      <c r="F423" s="48" t="str">
        <f t="shared" si="20"/>
        <v xml:space="preserve">Wrexham TownDMBetsi Cadwaladr University Local Health Board                                                       </v>
      </c>
      <c r="G423" s="48" t="s">
        <v>100</v>
      </c>
      <c r="H423" s="48">
        <v>10</v>
      </c>
      <c r="M423" s="48">
        <v>10</v>
      </c>
      <c r="R423" s="48">
        <v>422</v>
      </c>
    </row>
    <row r="424" spans="1:18" x14ac:dyDescent="0.2">
      <c r="A424" s="48" t="s">
        <v>108</v>
      </c>
      <c r="B424" s="48" t="str">
        <f t="shared" si="18"/>
        <v>Cardiff EastDM</v>
      </c>
      <c r="C424" s="48">
        <v>0.53385539999999998</v>
      </c>
      <c r="D424" s="48" t="s">
        <v>47</v>
      </c>
      <c r="E424" s="48" t="str">
        <f t="shared" si="19"/>
        <v>Cardiff EastDM</v>
      </c>
      <c r="F424" s="48" t="str">
        <f t="shared" si="20"/>
        <v xml:space="preserve">Cardiff EastDMCardiff and Vale University Local Health Board                                                      </v>
      </c>
      <c r="G424" s="48" t="s">
        <v>101</v>
      </c>
      <c r="H424" s="48">
        <v>10</v>
      </c>
      <c r="N424" s="48">
        <v>10</v>
      </c>
      <c r="R424" s="48">
        <v>423</v>
      </c>
    </row>
    <row r="425" spans="1:18" x14ac:dyDescent="0.2">
      <c r="A425" s="48" t="s">
        <v>108</v>
      </c>
      <c r="B425" s="48" t="str">
        <f t="shared" si="18"/>
        <v>Cardiff NorthDM</v>
      </c>
      <c r="C425" s="48">
        <v>-1.2066680000000001</v>
      </c>
      <c r="D425" s="48" t="s">
        <v>48</v>
      </c>
      <c r="E425" s="48" t="str">
        <f t="shared" si="19"/>
        <v>Cardiff NorthDM</v>
      </c>
      <c r="F425" s="48" t="str">
        <f t="shared" si="20"/>
        <v xml:space="preserve">Cardiff NorthDMCardiff and Vale University Local Health Board                                                      </v>
      </c>
      <c r="G425" s="48" t="s">
        <v>101</v>
      </c>
      <c r="H425" s="48">
        <v>10</v>
      </c>
      <c r="N425" s="48">
        <v>10</v>
      </c>
      <c r="R425" s="48">
        <v>424</v>
      </c>
    </row>
    <row r="426" spans="1:18" x14ac:dyDescent="0.2">
      <c r="A426" s="48" t="s">
        <v>108</v>
      </c>
      <c r="B426" s="48" t="str">
        <f t="shared" si="18"/>
        <v>Cardiff South EastDM</v>
      </c>
      <c r="C426" s="48">
        <v>0.55007890000000004</v>
      </c>
      <c r="D426" s="48" t="s">
        <v>49</v>
      </c>
      <c r="E426" s="48" t="str">
        <f t="shared" si="19"/>
        <v>Cardiff South EastDM</v>
      </c>
      <c r="F426" s="48" t="str">
        <f t="shared" si="20"/>
        <v xml:space="preserve">Cardiff South EastDMCardiff and Vale University Local Health Board                                                      </v>
      </c>
      <c r="G426" s="48" t="s">
        <v>101</v>
      </c>
      <c r="H426" s="48">
        <v>10</v>
      </c>
      <c r="N426" s="48">
        <v>10</v>
      </c>
      <c r="R426" s="48">
        <v>425</v>
      </c>
    </row>
    <row r="427" spans="1:18" x14ac:dyDescent="0.2">
      <c r="A427" s="48" t="s">
        <v>108</v>
      </c>
      <c r="B427" s="48" t="str">
        <f t="shared" si="18"/>
        <v>Cardiff South WestDM</v>
      </c>
      <c r="C427" s="48">
        <v>0.65930350000000004</v>
      </c>
      <c r="D427" s="48" t="s">
        <v>50</v>
      </c>
      <c r="E427" s="48" t="str">
        <f t="shared" si="19"/>
        <v>Cardiff South WestDM</v>
      </c>
      <c r="F427" s="48" t="str">
        <f t="shared" si="20"/>
        <v xml:space="preserve">Cardiff South WestDMCardiff and Vale University Local Health Board                                                      </v>
      </c>
      <c r="G427" s="48" t="s">
        <v>101</v>
      </c>
      <c r="H427" s="48">
        <v>10</v>
      </c>
      <c r="N427" s="48">
        <v>10</v>
      </c>
      <c r="R427" s="48">
        <v>426</v>
      </c>
    </row>
    <row r="428" spans="1:18" x14ac:dyDescent="0.2">
      <c r="A428" s="48" t="s">
        <v>108</v>
      </c>
      <c r="B428" s="48" t="str">
        <f t="shared" si="18"/>
        <v>Cardiff WestDM</v>
      </c>
      <c r="C428" s="48">
        <v>-1.240367</v>
      </c>
      <c r="D428" s="48" t="s">
        <v>51</v>
      </c>
      <c r="E428" s="48" t="str">
        <f t="shared" si="19"/>
        <v>Cardiff WestDM</v>
      </c>
      <c r="F428" s="48" t="str">
        <f t="shared" si="20"/>
        <v xml:space="preserve">Cardiff WestDMCardiff and Vale University Local Health Board                                                      </v>
      </c>
      <c r="G428" s="48" t="s">
        <v>101</v>
      </c>
      <c r="H428" s="48">
        <v>10</v>
      </c>
      <c r="N428" s="48">
        <v>10</v>
      </c>
      <c r="R428" s="48">
        <v>427</v>
      </c>
    </row>
    <row r="429" spans="1:18" x14ac:dyDescent="0.2">
      <c r="A429" s="48" t="s">
        <v>108</v>
      </c>
      <c r="B429" s="48" t="str">
        <f t="shared" si="18"/>
        <v>Central ValeDM</v>
      </c>
      <c r="C429" s="48">
        <v>0.26325159999999997</v>
      </c>
      <c r="D429" s="48" t="s">
        <v>52</v>
      </c>
      <c r="E429" s="48" t="str">
        <f t="shared" si="19"/>
        <v>Central ValeDM</v>
      </c>
      <c r="F429" s="48" t="str">
        <f t="shared" si="20"/>
        <v xml:space="preserve">Central ValeDMCardiff and Vale University Local Health Board                                                      </v>
      </c>
      <c r="G429" s="48" t="s">
        <v>101</v>
      </c>
      <c r="H429" s="48">
        <v>10</v>
      </c>
      <c r="N429" s="48">
        <v>10</v>
      </c>
      <c r="R429" s="48">
        <v>428</v>
      </c>
    </row>
    <row r="430" spans="1:18" x14ac:dyDescent="0.2">
      <c r="A430" s="48" t="s">
        <v>108</v>
      </c>
      <c r="B430" s="48" t="str">
        <f t="shared" si="18"/>
        <v>City &amp; Cardiff SouthDM</v>
      </c>
      <c r="C430" s="48">
        <v>2.7846690000000001</v>
      </c>
      <c r="D430" s="48" t="s">
        <v>53</v>
      </c>
      <c r="E430" s="48" t="str">
        <f t="shared" si="19"/>
        <v>City &amp; Cardiff SouthDM</v>
      </c>
      <c r="F430" s="48" t="str">
        <f t="shared" si="20"/>
        <v xml:space="preserve">City &amp; Cardiff SouthDMCardiff and Vale University Local Health Board                                                      </v>
      </c>
      <c r="G430" s="48" t="s">
        <v>101</v>
      </c>
      <c r="H430" s="48">
        <v>10</v>
      </c>
      <c r="N430" s="48">
        <v>10</v>
      </c>
      <c r="R430" s="48">
        <v>429</v>
      </c>
    </row>
    <row r="431" spans="1:18" x14ac:dyDescent="0.2">
      <c r="A431" s="48" t="s">
        <v>108</v>
      </c>
      <c r="B431" s="48" t="str">
        <f t="shared" si="18"/>
        <v>Eastern ValeDM</v>
      </c>
      <c r="C431" s="48">
        <v>-1.0231939999999999</v>
      </c>
      <c r="D431" s="48" t="s">
        <v>54</v>
      </c>
      <c r="E431" s="48" t="str">
        <f t="shared" si="19"/>
        <v>Eastern ValeDM</v>
      </c>
      <c r="F431" s="48" t="str">
        <f t="shared" si="20"/>
        <v xml:space="preserve">Eastern ValeDMCardiff and Vale University Local Health Board                                                      </v>
      </c>
      <c r="G431" s="48" t="s">
        <v>101</v>
      </c>
      <c r="H431" s="48">
        <v>10</v>
      </c>
      <c r="N431" s="48">
        <v>10</v>
      </c>
      <c r="R431" s="48">
        <v>430</v>
      </c>
    </row>
    <row r="432" spans="1:18" x14ac:dyDescent="0.2">
      <c r="A432" s="48" t="s">
        <v>108</v>
      </c>
      <c r="B432" s="48" t="str">
        <f t="shared" si="18"/>
        <v>Western ValeDM</v>
      </c>
      <c r="C432" s="48">
        <v>-1.5611090000000001</v>
      </c>
      <c r="D432" s="48" t="s">
        <v>55</v>
      </c>
      <c r="E432" s="48" t="str">
        <f t="shared" si="19"/>
        <v>Western ValeDM</v>
      </c>
      <c r="F432" s="48" t="str">
        <f t="shared" si="20"/>
        <v xml:space="preserve">Western ValeDMCardiff and Vale University Local Health Board                                                      </v>
      </c>
      <c r="G432" s="48" t="s">
        <v>101</v>
      </c>
      <c r="H432" s="48">
        <v>10</v>
      </c>
      <c r="N432" s="48">
        <v>10</v>
      </c>
      <c r="R432" s="48">
        <v>431</v>
      </c>
    </row>
    <row r="433" spans="1:18" x14ac:dyDescent="0.2">
      <c r="A433" s="48" t="s">
        <v>108</v>
      </c>
      <c r="B433" s="48" t="str">
        <f t="shared" si="18"/>
        <v>North CynonDM</v>
      </c>
      <c r="C433" s="48">
        <v>0.3932793</v>
      </c>
      <c r="D433" s="48" t="s">
        <v>56</v>
      </c>
      <c r="E433" s="48" t="str">
        <f t="shared" si="19"/>
        <v>North CynonDM</v>
      </c>
      <c r="F433" s="48" t="str">
        <f t="shared" si="20"/>
        <v xml:space="preserve">North CynonDMCwm Taf Local Health Board                                                                          </v>
      </c>
      <c r="G433" s="48" t="s">
        <v>102</v>
      </c>
      <c r="H433" s="48">
        <v>10</v>
      </c>
      <c r="I433" s="48">
        <v>10</v>
      </c>
      <c r="O433" s="48">
        <v>10</v>
      </c>
      <c r="R433" s="48">
        <v>432</v>
      </c>
    </row>
    <row r="434" spans="1:18" x14ac:dyDescent="0.2">
      <c r="A434" s="48" t="s">
        <v>108</v>
      </c>
      <c r="B434" s="48" t="str">
        <f t="shared" si="18"/>
        <v>North Merthyr TydfilDM</v>
      </c>
      <c r="C434" s="48">
        <v>0.11836969999999999</v>
      </c>
      <c r="D434" s="48" t="s">
        <v>57</v>
      </c>
      <c r="E434" s="48" t="str">
        <f t="shared" si="19"/>
        <v>North Merthyr TydfilDM</v>
      </c>
      <c r="F434" s="48" t="str">
        <f t="shared" si="20"/>
        <v xml:space="preserve">North Merthyr TydfilDMCwm Taf Local Health Board                                                                          </v>
      </c>
      <c r="G434" s="48" t="s">
        <v>102</v>
      </c>
      <c r="H434" s="48">
        <v>10</v>
      </c>
      <c r="I434" s="48">
        <v>10</v>
      </c>
      <c r="J434" s="48">
        <v>10</v>
      </c>
      <c r="O434" s="48">
        <v>10</v>
      </c>
      <c r="R434" s="48">
        <v>433</v>
      </c>
    </row>
    <row r="435" spans="1:18" x14ac:dyDescent="0.2">
      <c r="A435" s="48" t="s">
        <v>108</v>
      </c>
      <c r="B435" s="48" t="str">
        <f t="shared" si="18"/>
        <v>North RhonddaDM</v>
      </c>
      <c r="C435" s="48">
        <v>0.4225854</v>
      </c>
      <c r="D435" s="48" t="s">
        <v>58</v>
      </c>
      <c r="E435" s="48" t="str">
        <f t="shared" si="19"/>
        <v>North RhonddaDM</v>
      </c>
      <c r="F435" s="48" t="str">
        <f t="shared" si="20"/>
        <v xml:space="preserve">North RhonddaDMCwm Taf Local Health Board                                                                          </v>
      </c>
      <c r="G435" s="48" t="s">
        <v>102</v>
      </c>
      <c r="H435" s="48">
        <v>10</v>
      </c>
      <c r="I435" s="48">
        <v>10</v>
      </c>
      <c r="O435" s="48">
        <v>10</v>
      </c>
      <c r="R435" s="48">
        <v>434</v>
      </c>
    </row>
    <row r="436" spans="1:18" x14ac:dyDescent="0.2">
      <c r="A436" s="48" t="s">
        <v>108</v>
      </c>
      <c r="B436" s="48" t="str">
        <f t="shared" si="18"/>
        <v>North Taf ElyDM</v>
      </c>
      <c r="C436" s="48">
        <v>0.42988009999999999</v>
      </c>
      <c r="D436" s="48" t="s">
        <v>59</v>
      </c>
      <c r="E436" s="48" t="str">
        <f t="shared" si="19"/>
        <v>North Taf ElyDM</v>
      </c>
      <c r="F436" s="48" t="str">
        <f t="shared" si="20"/>
        <v xml:space="preserve">North Taf ElyDMCwm Taf Local Health Board                                                                          </v>
      </c>
      <c r="G436" s="48" t="s">
        <v>102</v>
      </c>
      <c r="H436" s="48">
        <v>10</v>
      </c>
      <c r="I436" s="48">
        <v>10</v>
      </c>
      <c r="O436" s="48">
        <v>10</v>
      </c>
      <c r="R436" s="48">
        <v>435</v>
      </c>
    </row>
    <row r="437" spans="1:18" x14ac:dyDescent="0.2">
      <c r="A437" s="48" t="s">
        <v>108</v>
      </c>
      <c r="B437" s="48" t="str">
        <f t="shared" si="18"/>
        <v>South CynonDM</v>
      </c>
      <c r="C437" s="48">
        <v>1.09514</v>
      </c>
      <c r="D437" s="48" t="s">
        <v>60</v>
      </c>
      <c r="E437" s="48" t="str">
        <f t="shared" si="19"/>
        <v>South CynonDM</v>
      </c>
      <c r="F437" s="48" t="str">
        <f t="shared" si="20"/>
        <v xml:space="preserve">South CynonDMCwm Taf Local Health Board                                                                          </v>
      </c>
      <c r="G437" s="48" t="s">
        <v>102</v>
      </c>
      <c r="H437" s="48">
        <v>10</v>
      </c>
      <c r="I437" s="48">
        <v>10</v>
      </c>
      <c r="O437" s="48">
        <v>10</v>
      </c>
      <c r="R437" s="48">
        <v>436</v>
      </c>
    </row>
    <row r="438" spans="1:18" x14ac:dyDescent="0.2">
      <c r="A438" s="48" t="s">
        <v>108</v>
      </c>
      <c r="B438" s="48" t="str">
        <f t="shared" si="18"/>
        <v>South Merthyr TydfilDM</v>
      </c>
      <c r="C438" s="48">
        <v>1.1177400000000001E-2</v>
      </c>
      <c r="D438" s="48" t="s">
        <v>61</v>
      </c>
      <c r="E438" s="48" t="str">
        <f t="shared" si="19"/>
        <v>South Merthyr TydfilDM</v>
      </c>
      <c r="F438" s="48" t="str">
        <f t="shared" si="20"/>
        <v xml:space="preserve">South Merthyr TydfilDMCwm Taf Local Health Board                                                                          </v>
      </c>
      <c r="G438" s="48" t="s">
        <v>102</v>
      </c>
      <c r="H438" s="48">
        <v>10</v>
      </c>
      <c r="I438" s="48">
        <v>10</v>
      </c>
      <c r="O438" s="48">
        <v>10</v>
      </c>
      <c r="R438" s="48">
        <v>437</v>
      </c>
    </row>
    <row r="439" spans="1:18" x14ac:dyDescent="0.2">
      <c r="A439" s="48" t="s">
        <v>108</v>
      </c>
      <c r="B439" s="48" t="str">
        <f t="shared" si="18"/>
        <v>South RhonddaDM</v>
      </c>
      <c r="C439" s="48">
        <v>0.47260419999999997</v>
      </c>
      <c r="D439" s="48" t="s">
        <v>62</v>
      </c>
      <c r="E439" s="48" t="str">
        <f t="shared" si="19"/>
        <v>South RhonddaDM</v>
      </c>
      <c r="F439" s="48" t="str">
        <f t="shared" si="20"/>
        <v xml:space="preserve">South RhonddaDMCwm Taf Local Health Board                                                                          </v>
      </c>
      <c r="G439" s="48" t="s">
        <v>102</v>
      </c>
      <c r="H439" s="48">
        <v>10</v>
      </c>
      <c r="I439" s="48">
        <v>10</v>
      </c>
      <c r="O439" s="48">
        <v>10</v>
      </c>
      <c r="R439" s="48">
        <v>438</v>
      </c>
    </row>
    <row r="440" spans="1:18" x14ac:dyDescent="0.2">
      <c r="A440" s="48" t="s">
        <v>108</v>
      </c>
      <c r="B440" s="48" t="str">
        <f t="shared" si="18"/>
        <v>South Taf ElyDM</v>
      </c>
      <c r="C440" s="48">
        <v>-0.33245249999999998</v>
      </c>
      <c r="D440" s="48" t="s">
        <v>63</v>
      </c>
      <c r="E440" s="48" t="str">
        <f t="shared" si="19"/>
        <v>South Taf ElyDM</v>
      </c>
      <c r="F440" s="48" t="str">
        <f t="shared" si="20"/>
        <v xml:space="preserve">South Taf ElyDMCwm Taf Local Health Board                                                                          </v>
      </c>
      <c r="G440" s="48" t="s">
        <v>102</v>
      </c>
      <c r="H440" s="48">
        <v>10</v>
      </c>
      <c r="I440" s="48">
        <v>10</v>
      </c>
      <c r="O440" s="48">
        <v>10</v>
      </c>
      <c r="R440" s="48">
        <v>439</v>
      </c>
    </row>
    <row r="441" spans="1:18" x14ac:dyDescent="0.2">
      <c r="A441" s="48" t="s">
        <v>108</v>
      </c>
      <c r="B441" s="48" t="str">
        <f t="shared" si="18"/>
        <v>Amman/GwendraethDM</v>
      </c>
      <c r="C441" s="48">
        <v>0.29258099999999998</v>
      </c>
      <c r="D441" s="48" t="s">
        <v>64</v>
      </c>
      <c r="E441" s="48" t="str">
        <f t="shared" si="19"/>
        <v>Amman/GwendraethDM</v>
      </c>
      <c r="F441" s="48" t="str">
        <f t="shared" si="20"/>
        <v xml:space="preserve">Amman/GwendraethDMHywel Dda Local Health Board                                                                        </v>
      </c>
      <c r="G441" s="48" t="s">
        <v>103</v>
      </c>
      <c r="H441" s="48">
        <v>10</v>
      </c>
      <c r="P441" s="48">
        <v>10</v>
      </c>
      <c r="R441" s="48">
        <v>440</v>
      </c>
    </row>
    <row r="442" spans="1:18" x14ac:dyDescent="0.2">
      <c r="A442" s="48" t="s">
        <v>108</v>
      </c>
      <c r="B442" s="48" t="str">
        <f t="shared" si="18"/>
        <v>LlanelliDM</v>
      </c>
      <c r="C442" s="48">
        <v>0.64914479999999997</v>
      </c>
      <c r="D442" s="48" t="s">
        <v>65</v>
      </c>
      <c r="E442" s="48" t="str">
        <f t="shared" si="19"/>
        <v>LlanelliDM</v>
      </c>
      <c r="F442" s="48" t="str">
        <f t="shared" si="20"/>
        <v xml:space="preserve">LlanelliDMHywel Dda Local Health Board                                                                        </v>
      </c>
      <c r="G442" s="48" t="s">
        <v>103</v>
      </c>
      <c r="H442" s="48">
        <v>10</v>
      </c>
      <c r="P442" s="48">
        <v>10</v>
      </c>
      <c r="R442" s="48">
        <v>441</v>
      </c>
    </row>
    <row r="443" spans="1:18" x14ac:dyDescent="0.2">
      <c r="A443" s="48" t="s">
        <v>108</v>
      </c>
      <c r="B443" s="48" t="str">
        <f t="shared" si="18"/>
        <v>North CeredigionDM</v>
      </c>
      <c r="C443" s="48">
        <v>-1.2078009999999999</v>
      </c>
      <c r="D443" s="48" t="s">
        <v>66</v>
      </c>
      <c r="E443" s="48" t="str">
        <f t="shared" si="19"/>
        <v>North CeredigionDM</v>
      </c>
      <c r="F443" s="48" t="str">
        <f t="shared" si="20"/>
        <v xml:space="preserve">North CeredigionDMHywel Dda Local Health Board                                                                        </v>
      </c>
      <c r="G443" s="48" t="s">
        <v>103</v>
      </c>
      <c r="H443" s="48">
        <v>10</v>
      </c>
      <c r="P443" s="48">
        <v>10</v>
      </c>
      <c r="R443" s="48">
        <v>442</v>
      </c>
    </row>
    <row r="444" spans="1:18" x14ac:dyDescent="0.2">
      <c r="A444" s="48" t="s">
        <v>108</v>
      </c>
      <c r="B444" s="48" t="str">
        <f t="shared" si="18"/>
        <v>North PembrokeshireDM</v>
      </c>
      <c r="C444" s="48">
        <v>-0.71992020000000001</v>
      </c>
      <c r="D444" s="48" t="s">
        <v>67</v>
      </c>
      <c r="E444" s="48" t="str">
        <f t="shared" si="19"/>
        <v>North PembrokeshireDM</v>
      </c>
      <c r="F444" s="48" t="str">
        <f t="shared" si="20"/>
        <v xml:space="preserve">North PembrokeshireDMHywel Dda Local Health Board                                                                        </v>
      </c>
      <c r="G444" s="48" t="s">
        <v>103</v>
      </c>
      <c r="H444" s="48">
        <v>10</v>
      </c>
      <c r="P444" s="48">
        <v>10</v>
      </c>
      <c r="R444" s="48">
        <v>443</v>
      </c>
    </row>
    <row r="445" spans="1:18" x14ac:dyDescent="0.2">
      <c r="A445" s="48" t="s">
        <v>108</v>
      </c>
      <c r="B445" s="48" t="str">
        <f t="shared" si="18"/>
        <v>South CeredigionDM</v>
      </c>
      <c r="C445" s="48">
        <v>-1.0446070000000001</v>
      </c>
      <c r="D445" s="48" t="s">
        <v>68</v>
      </c>
      <c r="E445" s="48" t="str">
        <f t="shared" si="19"/>
        <v>South CeredigionDM</v>
      </c>
      <c r="F445" s="48" t="str">
        <f t="shared" si="20"/>
        <v xml:space="preserve">South CeredigionDMHywel Dda Local Health Board                                                                        </v>
      </c>
      <c r="G445" s="48" t="s">
        <v>103</v>
      </c>
      <c r="H445" s="48">
        <v>10</v>
      </c>
      <c r="P445" s="48">
        <v>10</v>
      </c>
      <c r="R445" s="48">
        <v>444</v>
      </c>
    </row>
    <row r="446" spans="1:18" x14ac:dyDescent="0.2">
      <c r="A446" s="48" t="s">
        <v>108</v>
      </c>
      <c r="B446" s="48" t="str">
        <f t="shared" si="18"/>
        <v>South PembrokeshireDM</v>
      </c>
      <c r="C446" s="48">
        <v>-0.57646169999999997</v>
      </c>
      <c r="D446" s="48" t="s">
        <v>69</v>
      </c>
      <c r="E446" s="48" t="str">
        <f t="shared" si="19"/>
        <v>South PembrokeshireDM</v>
      </c>
      <c r="F446" s="48" t="str">
        <f t="shared" si="20"/>
        <v xml:space="preserve">South PembrokeshireDMHywel Dda Local Health Board                                                                        </v>
      </c>
      <c r="G446" s="48" t="s">
        <v>103</v>
      </c>
      <c r="H446" s="48">
        <v>10</v>
      </c>
      <c r="P446" s="48">
        <v>10</v>
      </c>
      <c r="R446" s="48">
        <v>445</v>
      </c>
    </row>
    <row r="447" spans="1:18" x14ac:dyDescent="0.2">
      <c r="A447" s="48" t="s">
        <v>108</v>
      </c>
      <c r="B447" s="48" t="str">
        <f t="shared" si="18"/>
        <v>Taf / Teifi / TywiDM</v>
      </c>
      <c r="C447" s="48">
        <v>-0.77301070000000005</v>
      </c>
      <c r="D447" s="48" t="s">
        <v>70</v>
      </c>
      <c r="E447" s="48" t="str">
        <f t="shared" si="19"/>
        <v>Taf / Teifi / TywiDM</v>
      </c>
      <c r="F447" s="48" t="str">
        <f t="shared" si="20"/>
        <v xml:space="preserve">Taf / Teifi / TywiDMHywel Dda Local Health Board                                                                        </v>
      </c>
      <c r="G447" s="48" t="s">
        <v>103</v>
      </c>
      <c r="H447" s="48">
        <v>10</v>
      </c>
      <c r="P447" s="48">
        <v>10</v>
      </c>
      <c r="R447" s="48">
        <v>446</v>
      </c>
    </row>
    <row r="448" spans="1:18" x14ac:dyDescent="0.2">
      <c r="A448" s="48" t="s">
        <v>108</v>
      </c>
      <c r="B448" s="48" t="str">
        <f t="shared" si="18"/>
        <v>Mid PowysDM</v>
      </c>
      <c r="C448" s="48">
        <v>-1.4087989999999999</v>
      </c>
      <c r="D448" s="48" t="s">
        <v>71</v>
      </c>
      <c r="E448" s="48" t="str">
        <f t="shared" si="19"/>
        <v>Mid PowysDM</v>
      </c>
      <c r="F448" s="48" t="str">
        <f t="shared" si="20"/>
        <v xml:space="preserve">Mid PowysDMPowys Teaching Local Health Board                                                                   </v>
      </c>
      <c r="G448" s="48" t="s">
        <v>104</v>
      </c>
      <c r="H448" s="48">
        <v>10</v>
      </c>
      <c r="Q448" s="48">
        <v>10</v>
      </c>
      <c r="R448" s="48">
        <v>447</v>
      </c>
    </row>
    <row r="449" spans="1:18" x14ac:dyDescent="0.2">
      <c r="A449" s="48" t="s">
        <v>108</v>
      </c>
      <c r="B449" s="48" t="str">
        <f t="shared" si="18"/>
        <v>North PowysDM</v>
      </c>
      <c r="C449" s="48">
        <v>-1.342123</v>
      </c>
      <c r="D449" s="48" t="s">
        <v>72</v>
      </c>
      <c r="E449" s="48" t="str">
        <f t="shared" si="19"/>
        <v>North PowysDM</v>
      </c>
      <c r="F449" s="48" t="str">
        <f t="shared" si="20"/>
        <v xml:space="preserve">North PowysDMPowys Teaching Local Health Board                                                                   </v>
      </c>
      <c r="G449" s="48" t="s">
        <v>104</v>
      </c>
      <c r="H449" s="48">
        <v>10</v>
      </c>
      <c r="Q449" s="48">
        <v>10</v>
      </c>
      <c r="R449" s="48">
        <v>448</v>
      </c>
    </row>
    <row r="450" spans="1:18" x14ac:dyDescent="0.2">
      <c r="A450" s="48" t="s">
        <v>108</v>
      </c>
      <c r="B450" s="48" t="str">
        <f t="shared" si="18"/>
        <v>South PowysDM</v>
      </c>
      <c r="C450" s="48">
        <v>-0.70990569999999997</v>
      </c>
      <c r="D450" s="48" t="s">
        <v>73</v>
      </c>
      <c r="E450" s="48" t="str">
        <f t="shared" si="19"/>
        <v>South PowysDM</v>
      </c>
      <c r="F450" s="48" t="str">
        <f t="shared" si="20"/>
        <v xml:space="preserve">South PowysDMPowys Teaching Local Health Board                                                                   </v>
      </c>
      <c r="G450" s="48" t="s">
        <v>104</v>
      </c>
      <c r="H450" s="48">
        <v>10</v>
      </c>
      <c r="Q450" s="48">
        <v>10</v>
      </c>
      <c r="R450" s="48">
        <v>449</v>
      </c>
    </row>
  </sheetData>
  <mergeCells count="1">
    <mergeCell ref="H1:J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L842"/>
  <sheetViews>
    <sheetView workbookViewId="0">
      <pane ySplit="5" topLeftCell="A9" activePane="bottomLeft" state="frozen"/>
      <selection pane="bottomLeft" activeCell="A2" sqref="A2"/>
    </sheetView>
  </sheetViews>
  <sheetFormatPr defaultRowHeight="12.75" x14ac:dyDescent="0.2"/>
  <cols>
    <col min="1" max="1" width="83.42578125" style="48" customWidth="1"/>
    <col min="2" max="3" width="50.85546875" style="48" customWidth="1"/>
    <col min="4" max="4" width="23.85546875" style="48" bestFit="1" customWidth="1"/>
    <col min="5" max="5" width="23.85546875" style="48" customWidth="1"/>
    <col min="6" max="6" width="15.5703125" style="48" bestFit="1" customWidth="1"/>
    <col min="7" max="7" width="20" style="48" bestFit="1" customWidth="1"/>
    <col min="8" max="8" width="15.140625" style="48" bestFit="1" customWidth="1"/>
    <col min="9" max="9" width="18.5703125" style="48" bestFit="1" customWidth="1"/>
    <col min="10" max="10" width="18.7109375" style="48" bestFit="1" customWidth="1"/>
    <col min="11" max="11" width="19.42578125" style="48" bestFit="1" customWidth="1"/>
    <col min="12" max="12" width="21.140625" style="48" bestFit="1" customWidth="1"/>
    <col min="13" max="16384" width="9.140625" style="48"/>
  </cols>
  <sheetData>
    <row r="1" spans="1:12" s="47" customFormat="1" x14ac:dyDescent="0.2">
      <c r="A1" s="49" t="s">
        <v>141</v>
      </c>
      <c r="B1" s="46" t="s">
        <v>86</v>
      </c>
      <c r="C1" s="46"/>
      <c r="D1" s="46"/>
      <c r="E1" s="46"/>
      <c r="I1" s="48"/>
    </row>
    <row r="2" spans="1:12" s="47" customFormat="1" ht="15" x14ac:dyDescent="0.25">
      <c r="A2" t="s">
        <v>142</v>
      </c>
      <c r="B2" s="49" t="s">
        <v>87</v>
      </c>
      <c r="C2" s="49"/>
      <c r="D2" s="49"/>
      <c r="E2" s="49"/>
      <c r="I2" s="48"/>
    </row>
    <row r="3" spans="1:12" s="47" customFormat="1" x14ac:dyDescent="0.2">
      <c r="D3" s="49"/>
      <c r="E3" s="49"/>
      <c r="I3" s="48"/>
    </row>
    <row r="5" spans="1:12" x14ac:dyDescent="0.2">
      <c r="B5" s="50" t="s">
        <v>88</v>
      </c>
      <c r="C5" s="50"/>
      <c r="D5" s="50" t="s">
        <v>89</v>
      </c>
      <c r="E5" s="50" t="s">
        <v>138</v>
      </c>
      <c r="F5" s="50" t="s">
        <v>90</v>
      </c>
      <c r="G5" s="50" t="s">
        <v>91</v>
      </c>
      <c r="H5" s="50" t="s">
        <v>92</v>
      </c>
      <c r="I5" s="50" t="s">
        <v>93</v>
      </c>
      <c r="J5" s="50" t="s">
        <v>94</v>
      </c>
      <c r="K5" s="50" t="s">
        <v>95</v>
      </c>
      <c r="L5" s="50" t="s">
        <v>96</v>
      </c>
    </row>
    <row r="6" spans="1:12" x14ac:dyDescent="0.2">
      <c r="A6" s="48" t="str">
        <f>B6&amp;D6</f>
        <v>Abertawe Bro Morgannwg University Local Health Board                                                Asthma</v>
      </c>
      <c r="B6" s="53" t="s">
        <v>97</v>
      </c>
      <c r="C6" s="48" t="str">
        <f>VLOOKUP(B6,'Interactive controls'!$I$1:$J$7,2,FALSE)</f>
        <v>Abertawe Bro Morgannwg</v>
      </c>
      <c r="D6" s="48" t="s">
        <v>98</v>
      </c>
      <c r="E6" s="48" t="str">
        <f>C6&amp;D6</f>
        <v>Abertawe Bro MorgannwgAsthma</v>
      </c>
      <c r="F6" s="48">
        <v>38537</v>
      </c>
      <c r="G6" s="51">
        <v>72.290670888640406</v>
      </c>
      <c r="H6" s="51">
        <v>69.315010578413904</v>
      </c>
      <c r="I6" s="51">
        <v>68.604978564487695</v>
      </c>
      <c r="J6" s="51">
        <v>70.030406165741695</v>
      </c>
      <c r="K6" s="51">
        <v>0.71539558732786201</v>
      </c>
      <c r="L6" s="51">
        <v>0.71003201392616699</v>
      </c>
    </row>
    <row r="7" spans="1:12" x14ac:dyDescent="0.2">
      <c r="A7" s="48" t="str">
        <f t="shared" ref="A7:A54" si="0">B7&amp;D7</f>
        <v>Aneurin Bevan Local Health Board                                                                    Asthma</v>
      </c>
      <c r="B7" s="48" t="s">
        <v>99</v>
      </c>
      <c r="C7" s="48" t="str">
        <f>VLOOKUP(B7,'Interactive controls'!$I$1:$J$7,2,FALSE)</f>
        <v>Aneurin Bevan</v>
      </c>
      <c r="D7" s="48" t="s">
        <v>98</v>
      </c>
      <c r="E7" s="48" t="str">
        <f t="shared" ref="E7:E54" si="1">C7&amp;D7</f>
        <v>Aneurin BevanAsthma</v>
      </c>
      <c r="F7" s="48">
        <v>37254</v>
      </c>
      <c r="G7" s="51">
        <v>65.635868397035907</v>
      </c>
      <c r="H7" s="51">
        <v>63.133901838499497</v>
      </c>
      <c r="I7" s="51">
        <v>62.479463141869097</v>
      </c>
      <c r="J7" s="51">
        <v>63.793368923741802</v>
      </c>
      <c r="K7" s="51">
        <v>0.65946708524231201</v>
      </c>
      <c r="L7" s="51">
        <v>0.65443869663043597</v>
      </c>
    </row>
    <row r="8" spans="1:12" x14ac:dyDescent="0.2">
      <c r="A8" s="48" t="str">
        <f t="shared" si="0"/>
        <v>Betsi Cadwaladr University Local Health Board                                                       Asthma</v>
      </c>
      <c r="B8" s="48" t="s">
        <v>100</v>
      </c>
      <c r="C8" s="48" t="str">
        <f>VLOOKUP(B8,'Interactive controls'!$I$1:$J$7,2,FALSE)</f>
        <v>Betsi Cadwaladr</v>
      </c>
      <c r="D8" s="48" t="s">
        <v>98</v>
      </c>
      <c r="E8" s="48" t="str">
        <f t="shared" si="1"/>
        <v>Betsi CadwaladrAsthma</v>
      </c>
      <c r="F8" s="48">
        <v>46849</v>
      </c>
      <c r="G8" s="51">
        <v>66.364560992953997</v>
      </c>
      <c r="H8" s="51">
        <v>64.645960821706396</v>
      </c>
      <c r="I8" s="51">
        <v>64.041702208413298</v>
      </c>
      <c r="J8" s="51">
        <v>65.254357703294602</v>
      </c>
      <c r="K8" s="51">
        <v>0.60839688158823402</v>
      </c>
      <c r="L8" s="51">
        <v>0.60425861329305497</v>
      </c>
    </row>
    <row r="9" spans="1:12" x14ac:dyDescent="0.2">
      <c r="A9" s="48" t="str">
        <f t="shared" si="0"/>
        <v>Cardiff and Vale University Local Health Board                                                      Asthma</v>
      </c>
      <c r="B9" s="48" t="s">
        <v>101</v>
      </c>
      <c r="C9" s="48" t="str">
        <f>VLOOKUP(B9,'Interactive controls'!$I$1:$J$7,2,FALSE)</f>
        <v>Cardiff &amp; Vale</v>
      </c>
      <c r="D9" s="48" t="s">
        <v>98</v>
      </c>
      <c r="E9" s="48" t="str">
        <f t="shared" si="1"/>
        <v>Cardiff &amp; ValeAsthma</v>
      </c>
      <c r="F9" s="48">
        <v>32721</v>
      </c>
      <c r="G9" s="51">
        <v>65.161934007635196</v>
      </c>
      <c r="H9" s="51">
        <v>64.355123502178003</v>
      </c>
      <c r="I9" s="51">
        <v>63.647902648942299</v>
      </c>
      <c r="J9" s="51">
        <v>65.068144143644702</v>
      </c>
      <c r="K9" s="51">
        <v>0.71302064146671296</v>
      </c>
      <c r="L9" s="51">
        <v>0.707220853235626</v>
      </c>
    </row>
    <row r="10" spans="1:12" x14ac:dyDescent="0.2">
      <c r="A10" s="48" t="str">
        <f t="shared" si="0"/>
        <v>Cwm Taf Local Health Board                                                                          Asthma</v>
      </c>
      <c r="B10" s="48" t="s">
        <v>102</v>
      </c>
      <c r="C10" s="48" t="str">
        <f>VLOOKUP(B10,'Interactive controls'!$I$1:$J$7,2,FALSE)</f>
        <v>Cwm Taf</v>
      </c>
      <c r="D10" s="48" t="s">
        <v>98</v>
      </c>
      <c r="E10" s="48" t="str">
        <f t="shared" si="1"/>
        <v>Cwm TafAsthma</v>
      </c>
      <c r="F10" s="48">
        <v>18822</v>
      </c>
      <c r="G10" s="51">
        <v>61.756628616988799</v>
      </c>
      <c r="H10" s="51">
        <v>59.756858161544699</v>
      </c>
      <c r="I10" s="51">
        <v>58.890055281146402</v>
      </c>
      <c r="J10" s="51">
        <v>60.633047179713103</v>
      </c>
      <c r="K10" s="51">
        <v>0.87618901816836103</v>
      </c>
      <c r="L10" s="51">
        <v>0.86680288039838205</v>
      </c>
    </row>
    <row r="11" spans="1:12" x14ac:dyDescent="0.2">
      <c r="A11" s="48" t="str">
        <f t="shared" si="0"/>
        <v>Hywel Dda Local Health Board                                                                        Asthma</v>
      </c>
      <c r="B11" s="48" t="s">
        <v>103</v>
      </c>
      <c r="C11" s="48" t="str">
        <f>VLOOKUP(B11,'Interactive controls'!$I$1:$J$7,2,FALSE)</f>
        <v>Hywel Dda</v>
      </c>
      <c r="D11" s="48" t="s">
        <v>98</v>
      </c>
      <c r="E11" s="48" t="str">
        <f t="shared" si="1"/>
        <v>Hywel DdaAsthma</v>
      </c>
      <c r="F11" s="48">
        <v>23762</v>
      </c>
      <c r="G11" s="51">
        <v>66.250128948256204</v>
      </c>
      <c r="H11" s="51">
        <v>62.591528152623297</v>
      </c>
      <c r="I11" s="51">
        <v>61.758672149421798</v>
      </c>
      <c r="J11" s="51">
        <v>63.4324053937885</v>
      </c>
      <c r="K11" s="51">
        <v>0.84087724116518803</v>
      </c>
      <c r="L11" s="51">
        <v>0.83285600320147102</v>
      </c>
    </row>
    <row r="12" spans="1:12" x14ac:dyDescent="0.2">
      <c r="A12" s="48" t="str">
        <f t="shared" si="0"/>
        <v>Powys Teaching Local Health Board                                                                   Asthma</v>
      </c>
      <c r="B12" s="48" t="s">
        <v>104</v>
      </c>
      <c r="C12" s="48" t="str">
        <f>VLOOKUP(B12,'Interactive controls'!$I$1:$J$7,2,FALSE)</f>
        <v>Powys</v>
      </c>
      <c r="D12" s="48" t="s">
        <v>98</v>
      </c>
      <c r="E12" s="48" t="str">
        <f t="shared" si="1"/>
        <v>PowysAsthma</v>
      </c>
      <c r="F12" s="48">
        <v>8483</v>
      </c>
      <c r="G12" s="51">
        <v>64.665391094882693</v>
      </c>
      <c r="H12" s="51">
        <v>61.740177193191897</v>
      </c>
      <c r="I12" s="51">
        <v>60.351581618259402</v>
      </c>
      <c r="J12" s="51">
        <v>63.151236195390901</v>
      </c>
      <c r="K12" s="51">
        <v>1.4110590021989999</v>
      </c>
      <c r="L12" s="51">
        <v>1.3885955749325101</v>
      </c>
    </row>
    <row r="13" spans="1:12" x14ac:dyDescent="0.2">
      <c r="A13" s="48" t="str">
        <f t="shared" si="0"/>
        <v>Abertawe Bro Morgannwg University Local Health Board                                                BP</v>
      </c>
      <c r="B13" s="53" t="s">
        <v>97</v>
      </c>
      <c r="C13" s="48" t="str">
        <f>VLOOKUP(B13,'Interactive controls'!$I$1:$J$7,2,FALSE)</f>
        <v>Abertawe Bro Morgannwg</v>
      </c>
      <c r="D13" s="48" t="s">
        <v>105</v>
      </c>
      <c r="E13" s="48" t="str">
        <f t="shared" si="1"/>
        <v>Abertawe Bro MorgannwgBP</v>
      </c>
      <c r="F13" s="48">
        <v>80144</v>
      </c>
      <c r="G13" s="51">
        <v>150.34028408280901</v>
      </c>
      <c r="H13" s="51">
        <v>109.069590250689</v>
      </c>
      <c r="I13" s="51">
        <v>108.285167352523</v>
      </c>
      <c r="J13" s="51">
        <v>109.858116816905</v>
      </c>
      <c r="K13" s="51">
        <v>0.788526566216873</v>
      </c>
      <c r="L13" s="51">
        <v>0.78442289816518995</v>
      </c>
    </row>
    <row r="14" spans="1:12" x14ac:dyDescent="0.2">
      <c r="A14" s="48" t="str">
        <f t="shared" si="0"/>
        <v>Aneurin Bevan Local Health Board                                                                    BP</v>
      </c>
      <c r="B14" s="48" t="s">
        <v>99</v>
      </c>
      <c r="C14" s="48" t="str">
        <f>VLOOKUP(B14,'Interactive controls'!$I$1:$J$7,2,FALSE)</f>
        <v>Aneurin Bevan</v>
      </c>
      <c r="D14" s="48" t="s">
        <v>105</v>
      </c>
      <c r="E14" s="48" t="str">
        <f t="shared" si="1"/>
        <v>Aneurin BevanBP</v>
      </c>
      <c r="F14" s="48">
        <v>89759</v>
      </c>
      <c r="G14" s="51">
        <v>158.14167368469299</v>
      </c>
      <c r="H14" s="51">
        <v>118.007194482862</v>
      </c>
      <c r="I14" s="51">
        <v>117.212026449763</v>
      </c>
      <c r="J14" s="51">
        <v>118.80629265486</v>
      </c>
      <c r="K14" s="51">
        <v>0.799098171997912</v>
      </c>
      <c r="L14" s="51">
        <v>0.79516803309935802</v>
      </c>
    </row>
    <row r="15" spans="1:12" x14ac:dyDescent="0.2">
      <c r="A15" s="48" t="str">
        <f t="shared" si="0"/>
        <v>Betsi Cadwaladr University Local Health Board                                                       BP</v>
      </c>
      <c r="B15" s="48" t="s">
        <v>100</v>
      </c>
      <c r="C15" s="48" t="str">
        <f>VLOOKUP(B15,'Interactive controls'!$I$1:$J$7,2,FALSE)</f>
        <v>Betsi Cadwaladr</v>
      </c>
      <c r="D15" s="48" t="s">
        <v>105</v>
      </c>
      <c r="E15" s="48" t="str">
        <f t="shared" si="1"/>
        <v>Betsi CadwaladrBP</v>
      </c>
      <c r="F15" s="48">
        <v>111150</v>
      </c>
      <c r="G15" s="51">
        <v>157.45097983664201</v>
      </c>
      <c r="H15" s="51">
        <v>106.43765739543799</v>
      </c>
      <c r="I15" s="51">
        <v>105.782265705331</v>
      </c>
      <c r="J15" s="51">
        <v>107.095959222095</v>
      </c>
      <c r="K15" s="51">
        <v>0.65830182665773396</v>
      </c>
      <c r="L15" s="51">
        <v>0.65539169010674003</v>
      </c>
    </row>
    <row r="16" spans="1:12" x14ac:dyDescent="0.2">
      <c r="A16" s="48" t="str">
        <f t="shared" si="0"/>
        <v>Cardiff and Vale University Local Health Board                                                      BP</v>
      </c>
      <c r="B16" s="48" t="s">
        <v>101</v>
      </c>
      <c r="C16" s="48" t="str">
        <f>VLOOKUP(B16,'Interactive controls'!$I$1:$J$7,2,FALSE)</f>
        <v>Cardiff &amp; Vale</v>
      </c>
      <c r="D16" s="48" t="s">
        <v>105</v>
      </c>
      <c r="E16" s="48" t="str">
        <f t="shared" si="1"/>
        <v>Cardiff &amp; ValeBP</v>
      </c>
      <c r="F16" s="48">
        <v>63099</v>
      </c>
      <c r="G16" s="51">
        <v>125.65792225016899</v>
      </c>
      <c r="H16" s="51">
        <v>109.469016360216</v>
      </c>
      <c r="I16" s="51">
        <v>108.59114371145</v>
      </c>
      <c r="J16" s="51">
        <v>110.352066721866</v>
      </c>
      <c r="K16" s="51">
        <v>0.88305036165037598</v>
      </c>
      <c r="L16" s="51">
        <v>0.87787264876592996</v>
      </c>
    </row>
    <row r="17" spans="1:12" x14ac:dyDescent="0.2">
      <c r="A17" s="48" t="str">
        <f t="shared" si="0"/>
        <v>Cwm Taf Local Health Board                                                                          BP</v>
      </c>
      <c r="B17" s="48" t="s">
        <v>102</v>
      </c>
      <c r="C17" s="48" t="str">
        <f>VLOOKUP(B17,'Interactive controls'!$I$1:$J$7,2,FALSE)</f>
        <v>Cwm Taf</v>
      </c>
      <c r="D17" s="48" t="s">
        <v>105</v>
      </c>
      <c r="E17" s="48" t="str">
        <f t="shared" si="1"/>
        <v>Cwm TafBP</v>
      </c>
      <c r="F17" s="48">
        <v>50888</v>
      </c>
      <c r="G17" s="51">
        <v>166.96797986724701</v>
      </c>
      <c r="H17" s="51">
        <v>128.71734746937</v>
      </c>
      <c r="I17" s="51">
        <v>127.571022198534</v>
      </c>
      <c r="J17" s="51">
        <v>129.87120420220501</v>
      </c>
      <c r="K17" s="51">
        <v>1.1538567328348099</v>
      </c>
      <c r="L17" s="51">
        <v>1.14632527083609</v>
      </c>
    </row>
    <row r="18" spans="1:12" x14ac:dyDescent="0.2">
      <c r="A18" s="48" t="str">
        <f t="shared" si="0"/>
        <v>Hywel Dda Local Health Board                                                                        BP</v>
      </c>
      <c r="B18" s="48" t="s">
        <v>103</v>
      </c>
      <c r="C18" s="48" t="str">
        <f>VLOOKUP(B18,'Interactive controls'!$I$1:$J$7,2,FALSE)</f>
        <v>Hywel Dda</v>
      </c>
      <c r="D18" s="48" t="s">
        <v>105</v>
      </c>
      <c r="E18" s="48" t="str">
        <f t="shared" si="1"/>
        <v>Hywel DdaBP</v>
      </c>
      <c r="F18" s="48">
        <v>57969</v>
      </c>
      <c r="G18" s="51">
        <v>161.621653269988</v>
      </c>
      <c r="H18" s="51">
        <v>104.295730414552</v>
      </c>
      <c r="I18" s="51">
        <v>103.400246325762</v>
      </c>
      <c r="J18" s="51">
        <v>105.196725615286</v>
      </c>
      <c r="K18" s="51">
        <v>0.90099520073429995</v>
      </c>
      <c r="L18" s="51">
        <v>0.89548408878975705</v>
      </c>
    </row>
    <row r="19" spans="1:12" x14ac:dyDescent="0.2">
      <c r="A19" s="48" t="str">
        <f t="shared" si="0"/>
        <v>Powys Teaching Local Health Board                                                                   BP</v>
      </c>
      <c r="B19" s="48" t="s">
        <v>104</v>
      </c>
      <c r="C19" s="48" t="str">
        <f>VLOOKUP(B19,'Interactive controls'!$I$1:$J$7,2,FALSE)</f>
        <v>Powys</v>
      </c>
      <c r="D19" s="48" t="s">
        <v>105</v>
      </c>
      <c r="E19" s="48" t="str">
        <f t="shared" si="1"/>
        <v>PowysBP</v>
      </c>
      <c r="F19" s="48">
        <v>21753</v>
      </c>
      <c r="G19" s="51">
        <v>165.82179093327599</v>
      </c>
      <c r="H19" s="51">
        <v>99.887896560920595</v>
      </c>
      <c r="I19" s="51">
        <v>98.483785164951897</v>
      </c>
      <c r="J19" s="51">
        <v>101.306145034178</v>
      </c>
      <c r="K19" s="51">
        <v>1.4182484732576099</v>
      </c>
      <c r="L19" s="51">
        <v>1.4041113959686999</v>
      </c>
    </row>
    <row r="20" spans="1:12" x14ac:dyDescent="0.2">
      <c r="A20" s="48" t="str">
        <f t="shared" si="0"/>
        <v>Abertawe Bro Morgannwg University Local Health Board                                                CHD</v>
      </c>
      <c r="B20" s="48" t="s">
        <v>97</v>
      </c>
      <c r="C20" s="48" t="str">
        <f>VLOOKUP(B20,'Interactive controls'!$I$1:$J$7,2,FALSE)</f>
        <v>Abertawe Bro Morgannwg</v>
      </c>
      <c r="D20" s="48" t="s">
        <v>106</v>
      </c>
      <c r="E20" s="48" t="str">
        <f t="shared" si="1"/>
        <v>Abertawe Bro MorgannwgCHD</v>
      </c>
      <c r="F20" s="48">
        <v>22330</v>
      </c>
      <c r="G20" s="51">
        <v>41.888332795581903</v>
      </c>
      <c r="H20" s="51">
        <v>27.173425346655499</v>
      </c>
      <c r="I20" s="51">
        <v>26.802913615092301</v>
      </c>
      <c r="J20" s="51">
        <v>27.5476187387812</v>
      </c>
      <c r="K20" s="51">
        <v>0.37419339212574299</v>
      </c>
      <c r="L20" s="51">
        <v>0.37051173156324402</v>
      </c>
    </row>
    <row r="21" spans="1:12" x14ac:dyDescent="0.2">
      <c r="A21" s="48" t="str">
        <f t="shared" si="0"/>
        <v>Aneurin Bevan Local Health Board                                                                    CHD</v>
      </c>
      <c r="B21" s="48" t="s">
        <v>99</v>
      </c>
      <c r="C21" s="48" t="str">
        <f>VLOOKUP(B21,'Interactive controls'!$I$1:$J$7,2,FALSE)</f>
        <v>Aneurin Bevan</v>
      </c>
      <c r="D21" s="48" t="s">
        <v>106</v>
      </c>
      <c r="E21" s="48" t="str">
        <f t="shared" si="1"/>
        <v>Aneurin BevanCHD</v>
      </c>
      <c r="F21" s="48">
        <v>23204</v>
      </c>
      <c r="G21" s="51">
        <v>40.881910406528696</v>
      </c>
      <c r="H21" s="51">
        <v>27.595245140505799</v>
      </c>
      <c r="I21" s="51">
        <v>27.229658311163401</v>
      </c>
      <c r="J21" s="51">
        <v>27.964395248558102</v>
      </c>
      <c r="K21" s="51">
        <v>0.36915010805229198</v>
      </c>
      <c r="L21" s="51">
        <v>0.36558682934240799</v>
      </c>
    </row>
    <row r="22" spans="1:12" x14ac:dyDescent="0.2">
      <c r="A22" s="48" t="str">
        <f t="shared" si="0"/>
        <v>Betsi Cadwaladr University Local Health Board                                                       CHD</v>
      </c>
      <c r="B22" s="48" t="s">
        <v>100</v>
      </c>
      <c r="C22" s="48" t="str">
        <f>VLOOKUP(B22,'Interactive controls'!$I$1:$J$7,2,FALSE)</f>
        <v>Betsi Cadwaladr</v>
      </c>
      <c r="D22" s="48" t="s">
        <v>106</v>
      </c>
      <c r="E22" s="48" t="str">
        <f t="shared" si="1"/>
        <v>Betsi CadwaladrCHD</v>
      </c>
      <c r="F22" s="48">
        <v>29721</v>
      </c>
      <c r="G22" s="51">
        <v>42.101669561177097</v>
      </c>
      <c r="H22" s="51">
        <v>25.399931279215899</v>
      </c>
      <c r="I22" s="51">
        <v>25.0983025792072</v>
      </c>
      <c r="J22" s="51">
        <v>25.7041560025772</v>
      </c>
      <c r="K22" s="51">
        <v>0.30422472336127998</v>
      </c>
      <c r="L22" s="51">
        <v>0.30162870000874498</v>
      </c>
    </row>
    <row r="23" spans="1:12" x14ac:dyDescent="0.2">
      <c r="A23" s="48" t="str">
        <f t="shared" si="0"/>
        <v>Cardiff and Vale University Local Health Board                                                      CHD</v>
      </c>
      <c r="B23" s="48" t="s">
        <v>101</v>
      </c>
      <c r="C23" s="48" t="str">
        <f>VLOOKUP(B23,'Interactive controls'!$I$1:$J$7,2,FALSE)</f>
        <v>Cardiff &amp; Vale</v>
      </c>
      <c r="D23" s="48" t="s">
        <v>106</v>
      </c>
      <c r="E23" s="48" t="str">
        <f t="shared" si="1"/>
        <v>Cardiff &amp; ValeCHD</v>
      </c>
      <c r="F23" s="48">
        <v>15394</v>
      </c>
      <c r="G23" s="51">
        <v>30.656239482703299</v>
      </c>
      <c r="H23" s="51">
        <v>24.439719176521098</v>
      </c>
      <c r="I23" s="51">
        <v>24.040405183619399</v>
      </c>
      <c r="J23" s="51">
        <v>24.843817417745498</v>
      </c>
      <c r="K23" s="51">
        <v>0.40409824122439297</v>
      </c>
      <c r="L23" s="51">
        <v>0.39931399290164599</v>
      </c>
    </row>
    <row r="24" spans="1:12" x14ac:dyDescent="0.2">
      <c r="A24" s="48" t="str">
        <f t="shared" si="0"/>
        <v>Cwm Taf Local Health Board                                                                          CHD</v>
      </c>
      <c r="B24" s="48" t="s">
        <v>102</v>
      </c>
      <c r="C24" s="48" t="str">
        <f>VLOOKUP(B24,'Interactive controls'!$I$1:$J$7,2,FALSE)</f>
        <v>Cwm Taf</v>
      </c>
      <c r="D24" s="48" t="s">
        <v>106</v>
      </c>
      <c r="E24" s="48" t="str">
        <f t="shared" si="1"/>
        <v>Cwm TafCHD</v>
      </c>
      <c r="F24" s="48">
        <v>12682</v>
      </c>
      <c r="G24" s="51">
        <v>41.6107514674664</v>
      </c>
      <c r="H24" s="51">
        <v>29.455067687628802</v>
      </c>
      <c r="I24" s="51">
        <v>28.930131453066899</v>
      </c>
      <c r="J24" s="51">
        <v>29.986937872119899</v>
      </c>
      <c r="K24" s="51">
        <v>0.53187018449106604</v>
      </c>
      <c r="L24" s="51">
        <v>0.52493623456193805</v>
      </c>
    </row>
    <row r="25" spans="1:12" x14ac:dyDescent="0.2">
      <c r="A25" s="48" t="str">
        <f t="shared" si="0"/>
        <v>Hywel Dda Local Health Board                                                                        CHD</v>
      </c>
      <c r="B25" s="48" t="s">
        <v>103</v>
      </c>
      <c r="C25" s="48" t="str">
        <f>VLOOKUP(B25,'Interactive controls'!$I$1:$J$7,2,FALSE)</f>
        <v>Hywel Dda</v>
      </c>
      <c r="D25" s="48" t="s">
        <v>106</v>
      </c>
      <c r="E25" s="48" t="str">
        <f t="shared" si="1"/>
        <v>Hywel DdaCHD</v>
      </c>
      <c r="F25" s="48">
        <v>15783</v>
      </c>
      <c r="G25" s="51">
        <v>44.004115191916803</v>
      </c>
      <c r="H25" s="51">
        <v>24.894497469711599</v>
      </c>
      <c r="I25" s="51">
        <v>24.488284458938701</v>
      </c>
      <c r="J25" s="51">
        <v>25.305516640855299</v>
      </c>
      <c r="K25" s="51">
        <v>0.41101917114369302</v>
      </c>
      <c r="L25" s="51">
        <v>0.40621301077286598</v>
      </c>
    </row>
    <row r="26" spans="1:12" x14ac:dyDescent="0.2">
      <c r="A26" s="48" t="str">
        <f t="shared" si="0"/>
        <v>Powys Teaching Local Health Board                                                                   CHD</v>
      </c>
      <c r="B26" s="48" t="s">
        <v>104</v>
      </c>
      <c r="C26" s="48" t="str">
        <f>VLOOKUP(B26,'Interactive controls'!$I$1:$J$7,2,FALSE)</f>
        <v>Powys</v>
      </c>
      <c r="D26" s="48" t="s">
        <v>106</v>
      </c>
      <c r="E26" s="48" t="str">
        <f t="shared" si="1"/>
        <v>PowysCHD</v>
      </c>
      <c r="F26" s="48">
        <v>5345</v>
      </c>
      <c r="G26" s="51">
        <v>40.744608676429102</v>
      </c>
      <c r="H26" s="51">
        <v>21.444020542693099</v>
      </c>
      <c r="I26" s="51">
        <v>20.844094497114501</v>
      </c>
      <c r="J26" s="51">
        <v>22.056201427470999</v>
      </c>
      <c r="K26" s="51">
        <v>0.61218088477789601</v>
      </c>
      <c r="L26" s="51">
        <v>0.59992604557863405</v>
      </c>
    </row>
    <row r="27" spans="1:12" x14ac:dyDescent="0.2">
      <c r="A27" s="48" t="str">
        <f t="shared" si="0"/>
        <v>Abertawe Bro Morgannwg University Local Health Board                                                COPD</v>
      </c>
      <c r="B27" s="48" t="s">
        <v>97</v>
      </c>
      <c r="C27" s="48" t="str">
        <f>VLOOKUP(B27,'Interactive controls'!$I$1:$J$7,2,FALSE)</f>
        <v>Abertawe Bro Morgannwg</v>
      </c>
      <c r="D27" s="48" t="s">
        <v>107</v>
      </c>
      <c r="E27" s="48" t="str">
        <f t="shared" si="1"/>
        <v>Abertawe Bro MorgannwgCOPD</v>
      </c>
      <c r="F27" s="48">
        <v>11124</v>
      </c>
      <c r="G27" s="51">
        <v>20.867255441919099</v>
      </c>
      <c r="H27" s="51">
        <v>14.6272587940978</v>
      </c>
      <c r="I27" s="51">
        <v>14.346696219121601</v>
      </c>
      <c r="J27" s="51">
        <v>14.9117803396274</v>
      </c>
      <c r="K27" s="51">
        <v>0.284521545529616</v>
      </c>
      <c r="L27" s="51">
        <v>0.28056257497620701</v>
      </c>
    </row>
    <row r="28" spans="1:12" x14ac:dyDescent="0.2">
      <c r="A28" s="48" t="str">
        <f t="shared" si="0"/>
        <v>Aneurin Bevan Local Health Board                                                                    COPD</v>
      </c>
      <c r="B28" s="48" t="s">
        <v>99</v>
      </c>
      <c r="C28" s="48" t="str">
        <f>VLOOKUP(B28,'Interactive controls'!$I$1:$J$7,2,FALSE)</f>
        <v>Aneurin Bevan</v>
      </c>
      <c r="D28" s="48" t="s">
        <v>107</v>
      </c>
      <c r="E28" s="48" t="str">
        <f t="shared" si="1"/>
        <v>Aneurin BevanCOPD</v>
      </c>
      <c r="F28" s="48">
        <v>11723</v>
      </c>
      <c r="G28" s="51">
        <v>20.654138756065201</v>
      </c>
      <c r="H28" s="51">
        <v>14.592224133121</v>
      </c>
      <c r="I28" s="51">
        <v>14.3215195567957</v>
      </c>
      <c r="J28" s="51">
        <v>14.8666489542143</v>
      </c>
      <c r="K28" s="51">
        <v>0.27442482109330302</v>
      </c>
      <c r="L28" s="51">
        <v>0.27070457632534201</v>
      </c>
    </row>
    <row r="29" spans="1:12" x14ac:dyDescent="0.2">
      <c r="A29" s="48" t="str">
        <f t="shared" si="0"/>
        <v>Betsi Cadwaladr University Local Health Board                                                       COPD</v>
      </c>
      <c r="B29" s="48" t="s">
        <v>100</v>
      </c>
      <c r="C29" s="48" t="str">
        <f>VLOOKUP(B29,'Interactive controls'!$I$1:$J$7,2,FALSE)</f>
        <v>Betsi Cadwaladr</v>
      </c>
      <c r="D29" s="48" t="s">
        <v>107</v>
      </c>
      <c r="E29" s="48" t="str">
        <f t="shared" si="1"/>
        <v>Betsi CadwaladrCOPD</v>
      </c>
      <c r="F29" s="48">
        <v>16768</v>
      </c>
      <c r="G29" s="51">
        <v>23.752928744046901</v>
      </c>
      <c r="H29" s="51">
        <v>15.4040898155307</v>
      </c>
      <c r="I29" s="51">
        <v>15.161723947096201</v>
      </c>
      <c r="J29" s="51">
        <v>15.649237223377501</v>
      </c>
      <c r="K29" s="51">
        <v>0.245147407846734</v>
      </c>
      <c r="L29" s="51">
        <v>0.242365868434533</v>
      </c>
    </row>
    <row r="30" spans="1:12" x14ac:dyDescent="0.2">
      <c r="A30" s="48" t="str">
        <f t="shared" si="0"/>
        <v>Cardiff and Vale University Local Health Board                                                      COPD</v>
      </c>
      <c r="B30" s="48" t="s">
        <v>101</v>
      </c>
      <c r="C30" s="48" t="str">
        <f>VLOOKUP(B30,'Interactive controls'!$I$1:$J$7,2,FALSE)</f>
        <v>Cardiff &amp; Vale</v>
      </c>
      <c r="D30" s="48" t="s">
        <v>107</v>
      </c>
      <c r="E30" s="48" t="str">
        <f t="shared" si="1"/>
        <v>Cardiff &amp; ValeCOPD</v>
      </c>
      <c r="F30" s="48">
        <v>7305</v>
      </c>
      <c r="G30" s="51">
        <v>14.5474749526535</v>
      </c>
      <c r="H30" s="51">
        <v>12.3784799379254</v>
      </c>
      <c r="I30" s="51">
        <v>12.087615088931299</v>
      </c>
      <c r="J30" s="51">
        <v>12.674418868435399</v>
      </c>
      <c r="K30" s="51">
        <v>0.29593893051004</v>
      </c>
      <c r="L30" s="51">
        <v>0.290864848994142</v>
      </c>
    </row>
    <row r="31" spans="1:12" x14ac:dyDescent="0.2">
      <c r="A31" s="48" t="str">
        <f t="shared" si="0"/>
        <v>Cwm Taf Local Health Board                                                                          COPD</v>
      </c>
      <c r="B31" s="48" t="s">
        <v>102</v>
      </c>
      <c r="C31" s="48" t="str">
        <f>VLOOKUP(B31,'Interactive controls'!$I$1:$J$7,2,FALSE)</f>
        <v>Cwm Taf</v>
      </c>
      <c r="D31" s="48" t="s">
        <v>107</v>
      </c>
      <c r="E31" s="48" t="str">
        <f t="shared" si="1"/>
        <v>Cwm TafCOPD</v>
      </c>
      <c r="F31" s="48">
        <v>8056</v>
      </c>
      <c r="G31" s="51">
        <v>26.432440768168199</v>
      </c>
      <c r="H31" s="51">
        <v>19.061799149049602</v>
      </c>
      <c r="I31" s="51">
        <v>18.6369513181772</v>
      </c>
      <c r="J31" s="51">
        <v>19.493701219527701</v>
      </c>
      <c r="K31" s="51">
        <v>0.43190207047808099</v>
      </c>
      <c r="L31" s="51">
        <v>0.42484783087242001</v>
      </c>
    </row>
    <row r="32" spans="1:12" x14ac:dyDescent="0.2">
      <c r="A32" s="48" t="str">
        <f t="shared" si="0"/>
        <v>Hywel Dda Local Health Board                                                                        COPD</v>
      </c>
      <c r="B32" s="48" t="s">
        <v>103</v>
      </c>
      <c r="C32" s="48" t="str">
        <f>VLOOKUP(B32,'Interactive controls'!$I$1:$J$7,2,FALSE)</f>
        <v>Hywel Dda</v>
      </c>
      <c r="D32" s="48" t="s">
        <v>107</v>
      </c>
      <c r="E32" s="48" t="str">
        <f t="shared" si="1"/>
        <v>Hywel DdaCOPD</v>
      </c>
      <c r="F32" s="48">
        <v>7094</v>
      </c>
      <c r="G32" s="51">
        <v>19.778571448486201</v>
      </c>
      <c r="H32" s="51">
        <v>12.203150062038</v>
      </c>
      <c r="I32" s="51">
        <v>11.907560042065301</v>
      </c>
      <c r="J32" s="51">
        <v>12.503973461792899</v>
      </c>
      <c r="K32" s="51">
        <v>0.30082339975493999</v>
      </c>
      <c r="L32" s="51">
        <v>0.29559001997265499</v>
      </c>
    </row>
    <row r="33" spans="1:12" x14ac:dyDescent="0.2">
      <c r="A33" s="48" t="str">
        <f t="shared" si="0"/>
        <v>Powys Teaching Local Health Board                                                                   COPD</v>
      </c>
      <c r="B33" s="48" t="s">
        <v>104</v>
      </c>
      <c r="C33" s="48" t="str">
        <f>VLOOKUP(B33,'Interactive controls'!$I$1:$J$7,2,FALSE)</f>
        <v>Powys</v>
      </c>
      <c r="D33" s="48" t="s">
        <v>107</v>
      </c>
      <c r="E33" s="48" t="str">
        <f t="shared" si="1"/>
        <v>PowysCOPD</v>
      </c>
      <c r="F33" s="48">
        <v>2746</v>
      </c>
      <c r="G33" s="51">
        <v>20.932590350883899</v>
      </c>
      <c r="H33" s="51">
        <v>11.837996787485199</v>
      </c>
      <c r="I33" s="51">
        <v>11.3769965317131</v>
      </c>
      <c r="J33" s="51">
        <v>12.312193852887599</v>
      </c>
      <c r="K33" s="51">
        <v>0.47419706540234202</v>
      </c>
      <c r="L33" s="51">
        <v>0.461000255772126</v>
      </c>
    </row>
    <row r="34" spans="1:12" x14ac:dyDescent="0.2">
      <c r="A34" s="48" t="str">
        <f t="shared" si="0"/>
        <v>Abertawe Bro Morgannwg University Local Health Board                                                DM</v>
      </c>
      <c r="B34" s="48" t="s">
        <v>97</v>
      </c>
      <c r="C34" s="48" t="str">
        <f>VLOOKUP(B34,'Interactive controls'!$I$1:$J$7,2,FALSE)</f>
        <v>Abertawe Bro Morgannwg</v>
      </c>
      <c r="D34" s="48" t="s">
        <v>108</v>
      </c>
      <c r="E34" s="48" t="str">
        <f t="shared" si="1"/>
        <v>Abertawe Bro MorgannwgDM</v>
      </c>
      <c r="F34" s="48">
        <v>29988</v>
      </c>
      <c r="G34" s="51">
        <v>56.2537986508693</v>
      </c>
      <c r="H34" s="51">
        <v>42.547032776931601</v>
      </c>
      <c r="I34" s="51">
        <v>42.0484586889608</v>
      </c>
      <c r="J34" s="51">
        <v>43.049878698703701</v>
      </c>
      <c r="K34" s="51">
        <v>0.50284592177211396</v>
      </c>
      <c r="L34" s="51">
        <v>0.49857408797083702</v>
      </c>
    </row>
    <row r="35" spans="1:12" x14ac:dyDescent="0.2">
      <c r="A35" s="48" t="str">
        <f t="shared" si="0"/>
        <v>Aneurin Bevan Local Health Board                                                                    DM</v>
      </c>
      <c r="B35" s="48" t="s">
        <v>99</v>
      </c>
      <c r="C35" s="48" t="str">
        <f>VLOOKUP(B35,'Interactive controls'!$I$1:$J$7,2,FALSE)</f>
        <v>Aneurin Bevan</v>
      </c>
      <c r="D35" s="48" t="s">
        <v>108</v>
      </c>
      <c r="E35" s="48" t="str">
        <f t="shared" si="1"/>
        <v>Aneurin BevanDM</v>
      </c>
      <c r="F35" s="48">
        <v>33010</v>
      </c>
      <c r="G35" s="51">
        <v>58.158587421113303</v>
      </c>
      <c r="H35" s="51">
        <v>44.794326961884998</v>
      </c>
      <c r="I35" s="51">
        <v>44.297567166451401</v>
      </c>
      <c r="J35" s="51">
        <v>45.295142639920002</v>
      </c>
      <c r="K35" s="51">
        <v>0.50081567803499605</v>
      </c>
      <c r="L35" s="51">
        <v>0.49675979543361798</v>
      </c>
    </row>
    <row r="36" spans="1:12" x14ac:dyDescent="0.2">
      <c r="A36" s="48" t="str">
        <f t="shared" si="0"/>
        <v>Betsi Cadwaladr University Local Health Board                                                       DM</v>
      </c>
      <c r="B36" s="48" t="s">
        <v>100</v>
      </c>
      <c r="C36" s="48" t="str">
        <f>VLOOKUP(B36,'Interactive controls'!$I$1:$J$7,2,FALSE)</f>
        <v>Betsi Cadwaladr</v>
      </c>
      <c r="D36" s="48" t="s">
        <v>108</v>
      </c>
      <c r="E36" s="48" t="str">
        <f t="shared" si="1"/>
        <v>Betsi CadwaladrDM</v>
      </c>
      <c r="F36" s="48">
        <v>34681</v>
      </c>
      <c r="G36" s="51">
        <v>49.127822147679503</v>
      </c>
      <c r="H36" s="51">
        <v>35.013896065014599</v>
      </c>
      <c r="I36" s="51">
        <v>34.628250367735497</v>
      </c>
      <c r="J36" s="51">
        <v>35.402613304093201</v>
      </c>
      <c r="K36" s="51">
        <v>0.38871723907862998</v>
      </c>
      <c r="L36" s="51">
        <v>0.38564569727903097</v>
      </c>
    </row>
    <row r="37" spans="1:12" x14ac:dyDescent="0.2">
      <c r="A37" s="48" t="str">
        <f t="shared" si="0"/>
        <v>Cardiff and Vale University Local Health Board                                                      DM</v>
      </c>
      <c r="B37" s="48" t="s">
        <v>101</v>
      </c>
      <c r="C37" s="48" t="str">
        <f>VLOOKUP(B37,'Interactive controls'!$I$1:$J$7,2,FALSE)</f>
        <v>Cardiff &amp; Vale</v>
      </c>
      <c r="D37" s="48" t="s">
        <v>108</v>
      </c>
      <c r="E37" s="48" t="str">
        <f t="shared" si="1"/>
        <v>Cardiff &amp; ValeDM</v>
      </c>
      <c r="F37" s="48">
        <v>21436</v>
      </c>
      <c r="G37" s="51">
        <v>42.688524720750202</v>
      </c>
      <c r="H37" s="51">
        <v>38.3708717200169</v>
      </c>
      <c r="I37" s="51">
        <v>37.846840003643599</v>
      </c>
      <c r="J37" s="51">
        <v>38.900218655772399</v>
      </c>
      <c r="K37" s="51">
        <v>0.52934693575550495</v>
      </c>
      <c r="L37" s="51">
        <v>0.524031716373344</v>
      </c>
    </row>
    <row r="38" spans="1:12" x14ac:dyDescent="0.2">
      <c r="A38" s="48" t="str">
        <f t="shared" si="0"/>
        <v>Cwm Taf Local Health Board                                                                          DM</v>
      </c>
      <c r="B38" s="48" t="s">
        <v>102</v>
      </c>
      <c r="C38" s="48" t="str">
        <f>VLOOKUP(B38,'Interactive controls'!$I$1:$J$7,2,FALSE)</f>
        <v>Cwm Taf</v>
      </c>
      <c r="D38" s="48" t="s">
        <v>108</v>
      </c>
      <c r="E38" s="48" t="str">
        <f t="shared" si="1"/>
        <v>Cwm TafDM</v>
      </c>
      <c r="F38" s="48">
        <v>16022</v>
      </c>
      <c r="G38" s="51">
        <v>52.569583662809201</v>
      </c>
      <c r="H38" s="51">
        <v>41.516129991787302</v>
      </c>
      <c r="I38" s="51">
        <v>40.859063869506201</v>
      </c>
      <c r="J38" s="51">
        <v>42.1809116948439</v>
      </c>
      <c r="K38" s="51">
        <v>0.664781703056605</v>
      </c>
      <c r="L38" s="51">
        <v>0.65706612228115802</v>
      </c>
    </row>
    <row r="39" spans="1:12" x14ac:dyDescent="0.2">
      <c r="A39" s="48" t="str">
        <f t="shared" si="0"/>
        <v>Hywel Dda Local Health Board                                                                        DM</v>
      </c>
      <c r="B39" s="48" t="s">
        <v>103</v>
      </c>
      <c r="C39" s="48" t="str">
        <f>VLOOKUP(B39,'Interactive controls'!$I$1:$J$7,2,FALSE)</f>
        <v>Hywel Dda</v>
      </c>
      <c r="D39" s="48" t="s">
        <v>108</v>
      </c>
      <c r="E39" s="48" t="str">
        <f t="shared" si="1"/>
        <v>Hywel DdaDM</v>
      </c>
      <c r="F39" s="48">
        <v>19581</v>
      </c>
      <c r="G39" s="51">
        <v>54.593206587652801</v>
      </c>
      <c r="H39" s="51">
        <v>37.242030488169597</v>
      </c>
      <c r="I39" s="51">
        <v>36.691035989220602</v>
      </c>
      <c r="J39" s="51">
        <v>37.7988739425627</v>
      </c>
      <c r="K39" s="51">
        <v>0.55684345439306104</v>
      </c>
      <c r="L39" s="51">
        <v>0.55099449894902397</v>
      </c>
    </row>
    <row r="40" spans="1:12" x14ac:dyDescent="0.2">
      <c r="A40" s="48" t="str">
        <f t="shared" si="0"/>
        <v>Powys Teaching Local Health Board                                                                   DM</v>
      </c>
      <c r="B40" s="48" t="s">
        <v>104</v>
      </c>
      <c r="C40" s="48" t="str">
        <f>VLOOKUP(B40,'Interactive controls'!$I$1:$J$7,2,FALSE)</f>
        <v>Powys</v>
      </c>
      <c r="D40" s="48" t="s">
        <v>108</v>
      </c>
      <c r="E40" s="48" t="str">
        <f t="shared" si="1"/>
        <v>PowysDM</v>
      </c>
      <c r="F40" s="48">
        <v>6755</v>
      </c>
      <c r="G40" s="51">
        <v>51.4929525929427</v>
      </c>
      <c r="H40" s="51">
        <v>32.614376218867797</v>
      </c>
      <c r="I40" s="51">
        <v>31.787442597415701</v>
      </c>
      <c r="J40" s="51">
        <v>33.4563170962019</v>
      </c>
      <c r="K40" s="51">
        <v>0.84194087733411005</v>
      </c>
      <c r="L40" s="51">
        <v>0.82693362145211302</v>
      </c>
    </row>
    <row r="41" spans="1:12" x14ac:dyDescent="0.2">
      <c r="A41" s="48" t="str">
        <f t="shared" si="0"/>
        <v>Abertawe Bro Morgannwg University Local Health Board                                                Epilepsy</v>
      </c>
      <c r="B41" s="48" t="s">
        <v>97</v>
      </c>
      <c r="C41" s="48" t="str">
        <f>VLOOKUP(B41,'Interactive controls'!$I$1:$J$7,2,FALSE)</f>
        <v>Abertawe Bro Morgannwg</v>
      </c>
      <c r="D41" s="48" t="s">
        <v>109</v>
      </c>
      <c r="E41" s="48" t="str">
        <f t="shared" si="1"/>
        <v>Abertawe Bro MorgannwgEpilepsy</v>
      </c>
      <c r="F41" s="48">
        <v>4078</v>
      </c>
      <c r="G41" s="51">
        <v>7.6498262937923496</v>
      </c>
      <c r="H41" s="51">
        <v>6.9475428503291399</v>
      </c>
      <c r="I41" s="51">
        <v>6.7308972720790896</v>
      </c>
      <c r="J41" s="51">
        <v>7.1692632274799504</v>
      </c>
      <c r="K41" s="51">
        <v>0.221720377150807</v>
      </c>
      <c r="L41" s="51">
        <v>0.21664557825004699</v>
      </c>
    </row>
    <row r="42" spans="1:12" x14ac:dyDescent="0.2">
      <c r="A42" s="48" t="str">
        <f t="shared" si="0"/>
        <v>Aneurin Bevan Local Health Board                                                                    Epilepsy</v>
      </c>
      <c r="B42" s="48" t="s">
        <v>99</v>
      </c>
      <c r="C42" s="48" t="str">
        <f>VLOOKUP(B42,'Interactive controls'!$I$1:$J$7,2,FALSE)</f>
        <v>Aneurin Bevan</v>
      </c>
      <c r="D42" s="48" t="s">
        <v>109</v>
      </c>
      <c r="E42" s="48" t="str">
        <f t="shared" si="1"/>
        <v>Aneurin BevanEpilepsy</v>
      </c>
      <c r="F42" s="48">
        <v>4194</v>
      </c>
      <c r="G42" s="51">
        <v>7.3891885987321704</v>
      </c>
      <c r="H42" s="51">
        <v>6.7344183282566501</v>
      </c>
      <c r="I42" s="51">
        <v>6.52764144500886</v>
      </c>
      <c r="J42" s="51">
        <v>6.9459705301610697</v>
      </c>
      <c r="K42" s="51">
        <v>0.211552201904427</v>
      </c>
      <c r="L42" s="51">
        <v>0.20677688324778701</v>
      </c>
    </row>
    <row r="43" spans="1:12" x14ac:dyDescent="0.2">
      <c r="A43" s="48" t="str">
        <f t="shared" si="0"/>
        <v>Betsi Cadwaladr University Local Health Board                                                       Epilepsy</v>
      </c>
      <c r="B43" s="48" t="s">
        <v>100</v>
      </c>
      <c r="C43" s="48" t="str">
        <f>VLOOKUP(B43,'Interactive controls'!$I$1:$J$7,2,FALSE)</f>
        <v>Betsi Cadwaladr</v>
      </c>
      <c r="D43" s="48" t="s">
        <v>109</v>
      </c>
      <c r="E43" s="48" t="str">
        <f t="shared" si="1"/>
        <v>Betsi CadwaladrEpilepsy</v>
      </c>
      <c r="F43" s="48">
        <v>4980</v>
      </c>
      <c r="G43" s="51">
        <v>7.0544838469318698</v>
      </c>
      <c r="H43" s="51">
        <v>6.2295373809259402</v>
      </c>
      <c r="I43" s="51">
        <v>6.0509345616596804</v>
      </c>
      <c r="J43" s="51">
        <v>6.4119214340334301</v>
      </c>
      <c r="K43" s="51">
        <v>0.18238405310748501</v>
      </c>
      <c r="L43" s="51">
        <v>0.17860281926626501</v>
      </c>
    </row>
    <row r="44" spans="1:12" x14ac:dyDescent="0.2">
      <c r="A44" s="48" t="str">
        <f t="shared" si="0"/>
        <v>Cardiff and Vale University Local Health Board                                                      Epilepsy</v>
      </c>
      <c r="B44" s="48" t="s">
        <v>101</v>
      </c>
      <c r="C44" s="48" t="str">
        <f>VLOOKUP(B44,'Interactive controls'!$I$1:$J$7,2,FALSE)</f>
        <v>Cardiff &amp; Vale</v>
      </c>
      <c r="D44" s="48" t="s">
        <v>109</v>
      </c>
      <c r="E44" s="48" t="str">
        <f t="shared" si="1"/>
        <v>Cardiff &amp; ValeEpilepsy</v>
      </c>
      <c r="F44" s="48">
        <v>3099</v>
      </c>
      <c r="G44" s="51">
        <v>6.1714750004480701</v>
      </c>
      <c r="H44" s="51">
        <v>5.83742498325753</v>
      </c>
      <c r="I44" s="51">
        <v>5.6311794373804904</v>
      </c>
      <c r="J44" s="51">
        <v>6.0492230601438601</v>
      </c>
      <c r="K44" s="51">
        <v>0.21179807688633001</v>
      </c>
      <c r="L44" s="51">
        <v>0.20624554587704599</v>
      </c>
    </row>
    <row r="45" spans="1:12" x14ac:dyDescent="0.2">
      <c r="A45" s="48" t="str">
        <f t="shared" si="0"/>
        <v>Cwm Taf Local Health Board                                                                          Epilepsy</v>
      </c>
      <c r="B45" s="48" t="s">
        <v>102</v>
      </c>
      <c r="C45" s="48" t="str">
        <f>VLOOKUP(B45,'Interactive controls'!$I$1:$J$7,2,FALSE)</f>
        <v>Cwm Taf</v>
      </c>
      <c r="D45" s="48" t="s">
        <v>109</v>
      </c>
      <c r="E45" s="48" t="str">
        <f t="shared" si="1"/>
        <v>Cwm TafEpilepsy</v>
      </c>
      <c r="F45" s="48">
        <v>2584</v>
      </c>
      <c r="G45" s="51">
        <v>8.4783300577143308</v>
      </c>
      <c r="H45" s="51">
        <v>7.8351240511874103</v>
      </c>
      <c r="I45" s="51">
        <v>7.5312449526315497</v>
      </c>
      <c r="J45" s="51">
        <v>8.1479750317042292</v>
      </c>
      <c r="K45" s="51">
        <v>0.31285098051681998</v>
      </c>
      <c r="L45" s="51">
        <v>0.30387909855585299</v>
      </c>
    </row>
    <row r="46" spans="1:12" x14ac:dyDescent="0.2">
      <c r="A46" s="48" t="str">
        <f t="shared" si="0"/>
        <v>Hywel Dda Local Health Board                                                                        Epilepsy</v>
      </c>
      <c r="B46" s="48" t="s">
        <v>103</v>
      </c>
      <c r="C46" s="48" t="str">
        <f>VLOOKUP(B46,'Interactive controls'!$I$1:$J$7,2,FALSE)</f>
        <v>Hywel Dda</v>
      </c>
      <c r="D46" s="48" t="s">
        <v>109</v>
      </c>
      <c r="E46" s="48" t="str">
        <f t="shared" si="1"/>
        <v>Hywel DdaEpilepsy</v>
      </c>
      <c r="F46" s="48">
        <v>2675</v>
      </c>
      <c r="G46" s="51">
        <v>7.4580883316465503</v>
      </c>
      <c r="H46" s="51">
        <v>6.7097591574028801</v>
      </c>
      <c r="I46" s="51">
        <v>6.4458124307038904</v>
      </c>
      <c r="J46" s="51">
        <v>6.9813629523629199</v>
      </c>
      <c r="K46" s="51">
        <v>0.27160379496003501</v>
      </c>
      <c r="L46" s="51">
        <v>0.26394672669899899</v>
      </c>
    </row>
    <row r="47" spans="1:12" x14ac:dyDescent="0.2">
      <c r="A47" s="48" t="str">
        <f t="shared" si="0"/>
        <v>Powys Teaching Local Health Board                                                                   Epilepsy</v>
      </c>
      <c r="B47" s="48" t="s">
        <v>104</v>
      </c>
      <c r="C47" s="48" t="str">
        <f>VLOOKUP(B47,'Interactive controls'!$I$1:$J$7,2,FALSE)</f>
        <v>Powys</v>
      </c>
      <c r="D47" s="48" t="s">
        <v>109</v>
      </c>
      <c r="E47" s="48" t="str">
        <f t="shared" si="1"/>
        <v>PowysEpilepsy</v>
      </c>
      <c r="F47" s="48">
        <v>875</v>
      </c>
      <c r="G47" s="51">
        <v>6.67007157939672</v>
      </c>
      <c r="H47" s="51">
        <v>5.6096832555940503</v>
      </c>
      <c r="I47" s="51">
        <v>5.2180046626814196</v>
      </c>
      <c r="J47" s="51">
        <v>6.0214676511026903</v>
      </c>
      <c r="K47" s="51">
        <v>0.41178439550864399</v>
      </c>
      <c r="L47" s="51">
        <v>0.39167859291263202</v>
      </c>
    </row>
    <row r="48" spans="1:12" x14ac:dyDescent="0.2">
      <c r="A48" s="48" t="str">
        <f t="shared" si="0"/>
        <v>Abertawe Bro Morgannwg University Local Health Board                                                HF</v>
      </c>
      <c r="B48" s="48" t="s">
        <v>97</v>
      </c>
      <c r="C48" s="48" t="str">
        <f>VLOOKUP(B48,'Interactive controls'!$I$1:$J$7,2,FALSE)</f>
        <v>Abertawe Bro Morgannwg</v>
      </c>
      <c r="D48" s="48" t="s">
        <v>110</v>
      </c>
      <c r="E48" s="48" t="str">
        <f t="shared" si="1"/>
        <v>Abertawe Bro MorgannwgHF</v>
      </c>
      <c r="F48" s="48">
        <v>5269</v>
      </c>
      <c r="G48" s="51">
        <v>9.8839957680215509</v>
      </c>
      <c r="H48" s="51">
        <v>6.0216554935114104</v>
      </c>
      <c r="I48" s="51">
        <v>5.8516929870829104</v>
      </c>
      <c r="J48" s="51">
        <v>6.1951150990731696</v>
      </c>
      <c r="K48" s="51">
        <v>0.17345960556176501</v>
      </c>
      <c r="L48" s="51">
        <v>0.169962506428496</v>
      </c>
    </row>
    <row r="49" spans="1:12" x14ac:dyDescent="0.2">
      <c r="A49" s="48" t="str">
        <f t="shared" si="0"/>
        <v>Aneurin Bevan Local Health Board                                                                    HF</v>
      </c>
      <c r="B49" s="48" t="s">
        <v>99</v>
      </c>
      <c r="C49" s="48" t="str">
        <f>VLOOKUP(B49,'Interactive controls'!$I$1:$J$7,2,FALSE)</f>
        <v>Aneurin Bevan</v>
      </c>
      <c r="D49" s="48" t="s">
        <v>110</v>
      </c>
      <c r="E49" s="48" t="str">
        <f t="shared" si="1"/>
        <v>Aneurin BevanHF</v>
      </c>
      <c r="F49" s="48">
        <v>5376</v>
      </c>
      <c r="G49" s="51">
        <v>9.4716923955136298</v>
      </c>
      <c r="H49" s="51">
        <v>5.9265668477250104</v>
      </c>
      <c r="I49" s="51">
        <v>5.7627957512032602</v>
      </c>
      <c r="J49" s="51">
        <v>6.0936735695086499</v>
      </c>
      <c r="K49" s="51">
        <v>0.167106721783638</v>
      </c>
      <c r="L49" s="51">
        <v>0.16377109652175301</v>
      </c>
    </row>
    <row r="50" spans="1:12" x14ac:dyDescent="0.2">
      <c r="A50" s="48" t="str">
        <f t="shared" si="0"/>
        <v>Betsi Cadwaladr University Local Health Board                                                       HF</v>
      </c>
      <c r="B50" s="48" t="s">
        <v>100</v>
      </c>
      <c r="C50" s="48" t="str">
        <f>VLOOKUP(B50,'Interactive controls'!$I$1:$J$7,2,FALSE)</f>
        <v>Betsi Cadwaladr</v>
      </c>
      <c r="D50" s="48" t="s">
        <v>110</v>
      </c>
      <c r="E50" s="48" t="str">
        <f t="shared" si="1"/>
        <v>Betsi CadwaladrHF</v>
      </c>
      <c r="F50" s="48">
        <v>6745</v>
      </c>
      <c r="G50" s="51">
        <v>9.5547175798304096</v>
      </c>
      <c r="H50" s="51">
        <v>5.1882908329716102</v>
      </c>
      <c r="I50" s="51">
        <v>5.0581707011350199</v>
      </c>
      <c r="J50" s="51">
        <v>5.3207741625142697</v>
      </c>
      <c r="K50" s="51">
        <v>0.132483329542668</v>
      </c>
      <c r="L50" s="51">
        <v>0.130120131836584</v>
      </c>
    </row>
    <row r="51" spans="1:12" x14ac:dyDescent="0.2">
      <c r="A51" s="48" t="str">
        <f t="shared" si="0"/>
        <v>Cardiff and Vale University Local Health Board                                                      HF</v>
      </c>
      <c r="B51" s="48" t="s">
        <v>101</v>
      </c>
      <c r="C51" s="48" t="str">
        <f>VLOOKUP(B51,'Interactive controls'!$I$1:$J$7,2,FALSE)</f>
        <v>Cardiff &amp; Vale</v>
      </c>
      <c r="D51" s="48" t="s">
        <v>110</v>
      </c>
      <c r="E51" s="48" t="str">
        <f t="shared" si="1"/>
        <v>Cardiff &amp; ValeHF</v>
      </c>
      <c r="F51" s="48">
        <v>3733</v>
      </c>
      <c r="G51" s="51">
        <v>7.4340484597201204</v>
      </c>
      <c r="H51" s="51">
        <v>5.3529052201836604</v>
      </c>
      <c r="I51" s="51">
        <v>5.1746558619702503</v>
      </c>
      <c r="J51" s="51">
        <v>5.5355211925861303</v>
      </c>
      <c r="K51" s="51">
        <v>0.18261597240246899</v>
      </c>
      <c r="L51" s="51">
        <v>0.17824935821341401</v>
      </c>
    </row>
    <row r="52" spans="1:12" x14ac:dyDescent="0.2">
      <c r="A52" s="48" t="str">
        <f t="shared" si="0"/>
        <v>Cwm Taf Local Health Board                                                                          HF</v>
      </c>
      <c r="B52" s="48" t="s">
        <v>102</v>
      </c>
      <c r="C52" s="48" t="str">
        <f>VLOOKUP(B52,'Interactive controls'!$I$1:$J$7,2,FALSE)</f>
        <v>Cwm Taf</v>
      </c>
      <c r="D52" s="48" t="s">
        <v>110</v>
      </c>
      <c r="E52" s="48" t="str">
        <f t="shared" si="1"/>
        <v>Cwm TafHF</v>
      </c>
      <c r="F52" s="48">
        <v>2662</v>
      </c>
      <c r="G52" s="51">
        <v>8.7342548814379004</v>
      </c>
      <c r="H52" s="51">
        <v>5.7110513029193202</v>
      </c>
      <c r="I52" s="51">
        <v>5.4887454435254197</v>
      </c>
      <c r="J52" s="51">
        <v>5.9398222124698199</v>
      </c>
      <c r="K52" s="51">
        <v>0.228770909550497</v>
      </c>
      <c r="L52" s="51">
        <v>0.22230585939390499</v>
      </c>
    </row>
    <row r="53" spans="1:12" x14ac:dyDescent="0.2">
      <c r="A53" s="48" t="str">
        <f t="shared" si="0"/>
        <v>Hywel Dda Local Health Board                                                                        HF</v>
      </c>
      <c r="B53" s="48" t="s">
        <v>103</v>
      </c>
      <c r="C53" s="48" t="str">
        <f>VLOOKUP(B53,'Interactive controls'!$I$1:$J$7,2,FALSE)</f>
        <v>Hywel Dda</v>
      </c>
      <c r="D53" s="48" t="s">
        <v>110</v>
      </c>
      <c r="E53" s="48" t="str">
        <f t="shared" si="1"/>
        <v>Hywel DdaHF</v>
      </c>
      <c r="F53" s="48">
        <v>3551</v>
      </c>
      <c r="G53" s="51">
        <v>9.9004380058605204</v>
      </c>
      <c r="H53" s="51">
        <v>5.1593302978431801</v>
      </c>
      <c r="I53" s="51">
        <v>4.9807550420409097</v>
      </c>
      <c r="J53" s="51">
        <v>5.3423923878080704</v>
      </c>
      <c r="K53" s="51">
        <v>0.18306208996489101</v>
      </c>
      <c r="L53" s="51">
        <v>0.17857525580226899</v>
      </c>
    </row>
    <row r="54" spans="1:12" x14ac:dyDescent="0.2">
      <c r="A54" s="48" t="str">
        <f t="shared" si="0"/>
        <v>Powys Teaching Local Health Board                                                                   HF</v>
      </c>
      <c r="B54" s="48" t="s">
        <v>104</v>
      </c>
      <c r="C54" s="48" t="str">
        <f>VLOOKUP(B54,'Interactive controls'!$I$1:$J$7,2,FALSE)</f>
        <v>Powys</v>
      </c>
      <c r="D54" s="48" t="s">
        <v>110</v>
      </c>
      <c r="E54" s="48" t="str">
        <f t="shared" si="1"/>
        <v>PowysHF</v>
      </c>
      <c r="F54" s="48">
        <v>1343</v>
      </c>
      <c r="G54" s="51">
        <v>10.237607007005501</v>
      </c>
      <c r="H54" s="51">
        <v>4.9106506773330798</v>
      </c>
      <c r="I54" s="51">
        <v>4.6346995534695603</v>
      </c>
      <c r="J54" s="51">
        <v>5.1979741852029404</v>
      </c>
      <c r="K54" s="51">
        <v>0.28732350786986099</v>
      </c>
      <c r="L54" s="51">
        <v>0.27595112386352</v>
      </c>
    </row>
    <row r="55" spans="1:12" x14ac:dyDescent="0.2">
      <c r="H55" s="52"/>
      <c r="I55" s="52"/>
      <c r="J55" s="52"/>
      <c r="K55" s="52"/>
      <c r="L55" s="52"/>
    </row>
    <row r="56" spans="1:12" x14ac:dyDescent="0.2">
      <c r="H56" s="52"/>
      <c r="I56" s="52"/>
      <c r="J56" s="52"/>
      <c r="K56" s="52"/>
      <c r="L56" s="52"/>
    </row>
    <row r="57" spans="1:12" x14ac:dyDescent="0.2">
      <c r="H57" s="52"/>
      <c r="I57" s="52"/>
      <c r="J57" s="52"/>
      <c r="K57" s="52"/>
      <c r="L57" s="52"/>
    </row>
    <row r="58" spans="1:12" x14ac:dyDescent="0.2">
      <c r="H58" s="52"/>
      <c r="I58" s="52"/>
      <c r="J58" s="52"/>
      <c r="K58" s="52"/>
      <c r="L58" s="52"/>
    </row>
    <row r="59" spans="1:12" x14ac:dyDescent="0.2">
      <c r="H59" s="52"/>
      <c r="I59" s="52"/>
      <c r="J59" s="52"/>
      <c r="K59" s="52"/>
      <c r="L59" s="52"/>
    </row>
    <row r="60" spans="1:12" x14ac:dyDescent="0.2">
      <c r="H60" s="52"/>
      <c r="I60" s="52"/>
      <c r="J60" s="52"/>
      <c r="K60" s="52"/>
      <c r="L60" s="52"/>
    </row>
    <row r="61" spans="1:12" x14ac:dyDescent="0.2">
      <c r="H61" s="52"/>
      <c r="I61" s="52"/>
      <c r="J61" s="52"/>
      <c r="K61" s="52"/>
      <c r="L61" s="52"/>
    </row>
    <row r="62" spans="1:12" x14ac:dyDescent="0.2">
      <c r="H62" s="52"/>
      <c r="I62" s="52"/>
      <c r="J62" s="52"/>
      <c r="K62" s="52"/>
      <c r="L62" s="52"/>
    </row>
    <row r="63" spans="1:12" x14ac:dyDescent="0.2">
      <c r="H63" s="52"/>
      <c r="I63" s="52"/>
      <c r="J63" s="52"/>
      <c r="K63" s="52"/>
      <c r="L63" s="52"/>
    </row>
    <row r="64" spans="1:12" x14ac:dyDescent="0.2">
      <c r="H64" s="52"/>
      <c r="I64" s="52"/>
      <c r="J64" s="52"/>
      <c r="K64" s="52"/>
      <c r="L64" s="52"/>
    </row>
    <row r="65" spans="8:12" x14ac:dyDescent="0.2">
      <c r="H65" s="52"/>
      <c r="I65" s="52"/>
      <c r="J65" s="52"/>
      <c r="K65" s="52"/>
      <c r="L65" s="52"/>
    </row>
    <row r="66" spans="8:12" x14ac:dyDescent="0.2">
      <c r="H66" s="52"/>
      <c r="I66" s="52"/>
      <c r="J66" s="52"/>
      <c r="K66" s="52"/>
      <c r="L66" s="52"/>
    </row>
    <row r="67" spans="8:12" x14ac:dyDescent="0.2">
      <c r="H67" s="52"/>
      <c r="I67" s="52"/>
      <c r="J67" s="52"/>
      <c r="K67" s="52"/>
      <c r="L67" s="52"/>
    </row>
    <row r="68" spans="8:12" x14ac:dyDescent="0.2">
      <c r="H68" s="52"/>
      <c r="I68" s="52"/>
      <c r="J68" s="52"/>
      <c r="K68" s="52"/>
      <c r="L68" s="52"/>
    </row>
    <row r="69" spans="8:12" x14ac:dyDescent="0.2">
      <c r="H69" s="52"/>
      <c r="I69" s="52"/>
      <c r="J69" s="52"/>
      <c r="K69" s="52"/>
      <c r="L69" s="52"/>
    </row>
    <row r="70" spans="8:12" x14ac:dyDescent="0.2">
      <c r="H70" s="52"/>
      <c r="I70" s="52"/>
      <c r="J70" s="52"/>
      <c r="K70" s="52"/>
      <c r="L70" s="52"/>
    </row>
    <row r="71" spans="8:12" x14ac:dyDescent="0.2">
      <c r="H71" s="52"/>
      <c r="I71" s="52"/>
      <c r="J71" s="52"/>
      <c r="K71" s="52"/>
      <c r="L71" s="52"/>
    </row>
    <row r="72" spans="8:12" x14ac:dyDescent="0.2">
      <c r="H72" s="52"/>
      <c r="I72" s="52"/>
      <c r="J72" s="52"/>
      <c r="K72" s="52"/>
      <c r="L72" s="52"/>
    </row>
    <row r="73" spans="8:12" x14ac:dyDescent="0.2">
      <c r="H73" s="52"/>
      <c r="I73" s="52"/>
      <c r="J73" s="52"/>
      <c r="K73" s="52"/>
      <c r="L73" s="52"/>
    </row>
    <row r="74" spans="8:12" x14ac:dyDescent="0.2">
      <c r="H74" s="52"/>
      <c r="I74" s="52"/>
      <c r="J74" s="52"/>
      <c r="K74" s="52"/>
      <c r="L74" s="52"/>
    </row>
    <row r="75" spans="8:12" x14ac:dyDescent="0.2">
      <c r="H75" s="52"/>
      <c r="I75" s="52"/>
      <c r="J75" s="52"/>
      <c r="K75" s="52"/>
      <c r="L75" s="52"/>
    </row>
    <row r="76" spans="8:12" x14ac:dyDescent="0.2">
      <c r="H76" s="52"/>
      <c r="I76" s="52"/>
      <c r="J76" s="52"/>
      <c r="K76" s="52"/>
      <c r="L76" s="52"/>
    </row>
    <row r="77" spans="8:12" x14ac:dyDescent="0.2">
      <c r="H77" s="52"/>
      <c r="I77" s="52"/>
      <c r="J77" s="52"/>
      <c r="K77" s="52"/>
      <c r="L77" s="52"/>
    </row>
    <row r="78" spans="8:12" x14ac:dyDescent="0.2">
      <c r="H78" s="52"/>
      <c r="I78" s="52"/>
      <c r="J78" s="52"/>
      <c r="K78" s="52"/>
      <c r="L78" s="52"/>
    </row>
    <row r="79" spans="8:12" x14ac:dyDescent="0.2">
      <c r="H79" s="52"/>
      <c r="I79" s="52"/>
      <c r="J79" s="52"/>
      <c r="K79" s="52"/>
      <c r="L79" s="52"/>
    </row>
    <row r="80" spans="8:12" x14ac:dyDescent="0.2">
      <c r="H80" s="52"/>
      <c r="I80" s="52"/>
      <c r="J80" s="52"/>
      <c r="K80" s="52"/>
      <c r="L80" s="52"/>
    </row>
    <row r="81" spans="8:12" x14ac:dyDescent="0.2">
      <c r="H81" s="52"/>
      <c r="I81" s="52"/>
      <c r="J81" s="52"/>
      <c r="K81" s="52"/>
      <c r="L81" s="52"/>
    </row>
    <row r="82" spans="8:12" x14ac:dyDescent="0.2">
      <c r="H82" s="52"/>
      <c r="I82" s="52"/>
      <c r="J82" s="52"/>
      <c r="K82" s="52"/>
      <c r="L82" s="52"/>
    </row>
    <row r="83" spans="8:12" x14ac:dyDescent="0.2">
      <c r="H83" s="52"/>
      <c r="I83" s="52"/>
      <c r="J83" s="52"/>
      <c r="K83" s="52"/>
      <c r="L83" s="52"/>
    </row>
    <row r="84" spans="8:12" x14ac:dyDescent="0.2">
      <c r="H84" s="52"/>
      <c r="I84" s="52"/>
      <c r="J84" s="52"/>
      <c r="K84" s="52"/>
      <c r="L84" s="52"/>
    </row>
    <row r="85" spans="8:12" x14ac:dyDescent="0.2">
      <c r="H85" s="52"/>
      <c r="I85" s="52"/>
      <c r="J85" s="52"/>
      <c r="K85" s="52"/>
      <c r="L85" s="52"/>
    </row>
    <row r="86" spans="8:12" x14ac:dyDescent="0.2">
      <c r="H86" s="52"/>
      <c r="I86" s="52"/>
      <c r="J86" s="52"/>
      <c r="K86" s="52"/>
      <c r="L86" s="52"/>
    </row>
    <row r="87" spans="8:12" x14ac:dyDescent="0.2">
      <c r="H87" s="52"/>
      <c r="I87" s="52"/>
      <c r="J87" s="52"/>
      <c r="K87" s="52"/>
      <c r="L87" s="52"/>
    </row>
    <row r="88" spans="8:12" x14ac:dyDescent="0.2">
      <c r="H88" s="52"/>
      <c r="I88" s="52"/>
      <c r="J88" s="52"/>
      <c r="K88" s="52"/>
      <c r="L88" s="52"/>
    </row>
    <row r="89" spans="8:12" x14ac:dyDescent="0.2">
      <c r="H89" s="52"/>
      <c r="I89" s="52"/>
      <c r="J89" s="52"/>
      <c r="K89" s="52"/>
      <c r="L89" s="52"/>
    </row>
    <row r="90" spans="8:12" x14ac:dyDescent="0.2">
      <c r="H90" s="52"/>
      <c r="I90" s="52"/>
      <c r="J90" s="52"/>
      <c r="K90" s="52"/>
      <c r="L90" s="52"/>
    </row>
    <row r="91" spans="8:12" x14ac:dyDescent="0.2">
      <c r="H91" s="52"/>
      <c r="I91" s="52"/>
      <c r="J91" s="52"/>
      <c r="K91" s="52"/>
      <c r="L91" s="52"/>
    </row>
    <row r="92" spans="8:12" x14ac:dyDescent="0.2">
      <c r="H92" s="52"/>
      <c r="I92" s="52"/>
      <c r="J92" s="52"/>
      <c r="K92" s="52"/>
      <c r="L92" s="52"/>
    </row>
    <row r="93" spans="8:12" x14ac:dyDescent="0.2">
      <c r="H93" s="52"/>
      <c r="I93" s="52"/>
      <c r="J93" s="52"/>
      <c r="K93" s="52"/>
      <c r="L93" s="52"/>
    </row>
    <row r="94" spans="8:12" x14ac:dyDescent="0.2">
      <c r="H94" s="52"/>
      <c r="I94" s="52"/>
      <c r="J94" s="52"/>
      <c r="K94" s="52"/>
      <c r="L94" s="52"/>
    </row>
    <row r="95" spans="8:12" x14ac:dyDescent="0.2">
      <c r="H95" s="52"/>
      <c r="I95" s="52"/>
      <c r="J95" s="52"/>
      <c r="K95" s="52"/>
      <c r="L95" s="52"/>
    </row>
    <row r="96" spans="8:12" x14ac:dyDescent="0.2">
      <c r="H96" s="52"/>
      <c r="I96" s="52"/>
      <c r="J96" s="52"/>
      <c r="K96" s="52"/>
      <c r="L96" s="52"/>
    </row>
    <row r="97" spans="8:12" x14ac:dyDescent="0.2">
      <c r="H97" s="52"/>
      <c r="I97" s="52"/>
      <c r="J97" s="52"/>
      <c r="K97" s="52"/>
      <c r="L97" s="52"/>
    </row>
    <row r="98" spans="8:12" x14ac:dyDescent="0.2">
      <c r="H98" s="52"/>
      <c r="I98" s="52"/>
      <c r="J98" s="52"/>
      <c r="K98" s="52"/>
      <c r="L98" s="52"/>
    </row>
    <row r="99" spans="8:12" x14ac:dyDescent="0.2">
      <c r="H99" s="52"/>
      <c r="I99" s="52"/>
      <c r="J99" s="52"/>
      <c r="K99" s="52"/>
      <c r="L99" s="52"/>
    </row>
    <row r="100" spans="8:12" x14ac:dyDescent="0.2">
      <c r="H100" s="52"/>
      <c r="I100" s="52"/>
      <c r="J100" s="52"/>
      <c r="K100" s="52"/>
      <c r="L100" s="52"/>
    </row>
    <row r="101" spans="8:12" x14ac:dyDescent="0.2">
      <c r="H101" s="52"/>
      <c r="I101" s="52"/>
      <c r="J101" s="52"/>
      <c r="K101" s="52"/>
      <c r="L101" s="52"/>
    </row>
    <row r="102" spans="8:12" x14ac:dyDescent="0.2">
      <c r="H102" s="52"/>
      <c r="I102" s="52"/>
      <c r="J102" s="52"/>
      <c r="K102" s="52"/>
      <c r="L102" s="52"/>
    </row>
    <row r="103" spans="8:12" x14ac:dyDescent="0.2">
      <c r="H103" s="52"/>
      <c r="I103" s="52"/>
      <c r="J103" s="52"/>
      <c r="K103" s="52"/>
      <c r="L103" s="52"/>
    </row>
    <row r="104" spans="8:12" x14ac:dyDescent="0.2">
      <c r="H104" s="52"/>
      <c r="I104" s="52"/>
      <c r="J104" s="52"/>
      <c r="K104" s="52"/>
      <c r="L104" s="52"/>
    </row>
    <row r="105" spans="8:12" x14ac:dyDescent="0.2">
      <c r="H105" s="52"/>
      <c r="I105" s="52"/>
      <c r="J105" s="52"/>
      <c r="K105" s="52"/>
      <c r="L105" s="52"/>
    </row>
    <row r="106" spans="8:12" x14ac:dyDescent="0.2">
      <c r="H106" s="52"/>
      <c r="I106" s="52"/>
      <c r="J106" s="52"/>
      <c r="K106" s="52"/>
      <c r="L106" s="52"/>
    </row>
    <row r="107" spans="8:12" x14ac:dyDescent="0.2">
      <c r="H107" s="52"/>
      <c r="I107" s="52"/>
      <c r="J107" s="52"/>
      <c r="K107" s="52"/>
      <c r="L107" s="52"/>
    </row>
    <row r="108" spans="8:12" x14ac:dyDescent="0.2">
      <c r="H108" s="52"/>
      <c r="I108" s="52"/>
      <c r="J108" s="52"/>
      <c r="K108" s="52"/>
      <c r="L108" s="52"/>
    </row>
    <row r="109" spans="8:12" x14ac:dyDescent="0.2">
      <c r="H109" s="52"/>
      <c r="I109" s="52"/>
      <c r="J109" s="52"/>
      <c r="K109" s="52"/>
      <c r="L109" s="52"/>
    </row>
    <row r="110" spans="8:12" x14ac:dyDescent="0.2">
      <c r="H110" s="52"/>
      <c r="I110" s="52"/>
      <c r="J110" s="52"/>
      <c r="K110" s="52"/>
      <c r="L110" s="52"/>
    </row>
    <row r="111" spans="8:12" x14ac:dyDescent="0.2">
      <c r="H111" s="52"/>
      <c r="I111" s="52"/>
      <c r="J111" s="52"/>
      <c r="K111" s="52"/>
      <c r="L111" s="52"/>
    </row>
    <row r="112" spans="8:12" x14ac:dyDescent="0.2">
      <c r="H112" s="52"/>
      <c r="I112" s="52"/>
      <c r="J112" s="52"/>
      <c r="K112" s="52"/>
      <c r="L112" s="52"/>
    </row>
    <row r="113" spans="8:12" x14ac:dyDescent="0.2">
      <c r="H113" s="52"/>
      <c r="I113" s="52"/>
      <c r="J113" s="52"/>
      <c r="K113" s="52"/>
      <c r="L113" s="52"/>
    </row>
    <row r="114" spans="8:12" x14ac:dyDescent="0.2">
      <c r="H114" s="52"/>
      <c r="I114" s="52"/>
      <c r="J114" s="52"/>
      <c r="K114" s="52"/>
      <c r="L114" s="52"/>
    </row>
    <row r="115" spans="8:12" x14ac:dyDescent="0.2">
      <c r="H115" s="52"/>
      <c r="I115" s="52"/>
      <c r="J115" s="52"/>
      <c r="K115" s="52"/>
      <c r="L115" s="52"/>
    </row>
    <row r="116" spans="8:12" x14ac:dyDescent="0.2">
      <c r="H116" s="52"/>
      <c r="I116" s="52"/>
      <c r="J116" s="52"/>
      <c r="K116" s="52"/>
      <c r="L116" s="52"/>
    </row>
    <row r="117" spans="8:12" x14ac:dyDescent="0.2">
      <c r="H117" s="52"/>
      <c r="I117" s="52"/>
      <c r="J117" s="52"/>
      <c r="K117" s="52"/>
      <c r="L117" s="52"/>
    </row>
    <row r="118" spans="8:12" x14ac:dyDescent="0.2">
      <c r="H118" s="52"/>
      <c r="I118" s="52"/>
      <c r="J118" s="52"/>
      <c r="K118" s="52"/>
      <c r="L118" s="52"/>
    </row>
    <row r="119" spans="8:12" x14ac:dyDescent="0.2">
      <c r="H119" s="52"/>
      <c r="I119" s="52"/>
      <c r="J119" s="52"/>
      <c r="K119" s="52"/>
      <c r="L119" s="52"/>
    </row>
    <row r="120" spans="8:12" x14ac:dyDescent="0.2">
      <c r="H120" s="52"/>
      <c r="I120" s="52"/>
      <c r="J120" s="52"/>
      <c r="K120" s="52"/>
      <c r="L120" s="52"/>
    </row>
    <row r="121" spans="8:12" x14ac:dyDescent="0.2">
      <c r="H121" s="52"/>
      <c r="I121" s="52"/>
      <c r="J121" s="52"/>
      <c r="K121" s="52"/>
      <c r="L121" s="52"/>
    </row>
    <row r="122" spans="8:12" x14ac:dyDescent="0.2">
      <c r="H122" s="52"/>
      <c r="I122" s="52"/>
      <c r="J122" s="52"/>
      <c r="K122" s="52"/>
      <c r="L122" s="52"/>
    </row>
    <row r="123" spans="8:12" x14ac:dyDescent="0.2">
      <c r="H123" s="52"/>
      <c r="I123" s="52"/>
      <c r="J123" s="52"/>
      <c r="K123" s="52"/>
      <c r="L123" s="52"/>
    </row>
    <row r="124" spans="8:12" x14ac:dyDescent="0.2">
      <c r="H124" s="52"/>
      <c r="I124" s="52"/>
      <c r="J124" s="52"/>
      <c r="K124" s="52"/>
      <c r="L124" s="52"/>
    </row>
    <row r="125" spans="8:12" x14ac:dyDescent="0.2">
      <c r="H125" s="52"/>
      <c r="I125" s="52"/>
      <c r="J125" s="52"/>
      <c r="K125" s="52"/>
      <c r="L125" s="52"/>
    </row>
    <row r="126" spans="8:12" x14ac:dyDescent="0.2">
      <c r="H126" s="52"/>
      <c r="I126" s="52"/>
      <c r="J126" s="52"/>
      <c r="K126" s="52"/>
      <c r="L126" s="52"/>
    </row>
    <row r="127" spans="8:12" x14ac:dyDescent="0.2">
      <c r="H127" s="52"/>
      <c r="I127" s="52"/>
      <c r="J127" s="52"/>
      <c r="K127" s="52"/>
      <c r="L127" s="52"/>
    </row>
    <row r="128" spans="8:12" x14ac:dyDescent="0.2">
      <c r="H128" s="52"/>
      <c r="I128" s="52"/>
      <c r="J128" s="52"/>
      <c r="K128" s="52"/>
      <c r="L128" s="52"/>
    </row>
    <row r="129" spans="8:12" x14ac:dyDescent="0.2">
      <c r="H129" s="52"/>
      <c r="I129" s="52"/>
      <c r="J129" s="52"/>
      <c r="K129" s="52"/>
      <c r="L129" s="52"/>
    </row>
    <row r="130" spans="8:12" x14ac:dyDescent="0.2">
      <c r="H130" s="52"/>
      <c r="I130" s="52"/>
      <c r="J130" s="52"/>
      <c r="K130" s="52"/>
      <c r="L130" s="52"/>
    </row>
    <row r="131" spans="8:12" x14ac:dyDescent="0.2">
      <c r="H131" s="52"/>
      <c r="I131" s="52"/>
      <c r="J131" s="52"/>
      <c r="K131" s="52"/>
      <c r="L131" s="52"/>
    </row>
    <row r="132" spans="8:12" x14ac:dyDescent="0.2">
      <c r="H132" s="52"/>
      <c r="I132" s="52"/>
      <c r="J132" s="52"/>
      <c r="K132" s="52"/>
      <c r="L132" s="52"/>
    </row>
    <row r="133" spans="8:12" x14ac:dyDescent="0.2">
      <c r="H133" s="52"/>
      <c r="I133" s="52"/>
      <c r="J133" s="52"/>
      <c r="K133" s="52"/>
      <c r="L133" s="52"/>
    </row>
    <row r="134" spans="8:12" x14ac:dyDescent="0.2">
      <c r="H134" s="52"/>
      <c r="I134" s="52"/>
      <c r="J134" s="52"/>
      <c r="K134" s="52"/>
      <c r="L134" s="52"/>
    </row>
    <row r="135" spans="8:12" x14ac:dyDescent="0.2">
      <c r="H135" s="52"/>
      <c r="I135" s="52"/>
      <c r="J135" s="52"/>
      <c r="K135" s="52"/>
      <c r="L135" s="52"/>
    </row>
    <row r="136" spans="8:12" x14ac:dyDescent="0.2">
      <c r="H136" s="52"/>
      <c r="I136" s="52"/>
      <c r="J136" s="52"/>
      <c r="K136" s="52"/>
      <c r="L136" s="52"/>
    </row>
    <row r="137" spans="8:12" x14ac:dyDescent="0.2">
      <c r="H137" s="52"/>
      <c r="I137" s="52"/>
      <c r="J137" s="52"/>
      <c r="K137" s="52"/>
      <c r="L137" s="52"/>
    </row>
    <row r="138" spans="8:12" x14ac:dyDescent="0.2">
      <c r="H138" s="52"/>
      <c r="I138" s="52"/>
      <c r="J138" s="52"/>
      <c r="K138" s="52"/>
      <c r="L138" s="52"/>
    </row>
    <row r="139" spans="8:12" x14ac:dyDescent="0.2">
      <c r="H139" s="52"/>
      <c r="I139" s="52"/>
      <c r="J139" s="52"/>
      <c r="K139" s="52"/>
      <c r="L139" s="52"/>
    </row>
    <row r="140" spans="8:12" x14ac:dyDescent="0.2">
      <c r="H140" s="52"/>
      <c r="I140" s="52"/>
      <c r="J140" s="52"/>
      <c r="K140" s="52"/>
      <c r="L140" s="52"/>
    </row>
    <row r="141" spans="8:12" x14ac:dyDescent="0.2">
      <c r="H141" s="52"/>
      <c r="I141" s="52"/>
      <c r="J141" s="52"/>
      <c r="K141" s="52"/>
      <c r="L141" s="52"/>
    </row>
    <row r="142" spans="8:12" x14ac:dyDescent="0.2">
      <c r="H142" s="52"/>
      <c r="I142" s="52"/>
      <c r="J142" s="52"/>
      <c r="K142" s="52"/>
      <c r="L142" s="52"/>
    </row>
    <row r="143" spans="8:12" x14ac:dyDescent="0.2">
      <c r="H143" s="52"/>
      <c r="I143" s="52"/>
      <c r="J143" s="52"/>
      <c r="K143" s="52"/>
      <c r="L143" s="52"/>
    </row>
    <row r="144" spans="8:12" x14ac:dyDescent="0.2">
      <c r="H144" s="52"/>
      <c r="I144" s="52"/>
      <c r="J144" s="52"/>
      <c r="K144" s="52"/>
      <c r="L144" s="52"/>
    </row>
    <row r="145" spans="8:12" x14ac:dyDescent="0.2">
      <c r="H145" s="52"/>
      <c r="I145" s="52"/>
      <c r="J145" s="52"/>
      <c r="K145" s="52"/>
      <c r="L145" s="52"/>
    </row>
    <row r="146" spans="8:12" x14ac:dyDescent="0.2">
      <c r="H146" s="52"/>
      <c r="I146" s="52"/>
      <c r="J146" s="52"/>
      <c r="K146" s="52"/>
      <c r="L146" s="52"/>
    </row>
    <row r="147" spans="8:12" x14ac:dyDescent="0.2">
      <c r="H147" s="52"/>
      <c r="I147" s="52"/>
      <c r="J147" s="52"/>
      <c r="K147" s="52"/>
      <c r="L147" s="52"/>
    </row>
    <row r="148" spans="8:12" x14ac:dyDescent="0.2">
      <c r="H148" s="52"/>
      <c r="I148" s="52"/>
      <c r="J148" s="52"/>
      <c r="K148" s="52"/>
      <c r="L148" s="52"/>
    </row>
    <row r="149" spans="8:12" x14ac:dyDescent="0.2">
      <c r="H149" s="52"/>
      <c r="I149" s="52"/>
      <c r="J149" s="52"/>
      <c r="K149" s="52"/>
      <c r="L149" s="52"/>
    </row>
    <row r="150" spans="8:12" x14ac:dyDescent="0.2">
      <c r="H150" s="52"/>
      <c r="I150" s="52"/>
      <c r="J150" s="52"/>
      <c r="K150" s="52"/>
      <c r="L150" s="52"/>
    </row>
    <row r="151" spans="8:12" x14ac:dyDescent="0.2">
      <c r="H151" s="52"/>
      <c r="I151" s="52"/>
      <c r="J151" s="52"/>
      <c r="K151" s="52"/>
      <c r="L151" s="52"/>
    </row>
    <row r="152" spans="8:12" x14ac:dyDescent="0.2">
      <c r="H152" s="52"/>
      <c r="I152" s="52"/>
      <c r="J152" s="52"/>
      <c r="K152" s="52"/>
      <c r="L152" s="52"/>
    </row>
    <row r="153" spans="8:12" x14ac:dyDescent="0.2">
      <c r="H153" s="52"/>
      <c r="I153" s="52"/>
      <c r="J153" s="52"/>
      <c r="K153" s="52"/>
      <c r="L153" s="52"/>
    </row>
    <row r="154" spans="8:12" x14ac:dyDescent="0.2">
      <c r="H154" s="52"/>
      <c r="I154" s="52"/>
      <c r="J154" s="52"/>
      <c r="K154" s="52"/>
      <c r="L154" s="52"/>
    </row>
    <row r="155" spans="8:12" x14ac:dyDescent="0.2">
      <c r="H155" s="52"/>
      <c r="I155" s="52"/>
      <c r="J155" s="52"/>
      <c r="K155" s="52"/>
      <c r="L155" s="52"/>
    </row>
    <row r="156" spans="8:12" x14ac:dyDescent="0.2">
      <c r="H156" s="52"/>
      <c r="I156" s="52"/>
      <c r="J156" s="52"/>
      <c r="K156" s="52"/>
      <c r="L156" s="52"/>
    </row>
    <row r="157" spans="8:12" x14ac:dyDescent="0.2">
      <c r="H157" s="52"/>
      <c r="I157" s="52"/>
      <c r="J157" s="52"/>
      <c r="K157" s="52"/>
      <c r="L157" s="52"/>
    </row>
    <row r="158" spans="8:12" x14ac:dyDescent="0.2">
      <c r="H158" s="52"/>
      <c r="I158" s="52"/>
      <c r="J158" s="52"/>
      <c r="K158" s="52"/>
      <c r="L158" s="52"/>
    </row>
    <row r="159" spans="8:12" x14ac:dyDescent="0.2">
      <c r="H159" s="52"/>
      <c r="I159" s="52"/>
      <c r="J159" s="52"/>
      <c r="K159" s="52"/>
      <c r="L159" s="52"/>
    </row>
    <row r="160" spans="8:12" x14ac:dyDescent="0.2">
      <c r="H160" s="52"/>
      <c r="I160" s="52"/>
      <c r="J160" s="52"/>
      <c r="K160" s="52"/>
      <c r="L160" s="52"/>
    </row>
    <row r="161" spans="8:12" x14ac:dyDescent="0.2">
      <c r="H161" s="52"/>
      <c r="I161" s="52"/>
      <c r="J161" s="52"/>
      <c r="K161" s="52"/>
      <c r="L161" s="52"/>
    </row>
    <row r="162" spans="8:12" x14ac:dyDescent="0.2">
      <c r="H162" s="52"/>
      <c r="I162" s="52"/>
      <c r="J162" s="52"/>
      <c r="K162" s="52"/>
      <c r="L162" s="52"/>
    </row>
    <row r="163" spans="8:12" x14ac:dyDescent="0.2">
      <c r="H163" s="52"/>
      <c r="I163" s="52"/>
      <c r="J163" s="52"/>
      <c r="K163" s="52"/>
      <c r="L163" s="52"/>
    </row>
    <row r="164" spans="8:12" x14ac:dyDescent="0.2">
      <c r="H164" s="52"/>
      <c r="I164" s="52"/>
      <c r="J164" s="52"/>
      <c r="K164" s="52"/>
      <c r="L164" s="52"/>
    </row>
    <row r="165" spans="8:12" x14ac:dyDescent="0.2">
      <c r="H165" s="52"/>
      <c r="I165" s="52"/>
      <c r="J165" s="52"/>
      <c r="K165" s="52"/>
      <c r="L165" s="52"/>
    </row>
    <row r="166" spans="8:12" x14ac:dyDescent="0.2">
      <c r="H166" s="52"/>
      <c r="I166" s="52"/>
      <c r="J166" s="52"/>
      <c r="K166" s="52"/>
      <c r="L166" s="52"/>
    </row>
    <row r="167" spans="8:12" x14ac:dyDescent="0.2">
      <c r="H167" s="52"/>
      <c r="I167" s="52"/>
      <c r="J167" s="52"/>
      <c r="K167" s="52"/>
      <c r="L167" s="52"/>
    </row>
    <row r="168" spans="8:12" x14ac:dyDescent="0.2">
      <c r="H168" s="52"/>
      <c r="I168" s="52"/>
      <c r="J168" s="52"/>
      <c r="K168" s="52"/>
      <c r="L168" s="52"/>
    </row>
    <row r="169" spans="8:12" x14ac:dyDescent="0.2">
      <c r="H169" s="52"/>
      <c r="I169" s="52"/>
      <c r="J169" s="52"/>
      <c r="K169" s="52"/>
      <c r="L169" s="52"/>
    </row>
    <row r="170" spans="8:12" x14ac:dyDescent="0.2">
      <c r="H170" s="52"/>
      <c r="I170" s="52"/>
      <c r="J170" s="52"/>
      <c r="K170" s="52"/>
      <c r="L170" s="52"/>
    </row>
    <row r="171" spans="8:12" x14ac:dyDescent="0.2">
      <c r="H171" s="52"/>
      <c r="I171" s="52"/>
      <c r="J171" s="52"/>
      <c r="K171" s="52"/>
      <c r="L171" s="52"/>
    </row>
    <row r="172" spans="8:12" x14ac:dyDescent="0.2">
      <c r="H172" s="52"/>
      <c r="I172" s="52"/>
      <c r="J172" s="52"/>
      <c r="K172" s="52"/>
      <c r="L172" s="52"/>
    </row>
    <row r="173" spans="8:12" x14ac:dyDescent="0.2">
      <c r="H173" s="52"/>
      <c r="I173" s="52"/>
      <c r="J173" s="52"/>
      <c r="K173" s="52"/>
      <c r="L173" s="52"/>
    </row>
    <row r="174" spans="8:12" x14ac:dyDescent="0.2">
      <c r="H174" s="52"/>
      <c r="I174" s="52"/>
      <c r="J174" s="52"/>
      <c r="K174" s="52"/>
      <c r="L174" s="52"/>
    </row>
    <row r="175" spans="8:12" x14ac:dyDescent="0.2">
      <c r="H175" s="52"/>
      <c r="I175" s="52"/>
      <c r="J175" s="52"/>
      <c r="K175" s="52"/>
      <c r="L175" s="52"/>
    </row>
    <row r="176" spans="8:12" x14ac:dyDescent="0.2">
      <c r="H176" s="52"/>
      <c r="I176" s="52"/>
      <c r="J176" s="52"/>
      <c r="K176" s="52"/>
      <c r="L176" s="52"/>
    </row>
    <row r="177" spans="8:12" x14ac:dyDescent="0.2">
      <c r="H177" s="52"/>
      <c r="I177" s="52"/>
      <c r="J177" s="52"/>
      <c r="K177" s="52"/>
      <c r="L177" s="52"/>
    </row>
    <row r="178" spans="8:12" x14ac:dyDescent="0.2">
      <c r="H178" s="52"/>
      <c r="I178" s="52"/>
      <c r="J178" s="52"/>
      <c r="K178" s="52"/>
      <c r="L178" s="52"/>
    </row>
    <row r="179" spans="8:12" x14ac:dyDescent="0.2">
      <c r="H179" s="52"/>
      <c r="I179" s="52"/>
      <c r="J179" s="52"/>
      <c r="K179" s="52"/>
      <c r="L179" s="52"/>
    </row>
    <row r="180" spans="8:12" x14ac:dyDescent="0.2">
      <c r="H180" s="52"/>
      <c r="I180" s="52"/>
      <c r="J180" s="52"/>
      <c r="K180" s="52"/>
      <c r="L180" s="52"/>
    </row>
    <row r="181" spans="8:12" x14ac:dyDescent="0.2">
      <c r="H181" s="52"/>
      <c r="I181" s="52"/>
      <c r="J181" s="52"/>
      <c r="K181" s="52"/>
      <c r="L181" s="52"/>
    </row>
    <row r="182" spans="8:12" x14ac:dyDescent="0.2">
      <c r="H182" s="52"/>
      <c r="I182" s="52"/>
      <c r="J182" s="52"/>
      <c r="K182" s="52"/>
      <c r="L182" s="52"/>
    </row>
    <row r="183" spans="8:12" x14ac:dyDescent="0.2">
      <c r="H183" s="52"/>
      <c r="I183" s="52"/>
      <c r="J183" s="52"/>
      <c r="K183" s="52"/>
      <c r="L183" s="52"/>
    </row>
    <row r="184" spans="8:12" x14ac:dyDescent="0.2">
      <c r="H184" s="52"/>
      <c r="I184" s="52"/>
      <c r="J184" s="52"/>
      <c r="K184" s="52"/>
      <c r="L184" s="52"/>
    </row>
    <row r="185" spans="8:12" x14ac:dyDescent="0.2">
      <c r="H185" s="52"/>
      <c r="I185" s="52"/>
      <c r="J185" s="52"/>
      <c r="K185" s="52"/>
      <c r="L185" s="52"/>
    </row>
    <row r="186" spans="8:12" x14ac:dyDescent="0.2">
      <c r="H186" s="52"/>
      <c r="I186" s="52"/>
      <c r="J186" s="52"/>
      <c r="K186" s="52"/>
      <c r="L186" s="52"/>
    </row>
    <row r="187" spans="8:12" x14ac:dyDescent="0.2">
      <c r="H187" s="52"/>
      <c r="I187" s="52"/>
      <c r="J187" s="52"/>
      <c r="K187" s="52"/>
      <c r="L187" s="52"/>
    </row>
    <row r="188" spans="8:12" x14ac:dyDescent="0.2">
      <c r="H188" s="52"/>
      <c r="I188" s="52"/>
      <c r="J188" s="52"/>
      <c r="K188" s="52"/>
      <c r="L188" s="52"/>
    </row>
    <row r="189" spans="8:12" x14ac:dyDescent="0.2">
      <c r="H189" s="52"/>
      <c r="I189" s="52"/>
      <c r="J189" s="52"/>
      <c r="K189" s="52"/>
      <c r="L189" s="52"/>
    </row>
    <row r="190" spans="8:12" x14ac:dyDescent="0.2">
      <c r="H190" s="52"/>
      <c r="I190" s="52"/>
      <c r="J190" s="52"/>
      <c r="K190" s="52"/>
      <c r="L190" s="52"/>
    </row>
    <row r="191" spans="8:12" x14ac:dyDescent="0.2">
      <c r="H191" s="52"/>
      <c r="I191" s="52"/>
      <c r="J191" s="52"/>
      <c r="K191" s="52"/>
      <c r="L191" s="52"/>
    </row>
    <row r="192" spans="8:12" x14ac:dyDescent="0.2">
      <c r="H192" s="52"/>
      <c r="I192" s="52"/>
      <c r="J192" s="52"/>
      <c r="K192" s="52"/>
      <c r="L192" s="52"/>
    </row>
    <row r="193" spans="8:12" x14ac:dyDescent="0.2">
      <c r="H193" s="52"/>
      <c r="I193" s="52"/>
      <c r="J193" s="52"/>
      <c r="K193" s="52"/>
      <c r="L193" s="52"/>
    </row>
    <row r="194" spans="8:12" x14ac:dyDescent="0.2">
      <c r="H194" s="52"/>
      <c r="I194" s="52"/>
      <c r="J194" s="52"/>
      <c r="K194" s="52"/>
      <c r="L194" s="52"/>
    </row>
    <row r="195" spans="8:12" x14ac:dyDescent="0.2">
      <c r="H195" s="52"/>
      <c r="I195" s="52"/>
      <c r="J195" s="52"/>
      <c r="K195" s="52"/>
      <c r="L195" s="52"/>
    </row>
    <row r="196" spans="8:12" x14ac:dyDescent="0.2">
      <c r="H196" s="52"/>
      <c r="I196" s="52"/>
      <c r="J196" s="52"/>
      <c r="K196" s="52"/>
      <c r="L196" s="52"/>
    </row>
    <row r="197" spans="8:12" x14ac:dyDescent="0.2">
      <c r="H197" s="52"/>
      <c r="I197" s="52"/>
      <c r="J197" s="52"/>
      <c r="K197" s="52"/>
      <c r="L197" s="52"/>
    </row>
    <row r="198" spans="8:12" x14ac:dyDescent="0.2">
      <c r="H198" s="52"/>
      <c r="I198" s="52"/>
      <c r="J198" s="52"/>
      <c r="K198" s="52"/>
      <c r="L198" s="52"/>
    </row>
    <row r="199" spans="8:12" x14ac:dyDescent="0.2">
      <c r="H199" s="52"/>
      <c r="I199" s="52"/>
      <c r="J199" s="52"/>
      <c r="K199" s="52"/>
      <c r="L199" s="52"/>
    </row>
    <row r="200" spans="8:12" x14ac:dyDescent="0.2">
      <c r="H200" s="52"/>
      <c r="I200" s="52"/>
      <c r="J200" s="52"/>
      <c r="K200" s="52"/>
      <c r="L200" s="52"/>
    </row>
    <row r="201" spans="8:12" x14ac:dyDescent="0.2">
      <c r="H201" s="52"/>
      <c r="I201" s="52"/>
      <c r="J201" s="52"/>
      <c r="K201" s="52"/>
      <c r="L201" s="52"/>
    </row>
    <row r="202" spans="8:12" x14ac:dyDescent="0.2">
      <c r="H202" s="52"/>
      <c r="I202" s="52"/>
      <c r="J202" s="52"/>
      <c r="K202" s="52"/>
      <c r="L202" s="52"/>
    </row>
    <row r="203" spans="8:12" x14ac:dyDescent="0.2">
      <c r="H203" s="52"/>
      <c r="I203" s="52"/>
      <c r="J203" s="52"/>
      <c r="K203" s="52"/>
      <c r="L203" s="52"/>
    </row>
    <row r="204" spans="8:12" x14ac:dyDescent="0.2">
      <c r="H204" s="52"/>
      <c r="I204" s="52"/>
      <c r="J204" s="52"/>
      <c r="K204" s="52"/>
      <c r="L204" s="52"/>
    </row>
    <row r="205" spans="8:12" x14ac:dyDescent="0.2">
      <c r="H205" s="52"/>
      <c r="I205" s="52"/>
      <c r="J205" s="52"/>
      <c r="K205" s="52"/>
      <c r="L205" s="52"/>
    </row>
    <row r="206" spans="8:12" x14ac:dyDescent="0.2">
      <c r="H206" s="52"/>
      <c r="I206" s="52"/>
      <c r="J206" s="52"/>
      <c r="K206" s="52"/>
      <c r="L206" s="52"/>
    </row>
    <row r="207" spans="8:12" x14ac:dyDescent="0.2">
      <c r="H207" s="52"/>
      <c r="I207" s="52"/>
      <c r="J207" s="52"/>
      <c r="K207" s="52"/>
      <c r="L207" s="52"/>
    </row>
    <row r="208" spans="8:12" x14ac:dyDescent="0.2">
      <c r="H208" s="52"/>
      <c r="I208" s="52"/>
      <c r="J208" s="52"/>
      <c r="K208" s="52"/>
      <c r="L208" s="52"/>
    </row>
    <row r="209" spans="8:12" x14ac:dyDescent="0.2">
      <c r="H209" s="52"/>
      <c r="I209" s="52"/>
      <c r="J209" s="52"/>
      <c r="K209" s="52"/>
      <c r="L209" s="52"/>
    </row>
    <row r="210" spans="8:12" x14ac:dyDescent="0.2">
      <c r="H210" s="52"/>
      <c r="I210" s="52"/>
      <c r="J210" s="52"/>
      <c r="K210" s="52"/>
      <c r="L210" s="52"/>
    </row>
    <row r="211" spans="8:12" x14ac:dyDescent="0.2">
      <c r="H211" s="52"/>
      <c r="I211" s="52"/>
      <c r="J211" s="52"/>
      <c r="K211" s="52"/>
      <c r="L211" s="52"/>
    </row>
    <row r="212" spans="8:12" x14ac:dyDescent="0.2">
      <c r="H212" s="52"/>
      <c r="I212" s="52"/>
      <c r="J212" s="52"/>
      <c r="K212" s="52"/>
      <c r="L212" s="52"/>
    </row>
    <row r="213" spans="8:12" x14ac:dyDescent="0.2">
      <c r="H213" s="52"/>
      <c r="I213" s="52"/>
      <c r="J213" s="52"/>
      <c r="K213" s="52"/>
      <c r="L213" s="52"/>
    </row>
    <row r="214" spans="8:12" x14ac:dyDescent="0.2">
      <c r="H214" s="52"/>
      <c r="I214" s="52"/>
      <c r="J214" s="52"/>
      <c r="K214" s="52"/>
      <c r="L214" s="52"/>
    </row>
    <row r="215" spans="8:12" x14ac:dyDescent="0.2">
      <c r="H215" s="52"/>
      <c r="I215" s="52"/>
      <c r="J215" s="52"/>
      <c r="K215" s="52"/>
      <c r="L215" s="52"/>
    </row>
    <row r="216" spans="8:12" x14ac:dyDescent="0.2">
      <c r="H216" s="52"/>
      <c r="I216" s="52"/>
      <c r="J216" s="52"/>
      <c r="K216" s="52"/>
      <c r="L216" s="52"/>
    </row>
    <row r="217" spans="8:12" x14ac:dyDescent="0.2">
      <c r="H217" s="52"/>
      <c r="I217" s="52"/>
      <c r="J217" s="52"/>
      <c r="K217" s="52"/>
      <c r="L217" s="52"/>
    </row>
    <row r="218" spans="8:12" x14ac:dyDescent="0.2">
      <c r="H218" s="52"/>
      <c r="I218" s="52"/>
      <c r="J218" s="52"/>
      <c r="K218" s="52"/>
      <c r="L218" s="52"/>
    </row>
    <row r="219" spans="8:12" x14ac:dyDescent="0.2">
      <c r="H219" s="52"/>
      <c r="I219" s="52"/>
      <c r="J219" s="52"/>
      <c r="K219" s="52"/>
      <c r="L219" s="52"/>
    </row>
    <row r="220" spans="8:12" x14ac:dyDescent="0.2">
      <c r="H220" s="52"/>
      <c r="I220" s="52"/>
      <c r="J220" s="52"/>
      <c r="K220" s="52"/>
      <c r="L220" s="52"/>
    </row>
    <row r="221" spans="8:12" x14ac:dyDescent="0.2">
      <c r="H221" s="52"/>
      <c r="I221" s="52"/>
      <c r="J221" s="52"/>
      <c r="K221" s="52"/>
      <c r="L221" s="52"/>
    </row>
    <row r="222" spans="8:12" x14ac:dyDescent="0.2">
      <c r="H222" s="52"/>
      <c r="I222" s="52"/>
      <c r="J222" s="52"/>
      <c r="K222" s="52"/>
      <c r="L222" s="52"/>
    </row>
    <row r="223" spans="8:12" x14ac:dyDescent="0.2">
      <c r="H223" s="52"/>
      <c r="I223" s="52"/>
      <c r="J223" s="52"/>
      <c r="K223" s="52"/>
      <c r="L223" s="52"/>
    </row>
    <row r="224" spans="8:12" x14ac:dyDescent="0.2">
      <c r="H224" s="52"/>
      <c r="I224" s="52"/>
      <c r="J224" s="52"/>
      <c r="K224" s="52"/>
      <c r="L224" s="52"/>
    </row>
    <row r="225" spans="8:12" x14ac:dyDescent="0.2">
      <c r="H225" s="52"/>
      <c r="I225" s="52"/>
      <c r="J225" s="52"/>
      <c r="K225" s="52"/>
      <c r="L225" s="52"/>
    </row>
    <row r="226" spans="8:12" x14ac:dyDescent="0.2">
      <c r="H226" s="52"/>
      <c r="I226" s="52"/>
      <c r="J226" s="52"/>
      <c r="K226" s="52"/>
      <c r="L226" s="52"/>
    </row>
    <row r="227" spans="8:12" x14ac:dyDescent="0.2">
      <c r="H227" s="52"/>
      <c r="I227" s="52"/>
      <c r="J227" s="52"/>
      <c r="K227" s="52"/>
      <c r="L227" s="52"/>
    </row>
    <row r="228" spans="8:12" x14ac:dyDescent="0.2">
      <c r="H228" s="52"/>
      <c r="I228" s="52"/>
      <c r="J228" s="52"/>
      <c r="K228" s="52"/>
      <c r="L228" s="52"/>
    </row>
    <row r="229" spans="8:12" x14ac:dyDescent="0.2">
      <c r="H229" s="52"/>
      <c r="I229" s="52"/>
      <c r="J229" s="52"/>
      <c r="K229" s="52"/>
      <c r="L229" s="52"/>
    </row>
    <row r="230" spans="8:12" x14ac:dyDescent="0.2">
      <c r="H230" s="52"/>
      <c r="I230" s="52"/>
      <c r="J230" s="52"/>
      <c r="K230" s="52"/>
      <c r="L230" s="52"/>
    </row>
    <row r="231" spans="8:12" x14ac:dyDescent="0.2">
      <c r="H231" s="52"/>
      <c r="I231" s="52"/>
      <c r="J231" s="52"/>
      <c r="K231" s="52"/>
      <c r="L231" s="52"/>
    </row>
    <row r="232" spans="8:12" x14ac:dyDescent="0.2">
      <c r="H232" s="52"/>
      <c r="I232" s="52"/>
      <c r="J232" s="52"/>
      <c r="K232" s="52"/>
      <c r="L232" s="52"/>
    </row>
    <row r="233" spans="8:12" x14ac:dyDescent="0.2">
      <c r="H233" s="52"/>
      <c r="I233" s="52"/>
      <c r="J233" s="52"/>
      <c r="K233" s="52"/>
      <c r="L233" s="52"/>
    </row>
    <row r="234" spans="8:12" x14ac:dyDescent="0.2">
      <c r="H234" s="52"/>
      <c r="I234" s="52"/>
      <c r="J234" s="52"/>
      <c r="K234" s="52"/>
      <c r="L234" s="52"/>
    </row>
    <row r="235" spans="8:12" x14ac:dyDescent="0.2">
      <c r="H235" s="52"/>
      <c r="I235" s="52"/>
      <c r="J235" s="52"/>
      <c r="K235" s="52"/>
      <c r="L235" s="52"/>
    </row>
    <row r="236" spans="8:12" x14ac:dyDescent="0.2">
      <c r="H236" s="52"/>
      <c r="I236" s="52"/>
      <c r="J236" s="52"/>
      <c r="K236" s="52"/>
      <c r="L236" s="52"/>
    </row>
    <row r="237" spans="8:12" x14ac:dyDescent="0.2">
      <c r="H237" s="52"/>
      <c r="I237" s="52"/>
      <c r="J237" s="52"/>
      <c r="K237" s="52"/>
      <c r="L237" s="52"/>
    </row>
    <row r="238" spans="8:12" x14ac:dyDescent="0.2">
      <c r="H238" s="52"/>
      <c r="I238" s="52"/>
      <c r="J238" s="52"/>
      <c r="K238" s="52"/>
      <c r="L238" s="52"/>
    </row>
    <row r="239" spans="8:12" x14ac:dyDescent="0.2">
      <c r="H239" s="52"/>
      <c r="I239" s="52"/>
      <c r="J239" s="52"/>
      <c r="K239" s="52"/>
      <c r="L239" s="52"/>
    </row>
    <row r="240" spans="8:12" x14ac:dyDescent="0.2">
      <c r="H240" s="52"/>
      <c r="I240" s="52"/>
      <c r="J240" s="52"/>
      <c r="K240" s="52"/>
      <c r="L240" s="52"/>
    </row>
    <row r="241" spans="8:12" x14ac:dyDescent="0.2">
      <c r="H241" s="52"/>
      <c r="I241" s="52"/>
      <c r="J241" s="52"/>
      <c r="K241" s="52"/>
      <c r="L241" s="52"/>
    </row>
    <row r="242" spans="8:12" x14ac:dyDescent="0.2">
      <c r="H242" s="52"/>
      <c r="I242" s="52"/>
      <c r="J242" s="52"/>
      <c r="K242" s="52"/>
      <c r="L242" s="52"/>
    </row>
    <row r="243" spans="8:12" x14ac:dyDescent="0.2">
      <c r="H243" s="52"/>
      <c r="I243" s="52"/>
      <c r="J243" s="52"/>
      <c r="K243" s="52"/>
      <c r="L243" s="52"/>
    </row>
    <row r="244" spans="8:12" x14ac:dyDescent="0.2">
      <c r="H244" s="52"/>
      <c r="I244" s="52"/>
      <c r="J244" s="52"/>
      <c r="K244" s="52"/>
      <c r="L244" s="52"/>
    </row>
    <row r="245" spans="8:12" x14ac:dyDescent="0.2">
      <c r="H245" s="52"/>
      <c r="I245" s="52"/>
      <c r="J245" s="52"/>
      <c r="K245" s="52"/>
      <c r="L245" s="52"/>
    </row>
    <row r="246" spans="8:12" x14ac:dyDescent="0.2">
      <c r="H246" s="52"/>
      <c r="I246" s="52"/>
      <c r="J246" s="52"/>
      <c r="K246" s="52"/>
      <c r="L246" s="52"/>
    </row>
    <row r="247" spans="8:12" x14ac:dyDescent="0.2">
      <c r="H247" s="52"/>
      <c r="I247" s="52"/>
      <c r="J247" s="52"/>
      <c r="K247" s="52"/>
      <c r="L247" s="52"/>
    </row>
    <row r="248" spans="8:12" x14ac:dyDescent="0.2">
      <c r="H248" s="52"/>
      <c r="I248" s="52"/>
      <c r="J248" s="52"/>
      <c r="K248" s="52"/>
      <c r="L248" s="52"/>
    </row>
    <row r="249" spans="8:12" x14ac:dyDescent="0.2">
      <c r="H249" s="52"/>
      <c r="I249" s="52"/>
      <c r="J249" s="52"/>
      <c r="K249" s="52"/>
      <c r="L249" s="52"/>
    </row>
    <row r="250" spans="8:12" x14ac:dyDescent="0.2">
      <c r="H250" s="52"/>
      <c r="I250" s="52"/>
      <c r="J250" s="52"/>
      <c r="K250" s="52"/>
      <c r="L250" s="52"/>
    </row>
    <row r="251" spans="8:12" x14ac:dyDescent="0.2">
      <c r="H251" s="52"/>
      <c r="I251" s="52"/>
      <c r="J251" s="52"/>
      <c r="K251" s="52"/>
      <c r="L251" s="52"/>
    </row>
    <row r="252" spans="8:12" x14ac:dyDescent="0.2">
      <c r="H252" s="52"/>
      <c r="I252" s="52"/>
      <c r="J252" s="52"/>
      <c r="K252" s="52"/>
      <c r="L252" s="52"/>
    </row>
    <row r="253" spans="8:12" x14ac:dyDescent="0.2">
      <c r="H253" s="52"/>
      <c r="I253" s="52"/>
      <c r="J253" s="52"/>
      <c r="K253" s="52"/>
      <c r="L253" s="52"/>
    </row>
    <row r="254" spans="8:12" x14ac:dyDescent="0.2">
      <c r="H254" s="52"/>
      <c r="I254" s="52"/>
      <c r="J254" s="52"/>
      <c r="K254" s="52"/>
      <c r="L254" s="52"/>
    </row>
    <row r="255" spans="8:12" x14ac:dyDescent="0.2">
      <c r="H255" s="52"/>
      <c r="I255" s="52"/>
      <c r="J255" s="52"/>
      <c r="K255" s="52"/>
      <c r="L255" s="52"/>
    </row>
    <row r="256" spans="8:12" x14ac:dyDescent="0.2">
      <c r="H256" s="52"/>
      <c r="I256" s="52"/>
      <c r="J256" s="52"/>
      <c r="K256" s="52"/>
      <c r="L256" s="52"/>
    </row>
    <row r="257" spans="8:12" x14ac:dyDescent="0.2">
      <c r="H257" s="52"/>
      <c r="I257" s="52"/>
      <c r="J257" s="52"/>
      <c r="K257" s="52"/>
      <c r="L257" s="52"/>
    </row>
    <row r="258" spans="8:12" x14ac:dyDescent="0.2">
      <c r="H258" s="52"/>
      <c r="I258" s="52"/>
      <c r="J258" s="52"/>
      <c r="K258" s="52"/>
      <c r="L258" s="52"/>
    </row>
    <row r="259" spans="8:12" x14ac:dyDescent="0.2">
      <c r="H259" s="52"/>
      <c r="I259" s="52"/>
      <c r="J259" s="52"/>
      <c r="K259" s="52"/>
      <c r="L259" s="52"/>
    </row>
    <row r="260" spans="8:12" x14ac:dyDescent="0.2">
      <c r="H260" s="52"/>
      <c r="I260" s="52"/>
      <c r="J260" s="52"/>
      <c r="K260" s="52"/>
      <c r="L260" s="52"/>
    </row>
    <row r="261" spans="8:12" x14ac:dyDescent="0.2">
      <c r="H261" s="52"/>
      <c r="I261" s="52"/>
      <c r="J261" s="52"/>
      <c r="K261" s="52"/>
      <c r="L261" s="52"/>
    </row>
    <row r="262" spans="8:12" x14ac:dyDescent="0.2">
      <c r="H262" s="52"/>
      <c r="I262" s="52"/>
      <c r="J262" s="52"/>
      <c r="K262" s="52"/>
      <c r="L262" s="52"/>
    </row>
    <row r="263" spans="8:12" x14ac:dyDescent="0.2">
      <c r="H263" s="52"/>
      <c r="I263" s="52"/>
      <c r="J263" s="52"/>
      <c r="K263" s="52"/>
      <c r="L263" s="52"/>
    </row>
    <row r="264" spans="8:12" x14ac:dyDescent="0.2">
      <c r="H264" s="52"/>
      <c r="I264" s="52"/>
      <c r="J264" s="52"/>
      <c r="K264" s="52"/>
      <c r="L264" s="52"/>
    </row>
    <row r="265" spans="8:12" x14ac:dyDescent="0.2">
      <c r="H265" s="52"/>
      <c r="I265" s="52"/>
      <c r="J265" s="52"/>
      <c r="K265" s="52"/>
      <c r="L265" s="52"/>
    </row>
    <row r="266" spans="8:12" x14ac:dyDescent="0.2">
      <c r="H266" s="52"/>
      <c r="I266" s="52"/>
      <c r="J266" s="52"/>
      <c r="K266" s="52"/>
      <c r="L266" s="52"/>
    </row>
    <row r="267" spans="8:12" x14ac:dyDescent="0.2">
      <c r="H267" s="52"/>
      <c r="I267" s="52"/>
      <c r="J267" s="52"/>
      <c r="K267" s="52"/>
      <c r="L267" s="52"/>
    </row>
    <row r="268" spans="8:12" x14ac:dyDescent="0.2">
      <c r="H268" s="52"/>
      <c r="I268" s="52"/>
      <c r="J268" s="52"/>
      <c r="K268" s="52"/>
      <c r="L268" s="52"/>
    </row>
    <row r="269" spans="8:12" x14ac:dyDescent="0.2">
      <c r="H269" s="52"/>
      <c r="I269" s="52"/>
      <c r="J269" s="52"/>
      <c r="K269" s="52"/>
      <c r="L269" s="52"/>
    </row>
    <row r="270" spans="8:12" x14ac:dyDescent="0.2">
      <c r="H270" s="52"/>
      <c r="I270" s="52"/>
      <c r="J270" s="52"/>
      <c r="K270" s="52"/>
      <c r="L270" s="52"/>
    </row>
    <row r="271" spans="8:12" x14ac:dyDescent="0.2">
      <c r="H271" s="52"/>
      <c r="I271" s="52"/>
      <c r="J271" s="52"/>
      <c r="K271" s="52"/>
      <c r="L271" s="52"/>
    </row>
    <row r="272" spans="8:12" x14ac:dyDescent="0.2">
      <c r="H272" s="52"/>
      <c r="I272" s="52"/>
      <c r="J272" s="52"/>
      <c r="K272" s="52"/>
      <c r="L272" s="52"/>
    </row>
    <row r="273" spans="8:12" x14ac:dyDescent="0.2">
      <c r="H273" s="52"/>
      <c r="I273" s="52"/>
      <c r="J273" s="52"/>
      <c r="K273" s="52"/>
      <c r="L273" s="52"/>
    </row>
    <row r="274" spans="8:12" x14ac:dyDescent="0.2">
      <c r="H274" s="52"/>
      <c r="I274" s="52"/>
      <c r="J274" s="52"/>
      <c r="K274" s="52"/>
      <c r="L274" s="52"/>
    </row>
    <row r="275" spans="8:12" x14ac:dyDescent="0.2">
      <c r="H275" s="52"/>
      <c r="I275" s="52"/>
      <c r="J275" s="52"/>
      <c r="K275" s="52"/>
      <c r="L275" s="52"/>
    </row>
    <row r="276" spans="8:12" x14ac:dyDescent="0.2">
      <c r="H276" s="52"/>
      <c r="I276" s="52"/>
      <c r="J276" s="52"/>
      <c r="K276" s="52"/>
      <c r="L276" s="52"/>
    </row>
    <row r="277" spans="8:12" x14ac:dyDescent="0.2">
      <c r="H277" s="52"/>
      <c r="I277" s="52"/>
      <c r="J277" s="52"/>
      <c r="K277" s="52"/>
      <c r="L277" s="52"/>
    </row>
    <row r="278" spans="8:12" x14ac:dyDescent="0.2">
      <c r="H278" s="52"/>
      <c r="I278" s="52"/>
      <c r="J278" s="52"/>
      <c r="K278" s="52"/>
      <c r="L278" s="52"/>
    </row>
    <row r="279" spans="8:12" x14ac:dyDescent="0.2">
      <c r="H279" s="52"/>
      <c r="I279" s="52"/>
      <c r="J279" s="52"/>
      <c r="K279" s="52"/>
      <c r="L279" s="52"/>
    </row>
    <row r="280" spans="8:12" x14ac:dyDescent="0.2">
      <c r="H280" s="52"/>
      <c r="I280" s="52"/>
      <c r="J280" s="52"/>
      <c r="K280" s="52"/>
      <c r="L280" s="52"/>
    </row>
    <row r="281" spans="8:12" x14ac:dyDescent="0.2">
      <c r="H281" s="52"/>
      <c r="I281" s="52"/>
      <c r="J281" s="52"/>
      <c r="K281" s="52"/>
      <c r="L281" s="52"/>
    </row>
    <row r="282" spans="8:12" x14ac:dyDescent="0.2">
      <c r="H282" s="52"/>
      <c r="I282" s="52"/>
      <c r="J282" s="52"/>
      <c r="K282" s="52"/>
      <c r="L282" s="52"/>
    </row>
    <row r="283" spans="8:12" x14ac:dyDescent="0.2">
      <c r="H283" s="52"/>
      <c r="I283" s="52"/>
      <c r="J283" s="52"/>
      <c r="K283" s="52"/>
      <c r="L283" s="52"/>
    </row>
    <row r="284" spans="8:12" x14ac:dyDescent="0.2">
      <c r="H284" s="52"/>
      <c r="I284" s="52"/>
      <c r="J284" s="52"/>
      <c r="K284" s="52"/>
      <c r="L284" s="52"/>
    </row>
    <row r="285" spans="8:12" x14ac:dyDescent="0.2">
      <c r="H285" s="52"/>
      <c r="I285" s="52"/>
      <c r="J285" s="52"/>
      <c r="K285" s="52"/>
      <c r="L285" s="52"/>
    </row>
    <row r="286" spans="8:12" x14ac:dyDescent="0.2">
      <c r="H286" s="52"/>
      <c r="I286" s="52"/>
      <c r="J286" s="52"/>
      <c r="K286" s="52"/>
      <c r="L286" s="52"/>
    </row>
    <row r="287" spans="8:12" x14ac:dyDescent="0.2">
      <c r="H287" s="52"/>
      <c r="I287" s="52"/>
      <c r="J287" s="52"/>
      <c r="K287" s="52"/>
      <c r="L287" s="52"/>
    </row>
    <row r="288" spans="8:12" x14ac:dyDescent="0.2">
      <c r="H288" s="52"/>
      <c r="I288" s="52"/>
      <c r="J288" s="52"/>
      <c r="K288" s="52"/>
      <c r="L288" s="52"/>
    </row>
    <row r="289" spans="8:12" x14ac:dyDescent="0.2">
      <c r="H289" s="52"/>
      <c r="I289" s="52"/>
      <c r="J289" s="52"/>
      <c r="K289" s="52"/>
      <c r="L289" s="52"/>
    </row>
    <row r="290" spans="8:12" x14ac:dyDescent="0.2">
      <c r="H290" s="52"/>
      <c r="I290" s="52"/>
      <c r="J290" s="52"/>
      <c r="K290" s="52"/>
      <c r="L290" s="52"/>
    </row>
    <row r="291" spans="8:12" x14ac:dyDescent="0.2">
      <c r="H291" s="52"/>
      <c r="I291" s="52"/>
      <c r="J291" s="52"/>
      <c r="K291" s="52"/>
      <c r="L291" s="52"/>
    </row>
    <row r="292" spans="8:12" x14ac:dyDescent="0.2">
      <c r="H292" s="52"/>
      <c r="I292" s="52"/>
      <c r="J292" s="52"/>
      <c r="K292" s="52"/>
      <c r="L292" s="52"/>
    </row>
    <row r="293" spans="8:12" x14ac:dyDescent="0.2">
      <c r="H293" s="52"/>
      <c r="I293" s="52"/>
      <c r="J293" s="52"/>
      <c r="K293" s="52"/>
      <c r="L293" s="52"/>
    </row>
    <row r="294" spans="8:12" x14ac:dyDescent="0.2">
      <c r="H294" s="52"/>
      <c r="I294" s="52"/>
      <c r="J294" s="52"/>
      <c r="K294" s="52"/>
      <c r="L294" s="52"/>
    </row>
    <row r="295" spans="8:12" x14ac:dyDescent="0.2">
      <c r="H295" s="52"/>
      <c r="I295" s="52"/>
      <c r="J295" s="52"/>
      <c r="K295" s="52"/>
      <c r="L295" s="52"/>
    </row>
    <row r="296" spans="8:12" x14ac:dyDescent="0.2">
      <c r="H296" s="52"/>
      <c r="I296" s="52"/>
      <c r="J296" s="52"/>
      <c r="K296" s="52"/>
      <c r="L296" s="52"/>
    </row>
    <row r="297" spans="8:12" x14ac:dyDescent="0.2">
      <c r="H297" s="52"/>
      <c r="I297" s="52"/>
      <c r="J297" s="52"/>
      <c r="K297" s="52"/>
      <c r="L297" s="52"/>
    </row>
    <row r="298" spans="8:12" x14ac:dyDescent="0.2">
      <c r="H298" s="52"/>
      <c r="I298" s="52"/>
      <c r="J298" s="52"/>
      <c r="K298" s="52"/>
      <c r="L298" s="52"/>
    </row>
    <row r="299" spans="8:12" x14ac:dyDescent="0.2">
      <c r="H299" s="52"/>
      <c r="I299" s="52"/>
      <c r="J299" s="52"/>
      <c r="K299" s="52"/>
      <c r="L299" s="52"/>
    </row>
    <row r="300" spans="8:12" x14ac:dyDescent="0.2">
      <c r="H300" s="52"/>
      <c r="I300" s="52"/>
      <c r="J300" s="52"/>
      <c r="K300" s="52"/>
      <c r="L300" s="52"/>
    </row>
    <row r="301" spans="8:12" x14ac:dyDescent="0.2">
      <c r="H301" s="52"/>
      <c r="I301" s="52"/>
      <c r="J301" s="52"/>
      <c r="K301" s="52"/>
      <c r="L301" s="52"/>
    </row>
    <row r="302" spans="8:12" x14ac:dyDescent="0.2">
      <c r="H302" s="52"/>
      <c r="I302" s="52"/>
      <c r="J302" s="52"/>
      <c r="K302" s="52"/>
      <c r="L302" s="52"/>
    </row>
    <row r="303" spans="8:12" x14ac:dyDescent="0.2">
      <c r="H303" s="52"/>
      <c r="I303" s="52"/>
      <c r="J303" s="52"/>
      <c r="K303" s="52"/>
      <c r="L303" s="52"/>
    </row>
    <row r="304" spans="8:12" x14ac:dyDescent="0.2">
      <c r="H304" s="52"/>
      <c r="I304" s="52"/>
      <c r="J304" s="52"/>
      <c r="K304" s="52"/>
      <c r="L304" s="52"/>
    </row>
    <row r="305" spans="8:12" x14ac:dyDescent="0.2">
      <c r="H305" s="52"/>
      <c r="I305" s="52"/>
      <c r="J305" s="52"/>
      <c r="K305" s="52"/>
      <c r="L305" s="52"/>
    </row>
    <row r="306" spans="8:12" x14ac:dyDescent="0.2">
      <c r="H306" s="52"/>
      <c r="I306" s="52"/>
      <c r="J306" s="52"/>
      <c r="K306" s="52"/>
      <c r="L306" s="52"/>
    </row>
    <row r="307" spans="8:12" x14ac:dyDescent="0.2">
      <c r="H307" s="52"/>
      <c r="I307" s="52"/>
      <c r="J307" s="52"/>
      <c r="K307" s="52"/>
      <c r="L307" s="52"/>
    </row>
    <row r="308" spans="8:12" x14ac:dyDescent="0.2">
      <c r="H308" s="52"/>
      <c r="I308" s="52"/>
      <c r="J308" s="52"/>
      <c r="K308" s="52"/>
      <c r="L308" s="52"/>
    </row>
    <row r="309" spans="8:12" x14ac:dyDescent="0.2">
      <c r="H309" s="52"/>
      <c r="I309" s="52"/>
      <c r="J309" s="52"/>
      <c r="K309" s="52"/>
      <c r="L309" s="52"/>
    </row>
    <row r="310" spans="8:12" x14ac:dyDescent="0.2">
      <c r="H310" s="52"/>
      <c r="I310" s="52"/>
      <c r="J310" s="52"/>
      <c r="K310" s="52"/>
      <c r="L310" s="52"/>
    </row>
    <row r="311" spans="8:12" x14ac:dyDescent="0.2">
      <c r="H311" s="52"/>
      <c r="I311" s="52"/>
      <c r="J311" s="52"/>
      <c r="K311" s="52"/>
      <c r="L311" s="52"/>
    </row>
    <row r="312" spans="8:12" x14ac:dyDescent="0.2">
      <c r="H312" s="52"/>
      <c r="I312" s="52"/>
      <c r="J312" s="52"/>
      <c r="K312" s="52"/>
      <c r="L312" s="52"/>
    </row>
    <row r="313" spans="8:12" x14ac:dyDescent="0.2">
      <c r="H313" s="52"/>
      <c r="I313" s="52"/>
      <c r="J313" s="52"/>
      <c r="K313" s="52"/>
      <c r="L313" s="52"/>
    </row>
    <row r="314" spans="8:12" x14ac:dyDescent="0.2">
      <c r="H314" s="52"/>
      <c r="I314" s="52"/>
      <c r="J314" s="52"/>
      <c r="K314" s="52"/>
      <c r="L314" s="52"/>
    </row>
    <row r="315" spans="8:12" x14ac:dyDescent="0.2">
      <c r="H315" s="52"/>
      <c r="I315" s="52"/>
      <c r="J315" s="52"/>
      <c r="K315" s="52"/>
      <c r="L315" s="52"/>
    </row>
    <row r="316" spans="8:12" x14ac:dyDescent="0.2">
      <c r="H316" s="52"/>
      <c r="I316" s="52"/>
      <c r="J316" s="52"/>
      <c r="K316" s="52"/>
      <c r="L316" s="52"/>
    </row>
    <row r="317" spans="8:12" x14ac:dyDescent="0.2">
      <c r="H317" s="52"/>
      <c r="I317" s="52"/>
      <c r="J317" s="52"/>
      <c r="K317" s="52"/>
      <c r="L317" s="52"/>
    </row>
    <row r="318" spans="8:12" x14ac:dyDescent="0.2">
      <c r="H318" s="52"/>
      <c r="I318" s="52"/>
      <c r="J318" s="52"/>
      <c r="K318" s="52"/>
      <c r="L318" s="52"/>
    </row>
    <row r="319" spans="8:12" x14ac:dyDescent="0.2">
      <c r="H319" s="52"/>
      <c r="I319" s="52"/>
      <c r="J319" s="52"/>
      <c r="K319" s="52"/>
      <c r="L319" s="52"/>
    </row>
    <row r="320" spans="8:12" x14ac:dyDescent="0.2">
      <c r="H320" s="52"/>
      <c r="I320" s="52"/>
      <c r="J320" s="52"/>
      <c r="K320" s="52"/>
      <c r="L320" s="52"/>
    </row>
    <row r="321" spans="8:12" x14ac:dyDescent="0.2">
      <c r="H321" s="52"/>
      <c r="I321" s="52"/>
      <c r="J321" s="52"/>
      <c r="K321" s="52"/>
      <c r="L321" s="52"/>
    </row>
    <row r="322" spans="8:12" x14ac:dyDescent="0.2">
      <c r="H322" s="52"/>
      <c r="I322" s="52"/>
      <c r="J322" s="52"/>
      <c r="K322" s="52"/>
      <c r="L322" s="52"/>
    </row>
    <row r="323" spans="8:12" x14ac:dyDescent="0.2">
      <c r="H323" s="52"/>
      <c r="I323" s="52"/>
      <c r="J323" s="52"/>
      <c r="K323" s="52"/>
      <c r="L323" s="52"/>
    </row>
    <row r="324" spans="8:12" x14ac:dyDescent="0.2">
      <c r="H324" s="52"/>
      <c r="I324" s="52"/>
      <c r="J324" s="52"/>
      <c r="K324" s="52"/>
      <c r="L324" s="52"/>
    </row>
    <row r="325" spans="8:12" x14ac:dyDescent="0.2">
      <c r="H325" s="52"/>
      <c r="I325" s="52"/>
      <c r="J325" s="52"/>
      <c r="K325" s="52"/>
      <c r="L325" s="52"/>
    </row>
    <row r="326" spans="8:12" x14ac:dyDescent="0.2">
      <c r="H326" s="52"/>
      <c r="I326" s="52"/>
      <c r="J326" s="52"/>
      <c r="K326" s="52"/>
      <c r="L326" s="52"/>
    </row>
    <row r="327" spans="8:12" x14ac:dyDescent="0.2">
      <c r="H327" s="52"/>
      <c r="I327" s="52"/>
      <c r="J327" s="52"/>
      <c r="K327" s="52"/>
      <c r="L327" s="52"/>
    </row>
    <row r="328" spans="8:12" x14ac:dyDescent="0.2">
      <c r="H328" s="52"/>
      <c r="I328" s="52"/>
      <c r="J328" s="52"/>
      <c r="K328" s="52"/>
      <c r="L328" s="52"/>
    </row>
    <row r="329" spans="8:12" x14ac:dyDescent="0.2">
      <c r="H329" s="52"/>
      <c r="I329" s="52"/>
      <c r="J329" s="52"/>
      <c r="K329" s="52"/>
      <c r="L329" s="52"/>
    </row>
    <row r="330" spans="8:12" x14ac:dyDescent="0.2">
      <c r="H330" s="52"/>
      <c r="I330" s="52"/>
      <c r="J330" s="52"/>
      <c r="K330" s="52"/>
      <c r="L330" s="52"/>
    </row>
    <row r="331" spans="8:12" x14ac:dyDescent="0.2">
      <c r="H331" s="52"/>
      <c r="I331" s="52"/>
      <c r="J331" s="52"/>
      <c r="K331" s="52"/>
      <c r="L331" s="52"/>
    </row>
    <row r="332" spans="8:12" x14ac:dyDescent="0.2">
      <c r="H332" s="52"/>
      <c r="I332" s="52"/>
      <c r="J332" s="52"/>
      <c r="K332" s="52"/>
      <c r="L332" s="52"/>
    </row>
    <row r="333" spans="8:12" x14ac:dyDescent="0.2">
      <c r="H333" s="52"/>
      <c r="I333" s="52"/>
      <c r="J333" s="52"/>
      <c r="K333" s="52"/>
      <c r="L333" s="52"/>
    </row>
    <row r="334" spans="8:12" x14ac:dyDescent="0.2">
      <c r="H334" s="52"/>
      <c r="I334" s="52"/>
      <c r="J334" s="52"/>
      <c r="K334" s="52"/>
      <c r="L334" s="52"/>
    </row>
    <row r="335" spans="8:12" x14ac:dyDescent="0.2">
      <c r="H335" s="52"/>
      <c r="I335" s="52"/>
      <c r="J335" s="52"/>
      <c r="K335" s="52"/>
      <c r="L335" s="52"/>
    </row>
    <row r="336" spans="8:12" x14ac:dyDescent="0.2">
      <c r="H336" s="52"/>
      <c r="I336" s="52"/>
      <c r="J336" s="52"/>
      <c r="K336" s="52"/>
      <c r="L336" s="52"/>
    </row>
    <row r="337" spans="8:12" x14ac:dyDescent="0.2">
      <c r="H337" s="52"/>
      <c r="I337" s="52"/>
      <c r="J337" s="52"/>
      <c r="K337" s="52"/>
      <c r="L337" s="52"/>
    </row>
    <row r="338" spans="8:12" x14ac:dyDescent="0.2">
      <c r="H338" s="52"/>
      <c r="I338" s="52"/>
      <c r="J338" s="52"/>
      <c r="K338" s="52"/>
      <c r="L338" s="52"/>
    </row>
    <row r="339" spans="8:12" x14ac:dyDescent="0.2">
      <c r="H339" s="52"/>
      <c r="I339" s="52"/>
      <c r="J339" s="52"/>
      <c r="K339" s="52"/>
      <c r="L339" s="52"/>
    </row>
    <row r="340" spans="8:12" x14ac:dyDescent="0.2">
      <c r="H340" s="52"/>
      <c r="I340" s="52"/>
      <c r="J340" s="52"/>
      <c r="K340" s="52"/>
      <c r="L340" s="52"/>
    </row>
    <row r="341" spans="8:12" x14ac:dyDescent="0.2">
      <c r="H341" s="52"/>
      <c r="I341" s="52"/>
      <c r="J341" s="52"/>
      <c r="K341" s="52"/>
      <c r="L341" s="52"/>
    </row>
    <row r="342" spans="8:12" x14ac:dyDescent="0.2">
      <c r="H342" s="52"/>
      <c r="I342" s="52"/>
      <c r="J342" s="52"/>
      <c r="K342" s="52"/>
      <c r="L342" s="52"/>
    </row>
    <row r="343" spans="8:12" x14ac:dyDescent="0.2">
      <c r="H343" s="52"/>
      <c r="I343" s="52"/>
      <c r="J343" s="52"/>
      <c r="K343" s="52"/>
      <c r="L343" s="52"/>
    </row>
    <row r="344" spans="8:12" x14ac:dyDescent="0.2">
      <c r="H344" s="52"/>
      <c r="I344" s="52"/>
      <c r="J344" s="52"/>
      <c r="K344" s="52"/>
      <c r="L344" s="52"/>
    </row>
    <row r="345" spans="8:12" x14ac:dyDescent="0.2">
      <c r="H345" s="52"/>
      <c r="I345" s="52"/>
      <c r="J345" s="52"/>
      <c r="K345" s="52"/>
      <c r="L345" s="52"/>
    </row>
    <row r="346" spans="8:12" x14ac:dyDescent="0.2">
      <c r="H346" s="52"/>
      <c r="I346" s="52"/>
      <c r="J346" s="52"/>
      <c r="K346" s="52"/>
      <c r="L346" s="52"/>
    </row>
    <row r="347" spans="8:12" x14ac:dyDescent="0.2">
      <c r="H347" s="52"/>
      <c r="I347" s="52"/>
      <c r="J347" s="52"/>
      <c r="K347" s="52"/>
      <c r="L347" s="52"/>
    </row>
    <row r="348" spans="8:12" x14ac:dyDescent="0.2">
      <c r="H348" s="52"/>
      <c r="I348" s="52"/>
      <c r="J348" s="52"/>
      <c r="K348" s="52"/>
      <c r="L348" s="52"/>
    </row>
    <row r="349" spans="8:12" x14ac:dyDescent="0.2">
      <c r="H349" s="52"/>
      <c r="I349" s="52"/>
      <c r="J349" s="52"/>
      <c r="K349" s="52"/>
      <c r="L349" s="52"/>
    </row>
    <row r="350" spans="8:12" x14ac:dyDescent="0.2">
      <c r="H350" s="52"/>
      <c r="I350" s="52"/>
      <c r="J350" s="52"/>
      <c r="K350" s="52"/>
      <c r="L350" s="52"/>
    </row>
    <row r="351" spans="8:12" x14ac:dyDescent="0.2">
      <c r="H351" s="52"/>
      <c r="I351" s="52"/>
      <c r="J351" s="52"/>
      <c r="K351" s="52"/>
      <c r="L351" s="52"/>
    </row>
    <row r="352" spans="8:12" x14ac:dyDescent="0.2">
      <c r="H352" s="52"/>
      <c r="I352" s="52"/>
      <c r="J352" s="52"/>
      <c r="K352" s="52"/>
      <c r="L352" s="52"/>
    </row>
    <row r="353" spans="8:12" x14ac:dyDescent="0.2">
      <c r="H353" s="52"/>
      <c r="I353" s="52"/>
      <c r="J353" s="52"/>
      <c r="K353" s="52"/>
      <c r="L353" s="52"/>
    </row>
    <row r="354" spans="8:12" x14ac:dyDescent="0.2">
      <c r="H354" s="52"/>
      <c r="I354" s="52"/>
      <c r="J354" s="52"/>
      <c r="K354" s="52"/>
      <c r="L354" s="52"/>
    </row>
    <row r="355" spans="8:12" x14ac:dyDescent="0.2">
      <c r="H355" s="52"/>
      <c r="I355" s="52"/>
      <c r="J355" s="52"/>
      <c r="K355" s="52"/>
      <c r="L355" s="52"/>
    </row>
    <row r="356" spans="8:12" x14ac:dyDescent="0.2">
      <c r="H356" s="52"/>
      <c r="I356" s="52"/>
      <c r="J356" s="52"/>
      <c r="K356" s="52"/>
      <c r="L356" s="52"/>
    </row>
    <row r="357" spans="8:12" x14ac:dyDescent="0.2">
      <c r="H357" s="52"/>
      <c r="I357" s="52"/>
      <c r="J357" s="52"/>
      <c r="K357" s="52"/>
      <c r="L357" s="52"/>
    </row>
    <row r="358" spans="8:12" x14ac:dyDescent="0.2">
      <c r="H358" s="52"/>
      <c r="I358" s="52"/>
      <c r="J358" s="52"/>
      <c r="K358" s="52"/>
      <c r="L358" s="52"/>
    </row>
    <row r="359" spans="8:12" x14ac:dyDescent="0.2">
      <c r="H359" s="52"/>
      <c r="I359" s="52"/>
      <c r="J359" s="52"/>
      <c r="K359" s="52"/>
      <c r="L359" s="52"/>
    </row>
    <row r="360" spans="8:12" x14ac:dyDescent="0.2">
      <c r="H360" s="52"/>
      <c r="I360" s="52"/>
      <c r="J360" s="52"/>
      <c r="K360" s="52"/>
      <c r="L360" s="52"/>
    </row>
    <row r="361" spans="8:12" x14ac:dyDescent="0.2">
      <c r="H361" s="52"/>
      <c r="I361" s="52"/>
      <c r="J361" s="52"/>
      <c r="K361" s="52"/>
      <c r="L361" s="52"/>
    </row>
    <row r="362" spans="8:12" x14ac:dyDescent="0.2">
      <c r="H362" s="52"/>
      <c r="I362" s="52"/>
      <c r="J362" s="52"/>
      <c r="K362" s="52"/>
      <c r="L362" s="52"/>
    </row>
    <row r="363" spans="8:12" x14ac:dyDescent="0.2">
      <c r="H363" s="52"/>
      <c r="I363" s="52"/>
      <c r="J363" s="52"/>
      <c r="K363" s="52"/>
      <c r="L363" s="52"/>
    </row>
    <row r="364" spans="8:12" x14ac:dyDescent="0.2">
      <c r="H364" s="52"/>
      <c r="I364" s="52"/>
      <c r="J364" s="52"/>
      <c r="K364" s="52"/>
      <c r="L364" s="52"/>
    </row>
    <row r="365" spans="8:12" x14ac:dyDescent="0.2">
      <c r="H365" s="52"/>
      <c r="I365" s="52"/>
      <c r="J365" s="52"/>
      <c r="K365" s="52"/>
      <c r="L365" s="52"/>
    </row>
    <row r="366" spans="8:12" x14ac:dyDescent="0.2">
      <c r="H366" s="52"/>
      <c r="I366" s="52"/>
      <c r="J366" s="52"/>
      <c r="K366" s="52"/>
      <c r="L366" s="52"/>
    </row>
    <row r="367" spans="8:12" x14ac:dyDescent="0.2">
      <c r="H367" s="52"/>
      <c r="I367" s="52"/>
      <c r="J367" s="52"/>
      <c r="K367" s="52"/>
      <c r="L367" s="52"/>
    </row>
    <row r="368" spans="8:12" x14ac:dyDescent="0.2">
      <c r="H368" s="52"/>
      <c r="I368" s="52"/>
      <c r="J368" s="52"/>
      <c r="K368" s="52"/>
      <c r="L368" s="52"/>
    </row>
    <row r="369" spans="8:12" x14ac:dyDescent="0.2">
      <c r="H369" s="52"/>
      <c r="I369" s="52"/>
      <c r="J369" s="52"/>
      <c r="K369" s="52"/>
      <c r="L369" s="52"/>
    </row>
    <row r="370" spans="8:12" x14ac:dyDescent="0.2">
      <c r="H370" s="52"/>
      <c r="I370" s="52"/>
      <c r="J370" s="52"/>
      <c r="K370" s="52"/>
      <c r="L370" s="52"/>
    </row>
    <row r="371" spans="8:12" x14ac:dyDescent="0.2">
      <c r="H371" s="52"/>
      <c r="I371" s="52"/>
      <c r="J371" s="52"/>
      <c r="K371" s="52"/>
      <c r="L371" s="52"/>
    </row>
    <row r="372" spans="8:12" x14ac:dyDescent="0.2">
      <c r="H372" s="52"/>
      <c r="I372" s="52"/>
      <c r="J372" s="52"/>
      <c r="K372" s="52"/>
      <c r="L372" s="52"/>
    </row>
    <row r="373" spans="8:12" x14ac:dyDescent="0.2">
      <c r="H373" s="52"/>
      <c r="I373" s="52"/>
      <c r="J373" s="52"/>
      <c r="K373" s="52"/>
      <c r="L373" s="52"/>
    </row>
    <row r="374" spans="8:12" x14ac:dyDescent="0.2">
      <c r="H374" s="52"/>
      <c r="I374" s="52"/>
      <c r="J374" s="52"/>
      <c r="K374" s="52"/>
      <c r="L374" s="52"/>
    </row>
    <row r="375" spans="8:12" x14ac:dyDescent="0.2">
      <c r="H375" s="52"/>
      <c r="I375" s="52"/>
      <c r="J375" s="52"/>
      <c r="K375" s="52"/>
      <c r="L375" s="52"/>
    </row>
    <row r="376" spans="8:12" x14ac:dyDescent="0.2">
      <c r="H376" s="52"/>
      <c r="I376" s="52"/>
      <c r="J376" s="52"/>
      <c r="K376" s="52"/>
      <c r="L376" s="52"/>
    </row>
    <row r="377" spans="8:12" x14ac:dyDescent="0.2">
      <c r="H377" s="52"/>
      <c r="I377" s="52"/>
      <c r="J377" s="52"/>
      <c r="K377" s="52"/>
      <c r="L377" s="52"/>
    </row>
    <row r="378" spans="8:12" x14ac:dyDescent="0.2">
      <c r="H378" s="52"/>
      <c r="I378" s="52"/>
      <c r="J378" s="52"/>
      <c r="K378" s="52"/>
      <c r="L378" s="52"/>
    </row>
    <row r="379" spans="8:12" x14ac:dyDescent="0.2">
      <c r="H379" s="52"/>
      <c r="I379" s="52"/>
      <c r="J379" s="52"/>
      <c r="K379" s="52"/>
      <c r="L379" s="52"/>
    </row>
    <row r="380" spans="8:12" x14ac:dyDescent="0.2">
      <c r="H380" s="52"/>
      <c r="I380" s="52"/>
      <c r="J380" s="52"/>
      <c r="K380" s="52"/>
      <c r="L380" s="52"/>
    </row>
    <row r="381" spans="8:12" x14ac:dyDescent="0.2">
      <c r="H381" s="52"/>
      <c r="I381" s="52"/>
      <c r="J381" s="52"/>
      <c r="K381" s="52"/>
      <c r="L381" s="52"/>
    </row>
    <row r="382" spans="8:12" x14ac:dyDescent="0.2">
      <c r="H382" s="52"/>
      <c r="I382" s="52"/>
      <c r="J382" s="52"/>
      <c r="K382" s="52"/>
      <c r="L382" s="52"/>
    </row>
    <row r="383" spans="8:12" x14ac:dyDescent="0.2">
      <c r="H383" s="52"/>
      <c r="I383" s="52"/>
      <c r="J383" s="52"/>
      <c r="K383" s="52"/>
      <c r="L383" s="52"/>
    </row>
    <row r="384" spans="8:12" x14ac:dyDescent="0.2">
      <c r="H384" s="52"/>
      <c r="I384" s="52"/>
      <c r="J384" s="52"/>
      <c r="K384" s="52"/>
      <c r="L384" s="52"/>
    </row>
    <row r="385" spans="8:12" x14ac:dyDescent="0.2">
      <c r="H385" s="52"/>
      <c r="I385" s="52"/>
      <c r="J385" s="52"/>
      <c r="K385" s="52"/>
      <c r="L385" s="52"/>
    </row>
    <row r="386" spans="8:12" x14ac:dyDescent="0.2">
      <c r="H386" s="52"/>
      <c r="I386" s="52"/>
      <c r="J386" s="52"/>
      <c r="K386" s="52"/>
      <c r="L386" s="52"/>
    </row>
    <row r="387" spans="8:12" x14ac:dyDescent="0.2">
      <c r="H387" s="52"/>
      <c r="I387" s="52"/>
      <c r="J387" s="52"/>
      <c r="K387" s="52"/>
      <c r="L387" s="52"/>
    </row>
    <row r="388" spans="8:12" x14ac:dyDescent="0.2">
      <c r="H388" s="52"/>
      <c r="I388" s="52"/>
      <c r="J388" s="52"/>
      <c r="K388" s="52"/>
      <c r="L388" s="52"/>
    </row>
    <row r="389" spans="8:12" x14ac:dyDescent="0.2">
      <c r="H389" s="52"/>
      <c r="I389" s="52"/>
      <c r="J389" s="52"/>
      <c r="K389" s="52"/>
      <c r="L389" s="52"/>
    </row>
    <row r="390" spans="8:12" x14ac:dyDescent="0.2">
      <c r="H390" s="52"/>
      <c r="I390" s="52"/>
      <c r="J390" s="52"/>
      <c r="K390" s="52"/>
      <c r="L390" s="52"/>
    </row>
    <row r="391" spans="8:12" x14ac:dyDescent="0.2">
      <c r="H391" s="52"/>
      <c r="I391" s="52"/>
      <c r="J391" s="52"/>
      <c r="K391" s="52"/>
      <c r="L391" s="52"/>
    </row>
    <row r="392" spans="8:12" x14ac:dyDescent="0.2">
      <c r="H392" s="52"/>
      <c r="I392" s="52"/>
      <c r="J392" s="52"/>
      <c r="K392" s="52"/>
      <c r="L392" s="52"/>
    </row>
    <row r="393" spans="8:12" x14ac:dyDescent="0.2">
      <c r="H393" s="52"/>
      <c r="I393" s="52"/>
      <c r="J393" s="52"/>
      <c r="K393" s="52"/>
      <c r="L393" s="52"/>
    </row>
    <row r="394" spans="8:12" x14ac:dyDescent="0.2">
      <c r="H394" s="52"/>
      <c r="I394" s="52"/>
      <c r="J394" s="52"/>
      <c r="K394" s="52"/>
      <c r="L394" s="52"/>
    </row>
    <row r="395" spans="8:12" x14ac:dyDescent="0.2">
      <c r="H395" s="52"/>
      <c r="I395" s="52"/>
      <c r="J395" s="52"/>
      <c r="K395" s="52"/>
      <c r="L395" s="52"/>
    </row>
    <row r="396" spans="8:12" x14ac:dyDescent="0.2">
      <c r="H396" s="52"/>
      <c r="I396" s="52"/>
      <c r="J396" s="52"/>
      <c r="K396" s="52"/>
      <c r="L396" s="52"/>
    </row>
    <row r="397" spans="8:12" x14ac:dyDescent="0.2">
      <c r="H397" s="52"/>
      <c r="I397" s="52"/>
      <c r="J397" s="52"/>
      <c r="K397" s="52"/>
      <c r="L397" s="52"/>
    </row>
    <row r="398" spans="8:12" x14ac:dyDescent="0.2">
      <c r="H398" s="52"/>
      <c r="I398" s="52"/>
      <c r="J398" s="52"/>
      <c r="K398" s="52"/>
      <c r="L398" s="52"/>
    </row>
    <row r="399" spans="8:12" x14ac:dyDescent="0.2">
      <c r="H399" s="52"/>
      <c r="I399" s="52"/>
      <c r="J399" s="52"/>
      <c r="K399" s="52"/>
      <c r="L399" s="52"/>
    </row>
    <row r="400" spans="8:12" x14ac:dyDescent="0.2">
      <c r="H400" s="52"/>
      <c r="I400" s="52"/>
      <c r="J400" s="52"/>
      <c r="K400" s="52"/>
      <c r="L400" s="52"/>
    </row>
    <row r="401" spans="8:12" x14ac:dyDescent="0.2">
      <c r="H401" s="52"/>
      <c r="I401" s="52"/>
      <c r="J401" s="52"/>
      <c r="K401" s="52"/>
      <c r="L401" s="52"/>
    </row>
    <row r="402" spans="8:12" x14ac:dyDescent="0.2">
      <c r="H402" s="52"/>
      <c r="I402" s="52"/>
      <c r="J402" s="52"/>
      <c r="K402" s="52"/>
      <c r="L402" s="52"/>
    </row>
    <row r="403" spans="8:12" x14ac:dyDescent="0.2">
      <c r="H403" s="52"/>
      <c r="I403" s="52"/>
      <c r="J403" s="52"/>
      <c r="K403" s="52"/>
      <c r="L403" s="52"/>
    </row>
    <row r="404" spans="8:12" x14ac:dyDescent="0.2">
      <c r="H404" s="52"/>
      <c r="I404" s="52"/>
      <c r="J404" s="52"/>
      <c r="K404" s="52"/>
      <c r="L404" s="52"/>
    </row>
    <row r="405" spans="8:12" x14ac:dyDescent="0.2">
      <c r="H405" s="52"/>
      <c r="I405" s="52"/>
      <c r="J405" s="52"/>
      <c r="K405" s="52"/>
      <c r="L405" s="52"/>
    </row>
    <row r="406" spans="8:12" x14ac:dyDescent="0.2">
      <c r="H406" s="52"/>
      <c r="I406" s="52"/>
      <c r="J406" s="52"/>
      <c r="K406" s="52"/>
      <c r="L406" s="52"/>
    </row>
    <row r="407" spans="8:12" x14ac:dyDescent="0.2">
      <c r="H407" s="52"/>
      <c r="I407" s="52"/>
      <c r="J407" s="52"/>
      <c r="K407" s="52"/>
      <c r="L407" s="52"/>
    </row>
    <row r="408" spans="8:12" x14ac:dyDescent="0.2">
      <c r="H408" s="52"/>
      <c r="I408" s="52"/>
      <c r="J408" s="52"/>
      <c r="K408" s="52"/>
      <c r="L408" s="52"/>
    </row>
    <row r="409" spans="8:12" x14ac:dyDescent="0.2">
      <c r="H409" s="52"/>
      <c r="I409" s="52"/>
      <c r="J409" s="52"/>
      <c r="K409" s="52"/>
      <c r="L409" s="52"/>
    </row>
    <row r="410" spans="8:12" x14ac:dyDescent="0.2">
      <c r="H410" s="52"/>
      <c r="I410" s="52"/>
      <c r="J410" s="52"/>
      <c r="K410" s="52"/>
      <c r="L410" s="52"/>
    </row>
    <row r="411" spans="8:12" x14ac:dyDescent="0.2">
      <c r="H411" s="52"/>
      <c r="I411" s="52"/>
      <c r="J411" s="52"/>
      <c r="K411" s="52"/>
      <c r="L411" s="52"/>
    </row>
    <row r="412" spans="8:12" x14ac:dyDescent="0.2">
      <c r="H412" s="52"/>
      <c r="I412" s="52"/>
      <c r="J412" s="52"/>
      <c r="K412" s="52"/>
      <c r="L412" s="52"/>
    </row>
    <row r="413" spans="8:12" x14ac:dyDescent="0.2">
      <c r="H413" s="52"/>
      <c r="I413" s="52"/>
      <c r="J413" s="52"/>
      <c r="K413" s="52"/>
      <c r="L413" s="52"/>
    </row>
    <row r="414" spans="8:12" x14ac:dyDescent="0.2">
      <c r="H414" s="52"/>
      <c r="I414" s="52"/>
      <c r="J414" s="52"/>
      <c r="K414" s="52"/>
      <c r="L414" s="52"/>
    </row>
    <row r="415" spans="8:12" x14ac:dyDescent="0.2">
      <c r="H415" s="52"/>
      <c r="I415" s="52"/>
      <c r="J415" s="52"/>
      <c r="K415" s="52"/>
      <c r="L415" s="52"/>
    </row>
    <row r="416" spans="8:12" x14ac:dyDescent="0.2">
      <c r="H416" s="52"/>
      <c r="I416" s="52"/>
      <c r="J416" s="52"/>
      <c r="K416" s="52"/>
      <c r="L416" s="52"/>
    </row>
    <row r="417" spans="8:12" x14ac:dyDescent="0.2">
      <c r="H417" s="52"/>
      <c r="I417" s="52"/>
      <c r="J417" s="52"/>
      <c r="K417" s="52"/>
      <c r="L417" s="52"/>
    </row>
    <row r="418" spans="8:12" x14ac:dyDescent="0.2">
      <c r="H418" s="52"/>
      <c r="I418" s="52"/>
      <c r="J418" s="52"/>
      <c r="K418" s="52"/>
      <c r="L418" s="52"/>
    </row>
    <row r="419" spans="8:12" x14ac:dyDescent="0.2">
      <c r="H419" s="52"/>
      <c r="I419" s="52"/>
      <c r="J419" s="52"/>
      <c r="K419" s="52"/>
      <c r="L419" s="52"/>
    </row>
    <row r="420" spans="8:12" x14ac:dyDescent="0.2">
      <c r="H420" s="52"/>
      <c r="I420" s="52"/>
      <c r="J420" s="52"/>
      <c r="K420" s="52"/>
      <c r="L420" s="52"/>
    </row>
    <row r="421" spans="8:12" x14ac:dyDescent="0.2">
      <c r="H421" s="52"/>
      <c r="I421" s="52"/>
      <c r="J421" s="52"/>
      <c r="K421" s="52"/>
      <c r="L421" s="52"/>
    </row>
    <row r="422" spans="8:12" x14ac:dyDescent="0.2">
      <c r="H422" s="52"/>
      <c r="I422" s="52"/>
      <c r="J422" s="52"/>
      <c r="K422" s="52"/>
      <c r="L422" s="52"/>
    </row>
    <row r="423" spans="8:12" x14ac:dyDescent="0.2">
      <c r="H423" s="52"/>
      <c r="I423" s="52"/>
      <c r="J423" s="52"/>
      <c r="K423" s="52"/>
      <c r="L423" s="52"/>
    </row>
    <row r="424" spans="8:12" x14ac:dyDescent="0.2">
      <c r="H424" s="52"/>
      <c r="I424" s="52"/>
      <c r="J424" s="52"/>
      <c r="K424" s="52"/>
      <c r="L424" s="52"/>
    </row>
    <row r="425" spans="8:12" x14ac:dyDescent="0.2">
      <c r="H425" s="52"/>
      <c r="I425" s="52"/>
      <c r="J425" s="52"/>
      <c r="K425" s="52"/>
      <c r="L425" s="52"/>
    </row>
    <row r="426" spans="8:12" x14ac:dyDescent="0.2">
      <c r="H426" s="52"/>
      <c r="I426" s="52"/>
      <c r="J426" s="52"/>
      <c r="K426" s="52"/>
      <c r="L426" s="52"/>
    </row>
    <row r="427" spans="8:12" x14ac:dyDescent="0.2">
      <c r="H427" s="52"/>
      <c r="I427" s="52"/>
      <c r="J427" s="52"/>
      <c r="K427" s="52"/>
      <c r="L427" s="52"/>
    </row>
    <row r="428" spans="8:12" x14ac:dyDescent="0.2">
      <c r="H428" s="52"/>
      <c r="I428" s="52"/>
      <c r="J428" s="52"/>
      <c r="K428" s="52"/>
      <c r="L428" s="52"/>
    </row>
    <row r="429" spans="8:12" x14ac:dyDescent="0.2">
      <c r="H429" s="52"/>
      <c r="I429" s="52"/>
      <c r="J429" s="52"/>
      <c r="K429" s="52"/>
      <c r="L429" s="52"/>
    </row>
    <row r="430" spans="8:12" x14ac:dyDescent="0.2">
      <c r="H430" s="52"/>
      <c r="I430" s="52"/>
      <c r="J430" s="52"/>
      <c r="K430" s="52"/>
      <c r="L430" s="52"/>
    </row>
    <row r="431" spans="8:12" x14ac:dyDescent="0.2">
      <c r="H431" s="52"/>
      <c r="I431" s="52"/>
      <c r="J431" s="52"/>
      <c r="K431" s="52"/>
      <c r="L431" s="52"/>
    </row>
    <row r="432" spans="8:12" x14ac:dyDescent="0.2">
      <c r="H432" s="52"/>
      <c r="I432" s="52"/>
      <c r="J432" s="52"/>
      <c r="K432" s="52"/>
      <c r="L432" s="52"/>
    </row>
    <row r="433" spans="8:12" x14ac:dyDescent="0.2">
      <c r="H433" s="52"/>
      <c r="I433" s="52"/>
      <c r="J433" s="52"/>
      <c r="K433" s="52"/>
      <c r="L433" s="52"/>
    </row>
    <row r="434" spans="8:12" x14ac:dyDescent="0.2">
      <c r="H434" s="52"/>
      <c r="I434" s="52"/>
      <c r="J434" s="52"/>
      <c r="K434" s="52"/>
      <c r="L434" s="52"/>
    </row>
    <row r="435" spans="8:12" x14ac:dyDescent="0.2">
      <c r="H435" s="52"/>
      <c r="I435" s="52"/>
      <c r="J435" s="52"/>
      <c r="K435" s="52"/>
      <c r="L435" s="52"/>
    </row>
    <row r="436" spans="8:12" x14ac:dyDescent="0.2">
      <c r="H436" s="52"/>
      <c r="I436" s="52"/>
      <c r="J436" s="52"/>
      <c r="K436" s="52"/>
      <c r="L436" s="52"/>
    </row>
    <row r="437" spans="8:12" x14ac:dyDescent="0.2">
      <c r="H437" s="52"/>
      <c r="I437" s="52"/>
      <c r="J437" s="52"/>
      <c r="K437" s="52"/>
      <c r="L437" s="52"/>
    </row>
    <row r="438" spans="8:12" x14ac:dyDescent="0.2">
      <c r="H438" s="52"/>
      <c r="I438" s="52"/>
      <c r="J438" s="52"/>
      <c r="K438" s="52"/>
      <c r="L438" s="52"/>
    </row>
    <row r="439" spans="8:12" x14ac:dyDescent="0.2">
      <c r="H439" s="52"/>
      <c r="I439" s="52"/>
      <c r="J439" s="52"/>
      <c r="K439" s="52"/>
      <c r="L439" s="52"/>
    </row>
    <row r="440" spans="8:12" x14ac:dyDescent="0.2">
      <c r="H440" s="52"/>
      <c r="I440" s="52"/>
      <c r="J440" s="52"/>
      <c r="K440" s="52"/>
      <c r="L440" s="52"/>
    </row>
    <row r="441" spans="8:12" x14ac:dyDescent="0.2">
      <c r="H441" s="52"/>
      <c r="I441" s="52"/>
      <c r="J441" s="52"/>
      <c r="K441" s="52"/>
      <c r="L441" s="52"/>
    </row>
    <row r="442" spans="8:12" x14ac:dyDescent="0.2">
      <c r="H442" s="52"/>
      <c r="I442" s="52"/>
      <c r="J442" s="52"/>
      <c r="K442" s="52"/>
      <c r="L442" s="52"/>
    </row>
    <row r="443" spans="8:12" x14ac:dyDescent="0.2">
      <c r="H443" s="52"/>
      <c r="I443" s="52"/>
      <c r="J443" s="52"/>
      <c r="K443" s="52"/>
      <c r="L443" s="52"/>
    </row>
    <row r="444" spans="8:12" x14ac:dyDescent="0.2">
      <c r="H444" s="52"/>
      <c r="I444" s="52"/>
      <c r="J444" s="52"/>
      <c r="K444" s="52"/>
      <c r="L444" s="52"/>
    </row>
    <row r="445" spans="8:12" x14ac:dyDescent="0.2">
      <c r="H445" s="52"/>
      <c r="I445" s="52"/>
      <c r="J445" s="52"/>
      <c r="K445" s="52"/>
      <c r="L445" s="52"/>
    </row>
    <row r="446" spans="8:12" x14ac:dyDescent="0.2">
      <c r="H446" s="52"/>
      <c r="I446" s="52"/>
      <c r="J446" s="52"/>
      <c r="K446" s="52"/>
      <c r="L446" s="52"/>
    </row>
    <row r="447" spans="8:12" x14ac:dyDescent="0.2">
      <c r="H447" s="52"/>
      <c r="I447" s="52"/>
      <c r="J447" s="52"/>
      <c r="K447" s="52"/>
      <c r="L447" s="52"/>
    </row>
    <row r="448" spans="8:12" x14ac:dyDescent="0.2">
      <c r="H448" s="52"/>
      <c r="I448" s="52"/>
      <c r="J448" s="52"/>
      <c r="K448" s="52"/>
      <c r="L448" s="52"/>
    </row>
    <row r="449" spans="8:12" x14ac:dyDescent="0.2">
      <c r="H449" s="52"/>
      <c r="I449" s="52"/>
      <c r="J449" s="52"/>
      <c r="K449" s="52"/>
      <c r="L449" s="52"/>
    </row>
    <row r="450" spans="8:12" x14ac:dyDescent="0.2">
      <c r="H450" s="52"/>
      <c r="I450" s="52"/>
      <c r="J450" s="52"/>
      <c r="K450" s="52"/>
      <c r="L450" s="52"/>
    </row>
    <row r="451" spans="8:12" x14ac:dyDescent="0.2">
      <c r="H451" s="52"/>
      <c r="I451" s="52"/>
      <c r="J451" s="52"/>
      <c r="K451" s="52"/>
      <c r="L451" s="52"/>
    </row>
    <row r="452" spans="8:12" x14ac:dyDescent="0.2">
      <c r="H452" s="52"/>
      <c r="I452" s="52"/>
      <c r="J452" s="52"/>
      <c r="K452" s="52"/>
      <c r="L452" s="52"/>
    </row>
    <row r="453" spans="8:12" x14ac:dyDescent="0.2">
      <c r="H453" s="52"/>
      <c r="I453" s="52"/>
      <c r="J453" s="52"/>
      <c r="K453" s="52"/>
      <c r="L453" s="52"/>
    </row>
    <row r="454" spans="8:12" x14ac:dyDescent="0.2">
      <c r="H454" s="52"/>
      <c r="I454" s="52"/>
      <c r="J454" s="52"/>
      <c r="K454" s="52"/>
      <c r="L454" s="52"/>
    </row>
    <row r="455" spans="8:12" x14ac:dyDescent="0.2">
      <c r="H455" s="52"/>
      <c r="I455" s="52"/>
      <c r="J455" s="52"/>
      <c r="K455" s="52"/>
      <c r="L455" s="52"/>
    </row>
    <row r="456" spans="8:12" x14ac:dyDescent="0.2">
      <c r="H456" s="52"/>
      <c r="I456" s="52"/>
      <c r="J456" s="52"/>
      <c r="K456" s="52"/>
      <c r="L456" s="52"/>
    </row>
    <row r="457" spans="8:12" x14ac:dyDescent="0.2">
      <c r="H457" s="52"/>
      <c r="I457" s="52"/>
      <c r="J457" s="52"/>
      <c r="K457" s="52"/>
      <c r="L457" s="52"/>
    </row>
    <row r="458" spans="8:12" x14ac:dyDescent="0.2">
      <c r="H458" s="52"/>
      <c r="I458" s="52"/>
      <c r="J458" s="52"/>
      <c r="K458" s="52"/>
      <c r="L458" s="52"/>
    </row>
    <row r="459" spans="8:12" x14ac:dyDescent="0.2">
      <c r="H459" s="52"/>
      <c r="I459" s="52"/>
      <c r="J459" s="52"/>
      <c r="K459" s="52"/>
      <c r="L459" s="52"/>
    </row>
    <row r="460" spans="8:12" x14ac:dyDescent="0.2">
      <c r="H460" s="52"/>
      <c r="I460" s="52"/>
      <c r="J460" s="52"/>
      <c r="K460" s="52"/>
      <c r="L460" s="52"/>
    </row>
    <row r="461" spans="8:12" x14ac:dyDescent="0.2">
      <c r="H461" s="52"/>
      <c r="I461" s="52"/>
      <c r="J461" s="52"/>
      <c r="K461" s="52"/>
      <c r="L461" s="52"/>
    </row>
    <row r="462" spans="8:12" x14ac:dyDescent="0.2">
      <c r="H462" s="52"/>
      <c r="I462" s="52"/>
      <c r="J462" s="52"/>
      <c r="K462" s="52"/>
      <c r="L462" s="52"/>
    </row>
    <row r="463" spans="8:12" x14ac:dyDescent="0.2">
      <c r="H463" s="52"/>
      <c r="I463" s="52"/>
      <c r="J463" s="52"/>
      <c r="K463" s="52"/>
      <c r="L463" s="52"/>
    </row>
    <row r="464" spans="8:12" x14ac:dyDescent="0.2">
      <c r="H464" s="52"/>
      <c r="I464" s="52"/>
      <c r="J464" s="52"/>
      <c r="K464" s="52"/>
      <c r="L464" s="52"/>
    </row>
    <row r="465" spans="8:12" x14ac:dyDescent="0.2">
      <c r="H465" s="52"/>
      <c r="I465" s="52"/>
      <c r="J465" s="52"/>
      <c r="K465" s="52"/>
      <c r="L465" s="52"/>
    </row>
    <row r="466" spans="8:12" x14ac:dyDescent="0.2">
      <c r="H466" s="52"/>
      <c r="I466" s="52"/>
      <c r="J466" s="52"/>
      <c r="K466" s="52"/>
      <c r="L466" s="52"/>
    </row>
    <row r="467" spans="8:12" x14ac:dyDescent="0.2">
      <c r="H467" s="52"/>
      <c r="I467" s="52"/>
      <c r="J467" s="52"/>
      <c r="K467" s="52"/>
      <c r="L467" s="52"/>
    </row>
    <row r="468" spans="8:12" x14ac:dyDescent="0.2">
      <c r="H468" s="52"/>
      <c r="I468" s="52"/>
      <c r="J468" s="52"/>
      <c r="K468" s="52"/>
      <c r="L468" s="52"/>
    </row>
    <row r="469" spans="8:12" x14ac:dyDescent="0.2">
      <c r="H469" s="52"/>
      <c r="I469" s="52"/>
      <c r="J469" s="52"/>
      <c r="K469" s="52"/>
      <c r="L469" s="52"/>
    </row>
    <row r="470" spans="8:12" x14ac:dyDescent="0.2">
      <c r="H470" s="52"/>
      <c r="I470" s="52"/>
      <c r="J470" s="52"/>
      <c r="K470" s="52"/>
      <c r="L470" s="52"/>
    </row>
    <row r="471" spans="8:12" x14ac:dyDescent="0.2">
      <c r="H471" s="52"/>
      <c r="I471" s="52"/>
      <c r="J471" s="52"/>
      <c r="K471" s="52"/>
      <c r="L471" s="52"/>
    </row>
    <row r="472" spans="8:12" x14ac:dyDescent="0.2">
      <c r="H472" s="52"/>
      <c r="I472" s="52"/>
      <c r="J472" s="52"/>
      <c r="K472" s="52"/>
      <c r="L472" s="52"/>
    </row>
    <row r="473" spans="8:12" x14ac:dyDescent="0.2">
      <c r="H473" s="52"/>
      <c r="I473" s="52"/>
      <c r="J473" s="52"/>
      <c r="K473" s="52"/>
      <c r="L473" s="52"/>
    </row>
    <row r="474" spans="8:12" x14ac:dyDescent="0.2">
      <c r="H474" s="52"/>
      <c r="I474" s="52"/>
      <c r="J474" s="52"/>
      <c r="K474" s="52"/>
      <c r="L474" s="52"/>
    </row>
    <row r="475" spans="8:12" x14ac:dyDescent="0.2">
      <c r="H475" s="52"/>
      <c r="I475" s="52"/>
      <c r="J475" s="52"/>
      <c r="K475" s="52"/>
      <c r="L475" s="52"/>
    </row>
    <row r="476" spans="8:12" x14ac:dyDescent="0.2">
      <c r="H476" s="52"/>
      <c r="I476" s="52"/>
      <c r="J476" s="52"/>
      <c r="K476" s="52"/>
      <c r="L476" s="52"/>
    </row>
    <row r="477" spans="8:12" x14ac:dyDescent="0.2">
      <c r="H477" s="52"/>
      <c r="I477" s="52"/>
      <c r="J477" s="52"/>
      <c r="K477" s="52"/>
      <c r="L477" s="52"/>
    </row>
    <row r="478" spans="8:12" x14ac:dyDescent="0.2">
      <c r="H478" s="52"/>
      <c r="I478" s="52"/>
      <c r="J478" s="52"/>
      <c r="K478" s="52"/>
      <c r="L478" s="52"/>
    </row>
    <row r="479" spans="8:12" x14ac:dyDescent="0.2">
      <c r="H479" s="52"/>
      <c r="I479" s="52"/>
      <c r="J479" s="52"/>
      <c r="K479" s="52"/>
      <c r="L479" s="52"/>
    </row>
    <row r="480" spans="8:12" x14ac:dyDescent="0.2">
      <c r="H480" s="52"/>
      <c r="I480" s="52"/>
      <c r="J480" s="52"/>
      <c r="K480" s="52"/>
      <c r="L480" s="52"/>
    </row>
    <row r="481" spans="8:12" x14ac:dyDescent="0.2">
      <c r="H481" s="52"/>
      <c r="I481" s="52"/>
      <c r="J481" s="52"/>
      <c r="K481" s="52"/>
      <c r="L481" s="52"/>
    </row>
    <row r="482" spans="8:12" x14ac:dyDescent="0.2">
      <c r="H482" s="52"/>
      <c r="I482" s="52"/>
      <c r="J482" s="52"/>
      <c r="K482" s="52"/>
      <c r="L482" s="52"/>
    </row>
    <row r="483" spans="8:12" x14ac:dyDescent="0.2">
      <c r="H483" s="52"/>
      <c r="I483" s="52"/>
      <c r="J483" s="52"/>
      <c r="K483" s="52"/>
      <c r="L483" s="52"/>
    </row>
    <row r="484" spans="8:12" x14ac:dyDescent="0.2">
      <c r="H484" s="52"/>
      <c r="I484" s="52"/>
      <c r="J484" s="52"/>
      <c r="K484" s="52"/>
      <c r="L484" s="52"/>
    </row>
    <row r="485" spans="8:12" x14ac:dyDescent="0.2">
      <c r="H485" s="52"/>
      <c r="I485" s="52"/>
      <c r="J485" s="52"/>
      <c r="K485" s="52"/>
      <c r="L485" s="52"/>
    </row>
    <row r="486" spans="8:12" x14ac:dyDescent="0.2">
      <c r="H486" s="52"/>
      <c r="I486" s="52"/>
      <c r="J486" s="52"/>
      <c r="K486" s="52"/>
      <c r="L486" s="52"/>
    </row>
    <row r="487" spans="8:12" x14ac:dyDescent="0.2">
      <c r="H487" s="52"/>
      <c r="I487" s="52"/>
      <c r="J487" s="52"/>
      <c r="K487" s="52"/>
      <c r="L487" s="52"/>
    </row>
    <row r="488" spans="8:12" x14ac:dyDescent="0.2">
      <c r="H488" s="52"/>
      <c r="I488" s="52"/>
      <c r="J488" s="52"/>
      <c r="K488" s="52"/>
      <c r="L488" s="52"/>
    </row>
    <row r="489" spans="8:12" x14ac:dyDescent="0.2">
      <c r="H489" s="52"/>
      <c r="I489" s="52"/>
      <c r="J489" s="52"/>
      <c r="K489" s="52"/>
      <c r="L489" s="52"/>
    </row>
    <row r="490" spans="8:12" x14ac:dyDescent="0.2">
      <c r="H490" s="52"/>
      <c r="I490" s="52"/>
      <c r="J490" s="52"/>
      <c r="K490" s="52"/>
      <c r="L490" s="52"/>
    </row>
    <row r="491" spans="8:12" x14ac:dyDescent="0.2">
      <c r="H491" s="52"/>
      <c r="I491" s="52"/>
      <c r="J491" s="52"/>
      <c r="K491" s="52"/>
      <c r="L491" s="52"/>
    </row>
    <row r="492" spans="8:12" x14ac:dyDescent="0.2">
      <c r="H492" s="52"/>
      <c r="I492" s="52"/>
      <c r="J492" s="52"/>
      <c r="K492" s="52"/>
      <c r="L492" s="52"/>
    </row>
    <row r="493" spans="8:12" x14ac:dyDescent="0.2">
      <c r="H493" s="52"/>
      <c r="I493" s="52"/>
      <c r="J493" s="52"/>
      <c r="K493" s="52"/>
      <c r="L493" s="52"/>
    </row>
    <row r="494" spans="8:12" x14ac:dyDescent="0.2">
      <c r="H494" s="52"/>
      <c r="I494" s="52"/>
      <c r="J494" s="52"/>
      <c r="K494" s="52"/>
      <c r="L494" s="52"/>
    </row>
    <row r="495" spans="8:12" x14ac:dyDescent="0.2">
      <c r="H495" s="52"/>
      <c r="I495" s="52"/>
      <c r="J495" s="52"/>
      <c r="K495" s="52"/>
      <c r="L495" s="52"/>
    </row>
    <row r="496" spans="8:12" x14ac:dyDescent="0.2">
      <c r="H496" s="52"/>
      <c r="I496" s="52"/>
      <c r="J496" s="52"/>
      <c r="K496" s="52"/>
      <c r="L496" s="52"/>
    </row>
    <row r="497" spans="8:12" x14ac:dyDescent="0.2">
      <c r="H497" s="52"/>
      <c r="I497" s="52"/>
      <c r="J497" s="52"/>
      <c r="K497" s="52"/>
      <c r="L497" s="52"/>
    </row>
    <row r="498" spans="8:12" x14ac:dyDescent="0.2">
      <c r="H498" s="52"/>
      <c r="I498" s="52"/>
      <c r="J498" s="52"/>
      <c r="K498" s="52"/>
      <c r="L498" s="52"/>
    </row>
    <row r="499" spans="8:12" x14ac:dyDescent="0.2">
      <c r="H499" s="52"/>
      <c r="I499" s="52"/>
      <c r="J499" s="52"/>
      <c r="K499" s="52"/>
      <c r="L499" s="52"/>
    </row>
    <row r="500" spans="8:12" x14ac:dyDescent="0.2">
      <c r="H500" s="52"/>
      <c r="I500" s="52"/>
      <c r="J500" s="52"/>
      <c r="K500" s="52"/>
      <c r="L500" s="52"/>
    </row>
    <row r="501" spans="8:12" x14ac:dyDescent="0.2">
      <c r="H501" s="52"/>
      <c r="I501" s="52"/>
      <c r="J501" s="52"/>
      <c r="K501" s="52"/>
      <c r="L501" s="52"/>
    </row>
    <row r="502" spans="8:12" x14ac:dyDescent="0.2">
      <c r="H502" s="52"/>
      <c r="I502" s="52"/>
      <c r="J502" s="52"/>
      <c r="K502" s="52"/>
      <c r="L502" s="52"/>
    </row>
    <row r="503" spans="8:12" x14ac:dyDescent="0.2">
      <c r="H503" s="52"/>
      <c r="I503" s="52"/>
      <c r="J503" s="52"/>
      <c r="K503" s="52"/>
      <c r="L503" s="52"/>
    </row>
    <row r="504" spans="8:12" x14ac:dyDescent="0.2">
      <c r="H504" s="52"/>
      <c r="I504" s="52"/>
      <c r="J504" s="52"/>
      <c r="K504" s="52"/>
      <c r="L504" s="52"/>
    </row>
    <row r="505" spans="8:12" x14ac:dyDescent="0.2">
      <c r="H505" s="52"/>
      <c r="I505" s="52"/>
      <c r="J505" s="52"/>
      <c r="K505" s="52"/>
      <c r="L505" s="52"/>
    </row>
    <row r="506" spans="8:12" x14ac:dyDescent="0.2">
      <c r="H506" s="52"/>
      <c r="I506" s="52"/>
      <c r="J506" s="52"/>
      <c r="K506" s="52"/>
      <c r="L506" s="52"/>
    </row>
    <row r="507" spans="8:12" x14ac:dyDescent="0.2">
      <c r="H507" s="52"/>
      <c r="I507" s="52"/>
      <c r="J507" s="52"/>
      <c r="K507" s="52"/>
      <c r="L507" s="52"/>
    </row>
    <row r="508" spans="8:12" x14ac:dyDescent="0.2">
      <c r="H508" s="52"/>
      <c r="I508" s="52"/>
      <c r="J508" s="52"/>
      <c r="K508" s="52"/>
      <c r="L508" s="52"/>
    </row>
    <row r="509" spans="8:12" x14ac:dyDescent="0.2">
      <c r="H509" s="52"/>
      <c r="I509" s="52"/>
      <c r="J509" s="52"/>
      <c r="K509" s="52"/>
      <c r="L509" s="52"/>
    </row>
    <row r="510" spans="8:12" x14ac:dyDescent="0.2">
      <c r="H510" s="52"/>
      <c r="I510" s="52"/>
      <c r="J510" s="52"/>
      <c r="K510" s="52"/>
      <c r="L510" s="52"/>
    </row>
    <row r="511" spans="8:12" x14ac:dyDescent="0.2">
      <c r="H511" s="52"/>
      <c r="I511" s="52"/>
      <c r="J511" s="52"/>
      <c r="K511" s="52"/>
      <c r="L511" s="52"/>
    </row>
    <row r="512" spans="8:12" x14ac:dyDescent="0.2">
      <c r="H512" s="52"/>
      <c r="I512" s="52"/>
      <c r="J512" s="52"/>
      <c r="K512" s="52"/>
      <c r="L512" s="52"/>
    </row>
    <row r="513" spans="8:12" x14ac:dyDescent="0.2">
      <c r="H513" s="52"/>
      <c r="I513" s="52"/>
      <c r="J513" s="52"/>
      <c r="K513" s="52"/>
      <c r="L513" s="52"/>
    </row>
    <row r="514" spans="8:12" x14ac:dyDescent="0.2">
      <c r="H514" s="52"/>
      <c r="I514" s="52"/>
      <c r="J514" s="52"/>
      <c r="K514" s="52"/>
      <c r="L514" s="52"/>
    </row>
    <row r="515" spans="8:12" x14ac:dyDescent="0.2">
      <c r="H515" s="52"/>
      <c r="I515" s="52"/>
      <c r="J515" s="52"/>
      <c r="K515" s="52"/>
      <c r="L515" s="52"/>
    </row>
    <row r="516" spans="8:12" x14ac:dyDescent="0.2">
      <c r="H516" s="52"/>
      <c r="I516" s="52"/>
      <c r="J516" s="52"/>
      <c r="K516" s="52"/>
      <c r="L516" s="52"/>
    </row>
    <row r="517" spans="8:12" x14ac:dyDescent="0.2">
      <c r="H517" s="52"/>
      <c r="I517" s="52"/>
      <c r="J517" s="52"/>
      <c r="K517" s="52"/>
      <c r="L517" s="52"/>
    </row>
    <row r="518" spans="8:12" x14ac:dyDescent="0.2">
      <c r="H518" s="52"/>
      <c r="I518" s="52"/>
      <c r="J518" s="52"/>
      <c r="K518" s="52"/>
      <c r="L518" s="52"/>
    </row>
    <row r="519" spans="8:12" x14ac:dyDescent="0.2">
      <c r="H519" s="52"/>
      <c r="I519" s="52"/>
      <c r="J519" s="52"/>
      <c r="K519" s="52"/>
      <c r="L519" s="52"/>
    </row>
    <row r="520" spans="8:12" x14ac:dyDescent="0.2">
      <c r="H520" s="52"/>
      <c r="I520" s="52"/>
      <c r="J520" s="52"/>
      <c r="K520" s="52"/>
      <c r="L520" s="52"/>
    </row>
    <row r="521" spans="8:12" x14ac:dyDescent="0.2">
      <c r="H521" s="52"/>
      <c r="I521" s="52"/>
      <c r="J521" s="52"/>
      <c r="K521" s="52"/>
      <c r="L521" s="52"/>
    </row>
    <row r="522" spans="8:12" x14ac:dyDescent="0.2">
      <c r="H522" s="52"/>
      <c r="I522" s="52"/>
      <c r="J522" s="52"/>
      <c r="K522" s="52"/>
      <c r="L522" s="52"/>
    </row>
    <row r="523" spans="8:12" x14ac:dyDescent="0.2">
      <c r="H523" s="52"/>
      <c r="I523" s="52"/>
      <c r="J523" s="52"/>
      <c r="K523" s="52"/>
      <c r="L523" s="52"/>
    </row>
    <row r="524" spans="8:12" x14ac:dyDescent="0.2">
      <c r="H524" s="52"/>
      <c r="I524" s="52"/>
      <c r="J524" s="52"/>
      <c r="K524" s="52"/>
      <c r="L524" s="52"/>
    </row>
    <row r="525" spans="8:12" x14ac:dyDescent="0.2">
      <c r="H525" s="52"/>
      <c r="I525" s="52"/>
      <c r="J525" s="52"/>
      <c r="K525" s="52"/>
      <c r="L525" s="52"/>
    </row>
    <row r="526" spans="8:12" x14ac:dyDescent="0.2">
      <c r="H526" s="52"/>
      <c r="I526" s="52"/>
      <c r="J526" s="52"/>
      <c r="K526" s="52"/>
      <c r="L526" s="52"/>
    </row>
    <row r="527" spans="8:12" x14ac:dyDescent="0.2">
      <c r="H527" s="52"/>
      <c r="I527" s="52"/>
      <c r="J527" s="52"/>
      <c r="K527" s="52"/>
      <c r="L527" s="52"/>
    </row>
    <row r="528" spans="8:12" x14ac:dyDescent="0.2">
      <c r="H528" s="52"/>
      <c r="I528" s="52"/>
      <c r="J528" s="52"/>
      <c r="K528" s="52"/>
      <c r="L528" s="52"/>
    </row>
    <row r="529" spans="8:12" x14ac:dyDescent="0.2">
      <c r="H529" s="52"/>
      <c r="I529" s="52"/>
      <c r="J529" s="52"/>
      <c r="K529" s="52"/>
      <c r="L529" s="52"/>
    </row>
    <row r="530" spans="8:12" x14ac:dyDescent="0.2">
      <c r="H530" s="52"/>
      <c r="I530" s="52"/>
      <c r="J530" s="52"/>
      <c r="K530" s="52"/>
      <c r="L530" s="52"/>
    </row>
    <row r="531" spans="8:12" x14ac:dyDescent="0.2">
      <c r="H531" s="52"/>
      <c r="I531" s="52"/>
      <c r="J531" s="52"/>
      <c r="K531" s="52"/>
      <c r="L531" s="52"/>
    </row>
    <row r="532" spans="8:12" x14ac:dyDescent="0.2">
      <c r="H532" s="52"/>
      <c r="I532" s="52"/>
      <c r="J532" s="52"/>
      <c r="K532" s="52"/>
      <c r="L532" s="52"/>
    </row>
    <row r="533" spans="8:12" x14ac:dyDescent="0.2">
      <c r="H533" s="52"/>
      <c r="I533" s="52"/>
      <c r="J533" s="52"/>
      <c r="K533" s="52"/>
      <c r="L533" s="52"/>
    </row>
    <row r="534" spans="8:12" x14ac:dyDescent="0.2">
      <c r="H534" s="52"/>
      <c r="I534" s="52"/>
      <c r="J534" s="52"/>
      <c r="K534" s="52"/>
      <c r="L534" s="52"/>
    </row>
    <row r="535" spans="8:12" x14ac:dyDescent="0.2">
      <c r="H535" s="52"/>
      <c r="I535" s="52"/>
      <c r="J535" s="52"/>
      <c r="K535" s="52"/>
      <c r="L535" s="52"/>
    </row>
    <row r="536" spans="8:12" x14ac:dyDescent="0.2">
      <c r="H536" s="52"/>
      <c r="I536" s="52"/>
      <c r="J536" s="52"/>
      <c r="K536" s="52"/>
      <c r="L536" s="52"/>
    </row>
    <row r="537" spans="8:12" x14ac:dyDescent="0.2">
      <c r="H537" s="52"/>
      <c r="I537" s="52"/>
      <c r="J537" s="52"/>
      <c r="K537" s="52"/>
      <c r="L537" s="52"/>
    </row>
    <row r="538" spans="8:12" x14ac:dyDescent="0.2">
      <c r="H538" s="52"/>
      <c r="I538" s="52"/>
      <c r="J538" s="52"/>
      <c r="K538" s="52"/>
      <c r="L538" s="52"/>
    </row>
    <row r="539" spans="8:12" x14ac:dyDescent="0.2">
      <c r="H539" s="52"/>
      <c r="I539" s="52"/>
      <c r="J539" s="52"/>
      <c r="K539" s="52"/>
      <c r="L539" s="52"/>
    </row>
    <row r="540" spans="8:12" x14ac:dyDescent="0.2">
      <c r="H540" s="52"/>
      <c r="I540" s="52"/>
      <c r="J540" s="52"/>
      <c r="K540" s="52"/>
      <c r="L540" s="52"/>
    </row>
    <row r="541" spans="8:12" x14ac:dyDescent="0.2">
      <c r="H541" s="52"/>
      <c r="I541" s="52"/>
      <c r="J541" s="52"/>
      <c r="K541" s="52"/>
      <c r="L541" s="52"/>
    </row>
    <row r="542" spans="8:12" x14ac:dyDescent="0.2">
      <c r="H542" s="52"/>
      <c r="I542" s="52"/>
      <c r="J542" s="52"/>
      <c r="K542" s="52"/>
      <c r="L542" s="52"/>
    </row>
    <row r="543" spans="8:12" x14ac:dyDescent="0.2">
      <c r="H543" s="52"/>
      <c r="I543" s="52"/>
      <c r="J543" s="52"/>
      <c r="K543" s="52"/>
      <c r="L543" s="52"/>
    </row>
    <row r="544" spans="8:12" x14ac:dyDescent="0.2">
      <c r="H544" s="52"/>
      <c r="I544" s="52"/>
      <c r="J544" s="52"/>
      <c r="K544" s="52"/>
      <c r="L544" s="52"/>
    </row>
    <row r="545" spans="8:12" x14ac:dyDescent="0.2">
      <c r="H545" s="52"/>
      <c r="I545" s="52"/>
      <c r="J545" s="52"/>
      <c r="K545" s="52"/>
      <c r="L545" s="52"/>
    </row>
    <row r="546" spans="8:12" x14ac:dyDescent="0.2">
      <c r="H546" s="52"/>
      <c r="I546" s="52"/>
      <c r="J546" s="52"/>
      <c r="K546" s="52"/>
      <c r="L546" s="52"/>
    </row>
    <row r="547" spans="8:12" x14ac:dyDescent="0.2">
      <c r="H547" s="52"/>
      <c r="I547" s="52"/>
      <c r="J547" s="52"/>
      <c r="K547" s="52"/>
      <c r="L547" s="52"/>
    </row>
    <row r="548" spans="8:12" x14ac:dyDescent="0.2">
      <c r="H548" s="52"/>
      <c r="I548" s="52"/>
      <c r="J548" s="52"/>
      <c r="K548" s="52"/>
      <c r="L548" s="52"/>
    </row>
    <row r="549" spans="8:12" x14ac:dyDescent="0.2">
      <c r="H549" s="52"/>
      <c r="I549" s="52"/>
      <c r="J549" s="52"/>
      <c r="K549" s="52"/>
      <c r="L549" s="52"/>
    </row>
    <row r="550" spans="8:12" x14ac:dyDescent="0.2">
      <c r="H550" s="52"/>
      <c r="I550" s="52"/>
      <c r="J550" s="52"/>
      <c r="K550" s="52"/>
      <c r="L550" s="52"/>
    </row>
    <row r="551" spans="8:12" x14ac:dyDescent="0.2">
      <c r="H551" s="52"/>
      <c r="I551" s="52"/>
      <c r="J551" s="52"/>
      <c r="K551" s="52"/>
      <c r="L551" s="52"/>
    </row>
    <row r="552" spans="8:12" x14ac:dyDescent="0.2">
      <c r="H552" s="52"/>
      <c r="I552" s="52"/>
      <c r="J552" s="52"/>
      <c r="K552" s="52"/>
      <c r="L552" s="52"/>
    </row>
    <row r="553" spans="8:12" x14ac:dyDescent="0.2">
      <c r="H553" s="52"/>
      <c r="I553" s="52"/>
      <c r="J553" s="52"/>
      <c r="K553" s="52"/>
      <c r="L553" s="52"/>
    </row>
    <row r="554" spans="8:12" x14ac:dyDescent="0.2">
      <c r="H554" s="52"/>
      <c r="I554" s="52"/>
      <c r="J554" s="52"/>
      <c r="K554" s="52"/>
      <c r="L554" s="52"/>
    </row>
    <row r="555" spans="8:12" x14ac:dyDescent="0.2">
      <c r="H555" s="52"/>
      <c r="I555" s="52"/>
      <c r="J555" s="52"/>
      <c r="K555" s="52"/>
      <c r="L555" s="52"/>
    </row>
    <row r="556" spans="8:12" x14ac:dyDescent="0.2">
      <c r="H556" s="52"/>
      <c r="I556" s="52"/>
      <c r="J556" s="52"/>
      <c r="K556" s="52"/>
      <c r="L556" s="52"/>
    </row>
    <row r="557" spans="8:12" x14ac:dyDescent="0.2">
      <c r="H557" s="52"/>
      <c r="I557" s="52"/>
      <c r="J557" s="52"/>
      <c r="K557" s="52"/>
      <c r="L557" s="52"/>
    </row>
    <row r="558" spans="8:12" x14ac:dyDescent="0.2">
      <c r="H558" s="52"/>
      <c r="I558" s="52"/>
      <c r="J558" s="52"/>
      <c r="K558" s="52"/>
      <c r="L558" s="52"/>
    </row>
    <row r="559" spans="8:12" x14ac:dyDescent="0.2">
      <c r="H559" s="52"/>
      <c r="I559" s="52"/>
      <c r="J559" s="52"/>
      <c r="K559" s="52"/>
      <c r="L559" s="52"/>
    </row>
    <row r="560" spans="8:12" x14ac:dyDescent="0.2">
      <c r="H560" s="52"/>
      <c r="I560" s="52"/>
      <c r="J560" s="52"/>
      <c r="K560" s="52"/>
      <c r="L560" s="52"/>
    </row>
    <row r="561" spans="8:12" x14ac:dyDescent="0.2">
      <c r="H561" s="52"/>
      <c r="I561" s="52"/>
      <c r="J561" s="52"/>
      <c r="K561" s="52"/>
      <c r="L561" s="52"/>
    </row>
    <row r="562" spans="8:12" x14ac:dyDescent="0.2">
      <c r="H562" s="52"/>
      <c r="I562" s="52"/>
      <c r="J562" s="52"/>
      <c r="K562" s="52"/>
      <c r="L562" s="52"/>
    </row>
    <row r="563" spans="8:12" x14ac:dyDescent="0.2">
      <c r="H563" s="52"/>
      <c r="I563" s="52"/>
      <c r="J563" s="52"/>
      <c r="K563" s="52"/>
      <c r="L563" s="52"/>
    </row>
    <row r="564" spans="8:12" x14ac:dyDescent="0.2">
      <c r="H564" s="52"/>
      <c r="I564" s="52"/>
      <c r="J564" s="52"/>
      <c r="K564" s="52"/>
      <c r="L564" s="52"/>
    </row>
    <row r="565" spans="8:12" x14ac:dyDescent="0.2">
      <c r="H565" s="52"/>
      <c r="I565" s="52"/>
      <c r="J565" s="52"/>
      <c r="K565" s="52"/>
      <c r="L565" s="52"/>
    </row>
    <row r="566" spans="8:12" x14ac:dyDescent="0.2">
      <c r="H566" s="52"/>
      <c r="I566" s="52"/>
      <c r="J566" s="52"/>
      <c r="K566" s="52"/>
      <c r="L566" s="52"/>
    </row>
    <row r="567" spans="8:12" x14ac:dyDescent="0.2">
      <c r="H567" s="52"/>
      <c r="I567" s="52"/>
      <c r="J567" s="52"/>
      <c r="K567" s="52"/>
      <c r="L567" s="52"/>
    </row>
    <row r="568" spans="8:12" x14ac:dyDescent="0.2">
      <c r="H568" s="52"/>
      <c r="I568" s="52"/>
      <c r="J568" s="52"/>
      <c r="K568" s="52"/>
      <c r="L568" s="52"/>
    </row>
    <row r="569" spans="8:12" x14ac:dyDescent="0.2">
      <c r="H569" s="52"/>
      <c r="I569" s="52"/>
      <c r="J569" s="52"/>
      <c r="K569" s="52"/>
      <c r="L569" s="52"/>
    </row>
    <row r="570" spans="8:12" x14ac:dyDescent="0.2">
      <c r="H570" s="52"/>
      <c r="I570" s="52"/>
      <c r="J570" s="52"/>
      <c r="K570" s="52"/>
      <c r="L570" s="52"/>
    </row>
    <row r="571" spans="8:12" x14ac:dyDescent="0.2">
      <c r="H571" s="52"/>
      <c r="I571" s="52"/>
      <c r="J571" s="52"/>
      <c r="K571" s="52"/>
      <c r="L571" s="52"/>
    </row>
    <row r="572" spans="8:12" x14ac:dyDescent="0.2">
      <c r="H572" s="52"/>
      <c r="I572" s="52"/>
      <c r="J572" s="52"/>
      <c r="K572" s="52"/>
      <c r="L572" s="52"/>
    </row>
    <row r="573" spans="8:12" x14ac:dyDescent="0.2">
      <c r="H573" s="52"/>
      <c r="I573" s="52"/>
      <c r="J573" s="52"/>
      <c r="K573" s="52"/>
      <c r="L573" s="52"/>
    </row>
    <row r="574" spans="8:12" x14ac:dyDescent="0.2">
      <c r="H574" s="52"/>
      <c r="I574" s="52"/>
      <c r="J574" s="52"/>
      <c r="K574" s="52"/>
      <c r="L574" s="52"/>
    </row>
    <row r="575" spans="8:12" x14ac:dyDescent="0.2">
      <c r="H575" s="52"/>
      <c r="I575" s="52"/>
      <c r="J575" s="52"/>
      <c r="K575" s="52"/>
      <c r="L575" s="52"/>
    </row>
    <row r="576" spans="8:12" x14ac:dyDescent="0.2">
      <c r="H576" s="52"/>
      <c r="I576" s="52"/>
      <c r="J576" s="52"/>
      <c r="K576" s="52"/>
      <c r="L576" s="52"/>
    </row>
    <row r="577" spans="8:12" x14ac:dyDescent="0.2">
      <c r="H577" s="52"/>
      <c r="I577" s="52"/>
      <c r="J577" s="52"/>
      <c r="K577" s="52"/>
      <c r="L577" s="52"/>
    </row>
    <row r="578" spans="8:12" x14ac:dyDescent="0.2">
      <c r="H578" s="52"/>
      <c r="I578" s="52"/>
      <c r="J578" s="52"/>
      <c r="K578" s="52"/>
      <c r="L578" s="52"/>
    </row>
    <row r="579" spans="8:12" x14ac:dyDescent="0.2">
      <c r="H579" s="52"/>
      <c r="I579" s="52"/>
      <c r="J579" s="52"/>
      <c r="K579" s="52"/>
      <c r="L579" s="52"/>
    </row>
    <row r="580" spans="8:12" x14ac:dyDescent="0.2">
      <c r="H580" s="52"/>
      <c r="I580" s="52"/>
      <c r="J580" s="52"/>
      <c r="K580" s="52"/>
      <c r="L580" s="52"/>
    </row>
    <row r="581" spans="8:12" x14ac:dyDescent="0.2">
      <c r="H581" s="52"/>
      <c r="I581" s="52"/>
      <c r="J581" s="52"/>
      <c r="K581" s="52"/>
      <c r="L581" s="52"/>
    </row>
    <row r="582" spans="8:12" x14ac:dyDescent="0.2">
      <c r="H582" s="52"/>
      <c r="I582" s="52"/>
      <c r="J582" s="52"/>
      <c r="K582" s="52"/>
      <c r="L582" s="52"/>
    </row>
    <row r="583" spans="8:12" x14ac:dyDescent="0.2">
      <c r="H583" s="52"/>
      <c r="I583" s="52"/>
      <c r="J583" s="52"/>
      <c r="K583" s="52"/>
      <c r="L583" s="52"/>
    </row>
    <row r="584" spans="8:12" x14ac:dyDescent="0.2">
      <c r="H584" s="52"/>
      <c r="I584" s="52"/>
      <c r="J584" s="52"/>
      <c r="K584" s="52"/>
      <c r="L584" s="52"/>
    </row>
    <row r="585" spans="8:12" x14ac:dyDescent="0.2">
      <c r="H585" s="52"/>
      <c r="I585" s="52"/>
      <c r="J585" s="52"/>
      <c r="K585" s="52"/>
      <c r="L585" s="52"/>
    </row>
    <row r="586" spans="8:12" x14ac:dyDescent="0.2">
      <c r="H586" s="52"/>
      <c r="I586" s="52"/>
      <c r="J586" s="52"/>
      <c r="K586" s="52"/>
      <c r="L586" s="52"/>
    </row>
    <row r="587" spans="8:12" x14ac:dyDescent="0.2">
      <c r="H587" s="52"/>
      <c r="I587" s="52"/>
      <c r="J587" s="52"/>
      <c r="K587" s="52"/>
      <c r="L587" s="52"/>
    </row>
    <row r="588" spans="8:12" x14ac:dyDescent="0.2">
      <c r="H588" s="52"/>
      <c r="I588" s="52"/>
      <c r="J588" s="52"/>
      <c r="K588" s="52"/>
      <c r="L588" s="52"/>
    </row>
    <row r="589" spans="8:12" x14ac:dyDescent="0.2">
      <c r="H589" s="52"/>
      <c r="I589" s="52"/>
      <c r="J589" s="52"/>
      <c r="K589" s="52"/>
      <c r="L589" s="52"/>
    </row>
    <row r="590" spans="8:12" x14ac:dyDescent="0.2">
      <c r="H590" s="52"/>
      <c r="I590" s="52"/>
      <c r="J590" s="52"/>
      <c r="K590" s="52"/>
      <c r="L590" s="52"/>
    </row>
    <row r="591" spans="8:12" x14ac:dyDescent="0.2">
      <c r="H591" s="52"/>
      <c r="I591" s="52"/>
      <c r="J591" s="52"/>
      <c r="K591" s="52"/>
      <c r="L591" s="52"/>
    </row>
    <row r="592" spans="8:12" x14ac:dyDescent="0.2">
      <c r="H592" s="52"/>
      <c r="I592" s="52"/>
      <c r="J592" s="52"/>
      <c r="K592" s="52"/>
      <c r="L592" s="52"/>
    </row>
    <row r="593" spans="8:12" x14ac:dyDescent="0.2">
      <c r="H593" s="52"/>
      <c r="I593" s="52"/>
      <c r="J593" s="52"/>
      <c r="K593" s="52"/>
      <c r="L593" s="52"/>
    </row>
    <row r="594" spans="8:12" x14ac:dyDescent="0.2">
      <c r="H594" s="52"/>
      <c r="I594" s="52"/>
      <c r="J594" s="52"/>
      <c r="K594" s="52"/>
      <c r="L594" s="52"/>
    </row>
    <row r="595" spans="8:12" x14ac:dyDescent="0.2">
      <c r="H595" s="52"/>
      <c r="I595" s="52"/>
      <c r="J595" s="52"/>
      <c r="K595" s="52"/>
      <c r="L595" s="52"/>
    </row>
    <row r="596" spans="8:12" x14ac:dyDescent="0.2">
      <c r="H596" s="52"/>
      <c r="I596" s="52"/>
      <c r="J596" s="52"/>
      <c r="K596" s="52"/>
      <c r="L596" s="52"/>
    </row>
    <row r="597" spans="8:12" x14ac:dyDescent="0.2">
      <c r="H597" s="52"/>
      <c r="I597" s="52"/>
      <c r="J597" s="52"/>
      <c r="K597" s="52"/>
      <c r="L597" s="52"/>
    </row>
    <row r="598" spans="8:12" x14ac:dyDescent="0.2">
      <c r="H598" s="52"/>
      <c r="I598" s="52"/>
      <c r="J598" s="52"/>
      <c r="K598" s="52"/>
      <c r="L598" s="52"/>
    </row>
    <row r="599" spans="8:12" x14ac:dyDescent="0.2">
      <c r="H599" s="52"/>
      <c r="I599" s="52"/>
      <c r="J599" s="52"/>
      <c r="K599" s="52"/>
      <c r="L599" s="52"/>
    </row>
    <row r="600" spans="8:12" x14ac:dyDescent="0.2">
      <c r="H600" s="52"/>
      <c r="I600" s="52"/>
      <c r="J600" s="52"/>
      <c r="K600" s="52"/>
      <c r="L600" s="52"/>
    </row>
    <row r="601" spans="8:12" x14ac:dyDescent="0.2">
      <c r="H601" s="52"/>
      <c r="I601" s="52"/>
      <c r="J601" s="52"/>
      <c r="K601" s="52"/>
      <c r="L601" s="52"/>
    </row>
    <row r="602" spans="8:12" x14ac:dyDescent="0.2">
      <c r="H602" s="52"/>
      <c r="I602" s="52"/>
      <c r="J602" s="52"/>
      <c r="K602" s="52"/>
      <c r="L602" s="52"/>
    </row>
    <row r="603" spans="8:12" x14ac:dyDescent="0.2">
      <c r="H603" s="52"/>
      <c r="I603" s="52"/>
      <c r="J603" s="52"/>
      <c r="K603" s="52"/>
      <c r="L603" s="52"/>
    </row>
    <row r="604" spans="8:12" x14ac:dyDescent="0.2">
      <c r="H604" s="52"/>
      <c r="I604" s="52"/>
      <c r="J604" s="52"/>
      <c r="K604" s="52"/>
      <c r="L604" s="52"/>
    </row>
    <row r="605" spans="8:12" x14ac:dyDescent="0.2">
      <c r="H605" s="52"/>
      <c r="I605" s="52"/>
      <c r="J605" s="52"/>
      <c r="K605" s="52"/>
      <c r="L605" s="52"/>
    </row>
    <row r="606" spans="8:12" x14ac:dyDescent="0.2">
      <c r="H606" s="52"/>
      <c r="I606" s="52"/>
      <c r="J606" s="52"/>
      <c r="K606" s="52"/>
      <c r="L606" s="52"/>
    </row>
    <row r="607" spans="8:12" x14ac:dyDescent="0.2">
      <c r="H607" s="52"/>
      <c r="I607" s="52"/>
      <c r="J607" s="52"/>
      <c r="K607" s="52"/>
      <c r="L607" s="52"/>
    </row>
    <row r="608" spans="8:12" x14ac:dyDescent="0.2">
      <c r="H608" s="52"/>
      <c r="I608" s="52"/>
      <c r="J608" s="52"/>
      <c r="K608" s="52"/>
      <c r="L608" s="52"/>
    </row>
    <row r="609" spans="8:12" x14ac:dyDescent="0.2">
      <c r="H609" s="52"/>
      <c r="I609" s="52"/>
      <c r="J609" s="52"/>
      <c r="K609" s="52"/>
      <c r="L609" s="52"/>
    </row>
    <row r="610" spans="8:12" x14ac:dyDescent="0.2">
      <c r="H610" s="52"/>
      <c r="I610" s="52"/>
      <c r="J610" s="52"/>
      <c r="K610" s="52"/>
      <c r="L610" s="52"/>
    </row>
    <row r="611" spans="8:12" x14ac:dyDescent="0.2">
      <c r="H611" s="52"/>
      <c r="I611" s="52"/>
      <c r="J611" s="52"/>
      <c r="K611" s="52"/>
      <c r="L611" s="52"/>
    </row>
    <row r="612" spans="8:12" x14ac:dyDescent="0.2">
      <c r="H612" s="52"/>
      <c r="I612" s="52"/>
      <c r="J612" s="52"/>
      <c r="K612" s="52"/>
      <c r="L612" s="52"/>
    </row>
    <row r="613" spans="8:12" x14ac:dyDescent="0.2">
      <c r="H613" s="52"/>
      <c r="I613" s="52"/>
      <c r="J613" s="52"/>
      <c r="K613" s="52"/>
      <c r="L613" s="52"/>
    </row>
    <row r="614" spans="8:12" x14ac:dyDescent="0.2">
      <c r="H614" s="52"/>
      <c r="I614" s="52"/>
      <c r="J614" s="52"/>
      <c r="K614" s="52"/>
      <c r="L614" s="52"/>
    </row>
    <row r="615" spans="8:12" x14ac:dyDescent="0.2">
      <c r="H615" s="52"/>
      <c r="I615" s="52"/>
      <c r="J615" s="52"/>
      <c r="K615" s="52"/>
      <c r="L615" s="52"/>
    </row>
    <row r="616" spans="8:12" x14ac:dyDescent="0.2">
      <c r="H616" s="52"/>
      <c r="I616" s="52"/>
      <c r="J616" s="52"/>
      <c r="K616" s="52"/>
      <c r="L616" s="52"/>
    </row>
    <row r="617" spans="8:12" x14ac:dyDescent="0.2">
      <c r="H617" s="52"/>
      <c r="I617" s="52"/>
      <c r="J617" s="52"/>
      <c r="K617" s="52"/>
      <c r="L617" s="52"/>
    </row>
    <row r="618" spans="8:12" x14ac:dyDescent="0.2">
      <c r="H618" s="52"/>
      <c r="I618" s="52"/>
      <c r="J618" s="52"/>
      <c r="K618" s="52"/>
      <c r="L618" s="52"/>
    </row>
    <row r="619" spans="8:12" x14ac:dyDescent="0.2">
      <c r="H619" s="52"/>
      <c r="I619" s="52"/>
      <c r="J619" s="52"/>
      <c r="K619" s="52"/>
      <c r="L619" s="52"/>
    </row>
    <row r="620" spans="8:12" x14ac:dyDescent="0.2">
      <c r="H620" s="52"/>
      <c r="I620" s="52"/>
      <c r="J620" s="52"/>
      <c r="K620" s="52"/>
      <c r="L620" s="52"/>
    </row>
    <row r="621" spans="8:12" x14ac:dyDescent="0.2">
      <c r="H621" s="52"/>
      <c r="I621" s="52"/>
      <c r="J621" s="52"/>
      <c r="K621" s="52"/>
      <c r="L621" s="52"/>
    </row>
    <row r="622" spans="8:12" x14ac:dyDescent="0.2">
      <c r="H622" s="52"/>
      <c r="I622" s="52"/>
      <c r="J622" s="52"/>
      <c r="K622" s="52"/>
      <c r="L622" s="52"/>
    </row>
    <row r="623" spans="8:12" x14ac:dyDescent="0.2">
      <c r="H623" s="52"/>
      <c r="I623" s="52"/>
      <c r="J623" s="52"/>
      <c r="K623" s="52"/>
      <c r="L623" s="52"/>
    </row>
    <row r="624" spans="8:12" x14ac:dyDescent="0.2">
      <c r="H624" s="52"/>
      <c r="I624" s="52"/>
      <c r="J624" s="52"/>
      <c r="K624" s="52"/>
      <c r="L624" s="52"/>
    </row>
    <row r="625" spans="8:12" x14ac:dyDescent="0.2">
      <c r="H625" s="52"/>
      <c r="I625" s="52"/>
      <c r="J625" s="52"/>
      <c r="K625" s="52"/>
      <c r="L625" s="52"/>
    </row>
    <row r="626" spans="8:12" x14ac:dyDescent="0.2">
      <c r="H626" s="52"/>
      <c r="I626" s="52"/>
      <c r="J626" s="52"/>
      <c r="K626" s="52"/>
      <c r="L626" s="52"/>
    </row>
    <row r="627" spans="8:12" x14ac:dyDescent="0.2">
      <c r="H627" s="52"/>
      <c r="I627" s="52"/>
      <c r="J627" s="52"/>
      <c r="K627" s="52"/>
      <c r="L627" s="52"/>
    </row>
    <row r="628" spans="8:12" x14ac:dyDescent="0.2">
      <c r="H628" s="52"/>
      <c r="I628" s="52"/>
      <c r="J628" s="52"/>
      <c r="K628" s="52"/>
      <c r="L628" s="52"/>
    </row>
    <row r="629" spans="8:12" x14ac:dyDescent="0.2">
      <c r="H629" s="52"/>
      <c r="I629" s="52"/>
      <c r="J629" s="52"/>
      <c r="K629" s="52"/>
      <c r="L629" s="52"/>
    </row>
    <row r="630" spans="8:12" x14ac:dyDescent="0.2">
      <c r="H630" s="52"/>
      <c r="I630" s="52"/>
      <c r="J630" s="52"/>
      <c r="K630" s="52"/>
      <c r="L630" s="52"/>
    </row>
    <row r="631" spans="8:12" x14ac:dyDescent="0.2">
      <c r="H631" s="52"/>
      <c r="I631" s="52"/>
      <c r="J631" s="52"/>
      <c r="K631" s="52"/>
      <c r="L631" s="52"/>
    </row>
    <row r="632" spans="8:12" x14ac:dyDescent="0.2">
      <c r="H632" s="52"/>
      <c r="I632" s="52"/>
      <c r="J632" s="52"/>
      <c r="K632" s="52"/>
      <c r="L632" s="52"/>
    </row>
    <row r="633" spans="8:12" x14ac:dyDescent="0.2">
      <c r="H633" s="52"/>
      <c r="I633" s="52"/>
      <c r="J633" s="52"/>
      <c r="K633" s="52"/>
      <c r="L633" s="52"/>
    </row>
    <row r="634" spans="8:12" x14ac:dyDescent="0.2">
      <c r="H634" s="52"/>
      <c r="I634" s="52"/>
      <c r="J634" s="52"/>
      <c r="K634" s="52"/>
      <c r="L634" s="52"/>
    </row>
    <row r="635" spans="8:12" x14ac:dyDescent="0.2">
      <c r="H635" s="52"/>
      <c r="I635" s="52"/>
      <c r="J635" s="52"/>
      <c r="K635" s="52"/>
      <c r="L635" s="52"/>
    </row>
    <row r="636" spans="8:12" x14ac:dyDescent="0.2">
      <c r="H636" s="52"/>
      <c r="I636" s="52"/>
      <c r="J636" s="52"/>
      <c r="K636" s="52"/>
      <c r="L636" s="52"/>
    </row>
    <row r="637" spans="8:12" x14ac:dyDescent="0.2">
      <c r="H637" s="52"/>
      <c r="I637" s="52"/>
      <c r="J637" s="52"/>
      <c r="K637" s="52"/>
      <c r="L637" s="52"/>
    </row>
    <row r="638" spans="8:12" x14ac:dyDescent="0.2">
      <c r="H638" s="52"/>
      <c r="I638" s="52"/>
      <c r="J638" s="52"/>
      <c r="K638" s="52"/>
      <c r="L638" s="52"/>
    </row>
    <row r="639" spans="8:12" x14ac:dyDescent="0.2">
      <c r="H639" s="52"/>
      <c r="I639" s="52"/>
      <c r="J639" s="52"/>
      <c r="K639" s="52"/>
      <c r="L639" s="52"/>
    </row>
    <row r="640" spans="8:12" x14ac:dyDescent="0.2">
      <c r="H640" s="52"/>
      <c r="I640" s="52"/>
      <c r="J640" s="52"/>
      <c r="K640" s="52"/>
      <c r="L640" s="52"/>
    </row>
    <row r="641" spans="8:12" x14ac:dyDescent="0.2">
      <c r="H641" s="52"/>
      <c r="I641" s="52"/>
      <c r="J641" s="52"/>
      <c r="K641" s="52"/>
      <c r="L641" s="52"/>
    </row>
    <row r="642" spans="8:12" x14ac:dyDescent="0.2">
      <c r="H642" s="52"/>
      <c r="I642" s="52"/>
      <c r="J642" s="52"/>
      <c r="K642" s="52"/>
      <c r="L642" s="52"/>
    </row>
    <row r="643" spans="8:12" x14ac:dyDescent="0.2">
      <c r="H643" s="52"/>
      <c r="I643" s="52"/>
      <c r="J643" s="52"/>
      <c r="K643" s="52"/>
      <c r="L643" s="52"/>
    </row>
    <row r="644" spans="8:12" x14ac:dyDescent="0.2">
      <c r="H644" s="52"/>
      <c r="I644" s="52"/>
      <c r="J644" s="52"/>
      <c r="K644" s="52"/>
      <c r="L644" s="52"/>
    </row>
    <row r="645" spans="8:12" x14ac:dyDescent="0.2">
      <c r="H645" s="52"/>
      <c r="I645" s="52"/>
      <c r="J645" s="52"/>
      <c r="K645" s="52"/>
      <c r="L645" s="52"/>
    </row>
    <row r="646" spans="8:12" x14ac:dyDescent="0.2">
      <c r="H646" s="52"/>
      <c r="I646" s="52"/>
      <c r="J646" s="52"/>
      <c r="K646" s="52"/>
      <c r="L646" s="52"/>
    </row>
    <row r="647" spans="8:12" x14ac:dyDescent="0.2">
      <c r="H647" s="52"/>
      <c r="I647" s="52"/>
      <c r="J647" s="52"/>
      <c r="K647" s="52"/>
      <c r="L647" s="52"/>
    </row>
    <row r="648" spans="8:12" x14ac:dyDescent="0.2">
      <c r="H648" s="52"/>
      <c r="I648" s="52"/>
      <c r="J648" s="52"/>
      <c r="K648" s="52"/>
      <c r="L648" s="52"/>
    </row>
    <row r="649" spans="8:12" x14ac:dyDescent="0.2">
      <c r="H649" s="52"/>
      <c r="I649" s="52"/>
      <c r="J649" s="52"/>
      <c r="K649" s="52"/>
      <c r="L649" s="52"/>
    </row>
    <row r="650" spans="8:12" x14ac:dyDescent="0.2">
      <c r="H650" s="52"/>
      <c r="I650" s="52"/>
      <c r="J650" s="52"/>
      <c r="K650" s="52"/>
      <c r="L650" s="52"/>
    </row>
    <row r="651" spans="8:12" x14ac:dyDescent="0.2">
      <c r="H651" s="52"/>
      <c r="I651" s="52"/>
      <c r="J651" s="52"/>
      <c r="K651" s="52"/>
      <c r="L651" s="52"/>
    </row>
    <row r="652" spans="8:12" x14ac:dyDescent="0.2">
      <c r="H652" s="52"/>
      <c r="I652" s="52"/>
      <c r="J652" s="52"/>
      <c r="K652" s="52"/>
      <c r="L652" s="52"/>
    </row>
    <row r="653" spans="8:12" x14ac:dyDescent="0.2">
      <c r="H653" s="52"/>
      <c r="I653" s="52"/>
      <c r="J653" s="52"/>
      <c r="K653" s="52"/>
      <c r="L653" s="52"/>
    </row>
    <row r="654" spans="8:12" x14ac:dyDescent="0.2">
      <c r="H654" s="52"/>
      <c r="I654" s="52"/>
      <c r="J654" s="52"/>
      <c r="K654" s="52"/>
      <c r="L654" s="52"/>
    </row>
    <row r="655" spans="8:12" x14ac:dyDescent="0.2">
      <c r="H655" s="52"/>
      <c r="I655" s="52"/>
      <c r="J655" s="52"/>
      <c r="K655" s="52"/>
      <c r="L655" s="52"/>
    </row>
    <row r="656" spans="8:12" x14ac:dyDescent="0.2">
      <c r="H656" s="52"/>
      <c r="I656" s="52"/>
      <c r="J656" s="52"/>
      <c r="K656" s="52"/>
      <c r="L656" s="52"/>
    </row>
    <row r="657" spans="8:12" x14ac:dyDescent="0.2">
      <c r="H657" s="52"/>
      <c r="I657" s="52"/>
      <c r="J657" s="52"/>
      <c r="K657" s="52"/>
      <c r="L657" s="52"/>
    </row>
    <row r="658" spans="8:12" x14ac:dyDescent="0.2">
      <c r="H658" s="52"/>
      <c r="I658" s="52"/>
      <c r="J658" s="52"/>
      <c r="K658" s="52"/>
      <c r="L658" s="52"/>
    </row>
    <row r="659" spans="8:12" x14ac:dyDescent="0.2">
      <c r="H659" s="52"/>
      <c r="I659" s="52"/>
      <c r="J659" s="52"/>
      <c r="K659" s="52"/>
      <c r="L659" s="52"/>
    </row>
    <row r="660" spans="8:12" x14ac:dyDescent="0.2">
      <c r="H660" s="52"/>
      <c r="I660" s="52"/>
      <c r="J660" s="52"/>
      <c r="K660" s="52"/>
      <c r="L660" s="52"/>
    </row>
    <row r="661" spans="8:12" x14ac:dyDescent="0.2">
      <c r="H661" s="52"/>
      <c r="I661" s="52"/>
      <c r="J661" s="52"/>
      <c r="K661" s="52"/>
      <c r="L661" s="52"/>
    </row>
    <row r="662" spans="8:12" x14ac:dyDescent="0.2">
      <c r="H662" s="52"/>
      <c r="I662" s="52"/>
      <c r="J662" s="52"/>
      <c r="K662" s="52"/>
      <c r="L662" s="52"/>
    </row>
    <row r="663" spans="8:12" x14ac:dyDescent="0.2">
      <c r="H663" s="52"/>
      <c r="I663" s="52"/>
      <c r="J663" s="52"/>
      <c r="K663" s="52"/>
      <c r="L663" s="52"/>
    </row>
    <row r="664" spans="8:12" x14ac:dyDescent="0.2">
      <c r="H664" s="52"/>
      <c r="I664" s="52"/>
      <c r="J664" s="52"/>
      <c r="K664" s="52"/>
      <c r="L664" s="52"/>
    </row>
    <row r="665" spans="8:12" x14ac:dyDescent="0.2">
      <c r="H665" s="52"/>
      <c r="I665" s="52"/>
      <c r="J665" s="52"/>
      <c r="K665" s="52"/>
      <c r="L665" s="52"/>
    </row>
    <row r="666" spans="8:12" x14ac:dyDescent="0.2">
      <c r="H666" s="52"/>
      <c r="I666" s="52"/>
      <c r="J666" s="52"/>
      <c r="K666" s="52"/>
      <c r="L666" s="52"/>
    </row>
    <row r="667" spans="8:12" x14ac:dyDescent="0.2">
      <c r="H667" s="52"/>
      <c r="I667" s="52"/>
      <c r="J667" s="52"/>
      <c r="K667" s="52"/>
      <c r="L667" s="52"/>
    </row>
    <row r="668" spans="8:12" x14ac:dyDescent="0.2">
      <c r="H668" s="52"/>
      <c r="I668" s="52"/>
      <c r="J668" s="52"/>
      <c r="K668" s="52"/>
      <c r="L668" s="52"/>
    </row>
    <row r="669" spans="8:12" x14ac:dyDescent="0.2">
      <c r="H669" s="52"/>
      <c r="I669" s="52"/>
      <c r="J669" s="52"/>
      <c r="K669" s="52"/>
      <c r="L669" s="52"/>
    </row>
    <row r="670" spans="8:12" x14ac:dyDescent="0.2">
      <c r="H670" s="52"/>
      <c r="I670" s="52"/>
      <c r="J670" s="52"/>
      <c r="K670" s="52"/>
      <c r="L670" s="52"/>
    </row>
    <row r="671" spans="8:12" x14ac:dyDescent="0.2">
      <c r="H671" s="52"/>
      <c r="I671" s="52"/>
      <c r="J671" s="52"/>
      <c r="K671" s="52"/>
      <c r="L671" s="52"/>
    </row>
    <row r="672" spans="8:12" x14ac:dyDescent="0.2">
      <c r="H672" s="52"/>
      <c r="I672" s="52"/>
      <c r="J672" s="52"/>
      <c r="K672" s="52"/>
      <c r="L672" s="52"/>
    </row>
    <row r="673" spans="8:12" x14ac:dyDescent="0.2">
      <c r="H673" s="52"/>
      <c r="I673" s="52"/>
      <c r="J673" s="52"/>
      <c r="K673" s="52"/>
      <c r="L673" s="52"/>
    </row>
    <row r="674" spans="8:12" x14ac:dyDescent="0.2">
      <c r="H674" s="52"/>
      <c r="I674" s="52"/>
      <c r="J674" s="52"/>
      <c r="K674" s="52"/>
      <c r="L674" s="52"/>
    </row>
    <row r="675" spans="8:12" x14ac:dyDescent="0.2">
      <c r="H675" s="52"/>
      <c r="I675" s="52"/>
      <c r="J675" s="52"/>
      <c r="K675" s="52"/>
      <c r="L675" s="52"/>
    </row>
    <row r="676" spans="8:12" x14ac:dyDescent="0.2">
      <c r="H676" s="52"/>
      <c r="I676" s="52"/>
      <c r="J676" s="52"/>
      <c r="K676" s="52"/>
      <c r="L676" s="52"/>
    </row>
    <row r="677" spans="8:12" x14ac:dyDescent="0.2">
      <c r="H677" s="52"/>
      <c r="I677" s="52"/>
      <c r="J677" s="52"/>
      <c r="K677" s="52"/>
      <c r="L677" s="52"/>
    </row>
    <row r="678" spans="8:12" x14ac:dyDescent="0.2">
      <c r="H678" s="52"/>
      <c r="I678" s="52"/>
      <c r="J678" s="52"/>
      <c r="K678" s="52"/>
      <c r="L678" s="52"/>
    </row>
    <row r="679" spans="8:12" x14ac:dyDescent="0.2">
      <c r="H679" s="52"/>
      <c r="I679" s="52"/>
      <c r="J679" s="52"/>
      <c r="K679" s="52"/>
      <c r="L679" s="52"/>
    </row>
    <row r="680" spans="8:12" x14ac:dyDescent="0.2">
      <c r="H680" s="52"/>
      <c r="I680" s="52"/>
      <c r="J680" s="52"/>
      <c r="K680" s="52"/>
      <c r="L680" s="52"/>
    </row>
    <row r="681" spans="8:12" x14ac:dyDescent="0.2">
      <c r="H681" s="52"/>
      <c r="I681" s="52"/>
      <c r="J681" s="52"/>
      <c r="K681" s="52"/>
      <c r="L681" s="52"/>
    </row>
    <row r="682" spans="8:12" x14ac:dyDescent="0.2">
      <c r="H682" s="52"/>
      <c r="I682" s="52"/>
      <c r="J682" s="52"/>
      <c r="K682" s="52"/>
      <c r="L682" s="52"/>
    </row>
    <row r="683" spans="8:12" x14ac:dyDescent="0.2">
      <c r="H683" s="52"/>
      <c r="I683" s="52"/>
      <c r="J683" s="52"/>
      <c r="K683" s="52"/>
      <c r="L683" s="52"/>
    </row>
    <row r="684" spans="8:12" x14ac:dyDescent="0.2">
      <c r="H684" s="52"/>
      <c r="I684" s="52"/>
      <c r="J684" s="52"/>
      <c r="K684" s="52"/>
      <c r="L684" s="52"/>
    </row>
    <row r="685" spans="8:12" x14ac:dyDescent="0.2">
      <c r="H685" s="52"/>
      <c r="I685" s="52"/>
      <c r="J685" s="52"/>
      <c r="K685" s="52"/>
      <c r="L685" s="52"/>
    </row>
    <row r="686" spans="8:12" x14ac:dyDescent="0.2">
      <c r="H686" s="52"/>
      <c r="I686" s="52"/>
      <c r="J686" s="52"/>
      <c r="K686" s="52"/>
      <c r="L686" s="52"/>
    </row>
    <row r="687" spans="8:12" x14ac:dyDescent="0.2">
      <c r="H687" s="52"/>
      <c r="I687" s="52"/>
      <c r="J687" s="52"/>
      <c r="K687" s="52"/>
      <c r="L687" s="52"/>
    </row>
    <row r="688" spans="8:12" x14ac:dyDescent="0.2">
      <c r="H688" s="52"/>
      <c r="I688" s="52"/>
      <c r="J688" s="52"/>
      <c r="K688" s="52"/>
      <c r="L688" s="52"/>
    </row>
    <row r="689" spans="8:12" x14ac:dyDescent="0.2">
      <c r="H689" s="52"/>
      <c r="I689" s="52"/>
      <c r="J689" s="52"/>
      <c r="K689" s="52"/>
      <c r="L689" s="52"/>
    </row>
    <row r="690" spans="8:12" x14ac:dyDescent="0.2">
      <c r="H690" s="52"/>
      <c r="I690" s="52"/>
      <c r="J690" s="52"/>
      <c r="K690" s="52"/>
      <c r="L690" s="52"/>
    </row>
    <row r="691" spans="8:12" x14ac:dyDescent="0.2">
      <c r="H691" s="52"/>
      <c r="I691" s="52"/>
      <c r="J691" s="52"/>
      <c r="K691" s="52"/>
      <c r="L691" s="52"/>
    </row>
    <row r="692" spans="8:12" x14ac:dyDescent="0.2">
      <c r="H692" s="52"/>
      <c r="I692" s="52"/>
      <c r="J692" s="52"/>
      <c r="K692" s="52"/>
      <c r="L692" s="52"/>
    </row>
    <row r="693" spans="8:12" x14ac:dyDescent="0.2">
      <c r="H693" s="52"/>
      <c r="I693" s="52"/>
      <c r="J693" s="52"/>
      <c r="K693" s="52"/>
      <c r="L693" s="52"/>
    </row>
    <row r="694" spans="8:12" x14ac:dyDescent="0.2">
      <c r="H694" s="52"/>
      <c r="I694" s="52"/>
      <c r="J694" s="52"/>
      <c r="K694" s="52"/>
      <c r="L694" s="52"/>
    </row>
    <row r="695" spans="8:12" x14ac:dyDescent="0.2">
      <c r="H695" s="52"/>
      <c r="I695" s="52"/>
      <c r="J695" s="52"/>
      <c r="K695" s="52"/>
      <c r="L695" s="52"/>
    </row>
    <row r="696" spans="8:12" x14ac:dyDescent="0.2">
      <c r="H696" s="52"/>
      <c r="I696" s="52"/>
      <c r="J696" s="52"/>
      <c r="K696" s="52"/>
      <c r="L696" s="52"/>
    </row>
    <row r="697" spans="8:12" x14ac:dyDescent="0.2">
      <c r="H697" s="52"/>
      <c r="I697" s="52"/>
      <c r="J697" s="52"/>
      <c r="K697" s="52"/>
      <c r="L697" s="52"/>
    </row>
    <row r="698" spans="8:12" x14ac:dyDescent="0.2">
      <c r="H698" s="52"/>
      <c r="I698" s="52"/>
      <c r="J698" s="52"/>
      <c r="K698" s="52"/>
      <c r="L698" s="52"/>
    </row>
    <row r="699" spans="8:12" x14ac:dyDescent="0.2">
      <c r="H699" s="52"/>
      <c r="I699" s="52"/>
      <c r="J699" s="52"/>
      <c r="K699" s="52"/>
      <c r="L699" s="52"/>
    </row>
    <row r="700" spans="8:12" x14ac:dyDescent="0.2">
      <c r="H700" s="52"/>
      <c r="I700" s="52"/>
      <c r="J700" s="52"/>
      <c r="K700" s="52"/>
      <c r="L700" s="52"/>
    </row>
    <row r="701" spans="8:12" x14ac:dyDescent="0.2">
      <c r="H701" s="52"/>
      <c r="I701" s="52"/>
      <c r="J701" s="52"/>
      <c r="K701" s="52"/>
      <c r="L701" s="52"/>
    </row>
    <row r="702" spans="8:12" x14ac:dyDescent="0.2">
      <c r="H702" s="52"/>
      <c r="I702" s="52"/>
      <c r="J702" s="52"/>
      <c r="K702" s="52"/>
      <c r="L702" s="52"/>
    </row>
    <row r="703" spans="8:12" x14ac:dyDescent="0.2">
      <c r="H703" s="52"/>
      <c r="I703" s="52"/>
      <c r="J703" s="52"/>
      <c r="K703" s="52"/>
      <c r="L703" s="52"/>
    </row>
    <row r="704" spans="8:12" x14ac:dyDescent="0.2">
      <c r="H704" s="52"/>
      <c r="I704" s="52"/>
      <c r="J704" s="52"/>
      <c r="K704" s="52"/>
      <c r="L704" s="52"/>
    </row>
    <row r="705" spans="8:12" x14ac:dyDescent="0.2">
      <c r="H705" s="52"/>
      <c r="I705" s="52"/>
      <c r="J705" s="52"/>
      <c r="K705" s="52"/>
      <c r="L705" s="52"/>
    </row>
    <row r="706" spans="8:12" x14ac:dyDescent="0.2">
      <c r="H706" s="52"/>
      <c r="I706" s="52"/>
      <c r="J706" s="52"/>
      <c r="K706" s="52"/>
      <c r="L706" s="52"/>
    </row>
    <row r="707" spans="8:12" x14ac:dyDescent="0.2">
      <c r="H707" s="52"/>
      <c r="I707" s="52"/>
      <c r="J707" s="52"/>
      <c r="K707" s="52"/>
      <c r="L707" s="52"/>
    </row>
    <row r="708" spans="8:12" x14ac:dyDescent="0.2">
      <c r="H708" s="52"/>
      <c r="I708" s="52"/>
      <c r="J708" s="52"/>
      <c r="K708" s="52"/>
      <c r="L708" s="52"/>
    </row>
    <row r="709" spans="8:12" x14ac:dyDescent="0.2">
      <c r="H709" s="52"/>
      <c r="I709" s="52"/>
      <c r="J709" s="52"/>
      <c r="K709" s="52"/>
      <c r="L709" s="52"/>
    </row>
    <row r="710" spans="8:12" x14ac:dyDescent="0.2">
      <c r="H710" s="52"/>
      <c r="I710" s="52"/>
      <c r="J710" s="52"/>
      <c r="K710" s="52"/>
      <c r="L710" s="52"/>
    </row>
    <row r="711" spans="8:12" x14ac:dyDescent="0.2">
      <c r="H711" s="52"/>
      <c r="I711" s="52"/>
      <c r="J711" s="52"/>
      <c r="K711" s="52"/>
      <c r="L711" s="52"/>
    </row>
    <row r="712" spans="8:12" x14ac:dyDescent="0.2">
      <c r="H712" s="52"/>
      <c r="I712" s="52"/>
      <c r="J712" s="52"/>
      <c r="K712" s="52"/>
      <c r="L712" s="52"/>
    </row>
    <row r="713" spans="8:12" x14ac:dyDescent="0.2">
      <c r="H713" s="52"/>
      <c r="I713" s="52"/>
      <c r="J713" s="52"/>
      <c r="K713" s="52"/>
      <c r="L713" s="52"/>
    </row>
    <row r="714" spans="8:12" x14ac:dyDescent="0.2">
      <c r="H714" s="52"/>
      <c r="I714" s="52"/>
      <c r="J714" s="52"/>
      <c r="K714" s="52"/>
      <c r="L714" s="52"/>
    </row>
    <row r="715" spans="8:12" x14ac:dyDescent="0.2">
      <c r="H715" s="52"/>
      <c r="I715" s="52"/>
      <c r="J715" s="52"/>
      <c r="K715" s="52"/>
      <c r="L715" s="52"/>
    </row>
    <row r="716" spans="8:12" x14ac:dyDescent="0.2">
      <c r="H716" s="52"/>
      <c r="I716" s="52"/>
      <c r="J716" s="52"/>
      <c r="K716" s="52"/>
      <c r="L716" s="52"/>
    </row>
    <row r="717" spans="8:12" x14ac:dyDescent="0.2">
      <c r="H717" s="52"/>
      <c r="I717" s="52"/>
      <c r="J717" s="52"/>
      <c r="K717" s="52"/>
      <c r="L717" s="52"/>
    </row>
    <row r="718" spans="8:12" x14ac:dyDescent="0.2">
      <c r="H718" s="52"/>
      <c r="I718" s="52"/>
      <c r="J718" s="52"/>
      <c r="K718" s="52"/>
      <c r="L718" s="52"/>
    </row>
    <row r="719" spans="8:12" x14ac:dyDescent="0.2">
      <c r="H719" s="52"/>
      <c r="I719" s="52"/>
      <c r="J719" s="52"/>
      <c r="K719" s="52"/>
      <c r="L719" s="52"/>
    </row>
    <row r="720" spans="8:12" x14ac:dyDescent="0.2">
      <c r="H720" s="52"/>
      <c r="I720" s="52"/>
      <c r="J720" s="52"/>
      <c r="K720" s="52"/>
      <c r="L720" s="52"/>
    </row>
    <row r="721" spans="8:12" x14ac:dyDescent="0.2">
      <c r="H721" s="52"/>
      <c r="I721" s="52"/>
      <c r="J721" s="52"/>
      <c r="K721" s="52"/>
      <c r="L721" s="52"/>
    </row>
    <row r="722" spans="8:12" x14ac:dyDescent="0.2">
      <c r="H722" s="52"/>
      <c r="I722" s="52"/>
      <c r="J722" s="52"/>
      <c r="K722" s="52"/>
      <c r="L722" s="52"/>
    </row>
    <row r="723" spans="8:12" x14ac:dyDescent="0.2">
      <c r="H723" s="52"/>
      <c r="I723" s="52"/>
      <c r="J723" s="52"/>
      <c r="K723" s="52"/>
      <c r="L723" s="52"/>
    </row>
    <row r="724" spans="8:12" x14ac:dyDescent="0.2">
      <c r="H724" s="52"/>
      <c r="I724" s="52"/>
      <c r="J724" s="52"/>
      <c r="K724" s="52"/>
      <c r="L724" s="52"/>
    </row>
    <row r="725" spans="8:12" x14ac:dyDescent="0.2">
      <c r="H725" s="52"/>
      <c r="I725" s="52"/>
      <c r="J725" s="52"/>
      <c r="K725" s="52"/>
      <c r="L725" s="52"/>
    </row>
    <row r="726" spans="8:12" x14ac:dyDescent="0.2">
      <c r="H726" s="52"/>
      <c r="I726" s="52"/>
      <c r="J726" s="52"/>
      <c r="K726" s="52"/>
      <c r="L726" s="52"/>
    </row>
    <row r="727" spans="8:12" x14ac:dyDescent="0.2">
      <c r="H727" s="52"/>
      <c r="I727" s="52"/>
      <c r="J727" s="52"/>
      <c r="K727" s="52"/>
      <c r="L727" s="52"/>
    </row>
    <row r="728" spans="8:12" x14ac:dyDescent="0.2">
      <c r="H728" s="52"/>
      <c r="I728" s="52"/>
      <c r="J728" s="52"/>
      <c r="K728" s="52"/>
      <c r="L728" s="52"/>
    </row>
    <row r="729" spans="8:12" x14ac:dyDescent="0.2">
      <c r="H729" s="52"/>
      <c r="I729" s="52"/>
      <c r="J729" s="52"/>
      <c r="K729" s="52"/>
      <c r="L729" s="52"/>
    </row>
    <row r="730" spans="8:12" x14ac:dyDescent="0.2">
      <c r="H730" s="52"/>
      <c r="I730" s="52"/>
      <c r="J730" s="52"/>
      <c r="K730" s="52"/>
      <c r="L730" s="52"/>
    </row>
    <row r="731" spans="8:12" x14ac:dyDescent="0.2">
      <c r="H731" s="52"/>
      <c r="I731" s="52"/>
      <c r="J731" s="52"/>
      <c r="K731" s="52"/>
      <c r="L731" s="52"/>
    </row>
    <row r="732" spans="8:12" x14ac:dyDescent="0.2">
      <c r="H732" s="52"/>
      <c r="I732" s="52"/>
      <c r="J732" s="52"/>
      <c r="K732" s="52"/>
      <c r="L732" s="52"/>
    </row>
    <row r="733" spans="8:12" x14ac:dyDescent="0.2">
      <c r="H733" s="52"/>
      <c r="I733" s="52"/>
      <c r="J733" s="52"/>
      <c r="K733" s="52"/>
      <c r="L733" s="52"/>
    </row>
    <row r="734" spans="8:12" x14ac:dyDescent="0.2">
      <c r="H734" s="52"/>
      <c r="I734" s="52"/>
      <c r="J734" s="52"/>
      <c r="K734" s="52"/>
      <c r="L734" s="52"/>
    </row>
    <row r="735" spans="8:12" x14ac:dyDescent="0.2">
      <c r="H735" s="52"/>
      <c r="I735" s="52"/>
      <c r="J735" s="52"/>
      <c r="K735" s="52"/>
      <c r="L735" s="52"/>
    </row>
    <row r="736" spans="8:12" x14ac:dyDescent="0.2">
      <c r="H736" s="52"/>
      <c r="I736" s="52"/>
      <c r="J736" s="52"/>
      <c r="K736" s="52"/>
      <c r="L736" s="52"/>
    </row>
    <row r="737" spans="8:12" x14ac:dyDescent="0.2">
      <c r="H737" s="52"/>
      <c r="I737" s="52"/>
      <c r="J737" s="52"/>
      <c r="K737" s="52"/>
      <c r="L737" s="52"/>
    </row>
    <row r="738" spans="8:12" x14ac:dyDescent="0.2">
      <c r="H738" s="52"/>
      <c r="I738" s="52"/>
      <c r="J738" s="52"/>
      <c r="K738" s="52"/>
      <c r="L738" s="52"/>
    </row>
    <row r="739" spans="8:12" x14ac:dyDescent="0.2">
      <c r="H739" s="52"/>
      <c r="I739" s="52"/>
      <c r="J739" s="52"/>
      <c r="K739" s="52"/>
      <c r="L739" s="52"/>
    </row>
    <row r="740" spans="8:12" x14ac:dyDescent="0.2">
      <c r="H740" s="52"/>
      <c r="I740" s="52"/>
      <c r="J740" s="52"/>
      <c r="K740" s="52"/>
      <c r="L740" s="52"/>
    </row>
    <row r="741" spans="8:12" x14ac:dyDescent="0.2">
      <c r="H741" s="52"/>
      <c r="I741" s="52"/>
      <c r="J741" s="52"/>
      <c r="K741" s="52"/>
      <c r="L741" s="52"/>
    </row>
    <row r="742" spans="8:12" x14ac:dyDescent="0.2">
      <c r="H742" s="52"/>
      <c r="I742" s="52"/>
      <c r="J742" s="52"/>
      <c r="K742" s="52"/>
      <c r="L742" s="52"/>
    </row>
    <row r="743" spans="8:12" x14ac:dyDescent="0.2">
      <c r="H743" s="52"/>
      <c r="I743" s="52"/>
      <c r="J743" s="52"/>
      <c r="K743" s="52"/>
      <c r="L743" s="52"/>
    </row>
    <row r="744" spans="8:12" x14ac:dyDescent="0.2">
      <c r="H744" s="52"/>
      <c r="I744" s="52"/>
      <c r="J744" s="52"/>
      <c r="K744" s="52"/>
      <c r="L744" s="52"/>
    </row>
    <row r="745" spans="8:12" x14ac:dyDescent="0.2">
      <c r="H745" s="52"/>
      <c r="I745" s="52"/>
      <c r="J745" s="52"/>
      <c r="K745" s="52"/>
      <c r="L745" s="52"/>
    </row>
    <row r="746" spans="8:12" x14ac:dyDescent="0.2">
      <c r="H746" s="52"/>
      <c r="I746" s="52"/>
      <c r="J746" s="52"/>
      <c r="K746" s="52"/>
      <c r="L746" s="52"/>
    </row>
    <row r="747" spans="8:12" x14ac:dyDescent="0.2">
      <c r="H747" s="52"/>
      <c r="I747" s="52"/>
      <c r="J747" s="52"/>
      <c r="K747" s="52"/>
      <c r="L747" s="52"/>
    </row>
    <row r="748" spans="8:12" x14ac:dyDescent="0.2">
      <c r="H748" s="52"/>
      <c r="I748" s="52"/>
      <c r="J748" s="52"/>
      <c r="K748" s="52"/>
      <c r="L748" s="52"/>
    </row>
    <row r="749" spans="8:12" x14ac:dyDescent="0.2">
      <c r="H749" s="52"/>
      <c r="I749" s="52"/>
      <c r="J749" s="52"/>
      <c r="K749" s="52"/>
      <c r="L749" s="52"/>
    </row>
    <row r="750" spans="8:12" x14ac:dyDescent="0.2">
      <c r="H750" s="52"/>
      <c r="I750" s="52"/>
      <c r="J750" s="52"/>
      <c r="K750" s="52"/>
      <c r="L750" s="52"/>
    </row>
    <row r="751" spans="8:12" x14ac:dyDescent="0.2">
      <c r="H751" s="52"/>
      <c r="I751" s="52"/>
      <c r="J751" s="52"/>
      <c r="K751" s="52"/>
      <c r="L751" s="52"/>
    </row>
    <row r="752" spans="8:12" x14ac:dyDescent="0.2">
      <c r="H752" s="52"/>
      <c r="I752" s="52"/>
      <c r="J752" s="52"/>
      <c r="K752" s="52"/>
      <c r="L752" s="52"/>
    </row>
    <row r="753" spans="8:12" x14ac:dyDescent="0.2">
      <c r="H753" s="52"/>
      <c r="I753" s="52"/>
      <c r="J753" s="52"/>
      <c r="K753" s="52"/>
      <c r="L753" s="52"/>
    </row>
    <row r="754" spans="8:12" x14ac:dyDescent="0.2">
      <c r="H754" s="52"/>
      <c r="I754" s="52"/>
      <c r="J754" s="52"/>
      <c r="K754" s="52"/>
      <c r="L754" s="52"/>
    </row>
    <row r="755" spans="8:12" x14ac:dyDescent="0.2">
      <c r="H755" s="52"/>
      <c r="I755" s="52"/>
      <c r="J755" s="52"/>
      <c r="K755" s="52"/>
      <c r="L755" s="52"/>
    </row>
    <row r="756" spans="8:12" x14ac:dyDescent="0.2">
      <c r="H756" s="52"/>
      <c r="I756" s="52"/>
      <c r="J756" s="52"/>
      <c r="K756" s="52"/>
      <c r="L756" s="52"/>
    </row>
    <row r="757" spans="8:12" x14ac:dyDescent="0.2">
      <c r="H757" s="52"/>
      <c r="I757" s="52"/>
      <c r="J757" s="52"/>
      <c r="K757" s="52"/>
      <c r="L757" s="52"/>
    </row>
    <row r="758" spans="8:12" x14ac:dyDescent="0.2">
      <c r="H758" s="52"/>
      <c r="I758" s="52"/>
      <c r="J758" s="52"/>
      <c r="K758" s="52"/>
      <c r="L758" s="52"/>
    </row>
    <row r="759" spans="8:12" x14ac:dyDescent="0.2">
      <c r="H759" s="52"/>
      <c r="I759" s="52"/>
      <c r="J759" s="52"/>
      <c r="K759" s="52"/>
      <c r="L759" s="52"/>
    </row>
    <row r="760" spans="8:12" x14ac:dyDescent="0.2">
      <c r="H760" s="52"/>
      <c r="I760" s="52"/>
      <c r="J760" s="52"/>
      <c r="K760" s="52"/>
      <c r="L760" s="52"/>
    </row>
    <row r="761" spans="8:12" x14ac:dyDescent="0.2">
      <c r="H761" s="52"/>
      <c r="I761" s="52"/>
      <c r="J761" s="52"/>
      <c r="K761" s="52"/>
      <c r="L761" s="52"/>
    </row>
    <row r="762" spans="8:12" x14ac:dyDescent="0.2">
      <c r="H762" s="52"/>
      <c r="I762" s="52"/>
      <c r="J762" s="52"/>
      <c r="K762" s="52"/>
      <c r="L762" s="52"/>
    </row>
    <row r="763" spans="8:12" x14ac:dyDescent="0.2">
      <c r="H763" s="52"/>
      <c r="I763" s="52"/>
      <c r="J763" s="52"/>
      <c r="K763" s="52"/>
      <c r="L763" s="52"/>
    </row>
    <row r="764" spans="8:12" x14ac:dyDescent="0.2">
      <c r="H764" s="52"/>
      <c r="I764" s="52"/>
      <c r="J764" s="52"/>
      <c r="K764" s="52"/>
      <c r="L764" s="52"/>
    </row>
    <row r="765" spans="8:12" x14ac:dyDescent="0.2">
      <c r="H765" s="52"/>
      <c r="I765" s="52"/>
      <c r="J765" s="52"/>
      <c r="K765" s="52"/>
      <c r="L765" s="52"/>
    </row>
    <row r="766" spans="8:12" x14ac:dyDescent="0.2">
      <c r="H766" s="52"/>
      <c r="I766" s="52"/>
      <c r="J766" s="52"/>
      <c r="K766" s="52"/>
      <c r="L766" s="52"/>
    </row>
    <row r="767" spans="8:12" x14ac:dyDescent="0.2">
      <c r="H767" s="52"/>
      <c r="I767" s="52"/>
      <c r="J767" s="52"/>
      <c r="K767" s="52"/>
      <c r="L767" s="52"/>
    </row>
    <row r="768" spans="8:12" x14ac:dyDescent="0.2">
      <c r="H768" s="52"/>
      <c r="I768" s="52"/>
      <c r="J768" s="52"/>
      <c r="K768" s="52"/>
      <c r="L768" s="52"/>
    </row>
    <row r="769" spans="8:12" x14ac:dyDescent="0.2">
      <c r="H769" s="52"/>
      <c r="I769" s="52"/>
      <c r="J769" s="52"/>
      <c r="K769" s="52"/>
      <c r="L769" s="52"/>
    </row>
    <row r="770" spans="8:12" x14ac:dyDescent="0.2">
      <c r="H770" s="52"/>
      <c r="I770" s="52"/>
      <c r="J770" s="52"/>
      <c r="K770" s="52"/>
      <c r="L770" s="52"/>
    </row>
    <row r="771" spans="8:12" x14ac:dyDescent="0.2">
      <c r="H771" s="52"/>
      <c r="I771" s="52"/>
      <c r="J771" s="52"/>
      <c r="K771" s="52"/>
      <c r="L771" s="52"/>
    </row>
    <row r="772" spans="8:12" x14ac:dyDescent="0.2">
      <c r="H772" s="52"/>
      <c r="I772" s="52"/>
      <c r="J772" s="52"/>
      <c r="K772" s="52"/>
      <c r="L772" s="52"/>
    </row>
    <row r="773" spans="8:12" x14ac:dyDescent="0.2">
      <c r="H773" s="52"/>
      <c r="I773" s="52"/>
      <c r="J773" s="52"/>
      <c r="K773" s="52"/>
      <c r="L773" s="52"/>
    </row>
    <row r="774" spans="8:12" x14ac:dyDescent="0.2">
      <c r="H774" s="52"/>
      <c r="I774" s="52"/>
      <c r="J774" s="52"/>
      <c r="K774" s="52"/>
      <c r="L774" s="52"/>
    </row>
    <row r="775" spans="8:12" x14ac:dyDescent="0.2">
      <c r="H775" s="52"/>
      <c r="I775" s="52"/>
      <c r="J775" s="52"/>
      <c r="K775" s="52"/>
      <c r="L775" s="52"/>
    </row>
    <row r="776" spans="8:12" x14ac:dyDescent="0.2">
      <c r="H776" s="52"/>
      <c r="I776" s="52"/>
      <c r="J776" s="52"/>
      <c r="K776" s="52"/>
      <c r="L776" s="52"/>
    </row>
    <row r="777" spans="8:12" x14ac:dyDescent="0.2">
      <c r="H777" s="52"/>
      <c r="I777" s="52"/>
      <c r="J777" s="52"/>
      <c r="K777" s="52"/>
      <c r="L777" s="52"/>
    </row>
    <row r="778" spans="8:12" x14ac:dyDescent="0.2">
      <c r="H778" s="52"/>
      <c r="I778" s="52"/>
      <c r="J778" s="52"/>
      <c r="K778" s="52"/>
      <c r="L778" s="52"/>
    </row>
    <row r="779" spans="8:12" x14ac:dyDescent="0.2">
      <c r="H779" s="52"/>
      <c r="I779" s="52"/>
      <c r="J779" s="52"/>
      <c r="K779" s="52"/>
      <c r="L779" s="52"/>
    </row>
    <row r="780" spans="8:12" x14ac:dyDescent="0.2">
      <c r="H780" s="52"/>
      <c r="I780" s="52"/>
      <c r="J780" s="52"/>
      <c r="K780" s="52"/>
      <c r="L780" s="52"/>
    </row>
    <row r="781" spans="8:12" x14ac:dyDescent="0.2">
      <c r="H781" s="52"/>
      <c r="I781" s="52"/>
      <c r="J781" s="52"/>
      <c r="K781" s="52"/>
      <c r="L781" s="52"/>
    </row>
    <row r="782" spans="8:12" x14ac:dyDescent="0.2">
      <c r="H782" s="52"/>
      <c r="I782" s="52"/>
      <c r="J782" s="52"/>
      <c r="K782" s="52"/>
      <c r="L782" s="52"/>
    </row>
    <row r="783" spans="8:12" x14ac:dyDescent="0.2">
      <c r="H783" s="52"/>
      <c r="I783" s="52"/>
      <c r="J783" s="52"/>
      <c r="K783" s="52"/>
      <c r="L783" s="52"/>
    </row>
    <row r="784" spans="8:12" x14ac:dyDescent="0.2">
      <c r="H784" s="52"/>
      <c r="I784" s="52"/>
      <c r="J784" s="52"/>
      <c r="K784" s="52"/>
      <c r="L784" s="52"/>
    </row>
    <row r="785" spans="8:12" x14ac:dyDescent="0.2">
      <c r="H785" s="52"/>
      <c r="I785" s="52"/>
      <c r="J785" s="52"/>
      <c r="K785" s="52"/>
      <c r="L785" s="52"/>
    </row>
    <row r="786" spans="8:12" x14ac:dyDescent="0.2">
      <c r="H786" s="52"/>
      <c r="I786" s="52"/>
      <c r="J786" s="52"/>
      <c r="K786" s="52"/>
      <c r="L786" s="52"/>
    </row>
    <row r="787" spans="8:12" x14ac:dyDescent="0.2">
      <c r="H787" s="52"/>
      <c r="I787" s="52"/>
      <c r="J787" s="52"/>
      <c r="K787" s="52"/>
      <c r="L787" s="52"/>
    </row>
    <row r="788" spans="8:12" x14ac:dyDescent="0.2">
      <c r="H788" s="52"/>
      <c r="I788" s="52"/>
      <c r="J788" s="52"/>
      <c r="K788" s="52"/>
      <c r="L788" s="52"/>
    </row>
    <row r="789" spans="8:12" x14ac:dyDescent="0.2">
      <c r="H789" s="52"/>
      <c r="I789" s="52"/>
      <c r="J789" s="52"/>
      <c r="K789" s="52"/>
      <c r="L789" s="52"/>
    </row>
    <row r="790" spans="8:12" x14ac:dyDescent="0.2">
      <c r="H790" s="52"/>
      <c r="I790" s="52"/>
      <c r="J790" s="52"/>
      <c r="K790" s="52"/>
      <c r="L790" s="52"/>
    </row>
    <row r="791" spans="8:12" x14ac:dyDescent="0.2">
      <c r="H791" s="52"/>
      <c r="I791" s="52"/>
      <c r="J791" s="52"/>
      <c r="K791" s="52"/>
      <c r="L791" s="52"/>
    </row>
    <row r="792" spans="8:12" x14ac:dyDescent="0.2">
      <c r="H792" s="52"/>
      <c r="I792" s="52"/>
      <c r="J792" s="52"/>
      <c r="K792" s="52"/>
      <c r="L792" s="52"/>
    </row>
    <row r="793" spans="8:12" x14ac:dyDescent="0.2">
      <c r="H793" s="52"/>
      <c r="I793" s="52"/>
      <c r="J793" s="52"/>
      <c r="K793" s="52"/>
      <c r="L793" s="52"/>
    </row>
    <row r="794" spans="8:12" x14ac:dyDescent="0.2">
      <c r="H794" s="52"/>
      <c r="I794" s="52"/>
      <c r="J794" s="52"/>
      <c r="K794" s="52"/>
      <c r="L794" s="52"/>
    </row>
    <row r="795" spans="8:12" x14ac:dyDescent="0.2">
      <c r="H795" s="52"/>
      <c r="I795" s="52"/>
      <c r="J795" s="52"/>
      <c r="K795" s="52"/>
      <c r="L795" s="52"/>
    </row>
    <row r="796" spans="8:12" x14ac:dyDescent="0.2">
      <c r="H796" s="52"/>
      <c r="I796" s="52"/>
      <c r="J796" s="52"/>
      <c r="K796" s="52"/>
      <c r="L796" s="52"/>
    </row>
    <row r="797" spans="8:12" x14ac:dyDescent="0.2">
      <c r="H797" s="52"/>
      <c r="I797" s="52"/>
      <c r="J797" s="52"/>
      <c r="K797" s="52"/>
      <c r="L797" s="52"/>
    </row>
    <row r="798" spans="8:12" x14ac:dyDescent="0.2">
      <c r="H798" s="52"/>
      <c r="I798" s="52"/>
      <c r="J798" s="52"/>
      <c r="K798" s="52"/>
      <c r="L798" s="52"/>
    </row>
    <row r="799" spans="8:12" x14ac:dyDescent="0.2">
      <c r="H799" s="52"/>
      <c r="I799" s="52"/>
      <c r="J799" s="52"/>
      <c r="K799" s="52"/>
      <c r="L799" s="52"/>
    </row>
    <row r="800" spans="8:12" x14ac:dyDescent="0.2">
      <c r="H800" s="52"/>
      <c r="I800" s="52"/>
      <c r="J800" s="52"/>
      <c r="K800" s="52"/>
      <c r="L800" s="52"/>
    </row>
    <row r="801" spans="8:12" x14ac:dyDescent="0.2">
      <c r="H801" s="52"/>
      <c r="I801" s="52"/>
      <c r="J801" s="52"/>
      <c r="K801" s="52"/>
      <c r="L801" s="52"/>
    </row>
    <row r="802" spans="8:12" x14ac:dyDescent="0.2">
      <c r="H802" s="52"/>
      <c r="I802" s="52"/>
      <c r="J802" s="52"/>
      <c r="K802" s="52"/>
      <c r="L802" s="52"/>
    </row>
    <row r="803" spans="8:12" x14ac:dyDescent="0.2">
      <c r="H803" s="52"/>
      <c r="I803" s="52"/>
      <c r="J803" s="52"/>
      <c r="K803" s="52"/>
      <c r="L803" s="52"/>
    </row>
    <row r="804" spans="8:12" x14ac:dyDescent="0.2">
      <c r="H804" s="52"/>
      <c r="I804" s="52"/>
      <c r="J804" s="52"/>
      <c r="K804" s="52"/>
      <c r="L804" s="52"/>
    </row>
    <row r="805" spans="8:12" x14ac:dyDescent="0.2">
      <c r="H805" s="52"/>
      <c r="I805" s="52"/>
      <c r="J805" s="52"/>
      <c r="K805" s="52"/>
      <c r="L805" s="52"/>
    </row>
    <row r="806" spans="8:12" x14ac:dyDescent="0.2">
      <c r="H806" s="52"/>
      <c r="I806" s="52"/>
      <c r="J806" s="52"/>
      <c r="K806" s="52"/>
      <c r="L806" s="52"/>
    </row>
    <row r="807" spans="8:12" x14ac:dyDescent="0.2">
      <c r="H807" s="52"/>
      <c r="I807" s="52"/>
      <c r="J807" s="52"/>
      <c r="K807" s="52"/>
      <c r="L807" s="52"/>
    </row>
    <row r="808" spans="8:12" x14ac:dyDescent="0.2">
      <c r="H808" s="52"/>
      <c r="I808" s="52"/>
      <c r="J808" s="52"/>
      <c r="K808" s="52"/>
      <c r="L808" s="52"/>
    </row>
    <row r="809" spans="8:12" x14ac:dyDescent="0.2">
      <c r="H809" s="52"/>
      <c r="I809" s="52"/>
      <c r="J809" s="52"/>
      <c r="K809" s="52"/>
      <c r="L809" s="52"/>
    </row>
    <row r="810" spans="8:12" x14ac:dyDescent="0.2">
      <c r="H810" s="52"/>
      <c r="I810" s="52"/>
      <c r="J810" s="52"/>
      <c r="K810" s="52"/>
      <c r="L810" s="52"/>
    </row>
    <row r="811" spans="8:12" x14ac:dyDescent="0.2">
      <c r="H811" s="52"/>
      <c r="I811" s="52"/>
      <c r="J811" s="52"/>
      <c r="K811" s="52"/>
      <c r="L811" s="52"/>
    </row>
    <row r="812" spans="8:12" x14ac:dyDescent="0.2">
      <c r="H812" s="52"/>
      <c r="I812" s="52"/>
      <c r="J812" s="52"/>
      <c r="K812" s="52"/>
      <c r="L812" s="52"/>
    </row>
    <row r="813" spans="8:12" x14ac:dyDescent="0.2">
      <c r="H813" s="52"/>
      <c r="I813" s="52"/>
      <c r="J813" s="52"/>
      <c r="K813" s="52"/>
      <c r="L813" s="52"/>
    </row>
    <row r="814" spans="8:12" x14ac:dyDescent="0.2">
      <c r="H814" s="52"/>
      <c r="I814" s="52"/>
      <c r="J814" s="52"/>
      <c r="K814" s="52"/>
      <c r="L814" s="52"/>
    </row>
    <row r="815" spans="8:12" x14ac:dyDescent="0.2">
      <c r="H815" s="52"/>
      <c r="I815" s="52"/>
      <c r="J815" s="52"/>
      <c r="K815" s="52"/>
      <c r="L815" s="52"/>
    </row>
    <row r="816" spans="8:12" x14ac:dyDescent="0.2">
      <c r="H816" s="52"/>
      <c r="I816" s="52"/>
      <c r="J816" s="52"/>
      <c r="K816" s="52"/>
      <c r="L816" s="52"/>
    </row>
    <row r="817" spans="8:12" x14ac:dyDescent="0.2">
      <c r="H817" s="52"/>
      <c r="I817" s="52"/>
      <c r="J817" s="52"/>
      <c r="K817" s="52"/>
      <c r="L817" s="52"/>
    </row>
    <row r="818" spans="8:12" x14ac:dyDescent="0.2">
      <c r="H818" s="52"/>
      <c r="I818" s="52"/>
      <c r="J818" s="52"/>
      <c r="K818" s="52"/>
      <c r="L818" s="52"/>
    </row>
    <row r="819" spans="8:12" x14ac:dyDescent="0.2">
      <c r="H819" s="52"/>
      <c r="I819" s="52"/>
      <c r="J819" s="52"/>
      <c r="K819" s="52"/>
      <c r="L819" s="52"/>
    </row>
    <row r="820" spans="8:12" x14ac:dyDescent="0.2">
      <c r="H820" s="52"/>
      <c r="I820" s="52"/>
      <c r="J820" s="52"/>
      <c r="K820" s="52"/>
      <c r="L820" s="52"/>
    </row>
    <row r="821" spans="8:12" x14ac:dyDescent="0.2">
      <c r="H821" s="52"/>
      <c r="I821" s="52"/>
      <c r="J821" s="52"/>
      <c r="K821" s="52"/>
      <c r="L821" s="52"/>
    </row>
    <row r="822" spans="8:12" x14ac:dyDescent="0.2">
      <c r="H822" s="52"/>
      <c r="I822" s="52"/>
      <c r="J822" s="52"/>
      <c r="K822" s="52"/>
      <c r="L822" s="52"/>
    </row>
    <row r="823" spans="8:12" x14ac:dyDescent="0.2">
      <c r="H823" s="52"/>
      <c r="I823" s="52"/>
      <c r="J823" s="52"/>
      <c r="K823" s="52"/>
      <c r="L823" s="52"/>
    </row>
    <row r="824" spans="8:12" x14ac:dyDescent="0.2">
      <c r="H824" s="52"/>
      <c r="I824" s="52"/>
      <c r="J824" s="52"/>
      <c r="K824" s="52"/>
      <c r="L824" s="52"/>
    </row>
    <row r="825" spans="8:12" x14ac:dyDescent="0.2">
      <c r="H825" s="52"/>
      <c r="I825" s="52"/>
      <c r="J825" s="52"/>
      <c r="K825" s="52"/>
      <c r="L825" s="52"/>
    </row>
    <row r="826" spans="8:12" x14ac:dyDescent="0.2">
      <c r="H826" s="52"/>
      <c r="I826" s="52"/>
      <c r="J826" s="52"/>
      <c r="K826" s="52"/>
      <c r="L826" s="52"/>
    </row>
    <row r="827" spans="8:12" x14ac:dyDescent="0.2">
      <c r="H827" s="52"/>
      <c r="I827" s="52"/>
      <c r="J827" s="52"/>
      <c r="K827" s="52"/>
      <c r="L827" s="52"/>
    </row>
    <row r="828" spans="8:12" x14ac:dyDescent="0.2">
      <c r="H828" s="52"/>
      <c r="I828" s="52"/>
      <c r="J828" s="52"/>
      <c r="K828" s="52"/>
      <c r="L828" s="52"/>
    </row>
    <row r="829" spans="8:12" x14ac:dyDescent="0.2">
      <c r="H829" s="52"/>
      <c r="I829" s="52"/>
      <c r="J829" s="52"/>
      <c r="K829" s="52"/>
      <c r="L829" s="52"/>
    </row>
    <row r="830" spans="8:12" x14ac:dyDescent="0.2">
      <c r="H830" s="52"/>
      <c r="I830" s="52"/>
      <c r="J830" s="52"/>
      <c r="K830" s="52"/>
      <c r="L830" s="52"/>
    </row>
    <row r="831" spans="8:12" x14ac:dyDescent="0.2">
      <c r="H831" s="52"/>
      <c r="I831" s="52"/>
      <c r="J831" s="52"/>
      <c r="K831" s="52"/>
      <c r="L831" s="52"/>
    </row>
    <row r="832" spans="8:12" x14ac:dyDescent="0.2">
      <c r="H832" s="52"/>
      <c r="I832" s="52"/>
      <c r="J832" s="52"/>
      <c r="K832" s="52"/>
      <c r="L832" s="52"/>
    </row>
    <row r="833" spans="8:12" x14ac:dyDescent="0.2">
      <c r="H833" s="52"/>
      <c r="I833" s="52"/>
      <c r="J833" s="52"/>
      <c r="K833" s="52"/>
      <c r="L833" s="52"/>
    </row>
    <row r="834" spans="8:12" x14ac:dyDescent="0.2">
      <c r="H834" s="52"/>
      <c r="I834" s="52"/>
      <c r="J834" s="52"/>
      <c r="K834" s="52"/>
      <c r="L834" s="52"/>
    </row>
    <row r="835" spans="8:12" x14ac:dyDescent="0.2">
      <c r="H835" s="52"/>
      <c r="I835" s="52"/>
      <c r="J835" s="52"/>
      <c r="K835" s="52"/>
      <c r="L835" s="52"/>
    </row>
    <row r="836" spans="8:12" x14ac:dyDescent="0.2">
      <c r="H836" s="52"/>
      <c r="I836" s="52"/>
      <c r="J836" s="52"/>
      <c r="K836" s="52"/>
      <c r="L836" s="52"/>
    </row>
    <row r="837" spans="8:12" x14ac:dyDescent="0.2">
      <c r="H837" s="52"/>
      <c r="I837" s="52"/>
      <c r="J837" s="52"/>
      <c r="K837" s="52"/>
      <c r="L837" s="52"/>
    </row>
    <row r="838" spans="8:12" x14ac:dyDescent="0.2">
      <c r="H838" s="52"/>
      <c r="I838" s="52"/>
      <c r="J838" s="52"/>
      <c r="K838" s="52"/>
      <c r="L838" s="52"/>
    </row>
    <row r="839" spans="8:12" x14ac:dyDescent="0.2">
      <c r="H839" s="52"/>
      <c r="I839" s="52"/>
      <c r="J839" s="52"/>
      <c r="K839" s="52"/>
      <c r="L839" s="52"/>
    </row>
    <row r="840" spans="8:12" x14ac:dyDescent="0.2">
      <c r="H840" s="52"/>
      <c r="I840" s="52"/>
      <c r="J840" s="52"/>
      <c r="K840" s="52"/>
      <c r="L840" s="52"/>
    </row>
    <row r="841" spans="8:12" x14ac:dyDescent="0.2">
      <c r="H841" s="52"/>
      <c r="I841" s="52"/>
      <c r="J841" s="52"/>
      <c r="K841" s="52"/>
      <c r="L841" s="52"/>
    </row>
    <row r="842" spans="8:12" x14ac:dyDescent="0.2">
      <c r="H842" s="52"/>
      <c r="I842" s="52"/>
      <c r="J842" s="52"/>
      <c r="K842" s="52"/>
      <c r="L842" s="52"/>
    </row>
  </sheetData>
  <sortState ref="B6:K173">
    <sortCondition ref="D6:D173"/>
  </sortState>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U1990"/>
  <sheetViews>
    <sheetView workbookViewId="0">
      <pane ySplit="5" topLeftCell="A6" activePane="bottomLeft" state="frozen"/>
      <selection pane="bottomLeft" activeCell="A2" sqref="A2"/>
    </sheetView>
  </sheetViews>
  <sheetFormatPr defaultRowHeight="12.75" x14ac:dyDescent="0.2"/>
  <cols>
    <col min="1" max="1" width="33.5703125" style="38" bestFit="1" customWidth="1"/>
    <col min="2" max="2" width="29.28515625" style="38" customWidth="1"/>
    <col min="3" max="3" width="19.5703125" style="38" customWidth="1"/>
    <col min="4" max="4" width="48.7109375" style="38" customWidth="1"/>
    <col min="5" max="5" width="24.85546875" style="38" customWidth="1"/>
    <col min="6" max="6" width="23.85546875" style="38" bestFit="1" customWidth="1"/>
    <col min="7" max="7" width="23.85546875" style="38" customWidth="1"/>
    <col min="8" max="15" width="14.28515625" style="38" customWidth="1"/>
    <col min="16" max="18" width="9.140625" style="38"/>
    <col min="19" max="19" width="29.140625" style="38" bestFit="1" customWidth="1"/>
    <col min="20" max="16384" width="9.140625" style="38"/>
  </cols>
  <sheetData>
    <row r="1" spans="1:21" s="34" customFormat="1" x14ac:dyDescent="0.2">
      <c r="A1" s="35" t="s">
        <v>143</v>
      </c>
      <c r="B1" s="33" t="s">
        <v>86</v>
      </c>
      <c r="C1" s="33"/>
      <c r="D1" s="33"/>
      <c r="E1" s="33"/>
    </row>
    <row r="2" spans="1:21" s="34" customFormat="1" ht="15" x14ac:dyDescent="0.25">
      <c r="A2" t="s">
        <v>142</v>
      </c>
      <c r="B2" s="35" t="s">
        <v>87</v>
      </c>
      <c r="C2" s="35"/>
      <c r="D2" s="35"/>
      <c r="E2" s="35"/>
    </row>
    <row r="3" spans="1:21" s="34" customFormat="1" x14ac:dyDescent="0.2">
      <c r="D3" s="35"/>
      <c r="E3" s="35"/>
      <c r="J3" s="36"/>
    </row>
    <row r="5" spans="1:21" x14ac:dyDescent="0.2">
      <c r="A5" s="37" t="s">
        <v>139</v>
      </c>
      <c r="B5" s="37" t="s">
        <v>74</v>
      </c>
      <c r="C5" s="37" t="s">
        <v>138</v>
      </c>
      <c r="D5" s="37" t="s">
        <v>88</v>
      </c>
      <c r="E5" s="37"/>
      <c r="F5" s="37" t="s">
        <v>89</v>
      </c>
      <c r="G5" s="37" t="s">
        <v>138</v>
      </c>
      <c r="H5" s="37" t="s">
        <v>90</v>
      </c>
      <c r="I5" s="37" t="s">
        <v>91</v>
      </c>
      <c r="J5" s="37" t="s">
        <v>92</v>
      </c>
      <c r="K5" s="37" t="s">
        <v>93</v>
      </c>
      <c r="L5" s="37" t="s">
        <v>94</v>
      </c>
      <c r="M5" s="37" t="s">
        <v>95</v>
      </c>
      <c r="N5" s="37" t="s">
        <v>96</v>
      </c>
      <c r="O5" s="93" t="s">
        <v>120</v>
      </c>
      <c r="P5" s="93" t="s">
        <v>121</v>
      </c>
      <c r="Q5" s="93" t="s">
        <v>128</v>
      </c>
      <c r="T5" s="38" t="s">
        <v>176</v>
      </c>
      <c r="U5" s="38" t="s">
        <v>177</v>
      </c>
    </row>
    <row r="6" spans="1:21" x14ac:dyDescent="0.2">
      <c r="A6" s="38" t="str">
        <f>B6&amp;F6</f>
        <v>AfanAsthma</v>
      </c>
      <c r="B6" s="38" t="s">
        <v>10</v>
      </c>
      <c r="C6" s="38" t="str">
        <f>D6&amp;F6</f>
        <v>Abertawe Bro Morgannwg University Local Health Board                                                Asthma</v>
      </c>
      <c r="D6" s="38" t="s">
        <v>97</v>
      </c>
      <c r="E6" s="38" t="str">
        <f>VLOOKUP(D6,'Interactive controls'!$I$1:$J$7,2,FALSE)</f>
        <v>Abertawe Bro Morgannwg</v>
      </c>
      <c r="F6" s="38" t="s">
        <v>98</v>
      </c>
      <c r="G6" s="38" t="str">
        <f>E6&amp;F6</f>
        <v>Abertawe Bro MorgannwgAsthma</v>
      </c>
      <c r="H6" s="38">
        <v>3794</v>
      </c>
      <c r="I6" s="39">
        <v>74.633618569882998</v>
      </c>
      <c r="J6" s="39">
        <v>72.005933117151002</v>
      </c>
      <c r="K6" s="39">
        <v>69.664213794404901</v>
      </c>
      <c r="L6" s="39">
        <v>74.404548833720895</v>
      </c>
      <c r="M6" s="39">
        <v>2.3986157165699602</v>
      </c>
      <c r="N6" s="39">
        <v>2.3417193227460298</v>
      </c>
      <c r="O6" s="39">
        <f>VLOOKUP(C6,'HB EASRs'!$A$6:$H$54,8,FALSE)</f>
        <v>69.315010578413904</v>
      </c>
      <c r="P6" s="39">
        <f>VLOOKUP(C6,'HB EASRs'!$A$6:$H$54,7,FALSE)</f>
        <v>72.290670888640406</v>
      </c>
      <c r="Q6" s="55">
        <f>VLOOKUP(C6,'HB EASRs'!$A$6:$H$54,6,FALSE)</f>
        <v>38537</v>
      </c>
      <c r="S6" s="38" t="str">
        <f>G6</f>
        <v>Abertawe Bro MorgannwgAsthma</v>
      </c>
      <c r="T6" s="39">
        <f>MIN(I6:I16)</f>
        <v>63.9129146121305</v>
      </c>
      <c r="U6" s="39">
        <f>MAX(I6:I16)</f>
        <v>80.701099135631196</v>
      </c>
    </row>
    <row r="7" spans="1:21" x14ac:dyDescent="0.2">
      <c r="A7" s="38" t="str">
        <f t="shared" ref="A7:A70" si="0">B7&amp;F7</f>
        <v>BayHealthAsthma</v>
      </c>
      <c r="B7" s="38" t="s">
        <v>11</v>
      </c>
      <c r="C7" s="38" t="str">
        <f t="shared" ref="C7:C70" si="1">D7&amp;F7</f>
        <v>Abertawe Bro Morgannwg University Local Health Board                                                Asthma</v>
      </c>
      <c r="D7" s="38" t="s">
        <v>97</v>
      </c>
      <c r="E7" s="38" t="str">
        <f>VLOOKUP(D7,'Interactive controls'!$I$1:$J$7,2,FALSE)</f>
        <v>Abertawe Bro Morgannwg</v>
      </c>
      <c r="F7" s="38" t="s">
        <v>98</v>
      </c>
      <c r="G7" s="38" t="str">
        <f t="shared" ref="G7:G70" si="2">E7&amp;F7</f>
        <v>Abertawe Bro MorgannwgAsthma</v>
      </c>
      <c r="H7" s="38">
        <v>4744</v>
      </c>
      <c r="I7" s="39">
        <v>63.9129146121305</v>
      </c>
      <c r="J7" s="39">
        <v>61.355465919868401</v>
      </c>
      <c r="K7" s="39">
        <v>59.506691438421797</v>
      </c>
      <c r="L7" s="39">
        <v>63.244354409783497</v>
      </c>
      <c r="M7" s="39">
        <v>1.8888884899150999</v>
      </c>
      <c r="N7" s="39">
        <v>1.84877448144663</v>
      </c>
      <c r="O7" s="39">
        <f>VLOOKUP(C7,'HB EASRs'!$A$6:$H$54,8,FALSE)</f>
        <v>69.315010578413904</v>
      </c>
      <c r="P7" s="39">
        <f>VLOOKUP(C7,'HB EASRs'!$A$6:$H$54,7,FALSE)</f>
        <v>72.290670888640406</v>
      </c>
      <c r="Q7" s="55">
        <f>VLOOKUP(C7,'HB EASRs'!$A$6:$H$54,6,FALSE)</f>
        <v>38537</v>
      </c>
    </row>
    <row r="8" spans="1:21" x14ac:dyDescent="0.2">
      <c r="A8" s="38" t="str">
        <f t="shared" si="0"/>
        <v>Bridgend East NetworkAsthma</v>
      </c>
      <c r="B8" s="38" t="s">
        <v>12</v>
      </c>
      <c r="C8" s="38" t="str">
        <f t="shared" si="1"/>
        <v>Abertawe Bro Morgannwg University Local Health Board                                                Asthma</v>
      </c>
      <c r="D8" s="38" t="s">
        <v>97</v>
      </c>
      <c r="E8" s="38" t="str">
        <f>VLOOKUP(D8,'Interactive controls'!$I$1:$J$7,2,FALSE)</f>
        <v>Abertawe Bro Morgannwg</v>
      </c>
      <c r="F8" s="38" t="s">
        <v>98</v>
      </c>
      <c r="G8" s="38" t="str">
        <f t="shared" si="2"/>
        <v>Abertawe Bro MorgannwgAsthma</v>
      </c>
      <c r="H8" s="38">
        <v>4685</v>
      </c>
      <c r="I8" s="39">
        <v>68.5542873865964</v>
      </c>
      <c r="J8" s="39">
        <v>66.262329756830496</v>
      </c>
      <c r="K8" s="39">
        <v>64.344120415307998</v>
      </c>
      <c r="L8" s="39">
        <v>68.2224240745077</v>
      </c>
      <c r="M8" s="39">
        <v>1.9600943176771899</v>
      </c>
      <c r="N8" s="39">
        <v>1.9182093415224799</v>
      </c>
      <c r="O8" s="39">
        <f>VLOOKUP(C8,'HB EASRs'!$A$6:$H$54,8,FALSE)</f>
        <v>69.315010578413904</v>
      </c>
      <c r="P8" s="39">
        <f>VLOOKUP(C8,'HB EASRs'!$A$6:$H$54,7,FALSE)</f>
        <v>72.290670888640406</v>
      </c>
      <c r="Q8" s="55">
        <f>VLOOKUP(C8,'HB EASRs'!$A$6:$H$54,6,FALSE)</f>
        <v>38537</v>
      </c>
    </row>
    <row r="9" spans="1:21" x14ac:dyDescent="0.2">
      <c r="A9" s="38" t="str">
        <f t="shared" si="0"/>
        <v>Bridgend North NetworkAsthma</v>
      </c>
      <c r="B9" s="38" t="s">
        <v>13</v>
      </c>
      <c r="C9" s="38" t="str">
        <f t="shared" si="1"/>
        <v>Abertawe Bro Morgannwg University Local Health Board                                                Asthma</v>
      </c>
      <c r="D9" s="38" t="s">
        <v>97</v>
      </c>
      <c r="E9" s="38" t="str">
        <f>VLOOKUP(D9,'Interactive controls'!$I$1:$J$7,2,FALSE)</f>
        <v>Abertawe Bro Morgannwg</v>
      </c>
      <c r="F9" s="38" t="s">
        <v>98</v>
      </c>
      <c r="G9" s="38" t="str">
        <f t="shared" si="2"/>
        <v>Abertawe Bro MorgannwgAsthma</v>
      </c>
      <c r="H9" s="38">
        <v>3982</v>
      </c>
      <c r="I9" s="39">
        <v>77.457254566321097</v>
      </c>
      <c r="J9" s="39">
        <v>74.442170395643203</v>
      </c>
      <c r="K9" s="39">
        <v>72.091110948528396</v>
      </c>
      <c r="L9" s="39">
        <v>76.848970584613397</v>
      </c>
      <c r="M9" s="39">
        <v>2.40680018897012</v>
      </c>
      <c r="N9" s="39">
        <v>2.3510594471147899</v>
      </c>
      <c r="O9" s="39">
        <f>VLOOKUP(C9,'HB EASRs'!$A$6:$H$54,8,FALSE)</f>
        <v>69.315010578413904</v>
      </c>
      <c r="P9" s="39">
        <f>VLOOKUP(C9,'HB EASRs'!$A$6:$H$54,7,FALSE)</f>
        <v>72.290670888640406</v>
      </c>
      <c r="Q9" s="55">
        <f>VLOOKUP(C9,'HB EASRs'!$A$6:$H$54,6,FALSE)</f>
        <v>38537</v>
      </c>
    </row>
    <row r="10" spans="1:21" x14ac:dyDescent="0.2">
      <c r="A10" s="38" t="str">
        <f t="shared" si="0"/>
        <v>Bridgend West NetworkAsthma</v>
      </c>
      <c r="B10" s="38" t="s">
        <v>14</v>
      </c>
      <c r="C10" s="38" t="str">
        <f t="shared" si="1"/>
        <v>Abertawe Bro Morgannwg University Local Health Board                                                Asthma</v>
      </c>
      <c r="D10" s="38" t="s">
        <v>97</v>
      </c>
      <c r="E10" s="38" t="str">
        <f>VLOOKUP(D10,'Interactive controls'!$I$1:$J$7,2,FALSE)</f>
        <v>Abertawe Bro Morgannwg</v>
      </c>
      <c r="F10" s="38" t="s">
        <v>98</v>
      </c>
      <c r="G10" s="38" t="str">
        <f t="shared" si="2"/>
        <v>Abertawe Bro MorgannwgAsthma</v>
      </c>
      <c r="H10" s="38">
        <v>2526</v>
      </c>
      <c r="I10" s="39">
        <v>74.106671360675904</v>
      </c>
      <c r="J10" s="39">
        <v>70.919710395184296</v>
      </c>
      <c r="K10" s="39">
        <v>68.038813644397607</v>
      </c>
      <c r="L10" s="39">
        <v>73.886651109477597</v>
      </c>
      <c r="M10" s="39">
        <v>2.96694071429333</v>
      </c>
      <c r="N10" s="39">
        <v>2.8808967507866901</v>
      </c>
      <c r="O10" s="39">
        <f>VLOOKUP(C10,'HB EASRs'!$A$6:$H$54,8,FALSE)</f>
        <v>69.315010578413904</v>
      </c>
      <c r="P10" s="39">
        <f>VLOOKUP(C10,'HB EASRs'!$A$6:$H$54,7,FALSE)</f>
        <v>72.290670888640406</v>
      </c>
      <c r="Q10" s="55">
        <f>VLOOKUP(C10,'HB EASRs'!$A$6:$H$54,6,FALSE)</f>
        <v>38537</v>
      </c>
    </row>
    <row r="11" spans="1:21" x14ac:dyDescent="0.2">
      <c r="A11" s="38" t="str">
        <f t="shared" si="0"/>
        <v>CityHealthAsthma</v>
      </c>
      <c r="B11" s="38" t="s">
        <v>15</v>
      </c>
      <c r="C11" s="38" t="str">
        <f t="shared" si="1"/>
        <v>Abertawe Bro Morgannwg University Local Health Board                                                Asthma</v>
      </c>
      <c r="D11" s="38" t="s">
        <v>97</v>
      </c>
      <c r="E11" s="38" t="str">
        <f>VLOOKUP(D11,'Interactive controls'!$I$1:$J$7,2,FALSE)</f>
        <v>Abertawe Bro Morgannwg</v>
      </c>
      <c r="F11" s="38" t="s">
        <v>98</v>
      </c>
      <c r="G11" s="38" t="str">
        <f t="shared" si="2"/>
        <v>Abertawe Bro MorgannwgAsthma</v>
      </c>
      <c r="H11" s="38">
        <v>3501</v>
      </c>
      <c r="I11" s="39">
        <v>72.517502796304697</v>
      </c>
      <c r="J11" s="39">
        <v>71.0448712678037</v>
      </c>
      <c r="K11" s="39">
        <v>68.658911037541003</v>
      </c>
      <c r="L11" s="39">
        <v>73.491213005867806</v>
      </c>
      <c r="M11" s="39">
        <v>2.4463417380641501</v>
      </c>
      <c r="N11" s="39">
        <v>2.3859602302626399</v>
      </c>
      <c r="O11" s="39">
        <f>VLOOKUP(C11,'HB EASRs'!$A$6:$H$54,8,FALSE)</f>
        <v>69.315010578413904</v>
      </c>
      <c r="P11" s="39">
        <f>VLOOKUP(C11,'HB EASRs'!$A$6:$H$54,7,FALSE)</f>
        <v>72.290670888640406</v>
      </c>
      <c r="Q11" s="55">
        <f>VLOOKUP(C11,'HB EASRs'!$A$6:$H$54,6,FALSE)</f>
        <v>38537</v>
      </c>
    </row>
    <row r="12" spans="1:21" x14ac:dyDescent="0.2">
      <c r="A12" s="38" t="str">
        <f t="shared" si="0"/>
        <v>CwmtaweAsthma</v>
      </c>
      <c r="B12" s="38" t="s">
        <v>16</v>
      </c>
      <c r="C12" s="38" t="str">
        <f t="shared" si="1"/>
        <v>Abertawe Bro Morgannwg University Local Health Board                                                Asthma</v>
      </c>
      <c r="D12" s="38" t="s">
        <v>97</v>
      </c>
      <c r="E12" s="38" t="str">
        <f>VLOOKUP(D12,'Interactive controls'!$I$1:$J$7,2,FALSE)</f>
        <v>Abertawe Bro Morgannwg</v>
      </c>
      <c r="F12" s="38" t="s">
        <v>98</v>
      </c>
      <c r="G12" s="38" t="str">
        <f t="shared" si="2"/>
        <v>Abertawe Bro MorgannwgAsthma</v>
      </c>
      <c r="H12" s="38">
        <v>2881</v>
      </c>
      <c r="I12" s="39">
        <v>66.981307542081296</v>
      </c>
      <c r="J12" s="39">
        <v>63.9142912159584</v>
      </c>
      <c r="K12" s="39">
        <v>61.548988728871201</v>
      </c>
      <c r="L12" s="39">
        <v>66.345673868342303</v>
      </c>
      <c r="M12" s="39">
        <v>2.4313826523839301</v>
      </c>
      <c r="N12" s="39">
        <v>2.3653024870871802</v>
      </c>
      <c r="O12" s="39">
        <f>VLOOKUP(C12,'HB EASRs'!$A$6:$H$54,8,FALSE)</f>
        <v>69.315010578413904</v>
      </c>
      <c r="P12" s="39">
        <f>VLOOKUP(C12,'HB EASRs'!$A$6:$H$54,7,FALSE)</f>
        <v>72.290670888640406</v>
      </c>
      <c r="Q12" s="55">
        <f>VLOOKUP(C12,'HB EASRs'!$A$6:$H$54,6,FALSE)</f>
        <v>38537</v>
      </c>
    </row>
    <row r="13" spans="1:21" x14ac:dyDescent="0.2">
      <c r="A13" s="38" t="str">
        <f t="shared" si="0"/>
        <v>LlwchwrAsthma</v>
      </c>
      <c r="B13" s="38" t="s">
        <v>17</v>
      </c>
      <c r="C13" s="38" t="str">
        <f t="shared" si="1"/>
        <v>Abertawe Bro Morgannwg University Local Health Board                                                Asthma</v>
      </c>
      <c r="D13" s="38" t="s">
        <v>97</v>
      </c>
      <c r="E13" s="38" t="str">
        <f>VLOOKUP(D13,'Interactive controls'!$I$1:$J$7,2,FALSE)</f>
        <v>Abertawe Bro Morgannwg</v>
      </c>
      <c r="F13" s="38" t="s">
        <v>98</v>
      </c>
      <c r="G13" s="38" t="str">
        <f t="shared" si="2"/>
        <v>Abertawe Bro MorgannwgAsthma</v>
      </c>
      <c r="H13" s="38">
        <v>3025</v>
      </c>
      <c r="I13" s="39">
        <v>80.701099135631196</v>
      </c>
      <c r="J13" s="39">
        <v>76.985634475743296</v>
      </c>
      <c r="K13" s="39">
        <v>74.184909006244098</v>
      </c>
      <c r="L13" s="39">
        <v>79.862691345752793</v>
      </c>
      <c r="M13" s="39">
        <v>2.8770568700094801</v>
      </c>
      <c r="N13" s="39">
        <v>2.8007254694992598</v>
      </c>
      <c r="O13" s="39">
        <f>VLOOKUP(C13,'HB EASRs'!$A$6:$H$54,8,FALSE)</f>
        <v>69.315010578413904</v>
      </c>
      <c r="P13" s="39">
        <f>VLOOKUP(C13,'HB EASRs'!$A$6:$H$54,7,FALSE)</f>
        <v>72.290670888640406</v>
      </c>
      <c r="Q13" s="55">
        <f>VLOOKUP(C13,'HB EASRs'!$A$6:$H$54,6,FALSE)</f>
        <v>38537</v>
      </c>
    </row>
    <row r="14" spans="1:21" x14ac:dyDescent="0.2">
      <c r="A14" s="38" t="str">
        <f t="shared" si="0"/>
        <v>NeathAsthma</v>
      </c>
      <c r="B14" s="38" t="s">
        <v>18</v>
      </c>
      <c r="C14" s="38" t="str">
        <f t="shared" si="1"/>
        <v>Abertawe Bro Morgannwg University Local Health Board                                                Asthma</v>
      </c>
      <c r="D14" s="38" t="s">
        <v>97</v>
      </c>
      <c r="E14" s="38" t="str">
        <f>VLOOKUP(D14,'Interactive controls'!$I$1:$J$7,2,FALSE)</f>
        <v>Abertawe Bro Morgannwg</v>
      </c>
      <c r="F14" s="38" t="s">
        <v>98</v>
      </c>
      <c r="G14" s="38" t="str">
        <f t="shared" si="2"/>
        <v>Abertawe Bro MorgannwgAsthma</v>
      </c>
      <c r="H14" s="38">
        <v>4467</v>
      </c>
      <c r="I14" s="39">
        <v>78.715043436888806</v>
      </c>
      <c r="J14" s="39">
        <v>75.265851849400804</v>
      </c>
      <c r="K14" s="39">
        <v>72.992753379461405</v>
      </c>
      <c r="L14" s="39">
        <v>77.589795918482494</v>
      </c>
      <c r="M14" s="39">
        <v>2.3239440690816999</v>
      </c>
      <c r="N14" s="39">
        <v>2.2730984699394101</v>
      </c>
      <c r="O14" s="39">
        <f>VLOOKUP(C14,'HB EASRs'!$A$6:$H$54,8,FALSE)</f>
        <v>69.315010578413904</v>
      </c>
      <c r="P14" s="39">
        <f>VLOOKUP(C14,'HB EASRs'!$A$6:$H$54,7,FALSE)</f>
        <v>72.290670888640406</v>
      </c>
      <c r="Q14" s="55">
        <f>VLOOKUP(C14,'HB EASRs'!$A$6:$H$54,6,FALSE)</f>
        <v>38537</v>
      </c>
    </row>
    <row r="15" spans="1:21" x14ac:dyDescent="0.2">
      <c r="A15" s="38" t="str">
        <f t="shared" si="0"/>
        <v>PenderiAsthma</v>
      </c>
      <c r="B15" s="38" t="s">
        <v>19</v>
      </c>
      <c r="C15" s="38" t="str">
        <f t="shared" si="1"/>
        <v>Abertawe Bro Morgannwg University Local Health Board                                                Asthma</v>
      </c>
      <c r="D15" s="38" t="s">
        <v>97</v>
      </c>
      <c r="E15" s="38" t="str">
        <f>VLOOKUP(D15,'Interactive controls'!$I$1:$J$7,2,FALSE)</f>
        <v>Abertawe Bro Morgannwg</v>
      </c>
      <c r="F15" s="38" t="s">
        <v>98</v>
      </c>
      <c r="G15" s="38" t="str">
        <f t="shared" si="2"/>
        <v>Abertawe Bro MorgannwgAsthma</v>
      </c>
      <c r="H15" s="38">
        <v>2568</v>
      </c>
      <c r="I15" s="39">
        <v>67.992268791866394</v>
      </c>
      <c r="J15" s="39">
        <v>65.904963746383103</v>
      </c>
      <c r="K15" s="39">
        <v>63.336715520987902</v>
      </c>
      <c r="L15" s="39">
        <v>68.549277935670304</v>
      </c>
      <c r="M15" s="39">
        <v>2.64431418928717</v>
      </c>
      <c r="N15" s="39">
        <v>2.5682482253952701</v>
      </c>
      <c r="O15" s="39">
        <f>VLOOKUP(C15,'HB EASRs'!$A$6:$H$54,8,FALSE)</f>
        <v>69.315010578413904</v>
      </c>
      <c r="P15" s="39">
        <f>VLOOKUP(C15,'HB EASRs'!$A$6:$H$54,7,FALSE)</f>
        <v>72.290670888640406</v>
      </c>
      <c r="Q15" s="55">
        <f>VLOOKUP(C15,'HB EASRs'!$A$6:$H$54,6,FALSE)</f>
        <v>38537</v>
      </c>
    </row>
    <row r="16" spans="1:21" x14ac:dyDescent="0.2">
      <c r="A16" s="38" t="str">
        <f t="shared" si="0"/>
        <v>Upper ValleysAsthma</v>
      </c>
      <c r="B16" s="38" t="s">
        <v>20</v>
      </c>
      <c r="C16" s="38" t="str">
        <f t="shared" si="1"/>
        <v>Abertawe Bro Morgannwg University Local Health Board                                                Asthma</v>
      </c>
      <c r="D16" s="38" t="s">
        <v>97</v>
      </c>
      <c r="E16" s="38" t="str">
        <f>VLOOKUP(D16,'Interactive controls'!$I$1:$J$7,2,FALSE)</f>
        <v>Abertawe Bro Morgannwg</v>
      </c>
      <c r="F16" s="38" t="s">
        <v>98</v>
      </c>
      <c r="G16" s="38" t="str">
        <f t="shared" si="2"/>
        <v>Abertawe Bro MorgannwgAsthma</v>
      </c>
      <c r="H16" s="38">
        <v>2364</v>
      </c>
      <c r="I16" s="39">
        <v>76.514759192128395</v>
      </c>
      <c r="J16" s="39">
        <v>71.376339204886094</v>
      </c>
      <c r="K16" s="39">
        <v>68.407580868281798</v>
      </c>
      <c r="L16" s="39">
        <v>74.436804138955196</v>
      </c>
      <c r="M16" s="39">
        <v>3.0604649340691301</v>
      </c>
      <c r="N16" s="39">
        <v>2.9687583366042798</v>
      </c>
      <c r="O16" s="39">
        <f>VLOOKUP(C16,'HB EASRs'!$A$6:$H$54,8,FALSE)</f>
        <v>69.315010578413904</v>
      </c>
      <c r="P16" s="39">
        <f>VLOOKUP(C16,'HB EASRs'!$A$6:$H$54,7,FALSE)</f>
        <v>72.290670888640406</v>
      </c>
      <c r="Q16" s="55">
        <f>VLOOKUP(C16,'HB EASRs'!$A$6:$H$54,6,FALSE)</f>
        <v>38537</v>
      </c>
    </row>
    <row r="17" spans="1:21" x14ac:dyDescent="0.2">
      <c r="A17" s="38" t="str">
        <f t="shared" si="0"/>
        <v>Blaenau Gwent EastAsthma</v>
      </c>
      <c r="B17" s="38" t="s">
        <v>21</v>
      </c>
      <c r="C17" s="38" t="str">
        <f t="shared" si="1"/>
        <v>Aneurin Bevan Local Health Board                                                                    Asthma</v>
      </c>
      <c r="D17" s="38" t="s">
        <v>99</v>
      </c>
      <c r="E17" s="38" t="str">
        <f>VLOOKUP(D17,'Interactive controls'!$I$1:$J$7,2,FALSE)</f>
        <v>Aneurin Bevan</v>
      </c>
      <c r="F17" s="38" t="s">
        <v>98</v>
      </c>
      <c r="G17" s="38" t="str">
        <f t="shared" si="2"/>
        <v>Aneurin BevanAsthma</v>
      </c>
      <c r="H17" s="38">
        <v>2247</v>
      </c>
      <c r="I17" s="39">
        <v>58.095041108640601</v>
      </c>
      <c r="J17" s="39">
        <v>55.517332253361701</v>
      </c>
      <c r="K17" s="39">
        <v>53.185949747857499</v>
      </c>
      <c r="L17" s="39">
        <v>57.922615841069302</v>
      </c>
      <c r="M17" s="39">
        <v>2.40528358770763</v>
      </c>
      <c r="N17" s="39">
        <v>2.3313825055041399</v>
      </c>
      <c r="O17" s="39">
        <f>VLOOKUP(C17,'HB EASRs'!$A$6:$H$54,8,FALSE)</f>
        <v>63.133901838499497</v>
      </c>
      <c r="P17" s="39">
        <f>VLOOKUP(C17,'HB EASRs'!$A$6:$H$54,7,FALSE)</f>
        <v>65.635868397035907</v>
      </c>
      <c r="Q17" s="55">
        <f>VLOOKUP(C17,'HB EASRs'!$A$6:$H$54,6,FALSE)</f>
        <v>37254</v>
      </c>
      <c r="S17" s="38" t="str">
        <f>G17</f>
        <v>Aneurin BevanAsthma</v>
      </c>
      <c r="T17" s="39">
        <f>MIN(I17:I28)</f>
        <v>58.095041108640601</v>
      </c>
      <c r="U17" s="39">
        <f>MAX(I17:I28)</f>
        <v>72.152562366202105</v>
      </c>
    </row>
    <row r="18" spans="1:21" x14ac:dyDescent="0.2">
      <c r="A18" s="38" t="str">
        <f t="shared" si="0"/>
        <v>Blaenau Gwent WestAsthma</v>
      </c>
      <c r="B18" s="38" t="s">
        <v>22</v>
      </c>
      <c r="C18" s="38" t="str">
        <f t="shared" si="1"/>
        <v>Aneurin Bevan Local Health Board                                                                    Asthma</v>
      </c>
      <c r="D18" s="38" t="s">
        <v>99</v>
      </c>
      <c r="E18" s="38" t="str">
        <f>VLOOKUP(D18,'Interactive controls'!$I$1:$J$7,2,FALSE)</f>
        <v>Aneurin Bevan</v>
      </c>
      <c r="F18" s="38" t="s">
        <v>98</v>
      </c>
      <c r="G18" s="38" t="str">
        <f t="shared" si="2"/>
        <v>Aneurin BevanAsthma</v>
      </c>
      <c r="H18" s="38">
        <v>2396</v>
      </c>
      <c r="I18" s="39">
        <v>68.468880379493598</v>
      </c>
      <c r="J18" s="39">
        <v>65.081122329778495</v>
      </c>
      <c r="K18" s="39">
        <v>62.428362243385202</v>
      </c>
      <c r="L18" s="39">
        <v>67.815269350176095</v>
      </c>
      <c r="M18" s="39">
        <v>2.7341470203976601</v>
      </c>
      <c r="N18" s="39">
        <v>2.6527600863932501</v>
      </c>
      <c r="O18" s="39">
        <f>VLOOKUP(C18,'HB EASRs'!$A$6:$H$54,8,FALSE)</f>
        <v>63.133901838499497</v>
      </c>
      <c r="P18" s="39">
        <f>VLOOKUP(C18,'HB EASRs'!$A$6:$H$54,7,FALSE)</f>
        <v>65.635868397035907</v>
      </c>
      <c r="Q18" s="55">
        <f>VLOOKUP(C18,'HB EASRs'!$A$6:$H$54,6,FALSE)</f>
        <v>37254</v>
      </c>
    </row>
    <row r="19" spans="1:21" x14ac:dyDescent="0.2">
      <c r="A19" s="38" t="str">
        <f t="shared" si="0"/>
        <v>Caerphilly EastAsthma</v>
      </c>
      <c r="B19" s="38" t="s">
        <v>23</v>
      </c>
      <c r="C19" s="38" t="str">
        <f t="shared" si="1"/>
        <v>Aneurin Bevan Local Health Board                                                                    Asthma</v>
      </c>
      <c r="D19" s="38" t="s">
        <v>99</v>
      </c>
      <c r="E19" s="38" t="str">
        <f>VLOOKUP(D19,'Interactive controls'!$I$1:$J$7,2,FALSE)</f>
        <v>Aneurin Bevan</v>
      </c>
      <c r="F19" s="38" t="s">
        <v>98</v>
      </c>
      <c r="G19" s="38" t="str">
        <f t="shared" si="2"/>
        <v>Aneurin BevanAsthma</v>
      </c>
      <c r="H19" s="38">
        <v>2425</v>
      </c>
      <c r="I19" s="39">
        <v>61.969743432484897</v>
      </c>
      <c r="J19" s="39">
        <v>59.582837056190698</v>
      </c>
      <c r="K19" s="39">
        <v>57.189486290563302</v>
      </c>
      <c r="L19" s="39">
        <v>62.049168303613499</v>
      </c>
      <c r="M19" s="39">
        <v>2.4663312474227501</v>
      </c>
      <c r="N19" s="39">
        <v>2.3933507656274302</v>
      </c>
      <c r="O19" s="39">
        <f>VLOOKUP(C19,'HB EASRs'!$A$6:$H$54,8,FALSE)</f>
        <v>63.133901838499497</v>
      </c>
      <c r="P19" s="39">
        <f>VLOOKUP(C19,'HB EASRs'!$A$6:$H$54,7,FALSE)</f>
        <v>65.635868397035907</v>
      </c>
      <c r="Q19" s="55">
        <f>VLOOKUP(C19,'HB EASRs'!$A$6:$H$54,6,FALSE)</f>
        <v>37254</v>
      </c>
    </row>
    <row r="20" spans="1:21" x14ac:dyDescent="0.2">
      <c r="A20" s="38" t="str">
        <f t="shared" si="0"/>
        <v>Caerphilly NorthAsthma</v>
      </c>
      <c r="B20" s="38" t="s">
        <v>24</v>
      </c>
      <c r="C20" s="38" t="str">
        <f t="shared" si="1"/>
        <v>Aneurin Bevan Local Health Board                                                                    Asthma</v>
      </c>
      <c r="D20" s="38" t="s">
        <v>99</v>
      </c>
      <c r="E20" s="38" t="str">
        <f>VLOOKUP(D20,'Interactive controls'!$I$1:$J$7,2,FALSE)</f>
        <v>Aneurin Bevan</v>
      </c>
      <c r="F20" s="38" t="s">
        <v>98</v>
      </c>
      <c r="G20" s="38" t="str">
        <f t="shared" si="2"/>
        <v>Aneurin BevanAsthma</v>
      </c>
      <c r="H20" s="38">
        <v>4466</v>
      </c>
      <c r="I20" s="39">
        <v>67.468350605795095</v>
      </c>
      <c r="J20" s="39">
        <v>64.419588743575304</v>
      </c>
      <c r="K20" s="39">
        <v>62.5040664417782</v>
      </c>
      <c r="L20" s="39">
        <v>66.377963089993301</v>
      </c>
      <c r="M20" s="39">
        <v>1.9583743464180701</v>
      </c>
      <c r="N20" s="39">
        <v>1.91552230179704</v>
      </c>
      <c r="O20" s="39">
        <f>VLOOKUP(C20,'HB EASRs'!$A$6:$H$54,8,FALSE)</f>
        <v>63.133901838499497</v>
      </c>
      <c r="P20" s="39">
        <f>VLOOKUP(C20,'HB EASRs'!$A$6:$H$54,7,FALSE)</f>
        <v>65.635868397035907</v>
      </c>
      <c r="Q20" s="55">
        <f>VLOOKUP(C20,'HB EASRs'!$A$6:$H$54,6,FALSE)</f>
        <v>37254</v>
      </c>
    </row>
    <row r="21" spans="1:21" x14ac:dyDescent="0.2">
      <c r="A21" s="38" t="str">
        <f t="shared" si="0"/>
        <v>Caerphilly SouthAsthma</v>
      </c>
      <c r="B21" s="38" t="s">
        <v>25</v>
      </c>
      <c r="C21" s="38" t="str">
        <f t="shared" si="1"/>
        <v>Aneurin Bevan Local Health Board                                                                    Asthma</v>
      </c>
      <c r="D21" s="38" t="s">
        <v>99</v>
      </c>
      <c r="E21" s="38" t="str">
        <f>VLOOKUP(D21,'Interactive controls'!$I$1:$J$7,2,FALSE)</f>
        <v>Aneurin Bevan</v>
      </c>
      <c r="F21" s="38" t="s">
        <v>98</v>
      </c>
      <c r="G21" s="38" t="str">
        <f t="shared" si="2"/>
        <v>Aneurin BevanAsthma</v>
      </c>
      <c r="H21" s="38">
        <v>3465</v>
      </c>
      <c r="I21" s="39">
        <v>61.5638825222536</v>
      </c>
      <c r="J21" s="39">
        <v>59.4767581585307</v>
      </c>
      <c r="K21" s="39">
        <v>57.4812713812426</v>
      </c>
      <c r="L21" s="39">
        <v>61.523010052022002</v>
      </c>
      <c r="M21" s="39">
        <v>2.0462518934912501</v>
      </c>
      <c r="N21" s="39">
        <v>1.99548677728813</v>
      </c>
      <c r="O21" s="39">
        <f>VLOOKUP(C21,'HB EASRs'!$A$6:$H$54,8,FALSE)</f>
        <v>63.133901838499497</v>
      </c>
      <c r="P21" s="39">
        <f>VLOOKUP(C21,'HB EASRs'!$A$6:$H$54,7,FALSE)</f>
        <v>65.635868397035907</v>
      </c>
      <c r="Q21" s="55">
        <f>VLOOKUP(C21,'HB EASRs'!$A$6:$H$54,6,FALSE)</f>
        <v>37254</v>
      </c>
    </row>
    <row r="22" spans="1:21" x14ac:dyDescent="0.2">
      <c r="A22" s="38" t="str">
        <f t="shared" si="0"/>
        <v>Monmouthshire NorthAsthma</v>
      </c>
      <c r="B22" s="38" t="s">
        <v>26</v>
      </c>
      <c r="C22" s="38" t="str">
        <f t="shared" si="1"/>
        <v>Aneurin Bevan Local Health Board                                                                    Asthma</v>
      </c>
      <c r="D22" s="38" t="s">
        <v>99</v>
      </c>
      <c r="E22" s="38" t="str">
        <f>VLOOKUP(D22,'Interactive controls'!$I$1:$J$7,2,FALSE)</f>
        <v>Aneurin Bevan</v>
      </c>
      <c r="F22" s="38" t="s">
        <v>98</v>
      </c>
      <c r="G22" s="38" t="str">
        <f t="shared" si="2"/>
        <v>Aneurin BevanAsthma</v>
      </c>
      <c r="H22" s="38">
        <v>3202</v>
      </c>
      <c r="I22" s="39">
        <v>64.188918290433804</v>
      </c>
      <c r="J22" s="39">
        <v>61.850471823465</v>
      </c>
      <c r="K22" s="39">
        <v>59.5826080030279</v>
      </c>
      <c r="L22" s="39">
        <v>64.178386506023202</v>
      </c>
      <c r="M22" s="39">
        <v>2.32791468255818</v>
      </c>
      <c r="N22" s="39">
        <v>2.2678638204371402</v>
      </c>
      <c r="O22" s="39">
        <f>VLOOKUP(C22,'HB EASRs'!$A$6:$H$54,8,FALSE)</f>
        <v>63.133901838499497</v>
      </c>
      <c r="P22" s="39">
        <f>VLOOKUP(C22,'HB EASRs'!$A$6:$H$54,7,FALSE)</f>
        <v>65.635868397035907</v>
      </c>
      <c r="Q22" s="55">
        <f>VLOOKUP(C22,'HB EASRs'!$A$6:$H$54,6,FALSE)</f>
        <v>37254</v>
      </c>
    </row>
    <row r="23" spans="1:21" x14ac:dyDescent="0.2">
      <c r="A23" s="38" t="str">
        <f t="shared" si="0"/>
        <v>Monmouthshire SouthAsthma</v>
      </c>
      <c r="B23" s="38" t="s">
        <v>27</v>
      </c>
      <c r="C23" s="38" t="str">
        <f t="shared" si="1"/>
        <v>Aneurin Bevan Local Health Board                                                                    Asthma</v>
      </c>
      <c r="D23" s="38" t="s">
        <v>99</v>
      </c>
      <c r="E23" s="38" t="str">
        <f>VLOOKUP(D23,'Interactive controls'!$I$1:$J$7,2,FALSE)</f>
        <v>Aneurin Bevan</v>
      </c>
      <c r="F23" s="38" t="s">
        <v>98</v>
      </c>
      <c r="G23" s="38" t="str">
        <f t="shared" si="2"/>
        <v>Aneurin BevanAsthma</v>
      </c>
      <c r="H23" s="38">
        <v>2467</v>
      </c>
      <c r="I23" s="39">
        <v>64.703105329416701</v>
      </c>
      <c r="J23" s="39">
        <v>62.217653100649997</v>
      </c>
      <c r="K23" s="39">
        <v>59.691897161360799</v>
      </c>
      <c r="L23" s="39">
        <v>64.819757606439197</v>
      </c>
      <c r="M23" s="39">
        <v>2.6021045057892001</v>
      </c>
      <c r="N23" s="39">
        <v>2.5257559392891298</v>
      </c>
      <c r="O23" s="39">
        <f>VLOOKUP(C23,'HB EASRs'!$A$6:$H$54,8,FALSE)</f>
        <v>63.133901838499497</v>
      </c>
      <c r="P23" s="39">
        <f>VLOOKUP(C23,'HB EASRs'!$A$6:$H$54,7,FALSE)</f>
        <v>65.635868397035907</v>
      </c>
      <c r="Q23" s="55">
        <f>VLOOKUP(C23,'HB EASRs'!$A$6:$H$54,6,FALSE)</f>
        <v>37254</v>
      </c>
    </row>
    <row r="24" spans="1:21" x14ac:dyDescent="0.2">
      <c r="A24" s="38" t="str">
        <f t="shared" si="0"/>
        <v>Newport CentralAsthma</v>
      </c>
      <c r="B24" s="38" t="s">
        <v>28</v>
      </c>
      <c r="C24" s="38" t="str">
        <f t="shared" si="1"/>
        <v>Aneurin Bevan Local Health Board                                                                    Asthma</v>
      </c>
      <c r="D24" s="38" t="s">
        <v>99</v>
      </c>
      <c r="E24" s="38" t="str">
        <f>VLOOKUP(D24,'Interactive controls'!$I$1:$J$7,2,FALSE)</f>
        <v>Aneurin Bevan</v>
      </c>
      <c r="F24" s="38" t="s">
        <v>98</v>
      </c>
      <c r="G24" s="38" t="str">
        <f t="shared" si="2"/>
        <v>Aneurin BevanAsthma</v>
      </c>
      <c r="H24" s="38">
        <v>3219</v>
      </c>
      <c r="I24" s="39">
        <v>64.965993259198001</v>
      </c>
      <c r="J24" s="39">
        <v>62.853374817285399</v>
      </c>
      <c r="K24" s="39">
        <v>60.659348816720097</v>
      </c>
      <c r="L24" s="39">
        <v>65.105340684857097</v>
      </c>
      <c r="M24" s="39">
        <v>2.2519658675717</v>
      </c>
      <c r="N24" s="39">
        <v>2.1940260005652901</v>
      </c>
      <c r="O24" s="39">
        <f>VLOOKUP(C24,'HB EASRs'!$A$6:$H$54,8,FALSE)</f>
        <v>63.133901838499497</v>
      </c>
      <c r="P24" s="39">
        <f>VLOOKUP(C24,'HB EASRs'!$A$6:$H$54,7,FALSE)</f>
        <v>65.635868397035907</v>
      </c>
      <c r="Q24" s="55">
        <f>VLOOKUP(C24,'HB EASRs'!$A$6:$H$54,6,FALSE)</f>
        <v>37254</v>
      </c>
    </row>
    <row r="25" spans="1:21" x14ac:dyDescent="0.2">
      <c r="A25" s="38" t="str">
        <f t="shared" si="0"/>
        <v>Newport EastAsthma</v>
      </c>
      <c r="B25" s="38" t="s">
        <v>29</v>
      </c>
      <c r="C25" s="38" t="str">
        <f t="shared" si="1"/>
        <v>Aneurin Bevan Local Health Board                                                                    Asthma</v>
      </c>
      <c r="D25" s="38" t="s">
        <v>99</v>
      </c>
      <c r="E25" s="38" t="str">
        <f>VLOOKUP(D25,'Interactive controls'!$I$1:$J$7,2,FALSE)</f>
        <v>Aneurin Bevan</v>
      </c>
      <c r="F25" s="38" t="s">
        <v>98</v>
      </c>
      <c r="G25" s="38" t="str">
        <f t="shared" si="2"/>
        <v>Aneurin BevanAsthma</v>
      </c>
      <c r="H25" s="38">
        <v>3207</v>
      </c>
      <c r="I25" s="39">
        <v>67.014940967506007</v>
      </c>
      <c r="J25" s="39">
        <v>65.259549300322703</v>
      </c>
      <c r="K25" s="39">
        <v>62.9803985287069</v>
      </c>
      <c r="L25" s="39">
        <v>67.599002053091198</v>
      </c>
      <c r="M25" s="39">
        <v>2.3394527527684401</v>
      </c>
      <c r="N25" s="39">
        <v>2.2791507716158801</v>
      </c>
      <c r="O25" s="39">
        <f>VLOOKUP(C25,'HB EASRs'!$A$6:$H$54,8,FALSE)</f>
        <v>63.133901838499497</v>
      </c>
      <c r="P25" s="39">
        <f>VLOOKUP(C25,'HB EASRs'!$A$6:$H$54,7,FALSE)</f>
        <v>65.635868397035907</v>
      </c>
      <c r="Q25" s="55">
        <f>VLOOKUP(C25,'HB EASRs'!$A$6:$H$54,6,FALSE)</f>
        <v>37254</v>
      </c>
    </row>
    <row r="26" spans="1:21" x14ac:dyDescent="0.2">
      <c r="A26" s="38" t="str">
        <f t="shared" si="0"/>
        <v>Newport WestAsthma</v>
      </c>
      <c r="B26" s="38" t="s">
        <v>30</v>
      </c>
      <c r="C26" s="38" t="str">
        <f t="shared" si="1"/>
        <v>Aneurin Bevan Local Health Board                                                                    Asthma</v>
      </c>
      <c r="D26" s="38" t="s">
        <v>99</v>
      </c>
      <c r="E26" s="38" t="str">
        <f>VLOOKUP(D26,'Interactive controls'!$I$1:$J$7,2,FALSE)</f>
        <v>Aneurin Bevan</v>
      </c>
      <c r="F26" s="38" t="s">
        <v>98</v>
      </c>
      <c r="G26" s="38" t="str">
        <f t="shared" si="2"/>
        <v>Aneurin BevanAsthma</v>
      </c>
      <c r="H26" s="38">
        <v>3327</v>
      </c>
      <c r="I26" s="39">
        <v>63.899665808781201</v>
      </c>
      <c r="J26" s="39">
        <v>62.644543845277099</v>
      </c>
      <c r="K26" s="39">
        <v>60.502583857760499</v>
      </c>
      <c r="L26" s="39">
        <v>64.842129844761402</v>
      </c>
      <c r="M26" s="39">
        <v>2.1975859994843501</v>
      </c>
      <c r="N26" s="39">
        <v>2.1419599875165498</v>
      </c>
      <c r="O26" s="39">
        <f>VLOOKUP(C26,'HB EASRs'!$A$6:$H$54,8,FALSE)</f>
        <v>63.133901838499497</v>
      </c>
      <c r="P26" s="39">
        <f>VLOOKUP(C26,'HB EASRs'!$A$6:$H$54,7,FALSE)</f>
        <v>65.635868397035907</v>
      </c>
      <c r="Q26" s="55">
        <f>VLOOKUP(C26,'HB EASRs'!$A$6:$H$54,6,FALSE)</f>
        <v>37254</v>
      </c>
    </row>
    <row r="27" spans="1:21" x14ac:dyDescent="0.2">
      <c r="A27" s="38" t="str">
        <f t="shared" si="0"/>
        <v>Torfaen NorthAsthma</v>
      </c>
      <c r="B27" s="38" t="s">
        <v>31</v>
      </c>
      <c r="C27" s="38" t="str">
        <f t="shared" si="1"/>
        <v>Aneurin Bevan Local Health Board                                                                    Asthma</v>
      </c>
      <c r="D27" s="38" t="s">
        <v>99</v>
      </c>
      <c r="E27" s="38" t="str">
        <f>VLOOKUP(D27,'Interactive controls'!$I$1:$J$7,2,FALSE)</f>
        <v>Aneurin Bevan</v>
      </c>
      <c r="F27" s="38" t="s">
        <v>98</v>
      </c>
      <c r="G27" s="38" t="str">
        <f t="shared" si="2"/>
        <v>Aneurin BevanAsthma</v>
      </c>
      <c r="H27" s="38">
        <v>3530</v>
      </c>
      <c r="I27" s="39">
        <v>71.974717096543998</v>
      </c>
      <c r="J27" s="39">
        <v>69.288549352017498</v>
      </c>
      <c r="K27" s="39">
        <v>66.956899711396204</v>
      </c>
      <c r="L27" s="39">
        <v>71.678959813152105</v>
      </c>
      <c r="M27" s="39">
        <v>2.39041046113456</v>
      </c>
      <c r="N27" s="39">
        <v>2.3316496406213498</v>
      </c>
      <c r="O27" s="39">
        <f>VLOOKUP(C27,'HB EASRs'!$A$6:$H$54,8,FALSE)</f>
        <v>63.133901838499497</v>
      </c>
      <c r="P27" s="39">
        <f>VLOOKUP(C27,'HB EASRs'!$A$6:$H$54,7,FALSE)</f>
        <v>65.635868397035907</v>
      </c>
      <c r="Q27" s="55">
        <f>VLOOKUP(C27,'HB EASRs'!$A$6:$H$54,6,FALSE)</f>
        <v>37254</v>
      </c>
    </row>
    <row r="28" spans="1:21" x14ac:dyDescent="0.2">
      <c r="A28" s="38" t="str">
        <f t="shared" si="0"/>
        <v>Torfaen SouthAsthma</v>
      </c>
      <c r="B28" s="38" t="s">
        <v>32</v>
      </c>
      <c r="C28" s="38" t="str">
        <f t="shared" si="1"/>
        <v>Aneurin Bevan Local Health Board                                                                    Asthma</v>
      </c>
      <c r="D28" s="38" t="s">
        <v>99</v>
      </c>
      <c r="E28" s="38" t="str">
        <f>VLOOKUP(D28,'Interactive controls'!$I$1:$J$7,2,FALSE)</f>
        <v>Aneurin Bevan</v>
      </c>
      <c r="F28" s="38" t="s">
        <v>98</v>
      </c>
      <c r="G28" s="38" t="str">
        <f t="shared" si="2"/>
        <v>Aneurin BevanAsthma</v>
      </c>
      <c r="H28" s="38">
        <v>3303</v>
      </c>
      <c r="I28" s="39">
        <v>72.152562366202105</v>
      </c>
      <c r="J28" s="39">
        <v>70.098556735099095</v>
      </c>
      <c r="K28" s="39">
        <v>67.677219259584405</v>
      </c>
      <c r="L28" s="39">
        <v>72.583006874602304</v>
      </c>
      <c r="M28" s="39">
        <v>2.4844501395031999</v>
      </c>
      <c r="N28" s="39">
        <v>2.4213374755146901</v>
      </c>
      <c r="O28" s="39">
        <f>VLOOKUP(C28,'HB EASRs'!$A$6:$H$54,8,FALSE)</f>
        <v>63.133901838499497</v>
      </c>
      <c r="P28" s="39">
        <f>VLOOKUP(C28,'HB EASRs'!$A$6:$H$54,7,FALSE)</f>
        <v>65.635868397035907</v>
      </c>
      <c r="Q28" s="55">
        <f>VLOOKUP(C28,'HB EASRs'!$A$6:$H$54,6,FALSE)</f>
        <v>37254</v>
      </c>
    </row>
    <row r="29" spans="1:21" x14ac:dyDescent="0.2">
      <c r="A29" s="38" t="str">
        <f t="shared" si="0"/>
        <v>AngleseyAsthma</v>
      </c>
      <c r="B29" s="38" t="s">
        <v>33</v>
      </c>
      <c r="C29" s="38" t="str">
        <f t="shared" si="1"/>
        <v>Betsi Cadwaladr University Local Health Board                                                       Asthma</v>
      </c>
      <c r="D29" s="38" t="s">
        <v>100</v>
      </c>
      <c r="E29" s="38" t="str">
        <f>VLOOKUP(D29,'Interactive controls'!$I$1:$J$7,2,FALSE)</f>
        <v>Betsi Cadwaladr</v>
      </c>
      <c r="F29" s="38" t="s">
        <v>98</v>
      </c>
      <c r="G29" s="38" t="str">
        <f t="shared" si="2"/>
        <v>Betsi CadwaladrAsthma</v>
      </c>
      <c r="H29" s="38">
        <v>4951</v>
      </c>
      <c r="I29" s="39">
        <v>73.899934324437297</v>
      </c>
      <c r="J29" s="39">
        <v>73.994182091471004</v>
      </c>
      <c r="K29" s="39">
        <v>71.847078178840206</v>
      </c>
      <c r="L29" s="39">
        <v>76.1868772355282</v>
      </c>
      <c r="M29" s="39">
        <v>2.1926951440572302</v>
      </c>
      <c r="N29" s="39">
        <v>2.1471039126307798</v>
      </c>
      <c r="O29" s="39">
        <f>VLOOKUP(C29,'HB EASRs'!$A$6:$H$54,8,FALSE)</f>
        <v>64.645960821706396</v>
      </c>
      <c r="P29" s="39">
        <f>VLOOKUP(C29,'HB EASRs'!$A$6:$H$54,7,FALSE)</f>
        <v>66.364560992953997</v>
      </c>
      <c r="Q29" s="55">
        <f>VLOOKUP(C29,'HB EASRs'!$A$6:$H$54,6,FALSE)</f>
        <v>46849</v>
      </c>
      <c r="S29" s="38" t="str">
        <f>G29</f>
        <v>Betsi CadwaladrAsthma</v>
      </c>
      <c r="T29" s="39">
        <f>MIN(I29:I42)</f>
        <v>60.692693443314397</v>
      </c>
      <c r="U29" s="39">
        <f>MAX(I29:I42)</f>
        <v>73.899934324437297</v>
      </c>
    </row>
    <row r="30" spans="1:21" x14ac:dyDescent="0.2">
      <c r="A30" s="38" t="str">
        <f t="shared" si="0"/>
        <v>ArfonAsthma</v>
      </c>
      <c r="B30" s="38" t="s">
        <v>34</v>
      </c>
      <c r="C30" s="38" t="str">
        <f t="shared" si="1"/>
        <v>Betsi Cadwaladr University Local Health Board                                                       Asthma</v>
      </c>
      <c r="D30" s="38" t="s">
        <v>100</v>
      </c>
      <c r="E30" s="38" t="str">
        <f>VLOOKUP(D30,'Interactive controls'!$I$1:$J$7,2,FALSE)</f>
        <v>Betsi Cadwaladr</v>
      </c>
      <c r="F30" s="38" t="s">
        <v>98</v>
      </c>
      <c r="G30" s="38" t="str">
        <f t="shared" si="2"/>
        <v>Betsi CadwaladrAsthma</v>
      </c>
      <c r="H30" s="38">
        <v>4600</v>
      </c>
      <c r="I30" s="39">
        <v>65.524265344785803</v>
      </c>
      <c r="J30" s="39">
        <v>65.141867030141299</v>
      </c>
      <c r="K30" s="39">
        <v>63.234189154956297</v>
      </c>
      <c r="L30" s="39">
        <v>67.091587670032595</v>
      </c>
      <c r="M30" s="39">
        <v>1.9497206398913001</v>
      </c>
      <c r="N30" s="39">
        <v>1.9076778751849801</v>
      </c>
      <c r="O30" s="39">
        <f>VLOOKUP(C30,'HB EASRs'!$A$6:$H$54,8,FALSE)</f>
        <v>64.645960821706396</v>
      </c>
      <c r="P30" s="39">
        <f>VLOOKUP(C30,'HB EASRs'!$A$6:$H$54,7,FALSE)</f>
        <v>66.364560992953997</v>
      </c>
      <c r="Q30" s="55">
        <f>VLOOKUP(C30,'HB EASRs'!$A$6:$H$54,6,FALSE)</f>
        <v>46849</v>
      </c>
    </row>
    <row r="31" spans="1:21" x14ac:dyDescent="0.2">
      <c r="A31" s="38" t="str">
        <f t="shared" si="0"/>
        <v>Central &amp; South DenbighshireAsthma</v>
      </c>
      <c r="B31" s="38" t="s">
        <v>35</v>
      </c>
      <c r="C31" s="38" t="str">
        <f t="shared" si="1"/>
        <v>Betsi Cadwaladr University Local Health Board                                                       Asthma</v>
      </c>
      <c r="D31" s="38" t="s">
        <v>100</v>
      </c>
      <c r="E31" s="38" t="str">
        <f>VLOOKUP(D31,'Interactive controls'!$I$1:$J$7,2,FALSE)</f>
        <v>Betsi Cadwaladr</v>
      </c>
      <c r="F31" s="38" t="s">
        <v>98</v>
      </c>
      <c r="G31" s="38" t="str">
        <f t="shared" si="2"/>
        <v>Betsi CadwaladrAsthma</v>
      </c>
      <c r="H31" s="38">
        <v>2590</v>
      </c>
      <c r="I31" s="39">
        <v>60.692693443314397</v>
      </c>
      <c r="J31" s="39">
        <v>58.517287365591898</v>
      </c>
      <c r="K31" s="39">
        <v>56.168759606859503</v>
      </c>
      <c r="L31" s="39">
        <v>60.935072595260998</v>
      </c>
      <c r="M31" s="39">
        <v>2.4177852296691098</v>
      </c>
      <c r="N31" s="39">
        <v>2.3485277587323998</v>
      </c>
      <c r="O31" s="39">
        <f>VLOOKUP(C31,'HB EASRs'!$A$6:$H$54,8,FALSE)</f>
        <v>64.645960821706396</v>
      </c>
      <c r="P31" s="39">
        <f>VLOOKUP(C31,'HB EASRs'!$A$6:$H$54,7,FALSE)</f>
        <v>66.364560992953997</v>
      </c>
      <c r="Q31" s="55">
        <f>VLOOKUP(C31,'HB EASRs'!$A$6:$H$54,6,FALSE)</f>
        <v>46849</v>
      </c>
    </row>
    <row r="32" spans="1:21" x14ac:dyDescent="0.2">
      <c r="A32" s="38" t="str">
        <f t="shared" si="0"/>
        <v>Conwy EastAsthma</v>
      </c>
      <c r="B32" s="38" t="s">
        <v>36</v>
      </c>
      <c r="C32" s="38" t="str">
        <f t="shared" si="1"/>
        <v>Betsi Cadwaladr University Local Health Board                                                       Asthma</v>
      </c>
      <c r="D32" s="38" t="s">
        <v>100</v>
      </c>
      <c r="E32" s="38" t="str">
        <f>VLOOKUP(D32,'Interactive controls'!$I$1:$J$7,2,FALSE)</f>
        <v>Betsi Cadwaladr</v>
      </c>
      <c r="F32" s="38" t="s">
        <v>98</v>
      </c>
      <c r="G32" s="38" t="str">
        <f t="shared" si="2"/>
        <v>Betsi CadwaladrAsthma</v>
      </c>
      <c r="H32" s="38">
        <v>3419</v>
      </c>
      <c r="I32" s="39">
        <v>67.519797776329597</v>
      </c>
      <c r="J32" s="39">
        <v>65.1349467398435</v>
      </c>
      <c r="K32" s="39">
        <v>62.8379307395669</v>
      </c>
      <c r="L32" s="39">
        <v>67.490796064040794</v>
      </c>
      <c r="M32" s="39">
        <v>2.3558493241972802</v>
      </c>
      <c r="N32" s="39">
        <v>2.29701600027659</v>
      </c>
      <c r="O32" s="39">
        <f>VLOOKUP(C32,'HB EASRs'!$A$6:$H$54,8,FALSE)</f>
        <v>64.645960821706396</v>
      </c>
      <c r="P32" s="39">
        <f>VLOOKUP(C32,'HB EASRs'!$A$6:$H$54,7,FALSE)</f>
        <v>66.364560992953997</v>
      </c>
      <c r="Q32" s="55">
        <f>VLOOKUP(C32,'HB EASRs'!$A$6:$H$54,6,FALSE)</f>
        <v>46849</v>
      </c>
    </row>
    <row r="33" spans="1:21" x14ac:dyDescent="0.2">
      <c r="A33" s="38" t="str">
        <f t="shared" si="0"/>
        <v>Conwy WestAsthma</v>
      </c>
      <c r="B33" s="38" t="s">
        <v>37</v>
      </c>
      <c r="C33" s="38" t="str">
        <f t="shared" si="1"/>
        <v>Betsi Cadwaladr University Local Health Board                                                       Asthma</v>
      </c>
      <c r="D33" s="38" t="s">
        <v>100</v>
      </c>
      <c r="E33" s="38" t="str">
        <f>VLOOKUP(D33,'Interactive controls'!$I$1:$J$7,2,FALSE)</f>
        <v>Betsi Cadwaladr</v>
      </c>
      <c r="F33" s="38" t="s">
        <v>98</v>
      </c>
      <c r="G33" s="38" t="str">
        <f t="shared" si="2"/>
        <v>Betsi CadwaladrAsthma</v>
      </c>
      <c r="H33" s="38">
        <v>3974</v>
      </c>
      <c r="I33" s="39">
        <v>62.385205883738102</v>
      </c>
      <c r="J33" s="39">
        <v>60.398115075618797</v>
      </c>
      <c r="K33" s="39">
        <v>58.421326826555301</v>
      </c>
      <c r="L33" s="39">
        <v>62.421818320949903</v>
      </c>
      <c r="M33" s="39">
        <v>2.0237032453311201</v>
      </c>
      <c r="N33" s="39">
        <v>1.97678824906356</v>
      </c>
      <c r="O33" s="39">
        <f>VLOOKUP(C33,'HB EASRs'!$A$6:$H$54,8,FALSE)</f>
        <v>64.645960821706396</v>
      </c>
      <c r="P33" s="39">
        <f>VLOOKUP(C33,'HB EASRs'!$A$6:$H$54,7,FALSE)</f>
        <v>66.364560992953997</v>
      </c>
      <c r="Q33" s="55">
        <f>VLOOKUP(C33,'HB EASRs'!$A$6:$H$54,6,FALSE)</f>
        <v>46849</v>
      </c>
    </row>
    <row r="34" spans="1:21" x14ac:dyDescent="0.2">
      <c r="A34" s="38" t="str">
        <f t="shared" si="0"/>
        <v>Deeside, Hawarden &amp; SaltneyAsthma</v>
      </c>
      <c r="B34" s="38" t="s">
        <v>38</v>
      </c>
      <c r="C34" s="38" t="str">
        <f t="shared" si="1"/>
        <v>Betsi Cadwaladr University Local Health Board                                                       Asthma</v>
      </c>
      <c r="D34" s="38" t="s">
        <v>100</v>
      </c>
      <c r="E34" s="38" t="str">
        <f>VLOOKUP(D34,'Interactive controls'!$I$1:$J$7,2,FALSE)</f>
        <v>Betsi Cadwaladr</v>
      </c>
      <c r="F34" s="38" t="s">
        <v>98</v>
      </c>
      <c r="G34" s="38" t="str">
        <f t="shared" si="2"/>
        <v>Betsi CadwaladrAsthma</v>
      </c>
      <c r="H34" s="38">
        <v>3986</v>
      </c>
      <c r="I34" s="39">
        <v>64.478558372021496</v>
      </c>
      <c r="J34" s="39">
        <v>62.361045526100803</v>
      </c>
      <c r="K34" s="39">
        <v>60.405552031588201</v>
      </c>
      <c r="L34" s="39">
        <v>64.362877805789196</v>
      </c>
      <c r="M34" s="39">
        <v>2.00183227968843</v>
      </c>
      <c r="N34" s="39">
        <v>1.9554934945126401</v>
      </c>
      <c r="O34" s="39">
        <f>VLOOKUP(C34,'HB EASRs'!$A$6:$H$54,8,FALSE)</f>
        <v>64.645960821706396</v>
      </c>
      <c r="P34" s="39">
        <f>VLOOKUP(C34,'HB EASRs'!$A$6:$H$54,7,FALSE)</f>
        <v>66.364560992953997</v>
      </c>
      <c r="Q34" s="55">
        <f>VLOOKUP(C34,'HB EASRs'!$A$6:$H$54,6,FALSE)</f>
        <v>46849</v>
      </c>
    </row>
    <row r="35" spans="1:21" x14ac:dyDescent="0.2">
      <c r="A35" s="38" t="str">
        <f t="shared" si="0"/>
        <v>DwyforAsthma</v>
      </c>
      <c r="B35" s="38" t="s">
        <v>39</v>
      </c>
      <c r="C35" s="38" t="str">
        <f t="shared" si="1"/>
        <v>Betsi Cadwaladr University Local Health Board                                                       Asthma</v>
      </c>
      <c r="D35" s="38" t="s">
        <v>100</v>
      </c>
      <c r="E35" s="38" t="str">
        <f>VLOOKUP(D35,'Interactive controls'!$I$1:$J$7,2,FALSE)</f>
        <v>Betsi Cadwaladr</v>
      </c>
      <c r="F35" s="38" t="s">
        <v>98</v>
      </c>
      <c r="G35" s="38" t="str">
        <f t="shared" si="2"/>
        <v>Betsi CadwaladrAsthma</v>
      </c>
      <c r="H35" s="38">
        <v>1457</v>
      </c>
      <c r="I35" s="39">
        <v>61.562513204039398</v>
      </c>
      <c r="J35" s="39">
        <v>59.435841247186197</v>
      </c>
      <c r="K35" s="39">
        <v>56.234417839795697</v>
      </c>
      <c r="L35" s="39">
        <v>62.763819921399801</v>
      </c>
      <c r="M35" s="39">
        <v>3.32797867421358</v>
      </c>
      <c r="N35" s="39">
        <v>3.2014234073905499</v>
      </c>
      <c r="O35" s="39">
        <f>VLOOKUP(C35,'HB EASRs'!$A$6:$H$54,8,FALSE)</f>
        <v>64.645960821706396</v>
      </c>
      <c r="P35" s="39">
        <f>VLOOKUP(C35,'HB EASRs'!$A$6:$H$54,7,FALSE)</f>
        <v>66.364560992953997</v>
      </c>
      <c r="Q35" s="55">
        <f>VLOOKUP(C35,'HB EASRs'!$A$6:$H$54,6,FALSE)</f>
        <v>46849</v>
      </c>
    </row>
    <row r="36" spans="1:21" x14ac:dyDescent="0.2">
      <c r="A36" s="38" t="str">
        <f t="shared" si="0"/>
        <v>Holywell &amp; FlintAsthma</v>
      </c>
      <c r="B36" s="38" t="s">
        <v>40</v>
      </c>
      <c r="C36" s="38" t="str">
        <f t="shared" si="1"/>
        <v>Betsi Cadwaladr University Local Health Board                                                       Asthma</v>
      </c>
      <c r="D36" s="38" t="s">
        <v>100</v>
      </c>
      <c r="E36" s="38" t="str">
        <f>VLOOKUP(D36,'Interactive controls'!$I$1:$J$7,2,FALSE)</f>
        <v>Betsi Cadwaladr</v>
      </c>
      <c r="F36" s="38" t="s">
        <v>98</v>
      </c>
      <c r="G36" s="38" t="str">
        <f t="shared" si="2"/>
        <v>Betsi CadwaladrAsthma</v>
      </c>
      <c r="H36" s="38">
        <v>2553</v>
      </c>
      <c r="I36" s="39">
        <v>63.978548516439503</v>
      </c>
      <c r="J36" s="39">
        <v>62.425672963364399</v>
      </c>
      <c r="K36" s="39">
        <v>59.974283608264699</v>
      </c>
      <c r="L36" s="39">
        <v>64.949883630862203</v>
      </c>
      <c r="M36" s="39">
        <v>2.5242106674978002</v>
      </c>
      <c r="N36" s="39">
        <v>2.4513893550996402</v>
      </c>
      <c r="O36" s="39">
        <f>VLOOKUP(C36,'HB EASRs'!$A$6:$H$54,8,FALSE)</f>
        <v>64.645960821706396</v>
      </c>
      <c r="P36" s="39">
        <f>VLOOKUP(C36,'HB EASRs'!$A$6:$H$54,7,FALSE)</f>
        <v>66.364560992953997</v>
      </c>
      <c r="Q36" s="55">
        <f>VLOOKUP(C36,'HB EASRs'!$A$6:$H$54,6,FALSE)</f>
        <v>46849</v>
      </c>
    </row>
    <row r="37" spans="1:21" x14ac:dyDescent="0.2">
      <c r="A37" s="38" t="str">
        <f t="shared" si="0"/>
        <v>MeirionnyddAsthma</v>
      </c>
      <c r="B37" s="38" t="s">
        <v>41</v>
      </c>
      <c r="C37" s="38" t="str">
        <f t="shared" si="1"/>
        <v>Betsi Cadwaladr University Local Health Board                                                       Asthma</v>
      </c>
      <c r="D37" s="38" t="s">
        <v>100</v>
      </c>
      <c r="E37" s="38" t="str">
        <f>VLOOKUP(D37,'Interactive controls'!$I$1:$J$7,2,FALSE)</f>
        <v>Betsi Cadwaladr</v>
      </c>
      <c r="F37" s="38" t="s">
        <v>98</v>
      </c>
      <c r="G37" s="38" t="str">
        <f t="shared" si="2"/>
        <v>Betsi CadwaladrAsthma</v>
      </c>
      <c r="H37" s="38">
        <v>2158</v>
      </c>
      <c r="I37" s="39">
        <v>66.7594740912606</v>
      </c>
      <c r="J37" s="39">
        <v>66.180351274833598</v>
      </c>
      <c r="K37" s="39">
        <v>63.206033508649199</v>
      </c>
      <c r="L37" s="39">
        <v>69.250908833235002</v>
      </c>
      <c r="M37" s="39">
        <v>3.0705575584014499</v>
      </c>
      <c r="N37" s="39">
        <v>2.9743177661844098</v>
      </c>
      <c r="O37" s="39">
        <f>VLOOKUP(C37,'HB EASRs'!$A$6:$H$54,8,FALSE)</f>
        <v>64.645960821706396</v>
      </c>
      <c r="P37" s="39">
        <f>VLOOKUP(C37,'HB EASRs'!$A$6:$H$54,7,FALSE)</f>
        <v>66.364560992953997</v>
      </c>
      <c r="Q37" s="55">
        <f>VLOOKUP(C37,'HB EASRs'!$A$6:$H$54,6,FALSE)</f>
        <v>46849</v>
      </c>
    </row>
    <row r="38" spans="1:21" x14ac:dyDescent="0.2">
      <c r="A38" s="38" t="str">
        <f t="shared" si="0"/>
        <v>Mold, Buckley &amp; CaergwleAsthma</v>
      </c>
      <c r="B38" s="38" t="s">
        <v>42</v>
      </c>
      <c r="C38" s="38" t="str">
        <f t="shared" si="1"/>
        <v>Betsi Cadwaladr University Local Health Board                                                       Asthma</v>
      </c>
      <c r="D38" s="38" t="s">
        <v>100</v>
      </c>
      <c r="E38" s="38" t="str">
        <f>VLOOKUP(D38,'Interactive controls'!$I$1:$J$7,2,FALSE)</f>
        <v>Betsi Cadwaladr</v>
      </c>
      <c r="F38" s="38" t="s">
        <v>98</v>
      </c>
      <c r="G38" s="38" t="str">
        <f t="shared" si="2"/>
        <v>Betsi CadwaladrAsthma</v>
      </c>
      <c r="H38" s="38">
        <v>3383</v>
      </c>
      <c r="I38" s="39">
        <v>69.756892178897701</v>
      </c>
      <c r="J38" s="39">
        <v>67.996038632948796</v>
      </c>
      <c r="K38" s="39">
        <v>65.628302181483207</v>
      </c>
      <c r="L38" s="39">
        <v>70.424746146373806</v>
      </c>
      <c r="M38" s="39">
        <v>2.4287075134250999</v>
      </c>
      <c r="N38" s="39">
        <v>2.3677364514655301</v>
      </c>
      <c r="O38" s="39">
        <f>VLOOKUP(C38,'HB EASRs'!$A$6:$H$54,8,FALSE)</f>
        <v>64.645960821706396</v>
      </c>
      <c r="P38" s="39">
        <f>VLOOKUP(C38,'HB EASRs'!$A$6:$H$54,7,FALSE)</f>
        <v>66.364560992953997</v>
      </c>
      <c r="Q38" s="55">
        <f>VLOOKUP(C38,'HB EASRs'!$A$6:$H$54,6,FALSE)</f>
        <v>46849</v>
      </c>
    </row>
    <row r="39" spans="1:21" x14ac:dyDescent="0.2">
      <c r="A39" s="38" t="str">
        <f t="shared" si="0"/>
        <v>North DenbighshireAsthma</v>
      </c>
      <c r="B39" s="38" t="s">
        <v>43</v>
      </c>
      <c r="C39" s="38" t="str">
        <f t="shared" si="1"/>
        <v>Betsi Cadwaladr University Local Health Board                                                       Asthma</v>
      </c>
      <c r="D39" s="38" t="s">
        <v>100</v>
      </c>
      <c r="E39" s="38" t="str">
        <f>VLOOKUP(D39,'Interactive controls'!$I$1:$J$7,2,FALSE)</f>
        <v>Betsi Cadwaladr</v>
      </c>
      <c r="F39" s="38" t="s">
        <v>98</v>
      </c>
      <c r="G39" s="38" t="str">
        <f t="shared" si="2"/>
        <v>Betsi CadwaladrAsthma</v>
      </c>
      <c r="H39" s="38">
        <v>3815</v>
      </c>
      <c r="I39" s="39">
        <v>66.367447767165899</v>
      </c>
      <c r="J39" s="39">
        <v>64.422626329724906</v>
      </c>
      <c r="K39" s="39">
        <v>62.3110886600562</v>
      </c>
      <c r="L39" s="39">
        <v>66.585324420997296</v>
      </c>
      <c r="M39" s="39">
        <v>2.1626980912724001</v>
      </c>
      <c r="N39" s="39">
        <v>2.1115376696686901</v>
      </c>
      <c r="O39" s="39">
        <f>VLOOKUP(C39,'HB EASRs'!$A$6:$H$54,8,FALSE)</f>
        <v>64.645960821706396</v>
      </c>
      <c r="P39" s="39">
        <f>VLOOKUP(C39,'HB EASRs'!$A$6:$H$54,7,FALSE)</f>
        <v>66.364560992953997</v>
      </c>
      <c r="Q39" s="55">
        <f>VLOOKUP(C39,'HB EASRs'!$A$6:$H$54,6,FALSE)</f>
        <v>46849</v>
      </c>
    </row>
    <row r="40" spans="1:21" x14ac:dyDescent="0.2">
      <c r="A40" s="38" t="str">
        <f t="shared" si="0"/>
        <v>South WrexhamAsthma</v>
      </c>
      <c r="B40" s="38" t="s">
        <v>44</v>
      </c>
      <c r="C40" s="38" t="str">
        <f t="shared" si="1"/>
        <v>Betsi Cadwaladr University Local Health Board                                                       Asthma</v>
      </c>
      <c r="D40" s="38" t="s">
        <v>100</v>
      </c>
      <c r="E40" s="38" t="str">
        <f>VLOOKUP(D40,'Interactive controls'!$I$1:$J$7,2,FALSE)</f>
        <v>Betsi Cadwaladr</v>
      </c>
      <c r="F40" s="38" t="s">
        <v>98</v>
      </c>
      <c r="G40" s="38" t="str">
        <f t="shared" si="2"/>
        <v>Betsi CadwaladrAsthma</v>
      </c>
      <c r="H40" s="38">
        <v>3621</v>
      </c>
      <c r="I40" s="39">
        <v>65.683500217675203</v>
      </c>
      <c r="J40" s="39">
        <v>63.887224773468901</v>
      </c>
      <c r="K40" s="39">
        <v>61.763991925293404</v>
      </c>
      <c r="L40" s="39">
        <v>66.063280139742403</v>
      </c>
      <c r="M40" s="39">
        <v>2.1760553662734901</v>
      </c>
      <c r="N40" s="39">
        <v>2.12323284817553</v>
      </c>
      <c r="O40" s="39">
        <f>VLOOKUP(C40,'HB EASRs'!$A$6:$H$54,8,FALSE)</f>
        <v>64.645960821706396</v>
      </c>
      <c r="P40" s="39">
        <f>VLOOKUP(C40,'HB EASRs'!$A$6:$H$54,7,FALSE)</f>
        <v>66.364560992953997</v>
      </c>
      <c r="Q40" s="55">
        <f>VLOOKUP(C40,'HB EASRs'!$A$6:$H$54,6,FALSE)</f>
        <v>46849</v>
      </c>
    </row>
    <row r="41" spans="1:21" x14ac:dyDescent="0.2">
      <c r="A41" s="38" t="str">
        <f t="shared" si="0"/>
        <v>West &amp; North WrexhamAsthma</v>
      </c>
      <c r="B41" s="38" t="s">
        <v>45</v>
      </c>
      <c r="C41" s="38" t="str">
        <f t="shared" si="1"/>
        <v>Betsi Cadwaladr University Local Health Board                                                       Asthma</v>
      </c>
      <c r="D41" s="38" t="s">
        <v>100</v>
      </c>
      <c r="E41" s="38" t="str">
        <f>VLOOKUP(D41,'Interactive controls'!$I$1:$J$7,2,FALSE)</f>
        <v>Betsi Cadwaladr</v>
      </c>
      <c r="F41" s="38" t="s">
        <v>98</v>
      </c>
      <c r="G41" s="38" t="str">
        <f t="shared" si="2"/>
        <v>Betsi CadwaladrAsthma</v>
      </c>
      <c r="H41" s="38">
        <v>2926</v>
      </c>
      <c r="I41" s="39">
        <v>72.136482421971294</v>
      </c>
      <c r="J41" s="39">
        <v>70.509402169292201</v>
      </c>
      <c r="K41" s="39">
        <v>67.931269592013606</v>
      </c>
      <c r="L41" s="39">
        <v>73.158996334188004</v>
      </c>
      <c r="M41" s="39">
        <v>2.6495941648957699</v>
      </c>
      <c r="N41" s="39">
        <v>2.5781325772785801</v>
      </c>
      <c r="O41" s="39">
        <f>VLOOKUP(C41,'HB EASRs'!$A$6:$H$54,8,FALSE)</f>
        <v>64.645960821706396</v>
      </c>
      <c r="P41" s="39">
        <f>VLOOKUP(C41,'HB EASRs'!$A$6:$H$54,7,FALSE)</f>
        <v>66.364560992953997</v>
      </c>
      <c r="Q41" s="55">
        <f>VLOOKUP(C41,'HB EASRs'!$A$6:$H$54,6,FALSE)</f>
        <v>46849</v>
      </c>
    </row>
    <row r="42" spans="1:21" x14ac:dyDescent="0.2">
      <c r="A42" s="38" t="str">
        <f t="shared" si="0"/>
        <v>Wrexham TownAsthma</v>
      </c>
      <c r="B42" s="38" t="s">
        <v>46</v>
      </c>
      <c r="C42" s="38" t="str">
        <f t="shared" si="1"/>
        <v>Betsi Cadwaladr University Local Health Board                                                       Asthma</v>
      </c>
      <c r="D42" s="38" t="s">
        <v>100</v>
      </c>
      <c r="E42" s="38" t="str">
        <f>VLOOKUP(D42,'Interactive controls'!$I$1:$J$7,2,FALSE)</f>
        <v>Betsi Cadwaladr</v>
      </c>
      <c r="F42" s="38" t="s">
        <v>98</v>
      </c>
      <c r="G42" s="38" t="str">
        <f t="shared" si="2"/>
        <v>Betsi CadwaladrAsthma</v>
      </c>
      <c r="H42" s="38">
        <v>3416</v>
      </c>
      <c r="I42" s="39">
        <v>65.2680652680653</v>
      </c>
      <c r="J42" s="39">
        <v>63.173557648846803</v>
      </c>
      <c r="K42" s="39">
        <v>61.0324171549643</v>
      </c>
      <c r="L42" s="39">
        <v>65.369563452659605</v>
      </c>
      <c r="M42" s="39">
        <v>2.19600580381285</v>
      </c>
      <c r="N42" s="39">
        <v>2.1411404938824399</v>
      </c>
      <c r="O42" s="39">
        <f>VLOOKUP(C42,'HB EASRs'!$A$6:$H$54,8,FALSE)</f>
        <v>64.645960821706396</v>
      </c>
      <c r="P42" s="39">
        <f>VLOOKUP(C42,'HB EASRs'!$A$6:$H$54,7,FALSE)</f>
        <v>66.364560992953997</v>
      </c>
      <c r="Q42" s="55">
        <f>VLOOKUP(C42,'HB EASRs'!$A$6:$H$54,6,FALSE)</f>
        <v>46849</v>
      </c>
    </row>
    <row r="43" spans="1:21" x14ac:dyDescent="0.2">
      <c r="A43" s="38" t="str">
        <f t="shared" si="0"/>
        <v>Cardiff EastAsthma</v>
      </c>
      <c r="B43" s="38" t="s">
        <v>47</v>
      </c>
      <c r="C43" s="38" t="str">
        <f t="shared" si="1"/>
        <v>Cardiff and Vale University Local Health Board                                                      Asthma</v>
      </c>
      <c r="D43" s="38" t="s">
        <v>101</v>
      </c>
      <c r="E43" s="38" t="str">
        <f>VLOOKUP(D43,'Interactive controls'!$I$1:$J$7,2,FALSE)</f>
        <v>Cardiff &amp; Vale</v>
      </c>
      <c r="F43" s="38" t="s">
        <v>98</v>
      </c>
      <c r="G43" s="38" t="str">
        <f t="shared" si="2"/>
        <v>Cardiff &amp; ValeAsthma</v>
      </c>
      <c r="H43" s="38">
        <v>3824</v>
      </c>
      <c r="I43" s="39">
        <v>66.867174931803902</v>
      </c>
      <c r="J43" s="39">
        <v>67.011430251133007</v>
      </c>
      <c r="K43" s="39">
        <v>64.886468930331304</v>
      </c>
      <c r="L43" s="39">
        <v>69.187815804330697</v>
      </c>
      <c r="M43" s="39">
        <v>2.1763855531976599</v>
      </c>
      <c r="N43" s="39">
        <v>2.1249613208017299</v>
      </c>
      <c r="O43" s="39">
        <f>VLOOKUP(C43,'HB EASRs'!$A$6:$H$54,8,FALSE)</f>
        <v>64.355123502178003</v>
      </c>
      <c r="P43" s="39">
        <f>VLOOKUP(C43,'HB EASRs'!$A$6:$H$54,7,FALSE)</f>
        <v>65.161934007635196</v>
      </c>
      <c r="Q43" s="55">
        <f>VLOOKUP(C43,'HB EASRs'!$A$6:$H$54,6,FALSE)</f>
        <v>32721</v>
      </c>
      <c r="S43" s="38" t="str">
        <f>G43</f>
        <v>Cardiff &amp; ValeAsthma</v>
      </c>
      <c r="T43" s="39">
        <f>MIN(I43:I51)</f>
        <v>51.507137394850901</v>
      </c>
      <c r="U43" s="39">
        <f>MAX(I43:I51)</f>
        <v>72.019892652454701</v>
      </c>
    </row>
    <row r="44" spans="1:21" x14ac:dyDescent="0.2">
      <c r="A44" s="38" t="str">
        <f t="shared" si="0"/>
        <v>Cardiff NorthAsthma</v>
      </c>
      <c r="B44" s="38" t="s">
        <v>48</v>
      </c>
      <c r="C44" s="38" t="str">
        <f t="shared" si="1"/>
        <v>Cardiff and Vale University Local Health Board                                                      Asthma</v>
      </c>
      <c r="D44" s="38" t="s">
        <v>101</v>
      </c>
      <c r="E44" s="38" t="str">
        <f>VLOOKUP(D44,'Interactive controls'!$I$1:$J$7,2,FALSE)</f>
        <v>Cardiff &amp; Vale</v>
      </c>
      <c r="F44" s="38" t="s">
        <v>98</v>
      </c>
      <c r="G44" s="38" t="str">
        <f t="shared" si="2"/>
        <v>Cardiff &amp; ValeAsthma</v>
      </c>
      <c r="H44" s="38">
        <v>6798</v>
      </c>
      <c r="I44" s="39">
        <v>66.152214318383102</v>
      </c>
      <c r="J44" s="39">
        <v>64.723923006230507</v>
      </c>
      <c r="K44" s="39">
        <v>63.1588143860724</v>
      </c>
      <c r="L44" s="39">
        <v>66.317344466355195</v>
      </c>
      <c r="M44" s="39">
        <v>1.5934214601246599</v>
      </c>
      <c r="N44" s="39">
        <v>1.5651086201581399</v>
      </c>
      <c r="O44" s="39">
        <f>VLOOKUP(C44,'HB EASRs'!$A$6:$H$54,8,FALSE)</f>
        <v>64.355123502178003</v>
      </c>
      <c r="P44" s="39">
        <f>VLOOKUP(C44,'HB EASRs'!$A$6:$H$54,7,FALSE)</f>
        <v>65.161934007635196</v>
      </c>
      <c r="Q44" s="55">
        <f>VLOOKUP(C44,'HB EASRs'!$A$6:$H$54,6,FALSE)</f>
        <v>32721</v>
      </c>
    </row>
    <row r="45" spans="1:21" x14ac:dyDescent="0.2">
      <c r="A45" s="38" t="str">
        <f t="shared" si="0"/>
        <v>Cardiff South EastAsthma</v>
      </c>
      <c r="B45" s="38" t="s">
        <v>49</v>
      </c>
      <c r="C45" s="38" t="str">
        <f t="shared" si="1"/>
        <v>Cardiff and Vale University Local Health Board                                                      Asthma</v>
      </c>
      <c r="D45" s="38" t="s">
        <v>101</v>
      </c>
      <c r="E45" s="38" t="str">
        <f>VLOOKUP(D45,'Interactive controls'!$I$1:$J$7,2,FALSE)</f>
        <v>Cardiff &amp; Vale</v>
      </c>
      <c r="F45" s="38" t="s">
        <v>98</v>
      </c>
      <c r="G45" s="38" t="str">
        <f t="shared" si="2"/>
        <v>Cardiff &amp; ValeAsthma</v>
      </c>
      <c r="H45" s="38">
        <v>3233</v>
      </c>
      <c r="I45" s="39">
        <v>51.507137394850901</v>
      </c>
      <c r="J45" s="39">
        <v>56.709887801508103</v>
      </c>
      <c r="K45" s="39">
        <v>54.600536981586302</v>
      </c>
      <c r="L45" s="39">
        <v>58.874819895995699</v>
      </c>
      <c r="M45" s="39">
        <v>2.1649320944875301</v>
      </c>
      <c r="N45" s="39">
        <v>2.1093508199217998</v>
      </c>
      <c r="O45" s="39">
        <f>VLOOKUP(C45,'HB EASRs'!$A$6:$H$54,8,FALSE)</f>
        <v>64.355123502178003</v>
      </c>
      <c r="P45" s="39">
        <f>VLOOKUP(C45,'HB EASRs'!$A$6:$H$54,7,FALSE)</f>
        <v>65.161934007635196</v>
      </c>
      <c r="Q45" s="55">
        <f>VLOOKUP(C45,'HB EASRs'!$A$6:$H$54,6,FALSE)</f>
        <v>32721</v>
      </c>
    </row>
    <row r="46" spans="1:21" x14ac:dyDescent="0.2">
      <c r="A46" s="38" t="str">
        <f t="shared" si="0"/>
        <v>Cardiff South WestAsthma</v>
      </c>
      <c r="B46" s="38" t="s">
        <v>50</v>
      </c>
      <c r="C46" s="38" t="str">
        <f t="shared" si="1"/>
        <v>Cardiff and Vale University Local Health Board                                                      Asthma</v>
      </c>
      <c r="D46" s="38" t="s">
        <v>101</v>
      </c>
      <c r="E46" s="38" t="str">
        <f>VLOOKUP(D46,'Interactive controls'!$I$1:$J$7,2,FALSE)</f>
        <v>Cardiff &amp; Vale</v>
      </c>
      <c r="F46" s="38" t="s">
        <v>98</v>
      </c>
      <c r="G46" s="38" t="str">
        <f t="shared" si="2"/>
        <v>Cardiff &amp; ValeAsthma</v>
      </c>
      <c r="H46" s="38">
        <v>4750</v>
      </c>
      <c r="I46" s="39">
        <v>72.019892652454701</v>
      </c>
      <c r="J46" s="39">
        <v>72.497908591185805</v>
      </c>
      <c r="K46" s="39">
        <v>70.424770116979104</v>
      </c>
      <c r="L46" s="39">
        <v>74.616000480348902</v>
      </c>
      <c r="M46" s="39">
        <v>2.1180918891631699</v>
      </c>
      <c r="N46" s="39">
        <v>2.0731384742066998</v>
      </c>
      <c r="O46" s="39">
        <f>VLOOKUP(C46,'HB EASRs'!$A$6:$H$54,8,FALSE)</f>
        <v>64.355123502178003</v>
      </c>
      <c r="P46" s="39">
        <f>VLOOKUP(C46,'HB EASRs'!$A$6:$H$54,7,FALSE)</f>
        <v>65.161934007635196</v>
      </c>
      <c r="Q46" s="55">
        <f>VLOOKUP(C46,'HB EASRs'!$A$6:$H$54,6,FALSE)</f>
        <v>32721</v>
      </c>
    </row>
    <row r="47" spans="1:21" x14ac:dyDescent="0.2">
      <c r="A47" s="38" t="str">
        <f t="shared" si="0"/>
        <v>Cardiff WestAsthma</v>
      </c>
      <c r="B47" s="38" t="s">
        <v>51</v>
      </c>
      <c r="C47" s="38" t="str">
        <f t="shared" si="1"/>
        <v>Cardiff and Vale University Local Health Board                                                      Asthma</v>
      </c>
      <c r="D47" s="38" t="s">
        <v>101</v>
      </c>
      <c r="E47" s="38" t="str">
        <f>VLOOKUP(D47,'Interactive controls'!$I$1:$J$7,2,FALSE)</f>
        <v>Cardiff &amp; Vale</v>
      </c>
      <c r="F47" s="38" t="s">
        <v>98</v>
      </c>
      <c r="G47" s="38" t="str">
        <f t="shared" si="2"/>
        <v>Cardiff &amp; ValeAsthma</v>
      </c>
      <c r="H47" s="38">
        <v>3611</v>
      </c>
      <c r="I47" s="39">
        <v>68.030671263588204</v>
      </c>
      <c r="J47" s="39">
        <v>65.813591557845697</v>
      </c>
      <c r="K47" s="39">
        <v>63.640321384987303</v>
      </c>
      <c r="L47" s="39">
        <v>68.041004933598401</v>
      </c>
      <c r="M47" s="39">
        <v>2.2274133757527501</v>
      </c>
      <c r="N47" s="39">
        <v>2.1732701728583699</v>
      </c>
      <c r="O47" s="39">
        <f>VLOOKUP(C47,'HB EASRs'!$A$6:$H$54,8,FALSE)</f>
        <v>64.355123502178003</v>
      </c>
      <c r="P47" s="39">
        <f>VLOOKUP(C47,'HB EASRs'!$A$6:$H$54,7,FALSE)</f>
        <v>65.161934007635196</v>
      </c>
      <c r="Q47" s="55">
        <f>VLOOKUP(C47,'HB EASRs'!$A$6:$H$54,6,FALSE)</f>
        <v>32721</v>
      </c>
    </row>
    <row r="48" spans="1:21" x14ac:dyDescent="0.2">
      <c r="A48" s="38" t="str">
        <f t="shared" si="0"/>
        <v>Central ValeAsthma</v>
      </c>
      <c r="B48" s="38" t="s">
        <v>52</v>
      </c>
      <c r="C48" s="38" t="str">
        <f t="shared" si="1"/>
        <v>Cardiff and Vale University Local Health Board                                                      Asthma</v>
      </c>
      <c r="D48" s="38" t="s">
        <v>101</v>
      </c>
      <c r="E48" s="38" t="str">
        <f>VLOOKUP(D48,'Interactive controls'!$I$1:$J$7,2,FALSE)</f>
        <v>Cardiff &amp; Vale</v>
      </c>
      <c r="F48" s="38" t="s">
        <v>98</v>
      </c>
      <c r="G48" s="38" t="str">
        <f t="shared" si="2"/>
        <v>Cardiff &amp; ValeAsthma</v>
      </c>
      <c r="H48" s="38">
        <v>4419</v>
      </c>
      <c r="I48" s="39">
        <v>71.9824075582342</v>
      </c>
      <c r="J48" s="39">
        <v>70.582225671168004</v>
      </c>
      <c r="K48" s="39">
        <v>68.483266936970296</v>
      </c>
      <c r="L48" s="39">
        <v>72.728392230300997</v>
      </c>
      <c r="M48" s="39">
        <v>2.1461665591330799</v>
      </c>
      <c r="N48" s="39">
        <v>2.0989587341976899</v>
      </c>
      <c r="O48" s="39">
        <f>VLOOKUP(C48,'HB EASRs'!$A$6:$H$54,8,FALSE)</f>
        <v>64.355123502178003</v>
      </c>
      <c r="P48" s="39">
        <f>VLOOKUP(C48,'HB EASRs'!$A$6:$H$54,7,FALSE)</f>
        <v>65.161934007635196</v>
      </c>
      <c r="Q48" s="55">
        <f>VLOOKUP(C48,'HB EASRs'!$A$6:$H$54,6,FALSE)</f>
        <v>32721</v>
      </c>
    </row>
    <row r="49" spans="1:21" x14ac:dyDescent="0.2">
      <c r="A49" s="38" t="str">
        <f t="shared" si="0"/>
        <v>City &amp; Cardiff SouthAsthma</v>
      </c>
      <c r="B49" s="38" t="s">
        <v>53</v>
      </c>
      <c r="C49" s="38" t="str">
        <f t="shared" si="1"/>
        <v>Cardiff and Vale University Local Health Board                                                      Asthma</v>
      </c>
      <c r="D49" s="38" t="s">
        <v>101</v>
      </c>
      <c r="E49" s="38" t="str">
        <f>VLOOKUP(D49,'Interactive controls'!$I$1:$J$7,2,FALSE)</f>
        <v>Cardiff &amp; Vale</v>
      </c>
      <c r="F49" s="38" t="s">
        <v>98</v>
      </c>
      <c r="G49" s="38" t="str">
        <f t="shared" si="2"/>
        <v>Cardiff &amp; ValeAsthma</v>
      </c>
      <c r="H49" s="38">
        <v>1960</v>
      </c>
      <c r="I49" s="39">
        <v>55.802300421364301</v>
      </c>
      <c r="J49" s="39">
        <v>59.624110973996302</v>
      </c>
      <c r="K49" s="39">
        <v>56.909556313055703</v>
      </c>
      <c r="L49" s="39">
        <v>62.430910817121301</v>
      </c>
      <c r="M49" s="39">
        <v>2.8067998431250398</v>
      </c>
      <c r="N49" s="39">
        <v>2.7145546609405198</v>
      </c>
      <c r="O49" s="39">
        <f>VLOOKUP(C49,'HB EASRs'!$A$6:$H$54,8,FALSE)</f>
        <v>64.355123502178003</v>
      </c>
      <c r="P49" s="39">
        <f>VLOOKUP(C49,'HB EASRs'!$A$6:$H$54,7,FALSE)</f>
        <v>65.161934007635196</v>
      </c>
      <c r="Q49" s="55">
        <f>VLOOKUP(C49,'HB EASRs'!$A$6:$H$54,6,FALSE)</f>
        <v>32721</v>
      </c>
    </row>
    <row r="50" spans="1:21" x14ac:dyDescent="0.2">
      <c r="A50" s="38" t="str">
        <f t="shared" si="0"/>
        <v>Eastern ValeAsthma</v>
      </c>
      <c r="B50" s="38" t="s">
        <v>54</v>
      </c>
      <c r="C50" s="38" t="str">
        <f t="shared" si="1"/>
        <v>Cardiff and Vale University Local Health Board                                                      Asthma</v>
      </c>
      <c r="D50" s="38" t="s">
        <v>101</v>
      </c>
      <c r="E50" s="38" t="str">
        <f>VLOOKUP(D50,'Interactive controls'!$I$1:$J$7,2,FALSE)</f>
        <v>Cardiff &amp; Vale</v>
      </c>
      <c r="F50" s="38" t="s">
        <v>98</v>
      </c>
      <c r="G50" s="38" t="str">
        <f t="shared" si="2"/>
        <v>Cardiff &amp; ValeAsthma</v>
      </c>
      <c r="H50" s="38">
        <v>2404</v>
      </c>
      <c r="I50" s="39">
        <v>65.059132364482707</v>
      </c>
      <c r="J50" s="39">
        <v>62.397303964122401</v>
      </c>
      <c r="K50" s="39">
        <v>59.8150562255829</v>
      </c>
      <c r="L50" s="39">
        <v>65.058641162893494</v>
      </c>
      <c r="M50" s="39">
        <v>2.6613371987711298</v>
      </c>
      <c r="N50" s="39">
        <v>2.5822477385394702</v>
      </c>
      <c r="O50" s="39">
        <f>VLOOKUP(C50,'HB EASRs'!$A$6:$H$54,8,FALSE)</f>
        <v>64.355123502178003</v>
      </c>
      <c r="P50" s="39">
        <f>VLOOKUP(C50,'HB EASRs'!$A$6:$H$54,7,FALSE)</f>
        <v>65.161934007635196</v>
      </c>
      <c r="Q50" s="55">
        <f>VLOOKUP(C50,'HB EASRs'!$A$6:$H$54,6,FALSE)</f>
        <v>32721</v>
      </c>
    </row>
    <row r="51" spans="1:21" x14ac:dyDescent="0.2">
      <c r="A51" s="38" t="str">
        <f t="shared" si="0"/>
        <v>Western ValeAsthma</v>
      </c>
      <c r="B51" s="38" t="s">
        <v>55</v>
      </c>
      <c r="C51" s="38" t="str">
        <f t="shared" si="1"/>
        <v>Cardiff and Vale University Local Health Board                                                      Asthma</v>
      </c>
      <c r="D51" s="38" t="s">
        <v>101</v>
      </c>
      <c r="E51" s="38" t="str">
        <f>VLOOKUP(D51,'Interactive controls'!$I$1:$J$7,2,FALSE)</f>
        <v>Cardiff &amp; Vale</v>
      </c>
      <c r="F51" s="38" t="s">
        <v>98</v>
      </c>
      <c r="G51" s="38" t="str">
        <f t="shared" si="2"/>
        <v>Cardiff &amp; ValeAsthma</v>
      </c>
      <c r="H51" s="38">
        <v>1722</v>
      </c>
      <c r="I51" s="39">
        <v>63.938808851923397</v>
      </c>
      <c r="J51" s="39">
        <v>61.418019959756997</v>
      </c>
      <c r="K51" s="39">
        <v>58.408721706759799</v>
      </c>
      <c r="L51" s="39">
        <v>64.536553498364995</v>
      </c>
      <c r="M51" s="39">
        <v>3.11853353860793</v>
      </c>
      <c r="N51" s="39">
        <v>3.0092982529972399</v>
      </c>
      <c r="O51" s="39">
        <f>VLOOKUP(C51,'HB EASRs'!$A$6:$H$54,8,FALSE)</f>
        <v>64.355123502178003</v>
      </c>
      <c r="P51" s="39">
        <f>VLOOKUP(C51,'HB EASRs'!$A$6:$H$54,7,FALSE)</f>
        <v>65.161934007635196</v>
      </c>
      <c r="Q51" s="55">
        <f>VLOOKUP(C51,'HB EASRs'!$A$6:$H$54,6,FALSE)</f>
        <v>32721</v>
      </c>
    </row>
    <row r="52" spans="1:21" x14ac:dyDescent="0.2">
      <c r="A52" s="38" t="str">
        <f t="shared" si="0"/>
        <v>North CynonAsthma</v>
      </c>
      <c r="B52" s="38" t="s">
        <v>56</v>
      </c>
      <c r="C52" s="38" t="str">
        <f t="shared" si="1"/>
        <v>Cwm Taf Local Health Board                                                                          Asthma</v>
      </c>
      <c r="D52" s="38" t="s">
        <v>102</v>
      </c>
      <c r="E52" s="38" t="str">
        <f>VLOOKUP(D52,'Interactive controls'!$I$1:$J$7,2,FALSE)</f>
        <v>Cwm Taf</v>
      </c>
      <c r="F52" s="38" t="s">
        <v>98</v>
      </c>
      <c r="G52" s="38" t="str">
        <f t="shared" si="2"/>
        <v>Cwm TafAsthma</v>
      </c>
      <c r="H52" s="38">
        <v>2474</v>
      </c>
      <c r="I52" s="39">
        <v>62.0501116099421</v>
      </c>
      <c r="J52" s="39">
        <v>59.859203423517499</v>
      </c>
      <c r="K52" s="39">
        <v>57.462263069867802</v>
      </c>
      <c r="L52" s="39">
        <v>62.328494229708703</v>
      </c>
      <c r="M52" s="39">
        <v>2.4692908061912</v>
      </c>
      <c r="N52" s="39">
        <v>2.3969403536497</v>
      </c>
      <c r="O52" s="39">
        <f>VLOOKUP(C52,'HB EASRs'!$A$6:$H$54,8,FALSE)</f>
        <v>59.756858161544699</v>
      </c>
      <c r="P52" s="39">
        <f>VLOOKUP(C52,'HB EASRs'!$A$6:$H$54,7,FALSE)</f>
        <v>61.756628616988799</v>
      </c>
      <c r="Q52" s="55">
        <f>VLOOKUP(C52,'HB EASRs'!$A$6:$H$54,6,FALSE)</f>
        <v>18822</v>
      </c>
      <c r="S52" s="38" t="str">
        <f>G52</f>
        <v>Cwm TafAsthma</v>
      </c>
      <c r="T52" s="39">
        <f>MIN(I52:I59)</f>
        <v>57.640877198502302</v>
      </c>
      <c r="U52" s="39">
        <f>MAX(I52:I59)</f>
        <v>64.706148896642304</v>
      </c>
    </row>
    <row r="53" spans="1:21" x14ac:dyDescent="0.2">
      <c r="A53" s="38" t="str">
        <f t="shared" si="0"/>
        <v>North Merthyr TydfilAsthma</v>
      </c>
      <c r="B53" s="38" t="s">
        <v>57</v>
      </c>
      <c r="C53" s="38" t="str">
        <f t="shared" si="1"/>
        <v>Cwm Taf Local Health Board                                                                          Asthma</v>
      </c>
      <c r="D53" s="38" t="s">
        <v>102</v>
      </c>
      <c r="E53" s="38" t="str">
        <f>VLOOKUP(D53,'Interactive controls'!$I$1:$J$7,2,FALSE)</f>
        <v>Cwm Taf</v>
      </c>
      <c r="F53" s="38" t="s">
        <v>98</v>
      </c>
      <c r="G53" s="38" t="str">
        <f t="shared" si="2"/>
        <v>Cwm TafAsthma</v>
      </c>
      <c r="H53" s="38">
        <v>1832</v>
      </c>
      <c r="I53" s="39">
        <v>57.640877198502302</v>
      </c>
      <c r="J53" s="39">
        <v>56.135362539971403</v>
      </c>
      <c r="K53" s="39">
        <v>53.540464057924403</v>
      </c>
      <c r="L53" s="39">
        <v>58.821526954709398</v>
      </c>
      <c r="M53" s="39">
        <v>2.6861644147379899</v>
      </c>
      <c r="N53" s="39">
        <v>2.5948984820469598</v>
      </c>
      <c r="O53" s="39">
        <f>VLOOKUP(C53,'HB EASRs'!$A$6:$H$54,8,FALSE)</f>
        <v>59.756858161544699</v>
      </c>
      <c r="P53" s="39">
        <f>VLOOKUP(C53,'HB EASRs'!$A$6:$H$54,7,FALSE)</f>
        <v>61.756628616988799</v>
      </c>
      <c r="Q53" s="55">
        <f>VLOOKUP(C53,'HB EASRs'!$A$6:$H$54,6,FALSE)</f>
        <v>18822</v>
      </c>
    </row>
    <row r="54" spans="1:21" x14ac:dyDescent="0.2">
      <c r="A54" s="38" t="str">
        <f t="shared" si="0"/>
        <v>North RhonddaAsthma</v>
      </c>
      <c r="B54" s="38" t="s">
        <v>58</v>
      </c>
      <c r="C54" s="38" t="str">
        <f t="shared" si="1"/>
        <v>Cwm Taf Local Health Board                                                                          Asthma</v>
      </c>
      <c r="D54" s="38" t="s">
        <v>102</v>
      </c>
      <c r="E54" s="38" t="str">
        <f>VLOOKUP(D54,'Interactive controls'!$I$1:$J$7,2,FALSE)</f>
        <v>Cwm Taf</v>
      </c>
      <c r="F54" s="38" t="s">
        <v>98</v>
      </c>
      <c r="G54" s="38" t="str">
        <f t="shared" si="2"/>
        <v>Cwm TafAsthma</v>
      </c>
      <c r="H54" s="38">
        <v>2145</v>
      </c>
      <c r="I54" s="39">
        <v>58.542576419214001</v>
      </c>
      <c r="J54" s="39">
        <v>55.539339456385001</v>
      </c>
      <c r="K54" s="39">
        <v>53.144209454873398</v>
      </c>
      <c r="L54" s="39">
        <v>58.012207178640899</v>
      </c>
      <c r="M54" s="39">
        <v>2.4728677222558901</v>
      </c>
      <c r="N54" s="39">
        <v>2.3951300015116201</v>
      </c>
      <c r="O54" s="39">
        <f>VLOOKUP(C54,'HB EASRs'!$A$6:$H$54,8,FALSE)</f>
        <v>59.756858161544699</v>
      </c>
      <c r="P54" s="39">
        <f>VLOOKUP(C54,'HB EASRs'!$A$6:$H$54,7,FALSE)</f>
        <v>61.756628616988799</v>
      </c>
      <c r="Q54" s="55">
        <f>VLOOKUP(C54,'HB EASRs'!$A$6:$H$54,6,FALSE)</f>
        <v>18822</v>
      </c>
    </row>
    <row r="55" spans="1:21" x14ac:dyDescent="0.2">
      <c r="A55" s="38" t="str">
        <f t="shared" si="0"/>
        <v>North Taf ElyAsthma</v>
      </c>
      <c r="B55" s="38" t="s">
        <v>59</v>
      </c>
      <c r="C55" s="38" t="str">
        <f t="shared" si="1"/>
        <v>Cwm Taf Local Health Board                                                                          Asthma</v>
      </c>
      <c r="D55" s="38" t="s">
        <v>102</v>
      </c>
      <c r="E55" s="38" t="str">
        <f>VLOOKUP(D55,'Interactive controls'!$I$1:$J$7,2,FALSE)</f>
        <v>Cwm Taf</v>
      </c>
      <c r="F55" s="38" t="s">
        <v>98</v>
      </c>
      <c r="G55" s="38" t="str">
        <f t="shared" si="2"/>
        <v>Cwm TafAsthma</v>
      </c>
      <c r="H55" s="38">
        <v>2966</v>
      </c>
      <c r="I55" s="39">
        <v>62.718064748049301</v>
      </c>
      <c r="J55" s="39">
        <v>61.4052177622983</v>
      </c>
      <c r="K55" s="39">
        <v>59.1668440944716</v>
      </c>
      <c r="L55" s="39">
        <v>63.7052093185766</v>
      </c>
      <c r="M55" s="39">
        <v>2.29999155627831</v>
      </c>
      <c r="N55" s="39">
        <v>2.2383736678267501</v>
      </c>
      <c r="O55" s="39">
        <f>VLOOKUP(C55,'HB EASRs'!$A$6:$H$54,8,FALSE)</f>
        <v>59.756858161544699</v>
      </c>
      <c r="P55" s="39">
        <f>VLOOKUP(C55,'HB EASRs'!$A$6:$H$54,7,FALSE)</f>
        <v>61.756628616988799</v>
      </c>
      <c r="Q55" s="55">
        <f>VLOOKUP(C55,'HB EASRs'!$A$6:$H$54,6,FALSE)</f>
        <v>18822</v>
      </c>
    </row>
    <row r="56" spans="1:21" x14ac:dyDescent="0.2">
      <c r="A56" s="38" t="str">
        <f t="shared" si="0"/>
        <v>South CynonAsthma</v>
      </c>
      <c r="B56" s="38" t="s">
        <v>60</v>
      </c>
      <c r="C56" s="38" t="str">
        <f t="shared" si="1"/>
        <v>Cwm Taf Local Health Board                                                                          Asthma</v>
      </c>
      <c r="D56" s="38" t="s">
        <v>102</v>
      </c>
      <c r="E56" s="38" t="str">
        <f>VLOOKUP(D56,'Interactive controls'!$I$1:$J$7,2,FALSE)</f>
        <v>Cwm Taf</v>
      </c>
      <c r="F56" s="38" t="s">
        <v>98</v>
      </c>
      <c r="G56" s="38" t="str">
        <f t="shared" si="2"/>
        <v>Cwm TafAsthma</v>
      </c>
      <c r="H56" s="38">
        <v>1258</v>
      </c>
      <c r="I56" s="39">
        <v>60.228850481160499</v>
      </c>
      <c r="J56" s="39">
        <v>59.771332836424001</v>
      </c>
      <c r="K56" s="39">
        <v>56.4637247981154</v>
      </c>
      <c r="L56" s="39">
        <v>63.219887989585203</v>
      </c>
      <c r="M56" s="39">
        <v>3.4485551531612502</v>
      </c>
      <c r="N56" s="39">
        <v>3.3076080383085902</v>
      </c>
      <c r="O56" s="39">
        <f>VLOOKUP(C56,'HB EASRs'!$A$6:$H$54,8,FALSE)</f>
        <v>59.756858161544699</v>
      </c>
      <c r="P56" s="39">
        <f>VLOOKUP(C56,'HB EASRs'!$A$6:$H$54,7,FALSE)</f>
        <v>61.756628616988799</v>
      </c>
      <c r="Q56" s="55">
        <f>VLOOKUP(C56,'HB EASRs'!$A$6:$H$54,6,FALSE)</f>
        <v>18822</v>
      </c>
    </row>
    <row r="57" spans="1:21" x14ac:dyDescent="0.2">
      <c r="A57" s="38" t="str">
        <f t="shared" si="0"/>
        <v>South Merthyr TydfilAsthma</v>
      </c>
      <c r="B57" s="38" t="s">
        <v>61</v>
      </c>
      <c r="C57" s="38" t="str">
        <f t="shared" si="1"/>
        <v>Cwm Taf Local Health Board                                                                          Asthma</v>
      </c>
      <c r="D57" s="38" t="s">
        <v>102</v>
      </c>
      <c r="E57" s="38" t="str">
        <f>VLOOKUP(D57,'Interactive controls'!$I$1:$J$7,2,FALSE)</f>
        <v>Cwm Taf</v>
      </c>
      <c r="F57" s="38" t="s">
        <v>98</v>
      </c>
      <c r="G57" s="38" t="str">
        <f t="shared" si="2"/>
        <v>Cwm TafAsthma</v>
      </c>
      <c r="H57" s="38">
        <v>1738</v>
      </c>
      <c r="I57" s="39">
        <v>63.319731856601599</v>
      </c>
      <c r="J57" s="39">
        <v>61.628003973200499</v>
      </c>
      <c r="K57" s="39">
        <v>58.717649514739797</v>
      </c>
      <c r="L57" s="39">
        <v>64.643505084298596</v>
      </c>
      <c r="M57" s="39">
        <v>3.0155011110981498</v>
      </c>
      <c r="N57" s="39">
        <v>2.91035445846068</v>
      </c>
      <c r="O57" s="39">
        <f>VLOOKUP(C57,'HB EASRs'!$A$6:$H$54,8,FALSE)</f>
        <v>59.756858161544699</v>
      </c>
      <c r="P57" s="39">
        <f>VLOOKUP(C57,'HB EASRs'!$A$6:$H$54,7,FALSE)</f>
        <v>61.756628616988799</v>
      </c>
      <c r="Q57" s="55">
        <f>VLOOKUP(C57,'HB EASRs'!$A$6:$H$54,6,FALSE)</f>
        <v>18822</v>
      </c>
    </row>
    <row r="58" spans="1:21" x14ac:dyDescent="0.2">
      <c r="A58" s="38" t="str">
        <f t="shared" si="0"/>
        <v>South RhonddaAsthma</v>
      </c>
      <c r="B58" s="38" t="s">
        <v>62</v>
      </c>
      <c r="C58" s="38" t="str">
        <f t="shared" si="1"/>
        <v>Cwm Taf Local Health Board                                                                          Asthma</v>
      </c>
      <c r="D58" s="38" t="s">
        <v>102</v>
      </c>
      <c r="E58" s="38" t="str">
        <f>VLOOKUP(D58,'Interactive controls'!$I$1:$J$7,2,FALSE)</f>
        <v>Cwm Taf</v>
      </c>
      <c r="F58" s="38" t="s">
        <v>98</v>
      </c>
      <c r="G58" s="38" t="str">
        <f t="shared" si="2"/>
        <v>Cwm TafAsthma</v>
      </c>
      <c r="H58" s="38">
        <v>2856</v>
      </c>
      <c r="I58" s="39">
        <v>64.706148896642304</v>
      </c>
      <c r="J58" s="39">
        <v>61.876647303149603</v>
      </c>
      <c r="K58" s="39">
        <v>59.581654706535701</v>
      </c>
      <c r="L58" s="39">
        <v>64.236040123673106</v>
      </c>
      <c r="M58" s="39">
        <v>2.35939282052342</v>
      </c>
      <c r="N58" s="39">
        <v>2.29499259661393</v>
      </c>
      <c r="O58" s="39">
        <f>VLOOKUP(C58,'HB EASRs'!$A$6:$H$54,8,FALSE)</f>
        <v>59.756858161544699</v>
      </c>
      <c r="P58" s="39">
        <f>VLOOKUP(C58,'HB EASRs'!$A$6:$H$54,7,FALSE)</f>
        <v>61.756628616988799</v>
      </c>
      <c r="Q58" s="55">
        <f>VLOOKUP(C58,'HB EASRs'!$A$6:$H$54,6,FALSE)</f>
        <v>18822</v>
      </c>
    </row>
    <row r="59" spans="1:21" x14ac:dyDescent="0.2">
      <c r="A59" s="38" t="str">
        <f t="shared" si="0"/>
        <v>South Taf ElyAsthma</v>
      </c>
      <c r="B59" s="38" t="s">
        <v>63</v>
      </c>
      <c r="C59" s="38" t="str">
        <f t="shared" si="1"/>
        <v>Cwm Taf Local Health Board                                                                          Asthma</v>
      </c>
      <c r="D59" s="38" t="s">
        <v>102</v>
      </c>
      <c r="E59" s="38" t="str">
        <f>VLOOKUP(D59,'Interactive controls'!$I$1:$J$7,2,FALSE)</f>
        <v>Cwm Taf</v>
      </c>
      <c r="F59" s="38" t="s">
        <v>98</v>
      </c>
      <c r="G59" s="38" t="str">
        <f t="shared" si="2"/>
        <v>Cwm TafAsthma</v>
      </c>
      <c r="H59" s="38">
        <v>3553</v>
      </c>
      <c r="I59" s="39">
        <v>62.6421481337823</v>
      </c>
      <c r="J59" s="39">
        <v>60.572331727235003</v>
      </c>
      <c r="K59" s="39">
        <v>58.564170363095101</v>
      </c>
      <c r="L59" s="39">
        <v>62.630935217772397</v>
      </c>
      <c r="M59" s="39">
        <v>2.0586034905373398</v>
      </c>
      <c r="N59" s="39">
        <v>2.00816136413997</v>
      </c>
      <c r="O59" s="39">
        <f>VLOOKUP(C59,'HB EASRs'!$A$6:$H$54,8,FALSE)</f>
        <v>59.756858161544699</v>
      </c>
      <c r="P59" s="39">
        <f>VLOOKUP(C59,'HB EASRs'!$A$6:$H$54,7,FALSE)</f>
        <v>61.756628616988799</v>
      </c>
      <c r="Q59" s="55">
        <f>VLOOKUP(C59,'HB EASRs'!$A$6:$H$54,6,FALSE)</f>
        <v>18822</v>
      </c>
    </row>
    <row r="60" spans="1:21" x14ac:dyDescent="0.2">
      <c r="A60" s="38" t="str">
        <f t="shared" si="0"/>
        <v>Amman/GwendraethAsthma</v>
      </c>
      <c r="B60" s="38" t="s">
        <v>64</v>
      </c>
      <c r="C60" s="38" t="str">
        <f t="shared" si="1"/>
        <v>Hywel Dda Local Health Board                                                                        Asthma</v>
      </c>
      <c r="D60" s="38" t="s">
        <v>103</v>
      </c>
      <c r="E60" s="38" t="str">
        <f>VLOOKUP(D60,'Interactive controls'!$I$1:$J$7,2,FALSE)</f>
        <v>Hywel Dda</v>
      </c>
      <c r="F60" s="38" t="s">
        <v>98</v>
      </c>
      <c r="G60" s="38" t="str">
        <f t="shared" si="2"/>
        <v>Hywel DdaAsthma</v>
      </c>
      <c r="H60" s="38">
        <v>4427</v>
      </c>
      <c r="I60" s="39">
        <v>76.563878175749295</v>
      </c>
      <c r="J60" s="39">
        <v>71.326312799278895</v>
      </c>
      <c r="K60" s="39">
        <v>69.1331698986112</v>
      </c>
      <c r="L60" s="39">
        <v>73.568736686740394</v>
      </c>
      <c r="M60" s="39">
        <v>2.2424238874615599</v>
      </c>
      <c r="N60" s="39">
        <v>2.1931429006676999</v>
      </c>
      <c r="O60" s="39">
        <f>VLOOKUP(C60,'HB EASRs'!$A$6:$H$54,8,FALSE)</f>
        <v>62.591528152623297</v>
      </c>
      <c r="P60" s="39">
        <f>VLOOKUP(C60,'HB EASRs'!$A$6:$H$54,7,FALSE)</f>
        <v>66.250128948256204</v>
      </c>
      <c r="Q60" s="55">
        <f>VLOOKUP(C60,'HB EASRs'!$A$6:$H$54,6,FALSE)</f>
        <v>23762</v>
      </c>
      <c r="S60" s="38" t="str">
        <f>G60</f>
        <v>Hywel DdaAsthma</v>
      </c>
      <c r="T60" s="39">
        <f>MIN(I60:I66)</f>
        <v>56.554626058207702</v>
      </c>
      <c r="U60" s="39">
        <f>MAX(I60:I66)</f>
        <v>76.563878175749295</v>
      </c>
    </row>
    <row r="61" spans="1:21" x14ac:dyDescent="0.2">
      <c r="A61" s="38" t="str">
        <f t="shared" si="0"/>
        <v>LlanelliAsthma</v>
      </c>
      <c r="B61" s="38" t="s">
        <v>65</v>
      </c>
      <c r="C61" s="38" t="str">
        <f t="shared" si="1"/>
        <v>Hywel Dda Local Health Board                                                                        Asthma</v>
      </c>
      <c r="D61" s="38" t="s">
        <v>103</v>
      </c>
      <c r="E61" s="38" t="str">
        <f>VLOOKUP(D61,'Interactive controls'!$I$1:$J$7,2,FALSE)</f>
        <v>Hywel Dda</v>
      </c>
      <c r="F61" s="38" t="s">
        <v>98</v>
      </c>
      <c r="G61" s="38" t="str">
        <f t="shared" si="2"/>
        <v>Hywel DdaAsthma</v>
      </c>
      <c r="H61" s="38">
        <v>3969</v>
      </c>
      <c r="I61" s="39">
        <v>64.896417534622898</v>
      </c>
      <c r="J61" s="39">
        <v>60.379221166636498</v>
      </c>
      <c r="K61" s="39">
        <v>58.446018304250799</v>
      </c>
      <c r="L61" s="39">
        <v>62.358333884026102</v>
      </c>
      <c r="M61" s="39">
        <v>1.9791127173895999</v>
      </c>
      <c r="N61" s="39">
        <v>1.9332028623856301</v>
      </c>
      <c r="O61" s="39">
        <f>VLOOKUP(C61,'HB EASRs'!$A$6:$H$54,8,FALSE)</f>
        <v>62.591528152623297</v>
      </c>
      <c r="P61" s="39">
        <f>VLOOKUP(C61,'HB EASRs'!$A$6:$H$54,7,FALSE)</f>
        <v>66.250128948256204</v>
      </c>
      <c r="Q61" s="55">
        <f>VLOOKUP(C61,'HB EASRs'!$A$6:$H$54,6,FALSE)</f>
        <v>23762</v>
      </c>
    </row>
    <row r="62" spans="1:21" x14ac:dyDescent="0.2">
      <c r="A62" s="38" t="str">
        <f t="shared" si="0"/>
        <v>North CeredigionAsthma</v>
      </c>
      <c r="B62" s="38" t="s">
        <v>66</v>
      </c>
      <c r="C62" s="38" t="str">
        <f t="shared" si="1"/>
        <v>Hywel Dda Local Health Board                                                                        Asthma</v>
      </c>
      <c r="D62" s="38" t="s">
        <v>103</v>
      </c>
      <c r="E62" s="38" t="str">
        <f>VLOOKUP(D62,'Interactive controls'!$I$1:$J$7,2,FALSE)</f>
        <v>Hywel Dda</v>
      </c>
      <c r="F62" s="38" t="s">
        <v>98</v>
      </c>
      <c r="G62" s="38" t="str">
        <f t="shared" si="2"/>
        <v>Hywel DdaAsthma</v>
      </c>
      <c r="H62" s="38">
        <v>2258</v>
      </c>
      <c r="I62" s="39">
        <v>56.554626058207702</v>
      </c>
      <c r="J62" s="39">
        <v>54.640199869150102</v>
      </c>
      <c r="K62" s="39">
        <v>52.244559800800701</v>
      </c>
      <c r="L62" s="39">
        <v>57.111589473164997</v>
      </c>
      <c r="M62" s="39">
        <v>2.4713896040149099</v>
      </c>
      <c r="N62" s="39">
        <v>2.3956400683494401</v>
      </c>
      <c r="O62" s="39">
        <f>VLOOKUP(C62,'HB EASRs'!$A$6:$H$54,8,FALSE)</f>
        <v>62.591528152623297</v>
      </c>
      <c r="P62" s="39">
        <f>VLOOKUP(C62,'HB EASRs'!$A$6:$H$54,7,FALSE)</f>
        <v>66.250128948256204</v>
      </c>
      <c r="Q62" s="55">
        <f>VLOOKUP(C62,'HB EASRs'!$A$6:$H$54,6,FALSE)</f>
        <v>23762</v>
      </c>
    </row>
    <row r="63" spans="1:21" x14ac:dyDescent="0.2">
      <c r="A63" s="38" t="str">
        <f t="shared" si="0"/>
        <v>North PembrokeshireAsthma</v>
      </c>
      <c r="B63" s="38" t="s">
        <v>67</v>
      </c>
      <c r="C63" s="38" t="str">
        <f t="shared" si="1"/>
        <v>Hywel Dda Local Health Board                                                                        Asthma</v>
      </c>
      <c r="D63" s="38" t="s">
        <v>103</v>
      </c>
      <c r="E63" s="38" t="str">
        <f>VLOOKUP(D63,'Interactive controls'!$I$1:$J$7,2,FALSE)</f>
        <v>Hywel Dda</v>
      </c>
      <c r="F63" s="38" t="s">
        <v>98</v>
      </c>
      <c r="G63" s="38" t="str">
        <f t="shared" si="2"/>
        <v>Hywel DdaAsthma</v>
      </c>
      <c r="H63" s="38">
        <v>3286</v>
      </c>
      <c r="I63" s="39">
        <v>67.472947167409302</v>
      </c>
      <c r="J63" s="39">
        <v>66.051764912056001</v>
      </c>
      <c r="K63" s="39">
        <v>63.698111315978899</v>
      </c>
      <c r="L63" s="39">
        <v>68.466927743739504</v>
      </c>
      <c r="M63" s="39">
        <v>2.4151628316834599</v>
      </c>
      <c r="N63" s="39">
        <v>2.3536535960771401</v>
      </c>
      <c r="O63" s="39">
        <f>VLOOKUP(C63,'HB EASRs'!$A$6:$H$54,8,FALSE)</f>
        <v>62.591528152623297</v>
      </c>
      <c r="P63" s="39">
        <f>VLOOKUP(C63,'HB EASRs'!$A$6:$H$54,7,FALSE)</f>
        <v>66.250128948256204</v>
      </c>
      <c r="Q63" s="55">
        <f>VLOOKUP(C63,'HB EASRs'!$A$6:$H$54,6,FALSE)</f>
        <v>23762</v>
      </c>
    </row>
    <row r="64" spans="1:21" x14ac:dyDescent="0.2">
      <c r="A64" s="38" t="str">
        <f t="shared" si="0"/>
        <v>South CeredigionAsthma</v>
      </c>
      <c r="B64" s="38" t="s">
        <v>68</v>
      </c>
      <c r="C64" s="38" t="str">
        <f t="shared" si="1"/>
        <v>Hywel Dda Local Health Board                                                                        Asthma</v>
      </c>
      <c r="D64" s="38" t="s">
        <v>103</v>
      </c>
      <c r="E64" s="38" t="str">
        <f>VLOOKUP(D64,'Interactive controls'!$I$1:$J$7,2,FALSE)</f>
        <v>Hywel Dda</v>
      </c>
      <c r="F64" s="38" t="s">
        <v>98</v>
      </c>
      <c r="G64" s="38" t="str">
        <f t="shared" si="2"/>
        <v>Hywel DdaAsthma</v>
      </c>
      <c r="H64" s="38">
        <v>3079</v>
      </c>
      <c r="I64" s="39">
        <v>63.935379376219899</v>
      </c>
      <c r="J64" s="39">
        <v>59.487070100300798</v>
      </c>
      <c r="K64" s="39">
        <v>57.244562120670601</v>
      </c>
      <c r="L64" s="39">
        <v>61.790149423292398</v>
      </c>
      <c r="M64" s="39">
        <v>2.3030793229916098</v>
      </c>
      <c r="N64" s="39">
        <v>2.2425079796302101</v>
      </c>
      <c r="O64" s="39">
        <f>VLOOKUP(C64,'HB EASRs'!$A$6:$H$54,8,FALSE)</f>
        <v>62.591528152623297</v>
      </c>
      <c r="P64" s="39">
        <f>VLOOKUP(C64,'HB EASRs'!$A$6:$H$54,7,FALSE)</f>
        <v>66.250128948256204</v>
      </c>
      <c r="Q64" s="55">
        <f>VLOOKUP(C64,'HB EASRs'!$A$6:$H$54,6,FALSE)</f>
        <v>23762</v>
      </c>
    </row>
    <row r="65" spans="1:21" x14ac:dyDescent="0.2">
      <c r="A65" s="38" t="str">
        <f t="shared" si="0"/>
        <v>South PembrokeshireAsthma</v>
      </c>
      <c r="B65" s="38" t="s">
        <v>69</v>
      </c>
      <c r="C65" s="38" t="str">
        <f t="shared" si="1"/>
        <v>Hywel Dda Local Health Board                                                                        Asthma</v>
      </c>
      <c r="D65" s="38" t="s">
        <v>103</v>
      </c>
      <c r="E65" s="38" t="str">
        <f>VLOOKUP(D65,'Interactive controls'!$I$1:$J$7,2,FALSE)</f>
        <v>Hywel Dda</v>
      </c>
      <c r="F65" s="38" t="s">
        <v>98</v>
      </c>
      <c r="G65" s="38" t="str">
        <f t="shared" si="2"/>
        <v>Hywel DdaAsthma</v>
      </c>
      <c r="H65" s="38">
        <v>2856</v>
      </c>
      <c r="I65" s="39">
        <v>62.7375172989478</v>
      </c>
      <c r="J65" s="39">
        <v>59.876853270360897</v>
      </c>
      <c r="K65" s="39">
        <v>57.569997401517</v>
      </c>
      <c r="L65" s="39">
        <v>62.248442260653498</v>
      </c>
      <c r="M65" s="39">
        <v>2.3715889902925902</v>
      </c>
      <c r="N65" s="39">
        <v>2.3068558688439</v>
      </c>
      <c r="O65" s="39">
        <f>VLOOKUP(C65,'HB EASRs'!$A$6:$H$54,8,FALSE)</f>
        <v>62.591528152623297</v>
      </c>
      <c r="P65" s="39">
        <f>VLOOKUP(C65,'HB EASRs'!$A$6:$H$54,7,FALSE)</f>
        <v>66.250128948256204</v>
      </c>
      <c r="Q65" s="55">
        <f>VLOOKUP(C65,'HB EASRs'!$A$6:$H$54,6,FALSE)</f>
        <v>23762</v>
      </c>
    </row>
    <row r="66" spans="1:21" x14ac:dyDescent="0.2">
      <c r="A66" s="38" t="str">
        <f t="shared" si="0"/>
        <v>Taf / Teifi / TywiAsthma</v>
      </c>
      <c r="B66" s="38" t="s">
        <v>70</v>
      </c>
      <c r="C66" s="38" t="str">
        <f t="shared" si="1"/>
        <v>Hywel Dda Local Health Board                                                                        Asthma</v>
      </c>
      <c r="D66" s="38" t="s">
        <v>103</v>
      </c>
      <c r="E66" s="38" t="str">
        <f>VLOOKUP(D66,'Interactive controls'!$I$1:$J$7,2,FALSE)</f>
        <v>Hywel Dda</v>
      </c>
      <c r="F66" s="38" t="s">
        <v>98</v>
      </c>
      <c r="G66" s="38" t="str">
        <f t="shared" si="2"/>
        <v>Hywel DdaAsthma</v>
      </c>
      <c r="H66" s="38">
        <v>3887</v>
      </c>
      <c r="I66" s="39">
        <v>67.737831762020093</v>
      </c>
      <c r="J66" s="39">
        <v>64.951757721682199</v>
      </c>
      <c r="K66" s="39">
        <v>62.814706078132701</v>
      </c>
      <c r="L66" s="39">
        <v>67.140099801003402</v>
      </c>
      <c r="M66" s="39">
        <v>2.1883420793211301</v>
      </c>
      <c r="N66" s="39">
        <v>2.1370516435495599</v>
      </c>
      <c r="O66" s="39">
        <f>VLOOKUP(C66,'HB EASRs'!$A$6:$H$54,8,FALSE)</f>
        <v>62.591528152623297</v>
      </c>
      <c r="P66" s="39">
        <f>VLOOKUP(C66,'HB EASRs'!$A$6:$H$54,7,FALSE)</f>
        <v>66.250128948256204</v>
      </c>
      <c r="Q66" s="55">
        <f>VLOOKUP(C66,'HB EASRs'!$A$6:$H$54,6,FALSE)</f>
        <v>23762</v>
      </c>
    </row>
    <row r="67" spans="1:21" x14ac:dyDescent="0.2">
      <c r="A67" s="38" t="str">
        <f t="shared" si="0"/>
        <v>Mid PowysAsthma</v>
      </c>
      <c r="B67" s="38" t="s">
        <v>71</v>
      </c>
      <c r="C67" s="38" t="str">
        <f t="shared" si="1"/>
        <v>Powys Teaching Local Health Board                                                                   Asthma</v>
      </c>
      <c r="D67" s="38" t="s">
        <v>104</v>
      </c>
      <c r="E67" s="38" t="str">
        <f>VLOOKUP(D67,'Interactive controls'!$I$1:$J$7,2,FALSE)</f>
        <v>Powys</v>
      </c>
      <c r="F67" s="38" t="s">
        <v>98</v>
      </c>
      <c r="G67" s="38" t="str">
        <f t="shared" si="2"/>
        <v>PowysAsthma</v>
      </c>
      <c r="H67" s="38">
        <v>1787</v>
      </c>
      <c r="I67" s="39">
        <v>63.0068401382131</v>
      </c>
      <c r="J67" s="39">
        <v>60.705967647815797</v>
      </c>
      <c r="K67" s="39">
        <v>57.695829100854198</v>
      </c>
      <c r="L67" s="39">
        <v>63.8233272330978</v>
      </c>
      <c r="M67" s="39">
        <v>3.1173595852820499</v>
      </c>
      <c r="N67" s="39">
        <v>3.0101385469616302</v>
      </c>
      <c r="O67" s="39">
        <f>VLOOKUP(C67,'HB EASRs'!$A$6:$H$54,8,FALSE)</f>
        <v>61.740177193191897</v>
      </c>
      <c r="P67" s="39">
        <f>VLOOKUP(C67,'HB EASRs'!$A$6:$H$54,7,FALSE)</f>
        <v>64.665391094882693</v>
      </c>
      <c r="Q67" s="55">
        <f>VLOOKUP(C67,'HB EASRs'!$A$6:$H$54,6,FALSE)</f>
        <v>8483</v>
      </c>
      <c r="S67" s="38" t="str">
        <f>G67</f>
        <v>PowysAsthma</v>
      </c>
      <c r="T67" s="39">
        <f>MIN(I67:I69)</f>
        <v>63.0068401382131</v>
      </c>
      <c r="U67" s="39">
        <f>MAX(I67:I69)</f>
        <v>65.970228366977295</v>
      </c>
    </row>
    <row r="68" spans="1:21" x14ac:dyDescent="0.2">
      <c r="A68" s="38" t="str">
        <f t="shared" si="0"/>
        <v>North PowysAsthma</v>
      </c>
      <c r="B68" s="38" t="s">
        <v>72</v>
      </c>
      <c r="C68" s="38" t="str">
        <f t="shared" si="1"/>
        <v>Powys Teaching Local Health Board                                                                   Asthma</v>
      </c>
      <c r="D68" s="38" t="s">
        <v>104</v>
      </c>
      <c r="E68" s="38" t="str">
        <f>VLOOKUP(D68,'Interactive controls'!$I$1:$J$7,2,FALSE)</f>
        <v>Powys</v>
      </c>
      <c r="F68" s="38" t="s">
        <v>98</v>
      </c>
      <c r="G68" s="38" t="str">
        <f t="shared" si="2"/>
        <v>PowysAsthma</v>
      </c>
      <c r="H68" s="38">
        <v>3709</v>
      </c>
      <c r="I68" s="39">
        <v>64.456145838764002</v>
      </c>
      <c r="J68" s="39">
        <v>61.323235566732201</v>
      </c>
      <c r="K68" s="39">
        <v>59.261462139655897</v>
      </c>
      <c r="L68" s="39">
        <v>63.435682071566298</v>
      </c>
      <c r="M68" s="39">
        <v>2.1124465048341499</v>
      </c>
      <c r="N68" s="39">
        <v>2.06177342707627</v>
      </c>
      <c r="O68" s="39">
        <f>VLOOKUP(C68,'HB EASRs'!$A$6:$H$54,8,FALSE)</f>
        <v>61.740177193191897</v>
      </c>
      <c r="P68" s="39">
        <f>VLOOKUP(C68,'HB EASRs'!$A$6:$H$54,7,FALSE)</f>
        <v>64.665391094882693</v>
      </c>
      <c r="Q68" s="55">
        <f>VLOOKUP(C68,'HB EASRs'!$A$6:$H$54,6,FALSE)</f>
        <v>8483</v>
      </c>
    </row>
    <row r="69" spans="1:21" x14ac:dyDescent="0.2">
      <c r="A69" s="38" t="str">
        <f t="shared" si="0"/>
        <v>South PowysAsthma</v>
      </c>
      <c r="B69" s="38" t="s">
        <v>73</v>
      </c>
      <c r="C69" s="38" t="str">
        <f t="shared" si="1"/>
        <v>Powys Teaching Local Health Board                                                                   Asthma</v>
      </c>
      <c r="D69" s="38" t="s">
        <v>104</v>
      </c>
      <c r="E69" s="38" t="str">
        <f>VLOOKUP(D69,'Interactive controls'!$I$1:$J$7,2,FALSE)</f>
        <v>Powys</v>
      </c>
      <c r="F69" s="38" t="s">
        <v>98</v>
      </c>
      <c r="G69" s="38" t="str">
        <f t="shared" si="2"/>
        <v>PowysAsthma</v>
      </c>
      <c r="H69" s="38">
        <v>2987</v>
      </c>
      <c r="I69" s="39">
        <v>65.970228366977295</v>
      </c>
      <c r="J69" s="39">
        <v>62.936804528070603</v>
      </c>
      <c r="K69" s="39">
        <v>60.5567830491199</v>
      </c>
      <c r="L69" s="39">
        <v>65.382108978641696</v>
      </c>
      <c r="M69" s="39">
        <v>2.4453044505710499</v>
      </c>
      <c r="N69" s="39">
        <v>2.3800214789506899</v>
      </c>
      <c r="O69" s="39">
        <f>VLOOKUP(C69,'HB EASRs'!$A$6:$H$54,8,FALSE)</f>
        <v>61.740177193191897</v>
      </c>
      <c r="P69" s="39">
        <f>VLOOKUP(C69,'HB EASRs'!$A$6:$H$54,7,FALSE)</f>
        <v>64.665391094882693</v>
      </c>
      <c r="Q69" s="55">
        <f>VLOOKUP(C69,'HB EASRs'!$A$6:$H$54,6,FALSE)</f>
        <v>8483</v>
      </c>
    </row>
    <row r="70" spans="1:21" x14ac:dyDescent="0.2">
      <c r="A70" s="38" t="str">
        <f t="shared" si="0"/>
        <v>AfanBP</v>
      </c>
      <c r="B70" s="38" t="s">
        <v>10</v>
      </c>
      <c r="C70" s="38" t="str">
        <f t="shared" si="1"/>
        <v>Abertawe Bro Morgannwg University Local Health Board                                                BP</v>
      </c>
      <c r="D70" s="38" t="s">
        <v>97</v>
      </c>
      <c r="E70" s="38" t="str">
        <f>VLOOKUP(D70,'Interactive controls'!$I$1:$J$7,2,FALSE)</f>
        <v>Abertawe Bro Morgannwg</v>
      </c>
      <c r="F70" s="38" t="s">
        <v>105</v>
      </c>
      <c r="G70" s="38" t="str">
        <f t="shared" si="2"/>
        <v>Abertawe Bro MorgannwgBP</v>
      </c>
      <c r="H70" s="38">
        <v>8525</v>
      </c>
      <c r="I70" s="39">
        <v>167.699419691158</v>
      </c>
      <c r="J70" s="39">
        <v>121.75744196741999</v>
      </c>
      <c r="K70" s="39">
        <v>119.08391091301699</v>
      </c>
      <c r="L70" s="39">
        <v>124.474115336163</v>
      </c>
      <c r="M70" s="39">
        <v>2.71667336874272</v>
      </c>
      <c r="N70" s="39">
        <v>2.6735310544030901</v>
      </c>
      <c r="O70" s="39">
        <f>VLOOKUP(C70,'HB EASRs'!$A$6:$H$54,8,FALSE)</f>
        <v>109.069590250689</v>
      </c>
      <c r="P70" s="39">
        <f>VLOOKUP(C70,'HB EASRs'!$A$6:$H$54,7,FALSE)</f>
        <v>150.34028408280901</v>
      </c>
      <c r="Q70" s="55">
        <f>VLOOKUP(C70,'HB EASRs'!$A$6:$H$54,6,FALSE)</f>
        <v>80144</v>
      </c>
      <c r="S70" s="38" t="str">
        <f>G70</f>
        <v>Abertawe Bro MorgannwgBP</v>
      </c>
      <c r="T70" s="39">
        <f>MIN(I70:I80)</f>
        <v>123.959259558645</v>
      </c>
      <c r="U70" s="39">
        <f>MAX(I70:I80)</f>
        <v>176.851372345935</v>
      </c>
    </row>
    <row r="71" spans="1:21" x14ac:dyDescent="0.2">
      <c r="A71" s="38" t="str">
        <f t="shared" ref="A71:A134" si="3">B71&amp;F71</f>
        <v>BayHealthBP</v>
      </c>
      <c r="B71" s="38" t="s">
        <v>11</v>
      </c>
      <c r="C71" s="38" t="str">
        <f t="shared" ref="C71:C134" si="4">D71&amp;F71</f>
        <v>Abertawe Bro Morgannwg University Local Health Board                                                BP</v>
      </c>
      <c r="D71" s="38" t="s">
        <v>97</v>
      </c>
      <c r="E71" s="38" t="str">
        <f>VLOOKUP(D71,'Interactive controls'!$I$1:$J$7,2,FALSE)</f>
        <v>Abertawe Bro Morgannwg</v>
      </c>
      <c r="F71" s="38" t="s">
        <v>105</v>
      </c>
      <c r="G71" s="38" t="str">
        <f t="shared" ref="G71:G134" si="5">E71&amp;F71</f>
        <v>Abertawe Bro MorgannwgBP</v>
      </c>
      <c r="H71" s="38">
        <v>9201</v>
      </c>
      <c r="I71" s="39">
        <v>123.959259558645</v>
      </c>
      <c r="J71" s="39">
        <v>81.812369799080003</v>
      </c>
      <c r="K71" s="39">
        <v>80.011764558589803</v>
      </c>
      <c r="L71" s="39">
        <v>83.640934026421107</v>
      </c>
      <c r="M71" s="39">
        <v>1.8285642273410501</v>
      </c>
      <c r="N71" s="39">
        <v>1.80060524049017</v>
      </c>
      <c r="O71" s="39">
        <f>VLOOKUP(C71,'HB EASRs'!$A$6:$H$54,8,FALSE)</f>
        <v>109.069590250689</v>
      </c>
      <c r="P71" s="39">
        <f>VLOOKUP(C71,'HB EASRs'!$A$6:$H$54,7,FALSE)</f>
        <v>150.34028408280901</v>
      </c>
      <c r="Q71" s="55">
        <f>VLOOKUP(C71,'HB EASRs'!$A$6:$H$54,6,FALSE)</f>
        <v>80144</v>
      </c>
    </row>
    <row r="72" spans="1:21" x14ac:dyDescent="0.2">
      <c r="A72" s="38" t="str">
        <f t="shared" si="3"/>
        <v>Bridgend East NetworkBP</v>
      </c>
      <c r="B72" s="38" t="s">
        <v>12</v>
      </c>
      <c r="C72" s="38" t="str">
        <f t="shared" si="4"/>
        <v>Abertawe Bro Morgannwg University Local Health Board                                                BP</v>
      </c>
      <c r="D72" s="38" t="s">
        <v>97</v>
      </c>
      <c r="E72" s="38" t="str">
        <f>VLOOKUP(D72,'Interactive controls'!$I$1:$J$7,2,FALSE)</f>
        <v>Abertawe Bro Morgannwg</v>
      </c>
      <c r="F72" s="38" t="s">
        <v>105</v>
      </c>
      <c r="G72" s="38" t="str">
        <f t="shared" si="5"/>
        <v>Abertawe Bro MorgannwgBP</v>
      </c>
      <c r="H72" s="38">
        <v>9690</v>
      </c>
      <c r="I72" s="39">
        <v>141.79104477611901</v>
      </c>
      <c r="J72" s="39">
        <v>107.560702781389</v>
      </c>
      <c r="K72" s="39">
        <v>105.38345016092001</v>
      </c>
      <c r="L72" s="39">
        <v>109.770891496865</v>
      </c>
      <c r="M72" s="39">
        <v>2.2101887154760398</v>
      </c>
      <c r="N72" s="39">
        <v>2.1772526204688498</v>
      </c>
      <c r="O72" s="39">
        <f>VLOOKUP(C72,'HB EASRs'!$A$6:$H$54,8,FALSE)</f>
        <v>109.069590250689</v>
      </c>
      <c r="P72" s="39">
        <f>VLOOKUP(C72,'HB EASRs'!$A$6:$H$54,7,FALSE)</f>
        <v>150.34028408280901</v>
      </c>
      <c r="Q72" s="55">
        <f>VLOOKUP(C72,'HB EASRs'!$A$6:$H$54,6,FALSE)</f>
        <v>80144</v>
      </c>
    </row>
    <row r="73" spans="1:21" x14ac:dyDescent="0.2">
      <c r="A73" s="38" t="str">
        <f t="shared" si="3"/>
        <v>Bridgend North NetworkBP</v>
      </c>
      <c r="B73" s="38" t="s">
        <v>13</v>
      </c>
      <c r="C73" s="38" t="str">
        <f t="shared" si="4"/>
        <v>Abertawe Bro Morgannwg University Local Health Board                                                BP</v>
      </c>
      <c r="D73" s="38" t="s">
        <v>97</v>
      </c>
      <c r="E73" s="38" t="str">
        <f>VLOOKUP(D73,'Interactive controls'!$I$1:$J$7,2,FALSE)</f>
        <v>Abertawe Bro Morgannwg</v>
      </c>
      <c r="F73" s="38" t="s">
        <v>105</v>
      </c>
      <c r="G73" s="38" t="str">
        <f t="shared" si="5"/>
        <v>Abertawe Bro MorgannwgBP</v>
      </c>
      <c r="H73" s="38">
        <v>9058</v>
      </c>
      <c r="I73" s="39">
        <v>176.19482969908</v>
      </c>
      <c r="J73" s="39">
        <v>134.13689793455501</v>
      </c>
      <c r="K73" s="39">
        <v>131.32023761990101</v>
      </c>
      <c r="L73" s="39">
        <v>136.99764093619899</v>
      </c>
      <c r="M73" s="39">
        <v>2.86074300164353</v>
      </c>
      <c r="N73" s="39">
        <v>2.8166603146548299</v>
      </c>
      <c r="O73" s="39">
        <f>VLOOKUP(C73,'HB EASRs'!$A$6:$H$54,8,FALSE)</f>
        <v>109.069590250689</v>
      </c>
      <c r="P73" s="39">
        <f>VLOOKUP(C73,'HB EASRs'!$A$6:$H$54,7,FALSE)</f>
        <v>150.34028408280901</v>
      </c>
      <c r="Q73" s="55">
        <f>VLOOKUP(C73,'HB EASRs'!$A$6:$H$54,6,FALSE)</f>
        <v>80144</v>
      </c>
    </row>
    <row r="74" spans="1:21" x14ac:dyDescent="0.2">
      <c r="A74" s="38" t="str">
        <f t="shared" si="3"/>
        <v>Bridgend West NetworkBP</v>
      </c>
      <c r="B74" s="38" t="s">
        <v>14</v>
      </c>
      <c r="C74" s="38" t="str">
        <f t="shared" si="4"/>
        <v>Abertawe Bro Morgannwg University Local Health Board                                                BP</v>
      </c>
      <c r="D74" s="38" t="s">
        <v>97</v>
      </c>
      <c r="E74" s="38" t="str">
        <f>VLOOKUP(D74,'Interactive controls'!$I$1:$J$7,2,FALSE)</f>
        <v>Abertawe Bro Morgannwg</v>
      </c>
      <c r="F74" s="38" t="s">
        <v>105</v>
      </c>
      <c r="G74" s="38" t="str">
        <f t="shared" si="5"/>
        <v>Abertawe Bro MorgannwgBP</v>
      </c>
      <c r="H74" s="38">
        <v>5781</v>
      </c>
      <c r="I74" s="39">
        <v>169.60042246083401</v>
      </c>
      <c r="J74" s="39">
        <v>106.363048149105</v>
      </c>
      <c r="K74" s="39">
        <v>103.448918699025</v>
      </c>
      <c r="L74" s="39">
        <v>109.33439168901999</v>
      </c>
      <c r="M74" s="39">
        <v>2.9713435399155199</v>
      </c>
      <c r="N74" s="39">
        <v>2.9141294500799799</v>
      </c>
      <c r="O74" s="39">
        <f>VLOOKUP(C74,'HB EASRs'!$A$6:$H$54,8,FALSE)</f>
        <v>109.069590250689</v>
      </c>
      <c r="P74" s="39">
        <f>VLOOKUP(C74,'HB EASRs'!$A$6:$H$54,7,FALSE)</f>
        <v>150.34028408280901</v>
      </c>
      <c r="Q74" s="55">
        <f>VLOOKUP(C74,'HB EASRs'!$A$6:$H$54,6,FALSE)</f>
        <v>80144</v>
      </c>
    </row>
    <row r="75" spans="1:21" x14ac:dyDescent="0.2">
      <c r="A75" s="38" t="str">
        <f t="shared" si="3"/>
        <v>CityHealthBP</v>
      </c>
      <c r="B75" s="38" t="s">
        <v>15</v>
      </c>
      <c r="C75" s="38" t="str">
        <f t="shared" si="4"/>
        <v>Abertawe Bro Morgannwg University Local Health Board                                                BP</v>
      </c>
      <c r="D75" s="38" t="s">
        <v>97</v>
      </c>
      <c r="E75" s="38" t="str">
        <f>VLOOKUP(D75,'Interactive controls'!$I$1:$J$7,2,FALSE)</f>
        <v>Abertawe Bro Morgannwg</v>
      </c>
      <c r="F75" s="38" t="s">
        <v>105</v>
      </c>
      <c r="G75" s="38" t="str">
        <f t="shared" si="5"/>
        <v>Abertawe Bro MorgannwgBP</v>
      </c>
      <c r="H75" s="38">
        <v>6182</v>
      </c>
      <c r="I75" s="39">
        <v>128.05004349807399</v>
      </c>
      <c r="J75" s="39">
        <v>104.90099211865299</v>
      </c>
      <c r="K75" s="39">
        <v>102.22213702392</v>
      </c>
      <c r="L75" s="39">
        <v>107.63068951858899</v>
      </c>
      <c r="M75" s="39">
        <v>2.7296973999362</v>
      </c>
      <c r="N75" s="39">
        <v>2.67885509473287</v>
      </c>
      <c r="O75" s="39">
        <f>VLOOKUP(C75,'HB EASRs'!$A$6:$H$54,8,FALSE)</f>
        <v>109.069590250689</v>
      </c>
      <c r="P75" s="39">
        <f>VLOOKUP(C75,'HB EASRs'!$A$6:$H$54,7,FALSE)</f>
        <v>150.34028408280901</v>
      </c>
      <c r="Q75" s="55">
        <f>VLOOKUP(C75,'HB EASRs'!$A$6:$H$54,6,FALSE)</f>
        <v>80144</v>
      </c>
    </row>
    <row r="76" spans="1:21" x14ac:dyDescent="0.2">
      <c r="A76" s="38" t="str">
        <f t="shared" si="3"/>
        <v>CwmtaweBP</v>
      </c>
      <c r="B76" s="38" t="s">
        <v>16</v>
      </c>
      <c r="C76" s="38" t="str">
        <f t="shared" si="4"/>
        <v>Abertawe Bro Morgannwg University Local Health Board                                                BP</v>
      </c>
      <c r="D76" s="38" t="s">
        <v>97</v>
      </c>
      <c r="E76" s="38" t="str">
        <f>VLOOKUP(D76,'Interactive controls'!$I$1:$J$7,2,FALSE)</f>
        <v>Abertawe Bro Morgannwg</v>
      </c>
      <c r="F76" s="38" t="s">
        <v>105</v>
      </c>
      <c r="G76" s="38" t="str">
        <f t="shared" si="5"/>
        <v>Abertawe Bro MorgannwgBP</v>
      </c>
      <c r="H76" s="38">
        <v>6053</v>
      </c>
      <c r="I76" s="39">
        <v>140.728168883102</v>
      </c>
      <c r="J76" s="39">
        <v>106.67363732912</v>
      </c>
      <c r="K76" s="39">
        <v>103.919793697542</v>
      </c>
      <c r="L76" s="39">
        <v>109.480306345358</v>
      </c>
      <c r="M76" s="39">
        <v>2.80666901623795</v>
      </c>
      <c r="N76" s="39">
        <v>2.75384363157742</v>
      </c>
      <c r="O76" s="39">
        <f>VLOOKUP(C76,'HB EASRs'!$A$6:$H$54,8,FALSE)</f>
        <v>109.069590250689</v>
      </c>
      <c r="P76" s="39">
        <f>VLOOKUP(C76,'HB EASRs'!$A$6:$H$54,7,FALSE)</f>
        <v>150.34028408280901</v>
      </c>
      <c r="Q76" s="55">
        <f>VLOOKUP(C76,'HB EASRs'!$A$6:$H$54,6,FALSE)</f>
        <v>80144</v>
      </c>
    </row>
    <row r="77" spans="1:21" x14ac:dyDescent="0.2">
      <c r="A77" s="38" t="str">
        <f t="shared" si="3"/>
        <v>LlwchwrBP</v>
      </c>
      <c r="B77" s="38" t="s">
        <v>17</v>
      </c>
      <c r="C77" s="38" t="str">
        <f t="shared" si="4"/>
        <v>Abertawe Bro Morgannwg University Local Health Board                                                BP</v>
      </c>
      <c r="D77" s="38" t="s">
        <v>97</v>
      </c>
      <c r="E77" s="38" t="str">
        <f>VLOOKUP(D77,'Interactive controls'!$I$1:$J$7,2,FALSE)</f>
        <v>Abertawe Bro Morgannwg</v>
      </c>
      <c r="F77" s="38" t="s">
        <v>105</v>
      </c>
      <c r="G77" s="38" t="str">
        <f t="shared" si="5"/>
        <v>Abertawe Bro MorgannwgBP</v>
      </c>
      <c r="H77" s="38">
        <v>5796</v>
      </c>
      <c r="I77" s="39">
        <v>154.625973748799</v>
      </c>
      <c r="J77" s="39">
        <v>108.583859286787</v>
      </c>
      <c r="K77" s="39">
        <v>105.70051802175099</v>
      </c>
      <c r="L77" s="39">
        <v>111.523736073781</v>
      </c>
      <c r="M77" s="39">
        <v>2.9398767869931999</v>
      </c>
      <c r="N77" s="39">
        <v>2.8833412650366901</v>
      </c>
      <c r="O77" s="39">
        <f>VLOOKUP(C77,'HB EASRs'!$A$6:$H$54,8,FALSE)</f>
        <v>109.069590250689</v>
      </c>
      <c r="P77" s="39">
        <f>VLOOKUP(C77,'HB EASRs'!$A$6:$H$54,7,FALSE)</f>
        <v>150.34028408280901</v>
      </c>
      <c r="Q77" s="55">
        <f>VLOOKUP(C77,'HB EASRs'!$A$6:$H$54,6,FALSE)</f>
        <v>80144</v>
      </c>
    </row>
    <row r="78" spans="1:21" x14ac:dyDescent="0.2">
      <c r="A78" s="38" t="str">
        <f t="shared" si="3"/>
        <v>NeathBP</v>
      </c>
      <c r="B78" s="38" t="s">
        <v>18</v>
      </c>
      <c r="C78" s="38" t="str">
        <f t="shared" si="4"/>
        <v>Abertawe Bro Morgannwg University Local Health Board                                                BP</v>
      </c>
      <c r="D78" s="38" t="s">
        <v>97</v>
      </c>
      <c r="E78" s="38" t="str">
        <f>VLOOKUP(D78,'Interactive controls'!$I$1:$J$7,2,FALSE)</f>
        <v>Abertawe Bro Morgannwg</v>
      </c>
      <c r="F78" s="38" t="s">
        <v>105</v>
      </c>
      <c r="G78" s="38" t="str">
        <f t="shared" si="5"/>
        <v>Abertawe Bro MorgannwgBP</v>
      </c>
      <c r="H78" s="38">
        <v>9017</v>
      </c>
      <c r="I78" s="39">
        <v>158.89266771220599</v>
      </c>
      <c r="J78" s="39">
        <v>108.869420775916</v>
      </c>
      <c r="K78" s="39">
        <v>106.53743455182401</v>
      </c>
      <c r="L78" s="39">
        <v>111.237987801636</v>
      </c>
      <c r="M78" s="39">
        <v>2.3685670257202101</v>
      </c>
      <c r="N78" s="39">
        <v>2.33198622409139</v>
      </c>
      <c r="O78" s="39">
        <f>VLOOKUP(C78,'HB EASRs'!$A$6:$H$54,8,FALSE)</f>
        <v>109.069590250689</v>
      </c>
      <c r="P78" s="39">
        <f>VLOOKUP(C78,'HB EASRs'!$A$6:$H$54,7,FALSE)</f>
        <v>150.34028408280901</v>
      </c>
      <c r="Q78" s="55">
        <f>VLOOKUP(C78,'HB EASRs'!$A$6:$H$54,6,FALSE)</f>
        <v>80144</v>
      </c>
    </row>
    <row r="79" spans="1:21" x14ac:dyDescent="0.2">
      <c r="A79" s="38" t="str">
        <f t="shared" si="3"/>
        <v>PenderiBP</v>
      </c>
      <c r="B79" s="38" t="s">
        <v>19</v>
      </c>
      <c r="C79" s="38" t="str">
        <f t="shared" si="4"/>
        <v>Abertawe Bro Morgannwg University Local Health Board                                                BP</v>
      </c>
      <c r="D79" s="38" t="s">
        <v>97</v>
      </c>
      <c r="E79" s="38" t="str">
        <f>VLOOKUP(D79,'Interactive controls'!$I$1:$J$7,2,FALSE)</f>
        <v>Abertawe Bro Morgannwg</v>
      </c>
      <c r="F79" s="38" t="s">
        <v>105</v>
      </c>
      <c r="G79" s="38" t="str">
        <f t="shared" si="5"/>
        <v>Abertawe Bro MorgannwgBP</v>
      </c>
      <c r="H79" s="38">
        <v>5377</v>
      </c>
      <c r="I79" s="39">
        <v>142.365431968016</v>
      </c>
      <c r="J79" s="39">
        <v>114.325591421154</v>
      </c>
      <c r="K79" s="39">
        <v>111.186768769762</v>
      </c>
      <c r="L79" s="39">
        <v>117.52833836556201</v>
      </c>
      <c r="M79" s="39">
        <v>3.2027469444079499</v>
      </c>
      <c r="N79" s="39">
        <v>3.13882265139162</v>
      </c>
      <c r="O79" s="39">
        <f>VLOOKUP(C79,'HB EASRs'!$A$6:$H$54,8,FALSE)</f>
        <v>109.069590250689</v>
      </c>
      <c r="P79" s="39">
        <f>VLOOKUP(C79,'HB EASRs'!$A$6:$H$54,7,FALSE)</f>
        <v>150.34028408280901</v>
      </c>
      <c r="Q79" s="55">
        <f>VLOOKUP(C79,'HB EASRs'!$A$6:$H$54,6,FALSE)</f>
        <v>80144</v>
      </c>
    </row>
    <row r="80" spans="1:21" x14ac:dyDescent="0.2">
      <c r="A80" s="38" t="str">
        <f t="shared" si="3"/>
        <v>Upper ValleysBP</v>
      </c>
      <c r="B80" s="38" t="s">
        <v>20</v>
      </c>
      <c r="C80" s="38" t="str">
        <f t="shared" si="4"/>
        <v>Abertawe Bro Morgannwg University Local Health Board                                                BP</v>
      </c>
      <c r="D80" s="38" t="s">
        <v>97</v>
      </c>
      <c r="E80" s="38" t="str">
        <f>VLOOKUP(D80,'Interactive controls'!$I$1:$J$7,2,FALSE)</f>
        <v>Abertawe Bro Morgannwg</v>
      </c>
      <c r="F80" s="38" t="s">
        <v>105</v>
      </c>
      <c r="G80" s="38" t="str">
        <f t="shared" si="5"/>
        <v>Abertawe Bro MorgannwgBP</v>
      </c>
      <c r="H80" s="38">
        <v>5464</v>
      </c>
      <c r="I80" s="39">
        <v>176.851372345935</v>
      </c>
      <c r="J80" s="39">
        <v>119.36681638578</v>
      </c>
      <c r="K80" s="39">
        <v>116.078468690967</v>
      </c>
      <c r="L80" s="39">
        <v>122.72159229335099</v>
      </c>
      <c r="M80" s="39">
        <v>3.3547759075707</v>
      </c>
      <c r="N80" s="39">
        <v>3.2883476948134098</v>
      </c>
      <c r="O80" s="39">
        <f>VLOOKUP(C80,'HB EASRs'!$A$6:$H$54,8,FALSE)</f>
        <v>109.069590250689</v>
      </c>
      <c r="P80" s="39">
        <f>VLOOKUP(C80,'HB EASRs'!$A$6:$H$54,7,FALSE)</f>
        <v>150.34028408280901</v>
      </c>
      <c r="Q80" s="55">
        <f>VLOOKUP(C80,'HB EASRs'!$A$6:$H$54,6,FALSE)</f>
        <v>80144</v>
      </c>
    </row>
    <row r="81" spans="1:21" x14ac:dyDescent="0.2">
      <c r="A81" s="38" t="str">
        <f t="shared" si="3"/>
        <v>Blaenau Gwent EastBP</v>
      </c>
      <c r="B81" s="38" t="s">
        <v>21</v>
      </c>
      <c r="C81" s="38" t="str">
        <f t="shared" si="4"/>
        <v>Aneurin Bevan Local Health Board                                                                    BP</v>
      </c>
      <c r="D81" s="38" t="s">
        <v>99</v>
      </c>
      <c r="E81" s="38" t="str">
        <f>VLOOKUP(D81,'Interactive controls'!$I$1:$J$7,2,FALSE)</f>
        <v>Aneurin Bevan</v>
      </c>
      <c r="F81" s="38" t="s">
        <v>105</v>
      </c>
      <c r="G81" s="38" t="str">
        <f t="shared" si="5"/>
        <v>Aneurin BevanBP</v>
      </c>
      <c r="H81" s="38">
        <v>7345</v>
      </c>
      <c r="I81" s="39">
        <v>189.90123584466599</v>
      </c>
      <c r="J81" s="39">
        <v>142.48486369481901</v>
      </c>
      <c r="K81" s="39">
        <v>139.13850235062699</v>
      </c>
      <c r="L81" s="39">
        <v>145.88944096861101</v>
      </c>
      <c r="M81" s="39">
        <v>3.4045772737926501</v>
      </c>
      <c r="N81" s="39">
        <v>3.3463613441917599</v>
      </c>
      <c r="O81" s="39">
        <f>VLOOKUP(C81,'HB EASRs'!$A$6:$H$54,8,FALSE)</f>
        <v>118.007194482862</v>
      </c>
      <c r="P81" s="39">
        <f>VLOOKUP(C81,'HB EASRs'!$A$6:$H$54,7,FALSE)</f>
        <v>158.14167368469299</v>
      </c>
      <c r="Q81" s="55">
        <f>VLOOKUP(C81,'HB EASRs'!$A$6:$H$54,6,FALSE)</f>
        <v>89759</v>
      </c>
      <c r="S81" s="38" t="str">
        <f>G81</f>
        <v>Aneurin BevanBP</v>
      </c>
      <c r="T81" s="39">
        <f>MIN(I81:I92)</f>
        <v>140.988402465782</v>
      </c>
      <c r="U81" s="39">
        <f>MAX(I81:I92)</f>
        <v>189.90123584466599</v>
      </c>
    </row>
    <row r="82" spans="1:21" x14ac:dyDescent="0.2">
      <c r="A82" s="38" t="str">
        <f t="shared" si="3"/>
        <v>Blaenau Gwent WestBP</v>
      </c>
      <c r="B82" s="38" t="s">
        <v>22</v>
      </c>
      <c r="C82" s="38" t="str">
        <f t="shared" si="4"/>
        <v>Aneurin Bevan Local Health Board                                                                    BP</v>
      </c>
      <c r="D82" s="38" t="s">
        <v>99</v>
      </c>
      <c r="E82" s="38" t="str">
        <f>VLOOKUP(D82,'Interactive controls'!$I$1:$J$7,2,FALSE)</f>
        <v>Aneurin Bevan</v>
      </c>
      <c r="F82" s="38" t="s">
        <v>105</v>
      </c>
      <c r="G82" s="38" t="str">
        <f t="shared" si="5"/>
        <v>Aneurin BevanBP</v>
      </c>
      <c r="H82" s="38">
        <v>5512</v>
      </c>
      <c r="I82" s="39">
        <v>157.51271646568</v>
      </c>
      <c r="J82" s="39">
        <v>116.886651873472</v>
      </c>
      <c r="K82" s="39">
        <v>113.730703151209</v>
      </c>
      <c r="L82" s="39">
        <v>120.106072919604</v>
      </c>
      <c r="M82" s="39">
        <v>3.2194210461327399</v>
      </c>
      <c r="N82" s="39">
        <v>3.1559487222629099</v>
      </c>
      <c r="O82" s="39">
        <f>VLOOKUP(C82,'HB EASRs'!$A$6:$H$54,8,FALSE)</f>
        <v>118.007194482862</v>
      </c>
      <c r="P82" s="39">
        <f>VLOOKUP(C82,'HB EASRs'!$A$6:$H$54,7,FALSE)</f>
        <v>158.14167368469299</v>
      </c>
      <c r="Q82" s="55">
        <f>VLOOKUP(C82,'HB EASRs'!$A$6:$H$54,6,FALSE)</f>
        <v>89759</v>
      </c>
    </row>
    <row r="83" spans="1:21" x14ac:dyDescent="0.2">
      <c r="A83" s="38" t="str">
        <f t="shared" si="3"/>
        <v>Caerphilly EastBP</v>
      </c>
      <c r="B83" s="38" t="s">
        <v>23</v>
      </c>
      <c r="C83" s="38" t="str">
        <f t="shared" si="4"/>
        <v>Aneurin Bevan Local Health Board                                                                    BP</v>
      </c>
      <c r="D83" s="38" t="s">
        <v>99</v>
      </c>
      <c r="E83" s="38" t="str">
        <f>VLOOKUP(D83,'Interactive controls'!$I$1:$J$7,2,FALSE)</f>
        <v>Aneurin Bevan</v>
      </c>
      <c r="F83" s="38" t="s">
        <v>105</v>
      </c>
      <c r="G83" s="38" t="str">
        <f t="shared" si="5"/>
        <v>Aneurin BevanBP</v>
      </c>
      <c r="H83" s="38">
        <v>6487</v>
      </c>
      <c r="I83" s="39">
        <v>165.77225799856899</v>
      </c>
      <c r="J83" s="39">
        <v>127.66995029352699</v>
      </c>
      <c r="K83" s="39">
        <v>124.502789242871</v>
      </c>
      <c r="L83" s="39">
        <v>130.895776535099</v>
      </c>
      <c r="M83" s="39">
        <v>3.2258262415713999</v>
      </c>
      <c r="N83" s="39">
        <v>3.1671610506559902</v>
      </c>
      <c r="O83" s="39">
        <f>VLOOKUP(C83,'HB EASRs'!$A$6:$H$54,8,FALSE)</f>
        <v>118.007194482862</v>
      </c>
      <c r="P83" s="39">
        <f>VLOOKUP(C83,'HB EASRs'!$A$6:$H$54,7,FALSE)</f>
        <v>158.14167368469299</v>
      </c>
      <c r="Q83" s="55">
        <f>VLOOKUP(C83,'HB EASRs'!$A$6:$H$54,6,FALSE)</f>
        <v>89759</v>
      </c>
    </row>
    <row r="84" spans="1:21" x14ac:dyDescent="0.2">
      <c r="A84" s="38" t="str">
        <f t="shared" si="3"/>
        <v>Caerphilly NorthBP</v>
      </c>
      <c r="B84" s="38" t="s">
        <v>24</v>
      </c>
      <c r="C84" s="38" t="str">
        <f t="shared" si="4"/>
        <v>Aneurin Bevan Local Health Board                                                                    BP</v>
      </c>
      <c r="D84" s="38" t="s">
        <v>99</v>
      </c>
      <c r="E84" s="38" t="str">
        <f>VLOOKUP(D84,'Interactive controls'!$I$1:$J$7,2,FALSE)</f>
        <v>Aneurin Bevan</v>
      </c>
      <c r="F84" s="38" t="s">
        <v>105</v>
      </c>
      <c r="G84" s="38" t="str">
        <f t="shared" si="5"/>
        <v>Aneurin BevanBP</v>
      </c>
      <c r="H84" s="38">
        <v>11431</v>
      </c>
      <c r="I84" s="39">
        <v>172.68936761640001</v>
      </c>
      <c r="J84" s="39">
        <v>133.08078808900601</v>
      </c>
      <c r="K84" s="39">
        <v>130.59675535075399</v>
      </c>
      <c r="L84" s="39">
        <v>135.599395048258</v>
      </c>
      <c r="M84" s="39">
        <v>2.5186069592524198</v>
      </c>
      <c r="N84" s="39">
        <v>2.48403273825198</v>
      </c>
      <c r="O84" s="39">
        <f>VLOOKUP(C84,'HB EASRs'!$A$6:$H$54,8,FALSE)</f>
        <v>118.007194482862</v>
      </c>
      <c r="P84" s="39">
        <f>VLOOKUP(C84,'HB EASRs'!$A$6:$H$54,7,FALSE)</f>
        <v>158.14167368469299</v>
      </c>
      <c r="Q84" s="55">
        <f>VLOOKUP(C84,'HB EASRs'!$A$6:$H$54,6,FALSE)</f>
        <v>89759</v>
      </c>
    </row>
    <row r="85" spans="1:21" x14ac:dyDescent="0.2">
      <c r="A85" s="38" t="str">
        <f t="shared" si="3"/>
        <v>Caerphilly SouthBP</v>
      </c>
      <c r="B85" s="38" t="s">
        <v>25</v>
      </c>
      <c r="C85" s="38" t="str">
        <f t="shared" si="4"/>
        <v>Aneurin Bevan Local Health Board                                                                    BP</v>
      </c>
      <c r="D85" s="38" t="s">
        <v>99</v>
      </c>
      <c r="E85" s="38" t="str">
        <f>VLOOKUP(D85,'Interactive controls'!$I$1:$J$7,2,FALSE)</f>
        <v>Aneurin Bevan</v>
      </c>
      <c r="F85" s="38" t="s">
        <v>105</v>
      </c>
      <c r="G85" s="38" t="str">
        <f t="shared" si="5"/>
        <v>Aneurin BevanBP</v>
      </c>
      <c r="H85" s="38">
        <v>8431</v>
      </c>
      <c r="I85" s="39">
        <v>149.79656379368501</v>
      </c>
      <c r="J85" s="39">
        <v>117.77927089297501</v>
      </c>
      <c r="K85" s="39">
        <v>115.232582490227</v>
      </c>
      <c r="L85" s="39">
        <v>120.36728527880101</v>
      </c>
      <c r="M85" s="39">
        <v>2.5880143858263698</v>
      </c>
      <c r="N85" s="39">
        <v>2.5466884027479302</v>
      </c>
      <c r="O85" s="39">
        <f>VLOOKUP(C85,'HB EASRs'!$A$6:$H$54,8,FALSE)</f>
        <v>118.007194482862</v>
      </c>
      <c r="P85" s="39">
        <f>VLOOKUP(C85,'HB EASRs'!$A$6:$H$54,7,FALSE)</f>
        <v>158.14167368469299</v>
      </c>
      <c r="Q85" s="55">
        <f>VLOOKUP(C85,'HB EASRs'!$A$6:$H$54,6,FALSE)</f>
        <v>89759</v>
      </c>
    </row>
    <row r="86" spans="1:21" x14ac:dyDescent="0.2">
      <c r="A86" s="38" t="str">
        <f t="shared" si="3"/>
        <v>Monmouthshire NorthBP</v>
      </c>
      <c r="B86" s="38" t="s">
        <v>26</v>
      </c>
      <c r="C86" s="38" t="str">
        <f t="shared" si="4"/>
        <v>Aneurin Bevan Local Health Board                                                                    BP</v>
      </c>
      <c r="D86" s="38" t="s">
        <v>99</v>
      </c>
      <c r="E86" s="38" t="str">
        <f>VLOOKUP(D86,'Interactive controls'!$I$1:$J$7,2,FALSE)</f>
        <v>Aneurin Bevan</v>
      </c>
      <c r="F86" s="38" t="s">
        <v>105</v>
      </c>
      <c r="G86" s="38" t="str">
        <f t="shared" si="5"/>
        <v>Aneurin BevanBP</v>
      </c>
      <c r="H86" s="38">
        <v>7969</v>
      </c>
      <c r="I86" s="39">
        <v>159.75062144174501</v>
      </c>
      <c r="J86" s="39">
        <v>95.742730071290694</v>
      </c>
      <c r="K86" s="39">
        <v>93.527409192370399</v>
      </c>
      <c r="L86" s="39">
        <v>97.995036573754007</v>
      </c>
      <c r="M86" s="39">
        <v>2.2523065024633402</v>
      </c>
      <c r="N86" s="39">
        <v>2.2153208789202901</v>
      </c>
      <c r="O86" s="39">
        <f>VLOOKUP(C86,'HB EASRs'!$A$6:$H$54,8,FALSE)</f>
        <v>118.007194482862</v>
      </c>
      <c r="P86" s="39">
        <f>VLOOKUP(C86,'HB EASRs'!$A$6:$H$54,7,FALSE)</f>
        <v>158.14167368469299</v>
      </c>
      <c r="Q86" s="55">
        <f>VLOOKUP(C86,'HB EASRs'!$A$6:$H$54,6,FALSE)</f>
        <v>89759</v>
      </c>
    </row>
    <row r="87" spans="1:21" x14ac:dyDescent="0.2">
      <c r="A87" s="38" t="str">
        <f t="shared" si="3"/>
        <v>Monmouthshire SouthBP</v>
      </c>
      <c r="B87" s="38" t="s">
        <v>27</v>
      </c>
      <c r="C87" s="38" t="str">
        <f t="shared" si="4"/>
        <v>Aneurin Bevan Local Health Board                                                                    BP</v>
      </c>
      <c r="D87" s="38" t="s">
        <v>99</v>
      </c>
      <c r="E87" s="38" t="str">
        <f>VLOOKUP(D87,'Interactive controls'!$I$1:$J$7,2,FALSE)</f>
        <v>Aneurin Bevan</v>
      </c>
      <c r="F87" s="38" t="s">
        <v>105</v>
      </c>
      <c r="G87" s="38" t="str">
        <f t="shared" si="5"/>
        <v>Aneurin BevanBP</v>
      </c>
      <c r="H87" s="38">
        <v>5569</v>
      </c>
      <c r="I87" s="39">
        <v>146.06063785144801</v>
      </c>
      <c r="J87" s="39">
        <v>97.920327646447603</v>
      </c>
      <c r="K87" s="39">
        <v>95.280068763805303</v>
      </c>
      <c r="L87" s="39">
        <v>100.613411862761</v>
      </c>
      <c r="M87" s="39">
        <v>2.6930842163133799</v>
      </c>
      <c r="N87" s="39">
        <v>2.6402588826423399</v>
      </c>
      <c r="O87" s="39">
        <f>VLOOKUP(C87,'HB EASRs'!$A$6:$H$54,8,FALSE)</f>
        <v>118.007194482862</v>
      </c>
      <c r="P87" s="39">
        <f>VLOOKUP(C87,'HB EASRs'!$A$6:$H$54,7,FALSE)</f>
        <v>158.14167368469299</v>
      </c>
      <c r="Q87" s="55">
        <f>VLOOKUP(C87,'HB EASRs'!$A$6:$H$54,6,FALSE)</f>
        <v>89759</v>
      </c>
    </row>
    <row r="88" spans="1:21" x14ac:dyDescent="0.2">
      <c r="A88" s="38" t="str">
        <f t="shared" si="3"/>
        <v>Newport CentralBP</v>
      </c>
      <c r="B88" s="38" t="s">
        <v>28</v>
      </c>
      <c r="C88" s="38" t="str">
        <f t="shared" si="4"/>
        <v>Aneurin Bevan Local Health Board                                                                    BP</v>
      </c>
      <c r="D88" s="38" t="s">
        <v>99</v>
      </c>
      <c r="E88" s="38" t="str">
        <f>VLOOKUP(D88,'Interactive controls'!$I$1:$J$7,2,FALSE)</f>
        <v>Aneurin Bevan</v>
      </c>
      <c r="F88" s="38" t="s">
        <v>105</v>
      </c>
      <c r="G88" s="38" t="str">
        <f t="shared" si="5"/>
        <v>Aneurin BevanBP</v>
      </c>
      <c r="H88" s="38">
        <v>7179</v>
      </c>
      <c r="I88" s="39">
        <v>144.88687965448301</v>
      </c>
      <c r="J88" s="39">
        <v>111.584885106114</v>
      </c>
      <c r="K88" s="39">
        <v>108.940364308136</v>
      </c>
      <c r="L88" s="39">
        <v>114.275946064686</v>
      </c>
      <c r="M88" s="39">
        <v>2.69106095857174</v>
      </c>
      <c r="N88" s="39">
        <v>2.64452079797785</v>
      </c>
      <c r="O88" s="39">
        <f>VLOOKUP(C88,'HB EASRs'!$A$6:$H$54,8,FALSE)</f>
        <v>118.007194482862</v>
      </c>
      <c r="P88" s="39">
        <f>VLOOKUP(C88,'HB EASRs'!$A$6:$H$54,7,FALSE)</f>
        <v>158.14167368469299</v>
      </c>
      <c r="Q88" s="55">
        <f>VLOOKUP(C88,'HB EASRs'!$A$6:$H$54,6,FALSE)</f>
        <v>89759</v>
      </c>
    </row>
    <row r="89" spans="1:21" x14ac:dyDescent="0.2">
      <c r="A89" s="38" t="str">
        <f t="shared" si="3"/>
        <v>Newport EastBP</v>
      </c>
      <c r="B89" s="38" t="s">
        <v>29</v>
      </c>
      <c r="C89" s="38" t="str">
        <f t="shared" si="4"/>
        <v>Aneurin Bevan Local Health Board                                                                    BP</v>
      </c>
      <c r="D89" s="38" t="s">
        <v>99</v>
      </c>
      <c r="E89" s="38" t="str">
        <f>VLOOKUP(D89,'Interactive controls'!$I$1:$J$7,2,FALSE)</f>
        <v>Aneurin Bevan</v>
      </c>
      <c r="F89" s="38" t="s">
        <v>105</v>
      </c>
      <c r="G89" s="38" t="str">
        <f t="shared" si="5"/>
        <v>Aneurin BevanBP</v>
      </c>
      <c r="H89" s="38">
        <v>6747</v>
      </c>
      <c r="I89" s="39">
        <v>140.988402465782</v>
      </c>
      <c r="J89" s="39">
        <v>113.693443125749</v>
      </c>
      <c r="K89" s="39">
        <v>110.89919509368799</v>
      </c>
      <c r="L89" s="39">
        <v>116.538431745379</v>
      </c>
      <c r="M89" s="39">
        <v>2.8449886196306999</v>
      </c>
      <c r="N89" s="39">
        <v>2.7942480320611498</v>
      </c>
      <c r="O89" s="39">
        <f>VLOOKUP(C89,'HB EASRs'!$A$6:$H$54,8,FALSE)</f>
        <v>118.007194482862</v>
      </c>
      <c r="P89" s="39">
        <f>VLOOKUP(C89,'HB EASRs'!$A$6:$H$54,7,FALSE)</f>
        <v>158.14167368469299</v>
      </c>
      <c r="Q89" s="55">
        <f>VLOOKUP(C89,'HB EASRs'!$A$6:$H$54,6,FALSE)</f>
        <v>89759</v>
      </c>
    </row>
    <row r="90" spans="1:21" x14ac:dyDescent="0.2">
      <c r="A90" s="38" t="str">
        <f t="shared" si="3"/>
        <v>Newport WestBP</v>
      </c>
      <c r="B90" s="38" t="s">
        <v>30</v>
      </c>
      <c r="C90" s="38" t="str">
        <f t="shared" si="4"/>
        <v>Aneurin Bevan Local Health Board                                                                    BP</v>
      </c>
      <c r="D90" s="38" t="s">
        <v>99</v>
      </c>
      <c r="E90" s="38" t="str">
        <f>VLOOKUP(D90,'Interactive controls'!$I$1:$J$7,2,FALSE)</f>
        <v>Aneurin Bevan</v>
      </c>
      <c r="F90" s="38" t="s">
        <v>105</v>
      </c>
      <c r="G90" s="38" t="str">
        <f t="shared" si="5"/>
        <v>Aneurin BevanBP</v>
      </c>
      <c r="H90" s="38">
        <v>7677</v>
      </c>
      <c r="I90" s="39">
        <v>147.447470518188</v>
      </c>
      <c r="J90" s="39">
        <v>120.455864986603</v>
      </c>
      <c r="K90" s="39">
        <v>117.681049913458</v>
      </c>
      <c r="L90" s="39">
        <v>123.2778876638</v>
      </c>
      <c r="M90" s="39">
        <v>2.8220226771976802</v>
      </c>
      <c r="N90" s="39">
        <v>2.7748150731442802</v>
      </c>
      <c r="O90" s="39">
        <f>VLOOKUP(C90,'HB EASRs'!$A$6:$H$54,8,FALSE)</f>
        <v>118.007194482862</v>
      </c>
      <c r="P90" s="39">
        <f>VLOOKUP(C90,'HB EASRs'!$A$6:$H$54,7,FALSE)</f>
        <v>158.14167368469299</v>
      </c>
      <c r="Q90" s="55">
        <f>VLOOKUP(C90,'HB EASRs'!$A$6:$H$54,6,FALSE)</f>
        <v>89759</v>
      </c>
    </row>
    <row r="91" spans="1:21" x14ac:dyDescent="0.2">
      <c r="A91" s="38" t="str">
        <f t="shared" si="3"/>
        <v>Torfaen NorthBP</v>
      </c>
      <c r="B91" s="38" t="s">
        <v>31</v>
      </c>
      <c r="C91" s="38" t="str">
        <f t="shared" si="4"/>
        <v>Aneurin Bevan Local Health Board                                                                    BP</v>
      </c>
      <c r="D91" s="38" t="s">
        <v>99</v>
      </c>
      <c r="E91" s="38" t="str">
        <f>VLOOKUP(D91,'Interactive controls'!$I$1:$J$7,2,FALSE)</f>
        <v>Aneurin Bevan</v>
      </c>
      <c r="F91" s="38" t="s">
        <v>105</v>
      </c>
      <c r="G91" s="38" t="str">
        <f t="shared" si="5"/>
        <v>Aneurin BevanBP</v>
      </c>
      <c r="H91" s="38">
        <v>8132</v>
      </c>
      <c r="I91" s="39">
        <v>165.80691201957401</v>
      </c>
      <c r="J91" s="39">
        <v>120.049487743841</v>
      </c>
      <c r="K91" s="39">
        <v>117.345973536222</v>
      </c>
      <c r="L91" s="39">
        <v>122.797679346401</v>
      </c>
      <c r="M91" s="39">
        <v>2.7481916025592001</v>
      </c>
      <c r="N91" s="39">
        <v>2.7035142076196199</v>
      </c>
      <c r="O91" s="39">
        <f>VLOOKUP(C91,'HB EASRs'!$A$6:$H$54,8,FALSE)</f>
        <v>118.007194482862</v>
      </c>
      <c r="P91" s="39">
        <f>VLOOKUP(C91,'HB EASRs'!$A$6:$H$54,7,FALSE)</f>
        <v>158.14167368469299</v>
      </c>
      <c r="Q91" s="55">
        <f>VLOOKUP(C91,'HB EASRs'!$A$6:$H$54,6,FALSE)</f>
        <v>89759</v>
      </c>
    </row>
    <row r="92" spans="1:21" x14ac:dyDescent="0.2">
      <c r="A92" s="38" t="str">
        <f t="shared" si="3"/>
        <v>Torfaen SouthBP</v>
      </c>
      <c r="B92" s="38" t="s">
        <v>32</v>
      </c>
      <c r="C92" s="38" t="str">
        <f t="shared" si="4"/>
        <v>Aneurin Bevan Local Health Board                                                                    BP</v>
      </c>
      <c r="D92" s="38" t="s">
        <v>99</v>
      </c>
      <c r="E92" s="38" t="str">
        <f>VLOOKUP(D92,'Interactive controls'!$I$1:$J$7,2,FALSE)</f>
        <v>Aneurin Bevan</v>
      </c>
      <c r="F92" s="38" t="s">
        <v>105</v>
      </c>
      <c r="G92" s="38" t="str">
        <f t="shared" si="5"/>
        <v>Aneurin BevanBP</v>
      </c>
      <c r="H92" s="38">
        <v>7280</v>
      </c>
      <c r="I92" s="39">
        <v>159.02835423129</v>
      </c>
      <c r="J92" s="39">
        <v>120.56125460827199</v>
      </c>
      <c r="K92" s="39">
        <v>117.719279170048</v>
      </c>
      <c r="L92" s="39">
        <v>123.45289363747899</v>
      </c>
      <c r="M92" s="39">
        <v>2.8916390292074698</v>
      </c>
      <c r="N92" s="39">
        <v>2.8419754382240101</v>
      </c>
      <c r="O92" s="39">
        <f>VLOOKUP(C92,'HB EASRs'!$A$6:$H$54,8,FALSE)</f>
        <v>118.007194482862</v>
      </c>
      <c r="P92" s="39">
        <f>VLOOKUP(C92,'HB EASRs'!$A$6:$H$54,7,FALSE)</f>
        <v>158.14167368469299</v>
      </c>
      <c r="Q92" s="55">
        <f>VLOOKUP(C92,'HB EASRs'!$A$6:$H$54,6,FALSE)</f>
        <v>89759</v>
      </c>
    </row>
    <row r="93" spans="1:21" x14ac:dyDescent="0.2">
      <c r="A93" s="38" t="str">
        <f t="shared" si="3"/>
        <v>AngleseyBP</v>
      </c>
      <c r="B93" s="38" t="s">
        <v>33</v>
      </c>
      <c r="C93" s="38" t="str">
        <f t="shared" si="4"/>
        <v>Betsi Cadwaladr University Local Health Board                                                       BP</v>
      </c>
      <c r="D93" s="38" t="s">
        <v>100</v>
      </c>
      <c r="E93" s="38" t="str">
        <f>VLOOKUP(D93,'Interactive controls'!$I$1:$J$7,2,FALSE)</f>
        <v>Betsi Cadwaladr</v>
      </c>
      <c r="F93" s="38" t="s">
        <v>105</v>
      </c>
      <c r="G93" s="38" t="str">
        <f t="shared" si="5"/>
        <v>Betsi CadwaladrBP</v>
      </c>
      <c r="H93" s="38">
        <v>10913</v>
      </c>
      <c r="I93" s="39">
        <v>162.89032181025701</v>
      </c>
      <c r="J93" s="39">
        <v>100.68814317940701</v>
      </c>
      <c r="K93" s="39">
        <v>98.691875191607807</v>
      </c>
      <c r="L93" s="39">
        <v>102.71285331550899</v>
      </c>
      <c r="M93" s="39">
        <v>2.0247101361017701</v>
      </c>
      <c r="N93" s="39">
        <v>1.9962679877996801</v>
      </c>
      <c r="O93" s="39">
        <f>VLOOKUP(C93,'HB EASRs'!$A$6:$H$54,8,FALSE)</f>
        <v>106.43765739543799</v>
      </c>
      <c r="P93" s="39">
        <f>VLOOKUP(C93,'HB EASRs'!$A$6:$H$54,7,FALSE)</f>
        <v>157.45097983664201</v>
      </c>
      <c r="Q93" s="55">
        <f>VLOOKUP(C93,'HB EASRs'!$A$6:$H$54,6,FALSE)</f>
        <v>111150</v>
      </c>
      <c r="S93" s="38" t="str">
        <f>G93</f>
        <v>Betsi CadwaladrBP</v>
      </c>
      <c r="T93" s="39">
        <f>MIN(I93:I106)</f>
        <v>122.08879962394801</v>
      </c>
      <c r="U93" s="39">
        <f>MAX(I93:I106)</f>
        <v>181.09822119102901</v>
      </c>
    </row>
    <row r="94" spans="1:21" x14ac:dyDescent="0.2">
      <c r="A94" s="38" t="str">
        <f t="shared" si="3"/>
        <v>ArfonBP</v>
      </c>
      <c r="B94" s="38" t="s">
        <v>34</v>
      </c>
      <c r="C94" s="38" t="str">
        <f t="shared" si="4"/>
        <v>Betsi Cadwaladr University Local Health Board                                                       BP</v>
      </c>
      <c r="D94" s="38" t="s">
        <v>100</v>
      </c>
      <c r="E94" s="38" t="str">
        <f>VLOOKUP(D94,'Interactive controls'!$I$1:$J$7,2,FALSE)</f>
        <v>Betsi Cadwaladr</v>
      </c>
      <c r="F94" s="38" t="s">
        <v>105</v>
      </c>
      <c r="G94" s="38" t="str">
        <f t="shared" si="5"/>
        <v>Betsi CadwaladrBP</v>
      </c>
      <c r="H94" s="38">
        <v>8571</v>
      </c>
      <c r="I94" s="39">
        <v>122.08879962394801</v>
      </c>
      <c r="J94" s="39">
        <v>100.016365599502</v>
      </c>
      <c r="K94" s="39">
        <v>97.841155374606601</v>
      </c>
      <c r="L94" s="39">
        <v>102.226581662713</v>
      </c>
      <c r="M94" s="39">
        <v>2.2102160632111398</v>
      </c>
      <c r="N94" s="39">
        <v>2.1752102248950802</v>
      </c>
      <c r="O94" s="39">
        <f>VLOOKUP(C94,'HB EASRs'!$A$6:$H$54,8,FALSE)</f>
        <v>106.43765739543799</v>
      </c>
      <c r="P94" s="39">
        <f>VLOOKUP(C94,'HB EASRs'!$A$6:$H$54,7,FALSE)</f>
        <v>157.45097983664201</v>
      </c>
      <c r="Q94" s="55">
        <f>VLOOKUP(C94,'HB EASRs'!$A$6:$H$54,6,FALSE)</f>
        <v>111150</v>
      </c>
    </row>
    <row r="95" spans="1:21" x14ac:dyDescent="0.2">
      <c r="A95" s="38" t="str">
        <f t="shared" si="3"/>
        <v>Central &amp; South DenbighshireBP</v>
      </c>
      <c r="B95" s="38" t="s">
        <v>35</v>
      </c>
      <c r="C95" s="38" t="str">
        <f t="shared" si="4"/>
        <v>Betsi Cadwaladr University Local Health Board                                                       BP</v>
      </c>
      <c r="D95" s="38" t="s">
        <v>100</v>
      </c>
      <c r="E95" s="38" t="str">
        <f>VLOOKUP(D95,'Interactive controls'!$I$1:$J$7,2,FALSE)</f>
        <v>Betsi Cadwaladr</v>
      </c>
      <c r="F95" s="38" t="s">
        <v>105</v>
      </c>
      <c r="G95" s="38" t="str">
        <f t="shared" si="5"/>
        <v>Betsi CadwaladrBP</v>
      </c>
      <c r="H95" s="38">
        <v>6891</v>
      </c>
      <c r="I95" s="39">
        <v>161.48005811501099</v>
      </c>
      <c r="J95" s="39">
        <v>102.689642254238</v>
      </c>
      <c r="K95" s="39">
        <v>100.16881421073801</v>
      </c>
      <c r="L95" s="39">
        <v>105.25576029134901</v>
      </c>
      <c r="M95" s="39">
        <v>2.5661180371112899</v>
      </c>
      <c r="N95" s="39">
        <v>2.5208280435000501</v>
      </c>
      <c r="O95" s="39">
        <f>VLOOKUP(C95,'HB EASRs'!$A$6:$H$54,8,FALSE)</f>
        <v>106.43765739543799</v>
      </c>
      <c r="P95" s="39">
        <f>VLOOKUP(C95,'HB EASRs'!$A$6:$H$54,7,FALSE)</f>
        <v>157.45097983664201</v>
      </c>
      <c r="Q95" s="55">
        <f>VLOOKUP(C95,'HB EASRs'!$A$6:$H$54,6,FALSE)</f>
        <v>111150</v>
      </c>
    </row>
    <row r="96" spans="1:21" x14ac:dyDescent="0.2">
      <c r="A96" s="38" t="str">
        <f t="shared" si="3"/>
        <v>Conwy EastBP</v>
      </c>
      <c r="B96" s="38" t="s">
        <v>36</v>
      </c>
      <c r="C96" s="38" t="str">
        <f t="shared" si="4"/>
        <v>Betsi Cadwaladr University Local Health Board                                                       BP</v>
      </c>
      <c r="D96" s="38" t="s">
        <v>100</v>
      </c>
      <c r="E96" s="38" t="str">
        <f>VLOOKUP(D96,'Interactive controls'!$I$1:$J$7,2,FALSE)</f>
        <v>Betsi Cadwaladr</v>
      </c>
      <c r="F96" s="38" t="s">
        <v>105</v>
      </c>
      <c r="G96" s="38" t="str">
        <f t="shared" si="5"/>
        <v>Betsi CadwaladrBP</v>
      </c>
      <c r="H96" s="38">
        <v>8622</v>
      </c>
      <c r="I96" s="39">
        <v>170.27075063688599</v>
      </c>
      <c r="J96" s="39">
        <v>100.554380249351</v>
      </c>
      <c r="K96" s="39">
        <v>98.253976598827194</v>
      </c>
      <c r="L96" s="39">
        <v>102.89169386151301</v>
      </c>
      <c r="M96" s="39">
        <v>2.3373136121620801</v>
      </c>
      <c r="N96" s="39">
        <v>2.3004036505241201</v>
      </c>
      <c r="O96" s="39">
        <f>VLOOKUP(C96,'HB EASRs'!$A$6:$H$54,8,FALSE)</f>
        <v>106.43765739543799</v>
      </c>
      <c r="P96" s="39">
        <f>VLOOKUP(C96,'HB EASRs'!$A$6:$H$54,7,FALSE)</f>
        <v>157.45097983664201</v>
      </c>
      <c r="Q96" s="55">
        <f>VLOOKUP(C96,'HB EASRs'!$A$6:$H$54,6,FALSE)</f>
        <v>111150</v>
      </c>
    </row>
    <row r="97" spans="1:21" x14ac:dyDescent="0.2">
      <c r="A97" s="38" t="str">
        <f t="shared" si="3"/>
        <v>Conwy WestBP</v>
      </c>
      <c r="B97" s="38" t="s">
        <v>37</v>
      </c>
      <c r="C97" s="38" t="str">
        <f t="shared" si="4"/>
        <v>Betsi Cadwaladr University Local Health Board                                                       BP</v>
      </c>
      <c r="D97" s="38" t="s">
        <v>100</v>
      </c>
      <c r="E97" s="38" t="str">
        <f>VLOOKUP(D97,'Interactive controls'!$I$1:$J$7,2,FALSE)</f>
        <v>Betsi Cadwaladr</v>
      </c>
      <c r="F97" s="38" t="s">
        <v>105</v>
      </c>
      <c r="G97" s="38" t="str">
        <f t="shared" si="5"/>
        <v>Betsi CadwaladrBP</v>
      </c>
      <c r="H97" s="38">
        <v>10700</v>
      </c>
      <c r="I97" s="39">
        <v>167.97224533366801</v>
      </c>
      <c r="J97" s="39">
        <v>98.713880044845695</v>
      </c>
      <c r="K97" s="39">
        <v>96.697131030587897</v>
      </c>
      <c r="L97" s="39">
        <v>100.75964986632199</v>
      </c>
      <c r="M97" s="39">
        <v>2.04576982147637</v>
      </c>
      <c r="N97" s="39">
        <v>2.01674901425773</v>
      </c>
      <c r="O97" s="39">
        <f>VLOOKUP(C97,'HB EASRs'!$A$6:$H$54,8,FALSE)</f>
        <v>106.43765739543799</v>
      </c>
      <c r="P97" s="39">
        <f>VLOOKUP(C97,'HB EASRs'!$A$6:$H$54,7,FALSE)</f>
        <v>157.45097983664201</v>
      </c>
      <c r="Q97" s="55">
        <f>VLOOKUP(C97,'HB EASRs'!$A$6:$H$54,6,FALSE)</f>
        <v>111150</v>
      </c>
    </row>
    <row r="98" spans="1:21" x14ac:dyDescent="0.2">
      <c r="A98" s="38" t="str">
        <f t="shared" si="3"/>
        <v>Deeside, Hawarden &amp; SaltneyBP</v>
      </c>
      <c r="B98" s="38" t="s">
        <v>38</v>
      </c>
      <c r="C98" s="38" t="str">
        <f t="shared" si="4"/>
        <v>Betsi Cadwaladr University Local Health Board                                                       BP</v>
      </c>
      <c r="D98" s="38" t="s">
        <v>100</v>
      </c>
      <c r="E98" s="38" t="str">
        <f>VLOOKUP(D98,'Interactive controls'!$I$1:$J$7,2,FALSE)</f>
        <v>Betsi Cadwaladr</v>
      </c>
      <c r="F98" s="38" t="s">
        <v>105</v>
      </c>
      <c r="G98" s="38" t="str">
        <f t="shared" si="5"/>
        <v>Betsi CadwaladrBP</v>
      </c>
      <c r="H98" s="38">
        <v>9069</v>
      </c>
      <c r="I98" s="39">
        <v>146.70247011436601</v>
      </c>
      <c r="J98" s="39">
        <v>112.645221444844</v>
      </c>
      <c r="K98" s="39">
        <v>110.287035890014</v>
      </c>
      <c r="L98" s="39">
        <v>115.04029165560399</v>
      </c>
      <c r="M98" s="39">
        <v>2.3950702107595401</v>
      </c>
      <c r="N98" s="39">
        <v>2.3581855548306399</v>
      </c>
      <c r="O98" s="39">
        <f>VLOOKUP(C98,'HB EASRs'!$A$6:$H$54,8,FALSE)</f>
        <v>106.43765739543799</v>
      </c>
      <c r="P98" s="39">
        <f>VLOOKUP(C98,'HB EASRs'!$A$6:$H$54,7,FALSE)</f>
        <v>157.45097983664201</v>
      </c>
      <c r="Q98" s="55">
        <f>VLOOKUP(C98,'HB EASRs'!$A$6:$H$54,6,FALSE)</f>
        <v>111150</v>
      </c>
    </row>
    <row r="99" spans="1:21" x14ac:dyDescent="0.2">
      <c r="A99" s="38" t="str">
        <f t="shared" si="3"/>
        <v>DwyforBP</v>
      </c>
      <c r="B99" s="38" t="s">
        <v>39</v>
      </c>
      <c r="C99" s="38" t="str">
        <f t="shared" si="4"/>
        <v>Betsi Cadwaladr University Local Health Board                                                       BP</v>
      </c>
      <c r="D99" s="38" t="s">
        <v>100</v>
      </c>
      <c r="E99" s="38" t="str">
        <f>VLOOKUP(D99,'Interactive controls'!$I$1:$J$7,2,FALSE)</f>
        <v>Betsi Cadwaladr</v>
      </c>
      <c r="F99" s="38" t="s">
        <v>105</v>
      </c>
      <c r="G99" s="38" t="str">
        <f t="shared" si="5"/>
        <v>Betsi CadwaladrBP</v>
      </c>
      <c r="H99" s="38">
        <v>4144</v>
      </c>
      <c r="I99" s="39">
        <v>175.096125406684</v>
      </c>
      <c r="J99" s="39">
        <v>102.81817353947601</v>
      </c>
      <c r="K99" s="39">
        <v>99.431550303798403</v>
      </c>
      <c r="L99" s="39">
        <v>106.28348410865</v>
      </c>
      <c r="M99" s="39">
        <v>3.4653105691742598</v>
      </c>
      <c r="N99" s="39">
        <v>3.38662323567738</v>
      </c>
      <c r="O99" s="39">
        <f>VLOOKUP(C99,'HB EASRs'!$A$6:$H$54,8,FALSE)</f>
        <v>106.43765739543799</v>
      </c>
      <c r="P99" s="39">
        <f>VLOOKUP(C99,'HB EASRs'!$A$6:$H$54,7,FALSE)</f>
        <v>157.45097983664201</v>
      </c>
      <c r="Q99" s="55">
        <f>VLOOKUP(C99,'HB EASRs'!$A$6:$H$54,6,FALSE)</f>
        <v>111150</v>
      </c>
    </row>
    <row r="100" spans="1:21" x14ac:dyDescent="0.2">
      <c r="A100" s="38" t="str">
        <f t="shared" si="3"/>
        <v>Holywell &amp; FlintBP</v>
      </c>
      <c r="B100" s="38" t="s">
        <v>40</v>
      </c>
      <c r="C100" s="38" t="str">
        <f t="shared" si="4"/>
        <v>Betsi Cadwaladr University Local Health Board                                                       BP</v>
      </c>
      <c r="D100" s="38" t="s">
        <v>100</v>
      </c>
      <c r="E100" s="38" t="str">
        <f>VLOOKUP(D100,'Interactive controls'!$I$1:$J$7,2,FALSE)</f>
        <v>Betsi Cadwaladr</v>
      </c>
      <c r="F100" s="38" t="s">
        <v>105</v>
      </c>
      <c r="G100" s="38" t="str">
        <f t="shared" si="5"/>
        <v>Betsi CadwaladrBP</v>
      </c>
      <c r="H100" s="38">
        <v>6262</v>
      </c>
      <c r="I100" s="39">
        <v>156.92662389735401</v>
      </c>
      <c r="J100" s="39">
        <v>115.839757276208</v>
      </c>
      <c r="K100" s="39">
        <v>112.91466362649</v>
      </c>
      <c r="L100" s="39">
        <v>118.82000715982601</v>
      </c>
      <c r="M100" s="39">
        <v>2.9802498836183</v>
      </c>
      <c r="N100" s="39">
        <v>2.92509364971768</v>
      </c>
      <c r="O100" s="39">
        <f>VLOOKUP(C100,'HB EASRs'!$A$6:$H$54,8,FALSE)</f>
        <v>106.43765739543799</v>
      </c>
      <c r="P100" s="39">
        <f>VLOOKUP(C100,'HB EASRs'!$A$6:$H$54,7,FALSE)</f>
        <v>157.45097983664201</v>
      </c>
      <c r="Q100" s="55">
        <f>VLOOKUP(C100,'HB EASRs'!$A$6:$H$54,6,FALSE)</f>
        <v>111150</v>
      </c>
    </row>
    <row r="101" spans="1:21" x14ac:dyDescent="0.2">
      <c r="A101" s="38" t="str">
        <f t="shared" si="3"/>
        <v>MeirionnyddBP</v>
      </c>
      <c r="B101" s="38" t="s">
        <v>41</v>
      </c>
      <c r="C101" s="38" t="str">
        <f t="shared" si="4"/>
        <v>Betsi Cadwaladr University Local Health Board                                                       BP</v>
      </c>
      <c r="D101" s="38" t="s">
        <v>100</v>
      </c>
      <c r="E101" s="38" t="str">
        <f>VLOOKUP(D101,'Interactive controls'!$I$1:$J$7,2,FALSE)</f>
        <v>Betsi Cadwaladr</v>
      </c>
      <c r="F101" s="38" t="s">
        <v>105</v>
      </c>
      <c r="G101" s="38" t="str">
        <f t="shared" si="5"/>
        <v>Betsi CadwaladrBP</v>
      </c>
      <c r="H101" s="38">
        <v>5854</v>
      </c>
      <c r="I101" s="39">
        <v>181.09822119102901</v>
      </c>
      <c r="J101" s="39">
        <v>101.747990341644</v>
      </c>
      <c r="K101" s="39">
        <v>98.914252687774606</v>
      </c>
      <c r="L101" s="39">
        <v>104.63701200041599</v>
      </c>
      <c r="M101" s="39">
        <v>2.8890216587712998</v>
      </c>
      <c r="N101" s="39">
        <v>2.83373765386958</v>
      </c>
      <c r="O101" s="39">
        <f>VLOOKUP(C101,'HB EASRs'!$A$6:$H$54,8,FALSE)</f>
        <v>106.43765739543799</v>
      </c>
      <c r="P101" s="39">
        <f>VLOOKUP(C101,'HB EASRs'!$A$6:$H$54,7,FALSE)</f>
        <v>157.45097983664201</v>
      </c>
      <c r="Q101" s="55">
        <f>VLOOKUP(C101,'HB EASRs'!$A$6:$H$54,6,FALSE)</f>
        <v>111150</v>
      </c>
    </row>
    <row r="102" spans="1:21" x14ac:dyDescent="0.2">
      <c r="A102" s="38" t="str">
        <f t="shared" si="3"/>
        <v>Mold, Buckley &amp; CaergwleBP</v>
      </c>
      <c r="B102" s="38" t="s">
        <v>42</v>
      </c>
      <c r="C102" s="38" t="str">
        <f t="shared" si="4"/>
        <v>Betsi Cadwaladr University Local Health Board                                                       BP</v>
      </c>
      <c r="D102" s="38" t="s">
        <v>100</v>
      </c>
      <c r="E102" s="38" t="str">
        <f>VLOOKUP(D102,'Interactive controls'!$I$1:$J$7,2,FALSE)</f>
        <v>Betsi Cadwaladr</v>
      </c>
      <c r="F102" s="38" t="s">
        <v>105</v>
      </c>
      <c r="G102" s="38" t="str">
        <f t="shared" si="5"/>
        <v>Betsi CadwaladrBP</v>
      </c>
      <c r="H102" s="38">
        <v>7644</v>
      </c>
      <c r="I102" s="39">
        <v>157.617996989505</v>
      </c>
      <c r="J102" s="39">
        <v>103.552039445918</v>
      </c>
      <c r="K102" s="39">
        <v>101.16128279035</v>
      </c>
      <c r="L102" s="39">
        <v>105.98355829238299</v>
      </c>
      <c r="M102" s="39">
        <v>2.4315188464649302</v>
      </c>
      <c r="N102" s="39">
        <v>2.3907566555677602</v>
      </c>
      <c r="O102" s="39">
        <f>VLOOKUP(C102,'HB EASRs'!$A$6:$H$54,8,FALSE)</f>
        <v>106.43765739543799</v>
      </c>
      <c r="P102" s="39">
        <f>VLOOKUP(C102,'HB EASRs'!$A$6:$H$54,7,FALSE)</f>
        <v>157.45097983664201</v>
      </c>
      <c r="Q102" s="55">
        <f>VLOOKUP(C102,'HB EASRs'!$A$6:$H$54,6,FALSE)</f>
        <v>111150</v>
      </c>
    </row>
    <row r="103" spans="1:21" x14ac:dyDescent="0.2">
      <c r="A103" s="38" t="str">
        <f t="shared" si="3"/>
        <v>North DenbighshireBP</v>
      </c>
      <c r="B103" s="38" t="s">
        <v>43</v>
      </c>
      <c r="C103" s="38" t="str">
        <f t="shared" si="4"/>
        <v>Betsi Cadwaladr University Local Health Board                                                       BP</v>
      </c>
      <c r="D103" s="38" t="s">
        <v>100</v>
      </c>
      <c r="E103" s="38" t="str">
        <f>VLOOKUP(D103,'Interactive controls'!$I$1:$J$7,2,FALSE)</f>
        <v>Betsi Cadwaladr</v>
      </c>
      <c r="F103" s="38" t="s">
        <v>105</v>
      </c>
      <c r="G103" s="38" t="str">
        <f t="shared" si="5"/>
        <v>Betsi CadwaladrBP</v>
      </c>
      <c r="H103" s="38">
        <v>9435</v>
      </c>
      <c r="I103" s="39">
        <v>164.13548353426199</v>
      </c>
      <c r="J103" s="39">
        <v>106.637238116714</v>
      </c>
      <c r="K103" s="39">
        <v>104.361704532327</v>
      </c>
      <c r="L103" s="39">
        <v>108.94766051641599</v>
      </c>
      <c r="M103" s="39">
        <v>2.31042239970196</v>
      </c>
      <c r="N103" s="39">
        <v>2.2755335843863902</v>
      </c>
      <c r="O103" s="39">
        <f>VLOOKUP(C103,'HB EASRs'!$A$6:$H$54,8,FALSE)</f>
        <v>106.43765739543799</v>
      </c>
      <c r="P103" s="39">
        <f>VLOOKUP(C103,'HB EASRs'!$A$6:$H$54,7,FALSE)</f>
        <v>157.45097983664201</v>
      </c>
      <c r="Q103" s="55">
        <f>VLOOKUP(C103,'HB EASRs'!$A$6:$H$54,6,FALSE)</f>
        <v>111150</v>
      </c>
    </row>
    <row r="104" spans="1:21" x14ac:dyDescent="0.2">
      <c r="A104" s="38" t="str">
        <f t="shared" si="3"/>
        <v>South WrexhamBP</v>
      </c>
      <c r="B104" s="38" t="s">
        <v>44</v>
      </c>
      <c r="C104" s="38" t="str">
        <f t="shared" si="4"/>
        <v>Betsi Cadwaladr University Local Health Board                                                       BP</v>
      </c>
      <c r="D104" s="38" t="s">
        <v>100</v>
      </c>
      <c r="E104" s="38" t="str">
        <f>VLOOKUP(D104,'Interactive controls'!$I$1:$J$7,2,FALSE)</f>
        <v>Betsi Cadwaladr</v>
      </c>
      <c r="F104" s="38" t="s">
        <v>105</v>
      </c>
      <c r="G104" s="38" t="str">
        <f t="shared" si="5"/>
        <v>Betsi CadwaladrBP</v>
      </c>
      <c r="H104" s="38">
        <v>8489</v>
      </c>
      <c r="I104" s="39">
        <v>153.98708460310601</v>
      </c>
      <c r="J104" s="39">
        <v>109.891724097387</v>
      </c>
      <c r="K104" s="39">
        <v>107.479081083846</v>
      </c>
      <c r="L104" s="39">
        <v>112.34338272095</v>
      </c>
      <c r="M104" s="39">
        <v>2.4516586235631199</v>
      </c>
      <c r="N104" s="39">
        <v>2.4126430135414298</v>
      </c>
      <c r="O104" s="39">
        <f>VLOOKUP(C104,'HB EASRs'!$A$6:$H$54,8,FALSE)</f>
        <v>106.43765739543799</v>
      </c>
      <c r="P104" s="39">
        <f>VLOOKUP(C104,'HB EASRs'!$A$6:$H$54,7,FALSE)</f>
        <v>157.45097983664201</v>
      </c>
      <c r="Q104" s="55">
        <f>VLOOKUP(C104,'HB EASRs'!$A$6:$H$54,6,FALSE)</f>
        <v>111150</v>
      </c>
    </row>
    <row r="105" spans="1:21" x14ac:dyDescent="0.2">
      <c r="A105" s="38" t="str">
        <f t="shared" si="3"/>
        <v>West &amp; North WrexhamBP</v>
      </c>
      <c r="B105" s="38" t="s">
        <v>45</v>
      </c>
      <c r="C105" s="38" t="str">
        <f t="shared" si="4"/>
        <v>Betsi Cadwaladr University Local Health Board                                                       BP</v>
      </c>
      <c r="D105" s="38" t="s">
        <v>100</v>
      </c>
      <c r="E105" s="38" t="str">
        <f>VLOOKUP(D105,'Interactive controls'!$I$1:$J$7,2,FALSE)</f>
        <v>Betsi Cadwaladr</v>
      </c>
      <c r="F105" s="38" t="s">
        <v>105</v>
      </c>
      <c r="G105" s="38" t="str">
        <f t="shared" si="5"/>
        <v>Betsi CadwaladrBP</v>
      </c>
      <c r="H105" s="38">
        <v>6326</v>
      </c>
      <c r="I105" s="39">
        <v>155.958779152902</v>
      </c>
      <c r="J105" s="39">
        <v>118.96306493873399</v>
      </c>
      <c r="K105" s="39">
        <v>115.973925370115</v>
      </c>
      <c r="L105" s="39">
        <v>122.008279605244</v>
      </c>
      <c r="M105" s="39">
        <v>3.0452146665103901</v>
      </c>
      <c r="N105" s="39">
        <v>2.9891395686186302</v>
      </c>
      <c r="O105" s="39">
        <f>VLOOKUP(C105,'HB EASRs'!$A$6:$H$54,8,FALSE)</f>
        <v>106.43765739543799</v>
      </c>
      <c r="P105" s="39">
        <f>VLOOKUP(C105,'HB EASRs'!$A$6:$H$54,7,FALSE)</f>
        <v>157.45097983664201</v>
      </c>
      <c r="Q105" s="55">
        <f>VLOOKUP(C105,'HB EASRs'!$A$6:$H$54,6,FALSE)</f>
        <v>111150</v>
      </c>
    </row>
    <row r="106" spans="1:21" x14ac:dyDescent="0.2">
      <c r="A106" s="38" t="str">
        <f t="shared" si="3"/>
        <v>Wrexham TownBP</v>
      </c>
      <c r="B106" s="38" t="s">
        <v>46</v>
      </c>
      <c r="C106" s="38" t="str">
        <f t="shared" si="4"/>
        <v>Betsi Cadwaladr University Local Health Board                                                       BP</v>
      </c>
      <c r="D106" s="38" t="s">
        <v>100</v>
      </c>
      <c r="E106" s="38" t="str">
        <f>VLOOKUP(D106,'Interactive controls'!$I$1:$J$7,2,FALSE)</f>
        <v>Betsi Cadwaladr</v>
      </c>
      <c r="F106" s="38" t="s">
        <v>105</v>
      </c>
      <c r="G106" s="38" t="str">
        <f t="shared" si="5"/>
        <v>Betsi CadwaladrBP</v>
      </c>
      <c r="H106" s="38">
        <v>8230</v>
      </c>
      <c r="I106" s="39">
        <v>157.24712446023901</v>
      </c>
      <c r="J106" s="39">
        <v>123.798747372869</v>
      </c>
      <c r="K106" s="39">
        <v>121.05806735735</v>
      </c>
      <c r="L106" s="39">
        <v>126.584446052991</v>
      </c>
      <c r="M106" s="39">
        <v>2.78569868012202</v>
      </c>
      <c r="N106" s="39">
        <v>2.7406800155187501</v>
      </c>
      <c r="O106" s="39">
        <f>VLOOKUP(C106,'HB EASRs'!$A$6:$H$54,8,FALSE)</f>
        <v>106.43765739543799</v>
      </c>
      <c r="P106" s="39">
        <f>VLOOKUP(C106,'HB EASRs'!$A$6:$H$54,7,FALSE)</f>
        <v>157.45097983664201</v>
      </c>
      <c r="Q106" s="55">
        <f>VLOOKUP(C106,'HB EASRs'!$A$6:$H$54,6,FALSE)</f>
        <v>111150</v>
      </c>
    </row>
    <row r="107" spans="1:21" x14ac:dyDescent="0.2">
      <c r="A107" s="38" t="str">
        <f t="shared" si="3"/>
        <v>Cardiff EastBP</v>
      </c>
      <c r="B107" s="38" t="s">
        <v>47</v>
      </c>
      <c r="C107" s="38" t="str">
        <f t="shared" si="4"/>
        <v>Cardiff and Vale University Local Health Board                                                      BP</v>
      </c>
      <c r="D107" s="38" t="s">
        <v>101</v>
      </c>
      <c r="E107" s="38" t="str">
        <f>VLOOKUP(D107,'Interactive controls'!$I$1:$J$7,2,FALSE)</f>
        <v>Cardiff &amp; Vale</v>
      </c>
      <c r="F107" s="38" t="s">
        <v>105</v>
      </c>
      <c r="G107" s="38" t="str">
        <f t="shared" si="5"/>
        <v>Cardiff &amp; ValeBP</v>
      </c>
      <c r="H107" s="38">
        <v>7331</v>
      </c>
      <c r="I107" s="39">
        <v>128.19122892914601</v>
      </c>
      <c r="J107" s="39">
        <v>122.289668718146</v>
      </c>
      <c r="K107" s="39">
        <v>119.46045883633199</v>
      </c>
      <c r="L107" s="39">
        <v>125.168145182842</v>
      </c>
      <c r="M107" s="39">
        <v>2.8784764646962602</v>
      </c>
      <c r="N107" s="39">
        <v>2.8292098818136502</v>
      </c>
      <c r="O107" s="39">
        <f>VLOOKUP(C107,'HB EASRs'!$A$6:$H$54,8,FALSE)</f>
        <v>109.469016360216</v>
      </c>
      <c r="P107" s="39">
        <f>VLOOKUP(C107,'HB EASRs'!$A$6:$H$54,7,FALSE)</f>
        <v>125.65792225016899</v>
      </c>
      <c r="Q107" s="55">
        <f>VLOOKUP(C107,'HB EASRs'!$A$6:$H$54,6,FALSE)</f>
        <v>63099</v>
      </c>
      <c r="S107" s="38" t="str">
        <f>G107</f>
        <v>Cardiff &amp; ValeBP</v>
      </c>
      <c r="T107" s="39">
        <f>MIN(I107:I115)</f>
        <v>90.699082334947704</v>
      </c>
      <c r="U107" s="39">
        <f>MAX(I107:I115)</f>
        <v>155.04153770972499</v>
      </c>
    </row>
    <row r="108" spans="1:21" x14ac:dyDescent="0.2">
      <c r="A108" s="38" t="str">
        <f t="shared" si="3"/>
        <v>Cardiff NorthBP</v>
      </c>
      <c r="B108" s="38" t="s">
        <v>48</v>
      </c>
      <c r="C108" s="38" t="str">
        <f t="shared" si="4"/>
        <v>Cardiff and Vale University Local Health Board                                                      BP</v>
      </c>
      <c r="D108" s="38" t="s">
        <v>101</v>
      </c>
      <c r="E108" s="38" t="str">
        <f>VLOOKUP(D108,'Interactive controls'!$I$1:$J$7,2,FALSE)</f>
        <v>Cardiff &amp; Vale</v>
      </c>
      <c r="F108" s="38" t="s">
        <v>105</v>
      </c>
      <c r="G108" s="38" t="str">
        <f t="shared" si="5"/>
        <v>Cardiff &amp; ValeBP</v>
      </c>
      <c r="H108" s="38">
        <v>12874</v>
      </c>
      <c r="I108" s="39">
        <v>125.278553564999</v>
      </c>
      <c r="J108" s="39">
        <v>104.25195791023999</v>
      </c>
      <c r="K108" s="39">
        <v>102.37807874246499</v>
      </c>
      <c r="L108" s="39">
        <v>106.15040277541701</v>
      </c>
      <c r="M108" s="39">
        <v>1.8984448651774</v>
      </c>
      <c r="N108" s="39">
        <v>1.873879167775</v>
      </c>
      <c r="O108" s="39">
        <f>VLOOKUP(C108,'HB EASRs'!$A$6:$H$54,8,FALSE)</f>
        <v>109.469016360216</v>
      </c>
      <c r="P108" s="39">
        <f>VLOOKUP(C108,'HB EASRs'!$A$6:$H$54,7,FALSE)</f>
        <v>125.65792225016899</v>
      </c>
      <c r="Q108" s="55">
        <f>VLOOKUP(C108,'HB EASRs'!$A$6:$H$54,6,FALSE)</f>
        <v>63099</v>
      </c>
    </row>
    <row r="109" spans="1:21" x14ac:dyDescent="0.2">
      <c r="A109" s="38" t="str">
        <f t="shared" si="3"/>
        <v>Cardiff South EastBP</v>
      </c>
      <c r="B109" s="38" t="s">
        <v>49</v>
      </c>
      <c r="C109" s="38" t="str">
        <f t="shared" si="4"/>
        <v>Cardiff and Vale University Local Health Board                                                      BP</v>
      </c>
      <c r="D109" s="38" t="s">
        <v>101</v>
      </c>
      <c r="E109" s="38" t="str">
        <f>VLOOKUP(D109,'Interactive controls'!$I$1:$J$7,2,FALSE)</f>
        <v>Cardiff &amp; Vale</v>
      </c>
      <c r="F109" s="38" t="s">
        <v>105</v>
      </c>
      <c r="G109" s="38" t="str">
        <f t="shared" si="5"/>
        <v>Cardiff &amp; ValeBP</v>
      </c>
      <c r="H109" s="38">
        <v>5693</v>
      </c>
      <c r="I109" s="39">
        <v>90.699082334947704</v>
      </c>
      <c r="J109" s="39">
        <v>113.282992979257</v>
      </c>
      <c r="K109" s="39">
        <v>110.25924104027401</v>
      </c>
      <c r="L109" s="39">
        <v>116.366573323373</v>
      </c>
      <c r="M109" s="39">
        <v>3.0835803441160201</v>
      </c>
      <c r="N109" s="39">
        <v>3.02375193898256</v>
      </c>
      <c r="O109" s="39">
        <f>VLOOKUP(C109,'HB EASRs'!$A$6:$H$54,8,FALSE)</f>
        <v>109.469016360216</v>
      </c>
      <c r="P109" s="39">
        <f>VLOOKUP(C109,'HB EASRs'!$A$6:$H$54,7,FALSE)</f>
        <v>125.65792225016899</v>
      </c>
      <c r="Q109" s="55">
        <f>VLOOKUP(C109,'HB EASRs'!$A$6:$H$54,6,FALSE)</f>
        <v>63099</v>
      </c>
    </row>
    <row r="110" spans="1:21" x14ac:dyDescent="0.2">
      <c r="A110" s="38" t="str">
        <f t="shared" si="3"/>
        <v>Cardiff South WestBP</v>
      </c>
      <c r="B110" s="38" t="s">
        <v>50</v>
      </c>
      <c r="C110" s="38" t="str">
        <f t="shared" si="4"/>
        <v>Cardiff and Vale University Local Health Board                                                      BP</v>
      </c>
      <c r="D110" s="38" t="s">
        <v>101</v>
      </c>
      <c r="E110" s="38" t="str">
        <f>VLOOKUP(D110,'Interactive controls'!$I$1:$J$7,2,FALSE)</f>
        <v>Cardiff &amp; Vale</v>
      </c>
      <c r="F110" s="38" t="s">
        <v>105</v>
      </c>
      <c r="G110" s="38" t="str">
        <f t="shared" si="5"/>
        <v>Cardiff &amp; ValeBP</v>
      </c>
      <c r="H110" s="38">
        <v>7979</v>
      </c>
      <c r="I110" s="39">
        <v>120.97825757346</v>
      </c>
      <c r="J110" s="39">
        <v>114.346814401971</v>
      </c>
      <c r="K110" s="39">
        <v>111.792612478731</v>
      </c>
      <c r="L110" s="39">
        <v>116.943632719497</v>
      </c>
      <c r="M110" s="39">
        <v>2.5968183175256598</v>
      </c>
      <c r="N110" s="39">
        <v>2.55420192324021</v>
      </c>
      <c r="O110" s="39">
        <f>VLOOKUP(C110,'HB EASRs'!$A$6:$H$54,8,FALSE)</f>
        <v>109.469016360216</v>
      </c>
      <c r="P110" s="39">
        <f>VLOOKUP(C110,'HB EASRs'!$A$6:$H$54,7,FALSE)</f>
        <v>125.65792225016899</v>
      </c>
      <c r="Q110" s="55">
        <f>VLOOKUP(C110,'HB EASRs'!$A$6:$H$54,6,FALSE)</f>
        <v>63099</v>
      </c>
    </row>
    <row r="111" spans="1:21" x14ac:dyDescent="0.2">
      <c r="A111" s="38" t="str">
        <f t="shared" si="3"/>
        <v>Cardiff WestBP</v>
      </c>
      <c r="B111" s="38" t="s">
        <v>51</v>
      </c>
      <c r="C111" s="38" t="str">
        <f t="shared" si="4"/>
        <v>Cardiff and Vale University Local Health Board                                                      BP</v>
      </c>
      <c r="D111" s="38" t="s">
        <v>101</v>
      </c>
      <c r="E111" s="38" t="str">
        <f>VLOOKUP(D111,'Interactive controls'!$I$1:$J$7,2,FALSE)</f>
        <v>Cardiff &amp; Vale</v>
      </c>
      <c r="F111" s="38" t="s">
        <v>105</v>
      </c>
      <c r="G111" s="38" t="str">
        <f t="shared" si="5"/>
        <v>Cardiff &amp; ValeBP</v>
      </c>
      <c r="H111" s="38">
        <v>6863</v>
      </c>
      <c r="I111" s="39">
        <v>129.29783907006501</v>
      </c>
      <c r="J111" s="39">
        <v>98.042124237059596</v>
      </c>
      <c r="K111" s="39">
        <v>95.654797163492603</v>
      </c>
      <c r="L111" s="39">
        <v>100.472431058713</v>
      </c>
      <c r="M111" s="39">
        <v>2.4303068216536898</v>
      </c>
      <c r="N111" s="39">
        <v>2.38732707356698</v>
      </c>
      <c r="O111" s="39">
        <f>VLOOKUP(C111,'HB EASRs'!$A$6:$H$54,8,FALSE)</f>
        <v>109.469016360216</v>
      </c>
      <c r="P111" s="39">
        <f>VLOOKUP(C111,'HB EASRs'!$A$6:$H$54,7,FALSE)</f>
        <v>125.65792225016899</v>
      </c>
      <c r="Q111" s="55">
        <f>VLOOKUP(C111,'HB EASRs'!$A$6:$H$54,6,FALSE)</f>
        <v>63099</v>
      </c>
    </row>
    <row r="112" spans="1:21" x14ac:dyDescent="0.2">
      <c r="A112" s="38" t="str">
        <f t="shared" si="3"/>
        <v>Central ValeBP</v>
      </c>
      <c r="B112" s="38" t="s">
        <v>52</v>
      </c>
      <c r="C112" s="38" t="str">
        <f t="shared" si="4"/>
        <v>Cardiff and Vale University Local Health Board                                                      BP</v>
      </c>
      <c r="D112" s="38" t="s">
        <v>101</v>
      </c>
      <c r="E112" s="38" t="str">
        <f>VLOOKUP(D112,'Interactive controls'!$I$1:$J$7,2,FALSE)</f>
        <v>Cardiff &amp; Vale</v>
      </c>
      <c r="F112" s="38" t="s">
        <v>105</v>
      </c>
      <c r="G112" s="38" t="str">
        <f t="shared" si="5"/>
        <v>Cardiff &amp; ValeBP</v>
      </c>
      <c r="H112" s="38">
        <v>9518</v>
      </c>
      <c r="I112" s="39">
        <v>155.04153770972499</v>
      </c>
      <c r="J112" s="39">
        <v>122.54906317762401</v>
      </c>
      <c r="K112" s="39">
        <v>120.038000055469</v>
      </c>
      <c r="L112" s="39">
        <v>125.098456635389</v>
      </c>
      <c r="M112" s="39">
        <v>2.5493934577651101</v>
      </c>
      <c r="N112" s="39">
        <v>2.5110631221544399</v>
      </c>
      <c r="O112" s="39">
        <f>VLOOKUP(C112,'HB EASRs'!$A$6:$H$54,8,FALSE)</f>
        <v>109.469016360216</v>
      </c>
      <c r="P112" s="39">
        <f>VLOOKUP(C112,'HB EASRs'!$A$6:$H$54,7,FALSE)</f>
        <v>125.65792225016899</v>
      </c>
      <c r="Q112" s="55">
        <f>VLOOKUP(C112,'HB EASRs'!$A$6:$H$54,6,FALSE)</f>
        <v>63099</v>
      </c>
    </row>
    <row r="113" spans="1:21" x14ac:dyDescent="0.2">
      <c r="A113" s="38" t="str">
        <f t="shared" si="3"/>
        <v>City &amp; Cardiff SouthBP</v>
      </c>
      <c r="B113" s="38" t="s">
        <v>53</v>
      </c>
      <c r="C113" s="38" t="str">
        <f t="shared" si="4"/>
        <v>Cardiff and Vale University Local Health Board                                                      BP</v>
      </c>
      <c r="D113" s="38" t="s">
        <v>101</v>
      </c>
      <c r="E113" s="38" t="str">
        <f>VLOOKUP(D113,'Interactive controls'!$I$1:$J$7,2,FALSE)</f>
        <v>Cardiff &amp; Vale</v>
      </c>
      <c r="F113" s="38" t="s">
        <v>105</v>
      </c>
      <c r="G113" s="38" t="str">
        <f t="shared" si="5"/>
        <v>Cardiff &amp; ValeBP</v>
      </c>
      <c r="H113" s="38">
        <v>3416</v>
      </c>
      <c r="I113" s="39">
        <v>97.255437877234897</v>
      </c>
      <c r="J113" s="39">
        <v>118.143423583431</v>
      </c>
      <c r="K113" s="39">
        <v>114.12038333996</v>
      </c>
      <c r="L113" s="39">
        <v>122.26955157403999</v>
      </c>
      <c r="M113" s="39">
        <v>4.1261279906095298</v>
      </c>
      <c r="N113" s="39">
        <v>4.0230402434714003</v>
      </c>
      <c r="O113" s="39">
        <f>VLOOKUP(C113,'HB EASRs'!$A$6:$H$54,8,FALSE)</f>
        <v>109.469016360216</v>
      </c>
      <c r="P113" s="39">
        <f>VLOOKUP(C113,'HB EASRs'!$A$6:$H$54,7,FALSE)</f>
        <v>125.65792225016899</v>
      </c>
      <c r="Q113" s="55">
        <f>VLOOKUP(C113,'HB EASRs'!$A$6:$H$54,6,FALSE)</f>
        <v>63099</v>
      </c>
    </row>
    <row r="114" spans="1:21" x14ac:dyDescent="0.2">
      <c r="A114" s="38" t="str">
        <f t="shared" si="3"/>
        <v>Eastern ValeBP</v>
      </c>
      <c r="B114" s="38" t="s">
        <v>54</v>
      </c>
      <c r="C114" s="38" t="str">
        <f t="shared" si="4"/>
        <v>Cardiff and Vale University Local Health Board                                                      BP</v>
      </c>
      <c r="D114" s="38" t="s">
        <v>101</v>
      </c>
      <c r="E114" s="38" t="str">
        <f>VLOOKUP(D114,'Interactive controls'!$I$1:$J$7,2,FALSE)</f>
        <v>Cardiff &amp; Vale</v>
      </c>
      <c r="F114" s="38" t="s">
        <v>105</v>
      </c>
      <c r="G114" s="38" t="str">
        <f t="shared" si="5"/>
        <v>Cardiff &amp; ValeBP</v>
      </c>
      <c r="H114" s="38">
        <v>5462</v>
      </c>
      <c r="I114" s="39">
        <v>147.81737977321299</v>
      </c>
      <c r="J114" s="39">
        <v>96.088766847589298</v>
      </c>
      <c r="K114" s="39">
        <v>93.411095821372697</v>
      </c>
      <c r="L114" s="39">
        <v>98.820539764048803</v>
      </c>
      <c r="M114" s="39">
        <v>2.7317729164595601</v>
      </c>
      <c r="N114" s="39">
        <v>2.6776710262166001</v>
      </c>
      <c r="O114" s="39">
        <f>VLOOKUP(C114,'HB EASRs'!$A$6:$H$54,8,FALSE)</f>
        <v>109.469016360216</v>
      </c>
      <c r="P114" s="39">
        <f>VLOOKUP(C114,'HB EASRs'!$A$6:$H$54,7,FALSE)</f>
        <v>125.65792225016899</v>
      </c>
      <c r="Q114" s="55">
        <f>VLOOKUP(C114,'HB EASRs'!$A$6:$H$54,6,FALSE)</f>
        <v>63099</v>
      </c>
    </row>
    <row r="115" spans="1:21" x14ac:dyDescent="0.2">
      <c r="A115" s="38" t="str">
        <f t="shared" si="3"/>
        <v>Western ValeBP</v>
      </c>
      <c r="B115" s="38" t="s">
        <v>55</v>
      </c>
      <c r="C115" s="38" t="str">
        <f t="shared" si="4"/>
        <v>Cardiff and Vale University Local Health Board                                                      BP</v>
      </c>
      <c r="D115" s="38" t="s">
        <v>101</v>
      </c>
      <c r="E115" s="38" t="str">
        <f>VLOOKUP(D115,'Interactive controls'!$I$1:$J$7,2,FALSE)</f>
        <v>Cardiff &amp; Vale</v>
      </c>
      <c r="F115" s="38" t="s">
        <v>105</v>
      </c>
      <c r="G115" s="38" t="str">
        <f t="shared" si="5"/>
        <v>Cardiff &amp; ValeBP</v>
      </c>
      <c r="H115" s="38">
        <v>3963</v>
      </c>
      <c r="I115" s="39">
        <v>147.148373681865</v>
      </c>
      <c r="J115" s="39">
        <v>95.882868373744301</v>
      </c>
      <c r="K115" s="39">
        <v>92.811694223389495</v>
      </c>
      <c r="L115" s="39">
        <v>99.027032924628998</v>
      </c>
      <c r="M115" s="39">
        <v>3.1441645508846801</v>
      </c>
      <c r="N115" s="39">
        <v>3.0711741503548602</v>
      </c>
      <c r="O115" s="39">
        <f>VLOOKUP(C115,'HB EASRs'!$A$6:$H$54,8,FALSE)</f>
        <v>109.469016360216</v>
      </c>
      <c r="P115" s="39">
        <f>VLOOKUP(C115,'HB EASRs'!$A$6:$H$54,7,FALSE)</f>
        <v>125.65792225016899</v>
      </c>
      <c r="Q115" s="55">
        <f>VLOOKUP(C115,'HB EASRs'!$A$6:$H$54,6,FALSE)</f>
        <v>63099</v>
      </c>
    </row>
    <row r="116" spans="1:21" x14ac:dyDescent="0.2">
      <c r="A116" s="38" t="str">
        <f t="shared" si="3"/>
        <v>North CynonBP</v>
      </c>
      <c r="B116" s="38" t="s">
        <v>56</v>
      </c>
      <c r="C116" s="38" t="str">
        <f t="shared" si="4"/>
        <v>Cwm Taf Local Health Board                                                                          BP</v>
      </c>
      <c r="D116" s="38" t="s">
        <v>102</v>
      </c>
      <c r="E116" s="38" t="str">
        <f>VLOOKUP(D116,'Interactive controls'!$I$1:$J$7,2,FALSE)</f>
        <v>Cwm Taf</v>
      </c>
      <c r="F116" s="38" t="s">
        <v>105</v>
      </c>
      <c r="G116" s="38" t="str">
        <f t="shared" si="5"/>
        <v>Cwm TafBP</v>
      </c>
      <c r="H116" s="38">
        <v>7174</v>
      </c>
      <c r="I116" s="39">
        <v>179.93027513731801</v>
      </c>
      <c r="J116" s="39">
        <v>133.12071805315799</v>
      </c>
      <c r="K116" s="39">
        <v>129.95204836596801</v>
      </c>
      <c r="L116" s="39">
        <v>136.345171864777</v>
      </c>
      <c r="M116" s="39">
        <v>3.2244538116188401</v>
      </c>
      <c r="N116" s="39">
        <v>3.1686696871903202</v>
      </c>
      <c r="O116" s="39">
        <f>VLOOKUP(C116,'HB EASRs'!$A$6:$H$54,8,FALSE)</f>
        <v>128.71734746937</v>
      </c>
      <c r="P116" s="39">
        <f>VLOOKUP(C116,'HB EASRs'!$A$6:$H$54,7,FALSE)</f>
        <v>166.96797986724701</v>
      </c>
      <c r="Q116" s="55">
        <f>VLOOKUP(C116,'HB EASRs'!$A$6:$H$54,6,FALSE)</f>
        <v>50888</v>
      </c>
      <c r="S116" s="38" t="str">
        <f>G116</f>
        <v>Cwm TafBP</v>
      </c>
      <c r="T116" s="39">
        <f>MIN(I116:I123)</f>
        <v>129.180697826125</v>
      </c>
      <c r="U116" s="39">
        <f>MAX(I116:I123)</f>
        <v>190.529475982533</v>
      </c>
    </row>
    <row r="117" spans="1:21" x14ac:dyDescent="0.2">
      <c r="A117" s="38" t="str">
        <f t="shared" si="3"/>
        <v>North Merthyr TydfilBP</v>
      </c>
      <c r="B117" s="38" t="s">
        <v>57</v>
      </c>
      <c r="C117" s="38" t="str">
        <f t="shared" si="4"/>
        <v>Cwm Taf Local Health Board                                                                          BP</v>
      </c>
      <c r="D117" s="38" t="s">
        <v>102</v>
      </c>
      <c r="E117" s="38" t="str">
        <f>VLOOKUP(D117,'Interactive controls'!$I$1:$J$7,2,FALSE)</f>
        <v>Cwm Taf</v>
      </c>
      <c r="F117" s="38" t="s">
        <v>105</v>
      </c>
      <c r="G117" s="38" t="str">
        <f t="shared" si="5"/>
        <v>Cwm TafBP</v>
      </c>
      <c r="H117" s="38">
        <v>5450</v>
      </c>
      <c r="I117" s="39">
        <v>171.47531699336099</v>
      </c>
      <c r="J117" s="39">
        <v>134.79784985305901</v>
      </c>
      <c r="K117" s="39">
        <v>131.148999706789</v>
      </c>
      <c r="L117" s="39">
        <v>138.52050642434901</v>
      </c>
      <c r="M117" s="39">
        <v>3.7226565712892898</v>
      </c>
      <c r="N117" s="39">
        <v>3.6488501462707701</v>
      </c>
      <c r="O117" s="39">
        <f>VLOOKUP(C117,'HB EASRs'!$A$6:$H$54,8,FALSE)</f>
        <v>128.71734746937</v>
      </c>
      <c r="P117" s="39">
        <f>VLOOKUP(C117,'HB EASRs'!$A$6:$H$54,7,FALSE)</f>
        <v>166.96797986724701</v>
      </c>
      <c r="Q117" s="55">
        <f>VLOOKUP(C117,'HB EASRs'!$A$6:$H$54,6,FALSE)</f>
        <v>50888</v>
      </c>
    </row>
    <row r="118" spans="1:21" x14ac:dyDescent="0.2">
      <c r="A118" s="38" t="str">
        <f t="shared" si="3"/>
        <v>North RhonddaBP</v>
      </c>
      <c r="B118" s="38" t="s">
        <v>58</v>
      </c>
      <c r="C118" s="38" t="str">
        <f t="shared" si="4"/>
        <v>Cwm Taf Local Health Board                                                                          BP</v>
      </c>
      <c r="D118" s="38" t="s">
        <v>102</v>
      </c>
      <c r="E118" s="38" t="str">
        <f>VLOOKUP(D118,'Interactive controls'!$I$1:$J$7,2,FALSE)</f>
        <v>Cwm Taf</v>
      </c>
      <c r="F118" s="38" t="s">
        <v>105</v>
      </c>
      <c r="G118" s="38" t="str">
        <f t="shared" si="5"/>
        <v>Cwm TafBP</v>
      </c>
      <c r="H118" s="38">
        <v>6981</v>
      </c>
      <c r="I118" s="39">
        <v>190.529475982533</v>
      </c>
      <c r="J118" s="39">
        <v>138.087744878857</v>
      </c>
      <c r="K118" s="39">
        <v>134.71870099538199</v>
      </c>
      <c r="L118" s="39">
        <v>141.51692277045399</v>
      </c>
      <c r="M118" s="39">
        <v>3.42917789159696</v>
      </c>
      <c r="N118" s="39">
        <v>3.3690438834748302</v>
      </c>
      <c r="O118" s="39">
        <f>VLOOKUP(C118,'HB EASRs'!$A$6:$H$54,8,FALSE)</f>
        <v>128.71734746937</v>
      </c>
      <c r="P118" s="39">
        <f>VLOOKUP(C118,'HB EASRs'!$A$6:$H$54,7,FALSE)</f>
        <v>166.96797986724701</v>
      </c>
      <c r="Q118" s="55">
        <f>VLOOKUP(C118,'HB EASRs'!$A$6:$H$54,6,FALSE)</f>
        <v>50888</v>
      </c>
    </row>
    <row r="119" spans="1:21" x14ac:dyDescent="0.2">
      <c r="A119" s="38" t="str">
        <f t="shared" si="3"/>
        <v>North Taf ElyBP</v>
      </c>
      <c r="B119" s="38" t="s">
        <v>59</v>
      </c>
      <c r="C119" s="38" t="str">
        <f t="shared" si="4"/>
        <v>Cwm Taf Local Health Board                                                                          BP</v>
      </c>
      <c r="D119" s="38" t="s">
        <v>102</v>
      </c>
      <c r="E119" s="38" t="str">
        <f>VLOOKUP(D119,'Interactive controls'!$I$1:$J$7,2,FALSE)</f>
        <v>Cwm Taf</v>
      </c>
      <c r="F119" s="38" t="s">
        <v>105</v>
      </c>
      <c r="G119" s="38" t="str">
        <f t="shared" si="5"/>
        <v>Cwm TafBP</v>
      </c>
      <c r="H119" s="38">
        <v>7135</v>
      </c>
      <c r="I119" s="39">
        <v>150.87437355945099</v>
      </c>
      <c r="J119" s="39">
        <v>122.106907458732</v>
      </c>
      <c r="K119" s="39">
        <v>119.207171605342</v>
      </c>
      <c r="L119" s="39">
        <v>125.05783356921</v>
      </c>
      <c r="M119" s="39">
        <v>2.95092611047777</v>
      </c>
      <c r="N119" s="39">
        <v>2.8997358533905402</v>
      </c>
      <c r="O119" s="39">
        <f>VLOOKUP(C119,'HB EASRs'!$A$6:$H$54,8,FALSE)</f>
        <v>128.71734746937</v>
      </c>
      <c r="P119" s="39">
        <f>VLOOKUP(C119,'HB EASRs'!$A$6:$H$54,7,FALSE)</f>
        <v>166.96797986724701</v>
      </c>
      <c r="Q119" s="55">
        <f>VLOOKUP(C119,'HB EASRs'!$A$6:$H$54,6,FALSE)</f>
        <v>50888</v>
      </c>
    </row>
    <row r="120" spans="1:21" x14ac:dyDescent="0.2">
      <c r="A120" s="38" t="str">
        <f t="shared" si="3"/>
        <v>South CynonBP</v>
      </c>
      <c r="B120" s="38" t="s">
        <v>60</v>
      </c>
      <c r="C120" s="38" t="str">
        <f t="shared" si="4"/>
        <v>Cwm Taf Local Health Board                                                                          BP</v>
      </c>
      <c r="D120" s="38" t="s">
        <v>102</v>
      </c>
      <c r="E120" s="38" t="str">
        <f>VLOOKUP(D120,'Interactive controls'!$I$1:$J$7,2,FALSE)</f>
        <v>Cwm Taf</v>
      </c>
      <c r="F120" s="38" t="s">
        <v>105</v>
      </c>
      <c r="G120" s="38" t="str">
        <f t="shared" si="5"/>
        <v>Cwm TafBP</v>
      </c>
      <c r="H120" s="38">
        <v>3946</v>
      </c>
      <c r="I120" s="39">
        <v>188.92133863168499</v>
      </c>
      <c r="J120" s="39">
        <v>149.924195068355</v>
      </c>
      <c r="K120" s="39">
        <v>145.149584285629</v>
      </c>
      <c r="L120" s="39">
        <v>154.812527986129</v>
      </c>
      <c r="M120" s="39">
        <v>4.8883329177746502</v>
      </c>
      <c r="N120" s="39">
        <v>4.77461078272606</v>
      </c>
      <c r="O120" s="39">
        <f>VLOOKUP(C120,'HB EASRs'!$A$6:$H$54,8,FALSE)</f>
        <v>128.71734746937</v>
      </c>
      <c r="P120" s="39">
        <f>VLOOKUP(C120,'HB EASRs'!$A$6:$H$54,7,FALSE)</f>
        <v>166.96797986724701</v>
      </c>
      <c r="Q120" s="55">
        <f>VLOOKUP(C120,'HB EASRs'!$A$6:$H$54,6,FALSE)</f>
        <v>50888</v>
      </c>
    </row>
    <row r="121" spans="1:21" x14ac:dyDescent="0.2">
      <c r="A121" s="38" t="str">
        <f t="shared" si="3"/>
        <v>South Merthyr TydfilBP</v>
      </c>
      <c r="B121" s="38" t="s">
        <v>61</v>
      </c>
      <c r="C121" s="38" t="str">
        <f t="shared" si="4"/>
        <v>Cwm Taf Local Health Board                                                                          BP</v>
      </c>
      <c r="D121" s="38" t="s">
        <v>102</v>
      </c>
      <c r="E121" s="38" t="str">
        <f>VLOOKUP(D121,'Interactive controls'!$I$1:$J$7,2,FALSE)</f>
        <v>Cwm Taf</v>
      </c>
      <c r="F121" s="38" t="s">
        <v>105</v>
      </c>
      <c r="G121" s="38" t="str">
        <f t="shared" si="5"/>
        <v>Cwm TafBP</v>
      </c>
      <c r="H121" s="38">
        <v>4524</v>
      </c>
      <c r="I121" s="39">
        <v>164.82075196735599</v>
      </c>
      <c r="J121" s="39">
        <v>128.273711983954</v>
      </c>
      <c r="K121" s="39">
        <v>124.47472190979001</v>
      </c>
      <c r="L121" s="39">
        <v>132.15713581737199</v>
      </c>
      <c r="M121" s="39">
        <v>3.8834238334184499</v>
      </c>
      <c r="N121" s="39">
        <v>3.7989900741632701</v>
      </c>
      <c r="O121" s="39">
        <f>VLOOKUP(C121,'HB EASRs'!$A$6:$H$54,8,FALSE)</f>
        <v>128.71734746937</v>
      </c>
      <c r="P121" s="39">
        <f>VLOOKUP(C121,'HB EASRs'!$A$6:$H$54,7,FALSE)</f>
        <v>166.96797986724701</v>
      </c>
      <c r="Q121" s="55">
        <f>VLOOKUP(C121,'HB EASRs'!$A$6:$H$54,6,FALSE)</f>
        <v>50888</v>
      </c>
    </row>
    <row r="122" spans="1:21" x14ac:dyDescent="0.2">
      <c r="A122" s="38" t="str">
        <f t="shared" si="3"/>
        <v>South RhonddaBP</v>
      </c>
      <c r="B122" s="38" t="s">
        <v>62</v>
      </c>
      <c r="C122" s="38" t="str">
        <f t="shared" si="4"/>
        <v>Cwm Taf Local Health Board                                                                          BP</v>
      </c>
      <c r="D122" s="38" t="s">
        <v>102</v>
      </c>
      <c r="E122" s="38" t="str">
        <f>VLOOKUP(D122,'Interactive controls'!$I$1:$J$7,2,FALSE)</f>
        <v>Cwm Taf</v>
      </c>
      <c r="F122" s="38" t="s">
        <v>105</v>
      </c>
      <c r="G122" s="38" t="str">
        <f t="shared" si="5"/>
        <v>Cwm TafBP</v>
      </c>
      <c r="H122" s="38">
        <v>8351</v>
      </c>
      <c r="I122" s="39">
        <v>189.2020481218</v>
      </c>
      <c r="J122" s="39">
        <v>145.60320164388401</v>
      </c>
      <c r="K122" s="39">
        <v>142.40618896113801</v>
      </c>
      <c r="L122" s="39">
        <v>148.85234347768599</v>
      </c>
      <c r="M122" s="39">
        <v>3.2491418338014699</v>
      </c>
      <c r="N122" s="39">
        <v>3.1970126827465002</v>
      </c>
      <c r="O122" s="39">
        <f>VLOOKUP(C122,'HB EASRs'!$A$6:$H$54,8,FALSE)</f>
        <v>128.71734746937</v>
      </c>
      <c r="P122" s="39">
        <f>VLOOKUP(C122,'HB EASRs'!$A$6:$H$54,7,FALSE)</f>
        <v>166.96797986724701</v>
      </c>
      <c r="Q122" s="55">
        <f>VLOOKUP(C122,'HB EASRs'!$A$6:$H$54,6,FALSE)</f>
        <v>50888</v>
      </c>
    </row>
    <row r="123" spans="1:21" x14ac:dyDescent="0.2">
      <c r="A123" s="38" t="str">
        <f t="shared" si="3"/>
        <v>South Taf ElyBP</v>
      </c>
      <c r="B123" s="38" t="s">
        <v>63</v>
      </c>
      <c r="C123" s="38" t="str">
        <f t="shared" si="4"/>
        <v>Cwm Taf Local Health Board                                                                          BP</v>
      </c>
      <c r="D123" s="38" t="s">
        <v>102</v>
      </c>
      <c r="E123" s="38" t="str">
        <f>VLOOKUP(D123,'Interactive controls'!$I$1:$J$7,2,FALSE)</f>
        <v>Cwm Taf</v>
      </c>
      <c r="F123" s="38" t="s">
        <v>105</v>
      </c>
      <c r="G123" s="38" t="str">
        <f t="shared" si="5"/>
        <v>Cwm TafBP</v>
      </c>
      <c r="H123" s="38">
        <v>7327</v>
      </c>
      <c r="I123" s="39">
        <v>129.180697826125</v>
      </c>
      <c r="J123" s="39">
        <v>101.237366923095</v>
      </c>
      <c r="K123" s="39">
        <v>98.903134501083599</v>
      </c>
      <c r="L123" s="39">
        <v>103.612257814495</v>
      </c>
      <c r="M123" s="39">
        <v>2.3748908913997702</v>
      </c>
      <c r="N123" s="39">
        <v>2.33423242201127</v>
      </c>
      <c r="O123" s="39">
        <f>VLOOKUP(C123,'HB EASRs'!$A$6:$H$54,8,FALSE)</f>
        <v>128.71734746937</v>
      </c>
      <c r="P123" s="39">
        <f>VLOOKUP(C123,'HB EASRs'!$A$6:$H$54,7,FALSE)</f>
        <v>166.96797986724701</v>
      </c>
      <c r="Q123" s="55">
        <f>VLOOKUP(C123,'HB EASRs'!$A$6:$H$54,6,FALSE)</f>
        <v>50888</v>
      </c>
    </row>
    <row r="124" spans="1:21" x14ac:dyDescent="0.2">
      <c r="A124" s="38" t="str">
        <f t="shared" si="3"/>
        <v>Amman/GwendraethBP</v>
      </c>
      <c r="B124" s="38" t="s">
        <v>64</v>
      </c>
      <c r="C124" s="38" t="str">
        <f t="shared" si="4"/>
        <v>Hywel Dda Local Health Board                                                                        BP</v>
      </c>
      <c r="D124" s="38" t="s">
        <v>103</v>
      </c>
      <c r="E124" s="38" t="str">
        <f>VLOOKUP(D124,'Interactive controls'!$I$1:$J$7,2,FALSE)</f>
        <v>Hywel Dda</v>
      </c>
      <c r="F124" s="38" t="s">
        <v>105</v>
      </c>
      <c r="G124" s="38" t="str">
        <f t="shared" si="5"/>
        <v>Hywel DdaBP</v>
      </c>
      <c r="H124" s="38">
        <v>9510</v>
      </c>
      <c r="I124" s="39">
        <v>164.47311530412799</v>
      </c>
      <c r="J124" s="39">
        <v>106.48853273055499</v>
      </c>
      <c r="K124" s="39">
        <v>104.24692104749199</v>
      </c>
      <c r="L124" s="39">
        <v>108.764376195488</v>
      </c>
      <c r="M124" s="39">
        <v>2.2758434649328798</v>
      </c>
      <c r="N124" s="39">
        <v>2.2416116830627701</v>
      </c>
      <c r="O124" s="39">
        <f>VLOOKUP(C124,'HB EASRs'!$A$6:$H$54,8,FALSE)</f>
        <v>104.295730414552</v>
      </c>
      <c r="P124" s="39">
        <f>VLOOKUP(C124,'HB EASRs'!$A$6:$H$54,7,FALSE)</f>
        <v>161.621653269988</v>
      </c>
      <c r="Q124" s="55">
        <f>VLOOKUP(C124,'HB EASRs'!$A$6:$H$54,6,FALSE)</f>
        <v>57969</v>
      </c>
      <c r="S124" s="38" t="str">
        <f>G124</f>
        <v>Hywel DdaBP</v>
      </c>
      <c r="T124" s="39">
        <f>MIN(I124:I130)</f>
        <v>135.50067625106399</v>
      </c>
      <c r="U124" s="39">
        <f>MAX(I124:I130)</f>
        <v>179.49250384152199</v>
      </c>
    </row>
    <row r="125" spans="1:21" x14ac:dyDescent="0.2">
      <c r="A125" s="38" t="str">
        <f t="shared" si="3"/>
        <v>LlanelliBP</v>
      </c>
      <c r="B125" s="38" t="s">
        <v>65</v>
      </c>
      <c r="C125" s="38" t="str">
        <f t="shared" si="4"/>
        <v>Hywel Dda Local Health Board                                                                        BP</v>
      </c>
      <c r="D125" s="38" t="s">
        <v>103</v>
      </c>
      <c r="E125" s="38" t="str">
        <f>VLOOKUP(D125,'Interactive controls'!$I$1:$J$7,2,FALSE)</f>
        <v>Hywel Dda</v>
      </c>
      <c r="F125" s="38" t="s">
        <v>105</v>
      </c>
      <c r="G125" s="38" t="str">
        <f t="shared" si="5"/>
        <v>Hywel DdaBP</v>
      </c>
      <c r="H125" s="38">
        <v>9335</v>
      </c>
      <c r="I125" s="39">
        <v>152.634935168986</v>
      </c>
      <c r="J125" s="39">
        <v>106.030791187798</v>
      </c>
      <c r="K125" s="39">
        <v>103.77907062168801</v>
      </c>
      <c r="L125" s="39">
        <v>108.317221458752</v>
      </c>
      <c r="M125" s="39">
        <v>2.2864302709544302</v>
      </c>
      <c r="N125" s="39">
        <v>2.2517205661092299</v>
      </c>
      <c r="O125" s="39">
        <f>VLOOKUP(C125,'HB EASRs'!$A$6:$H$54,8,FALSE)</f>
        <v>104.295730414552</v>
      </c>
      <c r="P125" s="39">
        <f>VLOOKUP(C125,'HB EASRs'!$A$6:$H$54,7,FALSE)</f>
        <v>161.621653269988</v>
      </c>
      <c r="Q125" s="55">
        <f>VLOOKUP(C125,'HB EASRs'!$A$6:$H$54,6,FALSE)</f>
        <v>57969</v>
      </c>
    </row>
    <row r="126" spans="1:21" x14ac:dyDescent="0.2">
      <c r="A126" s="38" t="str">
        <f t="shared" si="3"/>
        <v>North CeredigionBP</v>
      </c>
      <c r="B126" s="38" t="s">
        <v>66</v>
      </c>
      <c r="C126" s="38" t="str">
        <f t="shared" si="4"/>
        <v>Hywel Dda Local Health Board                                                                        BP</v>
      </c>
      <c r="D126" s="38" t="s">
        <v>103</v>
      </c>
      <c r="E126" s="38" t="str">
        <f>VLOOKUP(D126,'Interactive controls'!$I$1:$J$7,2,FALSE)</f>
        <v>Hywel Dda</v>
      </c>
      <c r="F126" s="38" t="s">
        <v>105</v>
      </c>
      <c r="G126" s="38" t="str">
        <f t="shared" si="5"/>
        <v>Hywel DdaBP</v>
      </c>
      <c r="H126" s="38">
        <v>5410</v>
      </c>
      <c r="I126" s="39">
        <v>135.50067625106399</v>
      </c>
      <c r="J126" s="39">
        <v>104.249518808343</v>
      </c>
      <c r="K126" s="39">
        <v>101.346142233149</v>
      </c>
      <c r="L126" s="39">
        <v>107.21184201727399</v>
      </c>
      <c r="M126" s="39">
        <v>2.9623232089311702</v>
      </c>
      <c r="N126" s="39">
        <v>2.90337657519397</v>
      </c>
      <c r="O126" s="39">
        <f>VLOOKUP(C126,'HB EASRs'!$A$6:$H$54,8,FALSE)</f>
        <v>104.295730414552</v>
      </c>
      <c r="P126" s="39">
        <f>VLOOKUP(C126,'HB EASRs'!$A$6:$H$54,7,FALSE)</f>
        <v>161.621653269988</v>
      </c>
      <c r="Q126" s="55">
        <f>VLOOKUP(C126,'HB EASRs'!$A$6:$H$54,6,FALSE)</f>
        <v>57969</v>
      </c>
    </row>
    <row r="127" spans="1:21" x14ac:dyDescent="0.2">
      <c r="A127" s="38" t="str">
        <f t="shared" si="3"/>
        <v>North PembrokeshireBP</v>
      </c>
      <c r="B127" s="38" t="s">
        <v>67</v>
      </c>
      <c r="C127" s="38" t="str">
        <f t="shared" si="4"/>
        <v>Hywel Dda Local Health Board                                                                        BP</v>
      </c>
      <c r="D127" s="38" t="s">
        <v>103</v>
      </c>
      <c r="E127" s="38" t="str">
        <f>VLOOKUP(D127,'Interactive controls'!$I$1:$J$7,2,FALSE)</f>
        <v>Hywel Dda</v>
      </c>
      <c r="F127" s="38" t="s">
        <v>105</v>
      </c>
      <c r="G127" s="38" t="str">
        <f t="shared" si="5"/>
        <v>Hywel DdaBP</v>
      </c>
      <c r="H127" s="38">
        <v>8673</v>
      </c>
      <c r="I127" s="39">
        <v>178.086692265046</v>
      </c>
      <c r="J127" s="39">
        <v>113.469433102126</v>
      </c>
      <c r="K127" s="39">
        <v>110.952355325863</v>
      </c>
      <c r="L127" s="39">
        <v>116.026777405928</v>
      </c>
      <c r="M127" s="39">
        <v>2.5573443038014001</v>
      </c>
      <c r="N127" s="39">
        <v>2.51707777626372</v>
      </c>
      <c r="O127" s="39">
        <f>VLOOKUP(C127,'HB EASRs'!$A$6:$H$54,8,FALSE)</f>
        <v>104.295730414552</v>
      </c>
      <c r="P127" s="39">
        <f>VLOOKUP(C127,'HB EASRs'!$A$6:$H$54,7,FALSE)</f>
        <v>161.621653269988</v>
      </c>
      <c r="Q127" s="55">
        <f>VLOOKUP(C127,'HB EASRs'!$A$6:$H$54,6,FALSE)</f>
        <v>57969</v>
      </c>
    </row>
    <row r="128" spans="1:21" x14ac:dyDescent="0.2">
      <c r="A128" s="38" t="str">
        <f t="shared" si="3"/>
        <v>South CeredigionBP</v>
      </c>
      <c r="B128" s="38" t="s">
        <v>68</v>
      </c>
      <c r="C128" s="38" t="str">
        <f t="shared" si="4"/>
        <v>Hywel Dda Local Health Board                                                                        BP</v>
      </c>
      <c r="D128" s="38" t="s">
        <v>103</v>
      </c>
      <c r="E128" s="38" t="str">
        <f>VLOOKUP(D128,'Interactive controls'!$I$1:$J$7,2,FALSE)</f>
        <v>Hywel Dda</v>
      </c>
      <c r="F128" s="38" t="s">
        <v>105</v>
      </c>
      <c r="G128" s="38" t="str">
        <f t="shared" si="5"/>
        <v>Hywel DdaBP</v>
      </c>
      <c r="H128" s="38">
        <v>8644</v>
      </c>
      <c r="I128" s="39">
        <v>179.49250384152199</v>
      </c>
      <c r="J128" s="39">
        <v>105.04180382452</v>
      </c>
      <c r="K128" s="39">
        <v>102.68848148515301</v>
      </c>
      <c r="L128" s="39">
        <v>107.43283669856601</v>
      </c>
      <c r="M128" s="39">
        <v>2.3910328740459801</v>
      </c>
      <c r="N128" s="39">
        <v>2.3533223393662901</v>
      </c>
      <c r="O128" s="39">
        <f>VLOOKUP(C128,'HB EASRs'!$A$6:$H$54,8,FALSE)</f>
        <v>104.295730414552</v>
      </c>
      <c r="P128" s="39">
        <f>VLOOKUP(C128,'HB EASRs'!$A$6:$H$54,7,FALSE)</f>
        <v>161.621653269988</v>
      </c>
      <c r="Q128" s="55">
        <f>VLOOKUP(C128,'HB EASRs'!$A$6:$H$54,6,FALSE)</f>
        <v>57969</v>
      </c>
    </row>
    <row r="129" spans="1:21" x14ac:dyDescent="0.2">
      <c r="A129" s="38" t="str">
        <f t="shared" si="3"/>
        <v>South PembrokeshireBP</v>
      </c>
      <c r="B129" s="38" t="s">
        <v>69</v>
      </c>
      <c r="C129" s="38" t="str">
        <f t="shared" si="4"/>
        <v>Hywel Dda Local Health Board                                                                        BP</v>
      </c>
      <c r="D129" s="38" t="s">
        <v>103</v>
      </c>
      <c r="E129" s="38" t="str">
        <f>VLOOKUP(D129,'Interactive controls'!$I$1:$J$7,2,FALSE)</f>
        <v>Hywel Dda</v>
      </c>
      <c r="F129" s="38" t="s">
        <v>105</v>
      </c>
      <c r="G129" s="38" t="str">
        <f t="shared" si="5"/>
        <v>Hywel DdaBP</v>
      </c>
      <c r="H129" s="38">
        <v>7153</v>
      </c>
      <c r="I129" s="39">
        <v>157.12936317905201</v>
      </c>
      <c r="J129" s="39">
        <v>95.539416729977304</v>
      </c>
      <c r="K129" s="39">
        <v>93.2039888107455</v>
      </c>
      <c r="L129" s="39">
        <v>97.916020528883806</v>
      </c>
      <c r="M129" s="39">
        <v>2.37660379890659</v>
      </c>
      <c r="N129" s="39">
        <v>2.3354279192317602</v>
      </c>
      <c r="O129" s="39">
        <f>VLOOKUP(C129,'HB EASRs'!$A$6:$H$54,8,FALSE)</f>
        <v>104.295730414552</v>
      </c>
      <c r="P129" s="39">
        <f>VLOOKUP(C129,'HB EASRs'!$A$6:$H$54,7,FALSE)</f>
        <v>161.621653269988</v>
      </c>
      <c r="Q129" s="55">
        <f>VLOOKUP(C129,'HB EASRs'!$A$6:$H$54,6,FALSE)</f>
        <v>57969</v>
      </c>
    </row>
    <row r="130" spans="1:21" x14ac:dyDescent="0.2">
      <c r="A130" s="38" t="str">
        <f t="shared" si="3"/>
        <v>Taf / Teifi / TywiBP</v>
      </c>
      <c r="B130" s="38" t="s">
        <v>70</v>
      </c>
      <c r="C130" s="38" t="str">
        <f t="shared" si="4"/>
        <v>Hywel Dda Local Health Board                                                                        BP</v>
      </c>
      <c r="D130" s="38" t="s">
        <v>103</v>
      </c>
      <c r="E130" s="38" t="str">
        <f>VLOOKUP(D130,'Interactive controls'!$I$1:$J$7,2,FALSE)</f>
        <v>Hywel Dda</v>
      </c>
      <c r="F130" s="38" t="s">
        <v>105</v>
      </c>
      <c r="G130" s="38" t="str">
        <f t="shared" si="5"/>
        <v>Hywel DdaBP</v>
      </c>
      <c r="H130" s="38">
        <v>9244</v>
      </c>
      <c r="I130" s="39">
        <v>161.09300663959701</v>
      </c>
      <c r="J130" s="39">
        <v>99.224646738598395</v>
      </c>
      <c r="K130" s="39">
        <v>97.092869838793803</v>
      </c>
      <c r="L130" s="39">
        <v>101.389447171835</v>
      </c>
      <c r="M130" s="39">
        <v>2.1648004332364201</v>
      </c>
      <c r="N130" s="39">
        <v>2.1317768998046498</v>
      </c>
      <c r="O130" s="39">
        <f>VLOOKUP(C130,'HB EASRs'!$A$6:$H$54,8,FALSE)</f>
        <v>104.295730414552</v>
      </c>
      <c r="P130" s="39">
        <f>VLOOKUP(C130,'HB EASRs'!$A$6:$H$54,7,FALSE)</f>
        <v>161.621653269988</v>
      </c>
      <c r="Q130" s="55">
        <f>VLOOKUP(C130,'HB EASRs'!$A$6:$H$54,6,FALSE)</f>
        <v>57969</v>
      </c>
    </row>
    <row r="131" spans="1:21" x14ac:dyDescent="0.2">
      <c r="A131" s="38" t="str">
        <f t="shared" si="3"/>
        <v>Mid PowysBP</v>
      </c>
      <c r="B131" s="38" t="s">
        <v>71</v>
      </c>
      <c r="C131" s="38" t="str">
        <f t="shared" si="4"/>
        <v>Powys Teaching Local Health Board                                                                   BP</v>
      </c>
      <c r="D131" s="38" t="s">
        <v>104</v>
      </c>
      <c r="E131" s="38" t="str">
        <f>VLOOKUP(D131,'Interactive controls'!$I$1:$J$7,2,FALSE)</f>
        <v>Powys</v>
      </c>
      <c r="F131" s="38" t="s">
        <v>105</v>
      </c>
      <c r="G131" s="38" t="str">
        <f t="shared" si="5"/>
        <v>PowysBP</v>
      </c>
      <c r="H131" s="38">
        <v>4786</v>
      </c>
      <c r="I131" s="39">
        <v>168.74691488611501</v>
      </c>
      <c r="J131" s="39">
        <v>92.271078494774798</v>
      </c>
      <c r="K131" s="39">
        <v>89.459583480550506</v>
      </c>
      <c r="L131" s="39">
        <v>95.143304811181395</v>
      </c>
      <c r="M131" s="39">
        <v>2.8722263164065698</v>
      </c>
      <c r="N131" s="39">
        <v>2.8114950142242598</v>
      </c>
      <c r="O131" s="39">
        <f>VLOOKUP(C131,'HB EASRs'!$A$6:$H$54,8,FALSE)</f>
        <v>99.887896560920595</v>
      </c>
      <c r="P131" s="39">
        <f>VLOOKUP(C131,'HB EASRs'!$A$6:$H$54,7,FALSE)</f>
        <v>165.82179093327599</v>
      </c>
      <c r="Q131" s="55">
        <f>VLOOKUP(C131,'HB EASRs'!$A$6:$H$54,6,FALSE)</f>
        <v>21753</v>
      </c>
      <c r="S131" s="38" t="str">
        <f>G131</f>
        <v>PowysBP</v>
      </c>
      <c r="T131" s="39">
        <f>MIN(I131:I133)</f>
        <v>153.88492084180501</v>
      </c>
      <c r="U131" s="39">
        <f>MAX(I131:I133)</f>
        <v>179.15985688413801</v>
      </c>
    </row>
    <row r="132" spans="1:21" x14ac:dyDescent="0.2">
      <c r="A132" s="38" t="str">
        <f t="shared" si="3"/>
        <v>North PowysBP</v>
      </c>
      <c r="B132" s="38" t="s">
        <v>72</v>
      </c>
      <c r="C132" s="38" t="str">
        <f t="shared" si="4"/>
        <v>Powys Teaching Local Health Board                                                                   BP</v>
      </c>
      <c r="D132" s="38" t="s">
        <v>104</v>
      </c>
      <c r="E132" s="38" t="str">
        <f>VLOOKUP(D132,'Interactive controls'!$I$1:$J$7,2,FALSE)</f>
        <v>Powys</v>
      </c>
      <c r="F132" s="38" t="s">
        <v>105</v>
      </c>
      <c r="G132" s="38" t="str">
        <f t="shared" si="5"/>
        <v>PowysBP</v>
      </c>
      <c r="H132" s="38">
        <v>8855</v>
      </c>
      <c r="I132" s="39">
        <v>153.88492084180501</v>
      </c>
      <c r="J132" s="39">
        <v>96.103531448902601</v>
      </c>
      <c r="K132" s="39">
        <v>94.011778321049704</v>
      </c>
      <c r="L132" s="39">
        <v>98.228398352427106</v>
      </c>
      <c r="M132" s="39">
        <v>2.1248669035244299</v>
      </c>
      <c r="N132" s="39">
        <v>2.09175312785294</v>
      </c>
      <c r="O132" s="39">
        <f>VLOOKUP(C132,'HB EASRs'!$A$6:$H$54,8,FALSE)</f>
        <v>99.887896560920595</v>
      </c>
      <c r="P132" s="39">
        <f>VLOOKUP(C132,'HB EASRs'!$A$6:$H$54,7,FALSE)</f>
        <v>165.82179093327599</v>
      </c>
      <c r="Q132" s="55">
        <f>VLOOKUP(C132,'HB EASRs'!$A$6:$H$54,6,FALSE)</f>
        <v>21753</v>
      </c>
    </row>
    <row r="133" spans="1:21" x14ac:dyDescent="0.2">
      <c r="A133" s="38" t="str">
        <f t="shared" si="3"/>
        <v>South PowysBP</v>
      </c>
      <c r="B133" s="38" t="s">
        <v>73</v>
      </c>
      <c r="C133" s="38" t="str">
        <f t="shared" si="4"/>
        <v>Powys Teaching Local Health Board                                                                   BP</v>
      </c>
      <c r="D133" s="38" t="s">
        <v>104</v>
      </c>
      <c r="E133" s="38" t="str">
        <f>VLOOKUP(D133,'Interactive controls'!$I$1:$J$7,2,FALSE)</f>
        <v>Powys</v>
      </c>
      <c r="F133" s="38" t="s">
        <v>105</v>
      </c>
      <c r="G133" s="38" t="str">
        <f t="shared" si="5"/>
        <v>PowysBP</v>
      </c>
      <c r="H133" s="38">
        <v>8112</v>
      </c>
      <c r="I133" s="39">
        <v>179.15985688413801</v>
      </c>
      <c r="J133" s="39">
        <v>109.354584694877</v>
      </c>
      <c r="K133" s="39">
        <v>106.84010109182201</v>
      </c>
      <c r="L133" s="39">
        <v>111.910673495903</v>
      </c>
      <c r="M133" s="39">
        <v>2.5560888010257501</v>
      </c>
      <c r="N133" s="39">
        <v>2.5144836030558899</v>
      </c>
      <c r="O133" s="39">
        <f>VLOOKUP(C133,'HB EASRs'!$A$6:$H$54,8,FALSE)</f>
        <v>99.887896560920595</v>
      </c>
      <c r="P133" s="39">
        <f>VLOOKUP(C133,'HB EASRs'!$A$6:$H$54,7,FALSE)</f>
        <v>165.82179093327599</v>
      </c>
      <c r="Q133" s="55">
        <f>VLOOKUP(C133,'HB EASRs'!$A$6:$H$54,6,FALSE)</f>
        <v>21753</v>
      </c>
    </row>
    <row r="134" spans="1:21" x14ac:dyDescent="0.2">
      <c r="A134" s="38" t="str">
        <f t="shared" si="3"/>
        <v>AfanCHD</v>
      </c>
      <c r="B134" s="38" t="s">
        <v>10</v>
      </c>
      <c r="C134" s="38" t="str">
        <f t="shared" si="4"/>
        <v>Abertawe Bro Morgannwg University Local Health Board                                                CHD</v>
      </c>
      <c r="D134" s="38" t="s">
        <v>97</v>
      </c>
      <c r="E134" s="38" t="str">
        <f>VLOOKUP(D134,'Interactive controls'!$I$1:$J$7,2,FALSE)</f>
        <v>Abertawe Bro Morgannwg</v>
      </c>
      <c r="F134" s="38" t="s">
        <v>106</v>
      </c>
      <c r="G134" s="38" t="str">
        <f t="shared" si="5"/>
        <v>Abertawe Bro MorgannwgCHD</v>
      </c>
      <c r="H134" s="38">
        <v>2369</v>
      </c>
      <c r="I134" s="39">
        <v>46.6017507622701</v>
      </c>
      <c r="J134" s="39">
        <v>30.261516284790801</v>
      </c>
      <c r="K134" s="39">
        <v>29.0039068028039</v>
      </c>
      <c r="L134" s="39">
        <v>31.557932310646098</v>
      </c>
      <c r="M134" s="39">
        <v>1.2964160258553501</v>
      </c>
      <c r="N134" s="39">
        <v>1.25760948198685</v>
      </c>
      <c r="O134" s="39">
        <f>VLOOKUP(C134,'HB EASRs'!$A$6:$H$54,8,FALSE)</f>
        <v>27.173425346655499</v>
      </c>
      <c r="P134" s="39">
        <f>VLOOKUP(C134,'HB EASRs'!$A$6:$H$54,7,FALSE)</f>
        <v>41.888332795581903</v>
      </c>
      <c r="Q134" s="55">
        <f>VLOOKUP(C134,'HB EASRs'!$A$6:$H$54,6,FALSE)</f>
        <v>22330</v>
      </c>
      <c r="S134" s="38" t="str">
        <f>G134</f>
        <v>Abertawe Bro MorgannwgCHD</v>
      </c>
      <c r="T134" s="39">
        <f>MIN(I134:I144)</f>
        <v>35.257187508420202</v>
      </c>
      <c r="U134" s="39">
        <f>MAX(I134:I144)</f>
        <v>52.866279410901797</v>
      </c>
    </row>
    <row r="135" spans="1:21" x14ac:dyDescent="0.2">
      <c r="A135" s="38" t="str">
        <f t="shared" ref="A135:A198" si="6">B135&amp;F135</f>
        <v>BayHealthCHD</v>
      </c>
      <c r="B135" s="38" t="s">
        <v>11</v>
      </c>
      <c r="C135" s="38" t="str">
        <f t="shared" ref="C135:C198" si="7">D135&amp;F135</f>
        <v>Abertawe Bro Morgannwg University Local Health Board                                                CHD</v>
      </c>
      <c r="D135" s="38" t="s">
        <v>97</v>
      </c>
      <c r="E135" s="38" t="str">
        <f>VLOOKUP(D135,'Interactive controls'!$I$1:$J$7,2,FALSE)</f>
        <v>Abertawe Bro Morgannwg</v>
      </c>
      <c r="F135" s="38" t="s">
        <v>106</v>
      </c>
      <c r="G135" s="38" t="str">
        <f t="shared" ref="G135:G198" si="8">E135&amp;F135</f>
        <v>Abertawe Bro MorgannwgCHD</v>
      </c>
      <c r="H135" s="38">
        <v>2617</v>
      </c>
      <c r="I135" s="39">
        <v>35.257187508420202</v>
      </c>
      <c r="J135" s="39">
        <v>19.835103941851699</v>
      </c>
      <c r="K135" s="39">
        <v>19.016679922104899</v>
      </c>
      <c r="L135" s="39">
        <v>20.6775362351277</v>
      </c>
      <c r="M135" s="39">
        <v>0.84243229327597602</v>
      </c>
      <c r="N135" s="39">
        <v>0.818424019746818</v>
      </c>
      <c r="O135" s="39">
        <f>VLOOKUP(C135,'HB EASRs'!$A$6:$H$54,8,FALSE)</f>
        <v>27.173425346655499</v>
      </c>
      <c r="P135" s="39">
        <f>VLOOKUP(C135,'HB EASRs'!$A$6:$H$54,7,FALSE)</f>
        <v>41.888332795581903</v>
      </c>
      <c r="Q135" s="55">
        <f>VLOOKUP(C135,'HB EASRs'!$A$6:$H$54,6,FALSE)</f>
        <v>22330</v>
      </c>
    </row>
    <row r="136" spans="1:21" x14ac:dyDescent="0.2">
      <c r="A136" s="38" t="str">
        <f t="shared" si="6"/>
        <v>Bridgend East NetworkCHD</v>
      </c>
      <c r="B136" s="38" t="s">
        <v>12</v>
      </c>
      <c r="C136" s="38" t="str">
        <f t="shared" si="7"/>
        <v>Abertawe Bro Morgannwg University Local Health Board                                                CHD</v>
      </c>
      <c r="D136" s="38" t="s">
        <v>97</v>
      </c>
      <c r="E136" s="38" t="str">
        <f>VLOOKUP(D136,'Interactive controls'!$I$1:$J$7,2,FALSE)</f>
        <v>Abertawe Bro Morgannwg</v>
      </c>
      <c r="F136" s="38" t="s">
        <v>106</v>
      </c>
      <c r="G136" s="38" t="str">
        <f t="shared" si="8"/>
        <v>Abertawe Bro MorgannwgCHD</v>
      </c>
      <c r="H136" s="38">
        <v>2684</v>
      </c>
      <c r="I136" s="39">
        <v>39.274217149546402</v>
      </c>
      <c r="J136" s="39">
        <v>27.465466339982999</v>
      </c>
      <c r="K136" s="39">
        <v>26.4129655134508</v>
      </c>
      <c r="L136" s="39">
        <v>28.548448060819702</v>
      </c>
      <c r="M136" s="39">
        <v>1.0829817208366901</v>
      </c>
      <c r="N136" s="39">
        <v>1.05250082653221</v>
      </c>
      <c r="O136" s="39">
        <f>VLOOKUP(C136,'HB EASRs'!$A$6:$H$54,8,FALSE)</f>
        <v>27.173425346655499</v>
      </c>
      <c r="P136" s="39">
        <f>VLOOKUP(C136,'HB EASRs'!$A$6:$H$54,7,FALSE)</f>
        <v>41.888332795581903</v>
      </c>
      <c r="Q136" s="55">
        <f>VLOOKUP(C136,'HB EASRs'!$A$6:$H$54,6,FALSE)</f>
        <v>22330</v>
      </c>
    </row>
    <row r="137" spans="1:21" x14ac:dyDescent="0.2">
      <c r="A137" s="38" t="str">
        <f t="shared" si="6"/>
        <v>Bridgend North NetworkCHD</v>
      </c>
      <c r="B137" s="38" t="s">
        <v>13</v>
      </c>
      <c r="C137" s="38" t="str">
        <f t="shared" si="7"/>
        <v>Abertawe Bro Morgannwg University Local Health Board                                                CHD</v>
      </c>
      <c r="D137" s="38" t="s">
        <v>97</v>
      </c>
      <c r="E137" s="38" t="str">
        <f>VLOOKUP(D137,'Interactive controls'!$I$1:$J$7,2,FALSE)</f>
        <v>Abertawe Bro Morgannwg</v>
      </c>
      <c r="F137" s="38" t="s">
        <v>106</v>
      </c>
      <c r="G137" s="38" t="str">
        <f t="shared" si="8"/>
        <v>Abertawe Bro MorgannwgCHD</v>
      </c>
      <c r="H137" s="38">
        <v>2556</v>
      </c>
      <c r="I137" s="39">
        <v>49.718920811531099</v>
      </c>
      <c r="J137" s="39">
        <v>34.250940175650797</v>
      </c>
      <c r="K137" s="39">
        <v>32.904188159778101</v>
      </c>
      <c r="L137" s="39">
        <v>35.6376751257596</v>
      </c>
      <c r="M137" s="39">
        <v>1.38673495010875</v>
      </c>
      <c r="N137" s="39">
        <v>1.34675201587272</v>
      </c>
      <c r="O137" s="39">
        <f>VLOOKUP(C137,'HB EASRs'!$A$6:$H$54,8,FALSE)</f>
        <v>27.173425346655499</v>
      </c>
      <c r="P137" s="39">
        <f>VLOOKUP(C137,'HB EASRs'!$A$6:$H$54,7,FALSE)</f>
        <v>41.888332795581903</v>
      </c>
      <c r="Q137" s="55">
        <f>VLOOKUP(C137,'HB EASRs'!$A$6:$H$54,6,FALSE)</f>
        <v>22330</v>
      </c>
    </row>
    <row r="138" spans="1:21" x14ac:dyDescent="0.2">
      <c r="A138" s="38" t="str">
        <f t="shared" si="6"/>
        <v>Bridgend West NetworkCHD</v>
      </c>
      <c r="B138" s="38" t="s">
        <v>14</v>
      </c>
      <c r="C138" s="38" t="str">
        <f t="shared" si="7"/>
        <v>Abertawe Bro Morgannwg University Local Health Board                                                CHD</v>
      </c>
      <c r="D138" s="38" t="s">
        <v>97</v>
      </c>
      <c r="E138" s="38" t="str">
        <f>VLOOKUP(D138,'Interactive controls'!$I$1:$J$7,2,FALSE)</f>
        <v>Abertawe Bro Morgannwg</v>
      </c>
      <c r="F138" s="38" t="s">
        <v>106</v>
      </c>
      <c r="G138" s="38" t="str">
        <f t="shared" si="8"/>
        <v>Abertawe Bro MorgannwgCHD</v>
      </c>
      <c r="H138" s="38">
        <v>1802</v>
      </c>
      <c r="I138" s="39">
        <v>52.866279410901797</v>
      </c>
      <c r="J138" s="39">
        <v>29.2485121467443</v>
      </c>
      <c r="K138" s="39">
        <v>27.8252189436575</v>
      </c>
      <c r="L138" s="39">
        <v>30.722287452062599</v>
      </c>
      <c r="M138" s="39">
        <v>1.47377530531832</v>
      </c>
      <c r="N138" s="39">
        <v>1.42329320308681</v>
      </c>
      <c r="O138" s="39">
        <f>VLOOKUP(C138,'HB EASRs'!$A$6:$H$54,8,FALSE)</f>
        <v>27.173425346655499</v>
      </c>
      <c r="P138" s="39">
        <f>VLOOKUP(C138,'HB EASRs'!$A$6:$H$54,7,FALSE)</f>
        <v>41.888332795581903</v>
      </c>
      <c r="Q138" s="55">
        <f>VLOOKUP(C138,'HB EASRs'!$A$6:$H$54,6,FALSE)</f>
        <v>22330</v>
      </c>
    </row>
    <row r="139" spans="1:21" x14ac:dyDescent="0.2">
      <c r="A139" s="38" t="str">
        <f t="shared" si="6"/>
        <v>CityHealthCHD</v>
      </c>
      <c r="B139" s="38" t="s">
        <v>15</v>
      </c>
      <c r="C139" s="38" t="str">
        <f t="shared" si="7"/>
        <v>Abertawe Bro Morgannwg University Local Health Board                                                CHD</v>
      </c>
      <c r="D139" s="38" t="s">
        <v>97</v>
      </c>
      <c r="E139" s="38" t="str">
        <f>VLOOKUP(D139,'Interactive controls'!$I$1:$J$7,2,FALSE)</f>
        <v>Abertawe Bro Morgannwg</v>
      </c>
      <c r="F139" s="38" t="s">
        <v>106</v>
      </c>
      <c r="G139" s="38" t="str">
        <f t="shared" si="8"/>
        <v>Abertawe Bro MorgannwgCHD</v>
      </c>
      <c r="H139" s="38">
        <v>1801</v>
      </c>
      <c r="I139" s="39">
        <v>37.304776502754898</v>
      </c>
      <c r="J139" s="39">
        <v>28.9585662884271</v>
      </c>
      <c r="K139" s="39">
        <v>27.5904448605604</v>
      </c>
      <c r="L139" s="39">
        <v>30.375226689090901</v>
      </c>
      <c r="M139" s="39">
        <v>1.41666040066377</v>
      </c>
      <c r="N139" s="39">
        <v>1.3681214278667599</v>
      </c>
      <c r="O139" s="39">
        <f>VLOOKUP(C139,'HB EASRs'!$A$6:$H$54,8,FALSE)</f>
        <v>27.173425346655499</v>
      </c>
      <c r="P139" s="39">
        <f>VLOOKUP(C139,'HB EASRs'!$A$6:$H$54,7,FALSE)</f>
        <v>41.888332795581903</v>
      </c>
      <c r="Q139" s="55">
        <f>VLOOKUP(C139,'HB EASRs'!$A$6:$H$54,6,FALSE)</f>
        <v>22330</v>
      </c>
    </row>
    <row r="140" spans="1:21" x14ac:dyDescent="0.2">
      <c r="A140" s="38" t="str">
        <f t="shared" si="6"/>
        <v>CwmtaweCHD</v>
      </c>
      <c r="B140" s="38" t="s">
        <v>16</v>
      </c>
      <c r="C140" s="38" t="str">
        <f t="shared" si="7"/>
        <v>Abertawe Bro Morgannwg University Local Health Board                                                CHD</v>
      </c>
      <c r="D140" s="38" t="s">
        <v>97</v>
      </c>
      <c r="E140" s="38" t="str">
        <f>VLOOKUP(D140,'Interactive controls'!$I$1:$J$7,2,FALSE)</f>
        <v>Abertawe Bro Morgannwg</v>
      </c>
      <c r="F140" s="38" t="s">
        <v>106</v>
      </c>
      <c r="G140" s="38" t="str">
        <f t="shared" si="8"/>
        <v>Abertawe Bro MorgannwgCHD</v>
      </c>
      <c r="H140" s="38">
        <v>1628</v>
      </c>
      <c r="I140" s="39">
        <v>37.849902352831798</v>
      </c>
      <c r="J140" s="39">
        <v>25.408064815201101</v>
      </c>
      <c r="K140" s="39">
        <v>24.147800644850701</v>
      </c>
      <c r="L140" s="39">
        <v>26.715404435410999</v>
      </c>
      <c r="M140" s="39">
        <v>1.3073396202098799</v>
      </c>
      <c r="N140" s="39">
        <v>1.26026417035042</v>
      </c>
      <c r="O140" s="39">
        <f>VLOOKUP(C140,'HB EASRs'!$A$6:$H$54,8,FALSE)</f>
        <v>27.173425346655499</v>
      </c>
      <c r="P140" s="39">
        <f>VLOOKUP(C140,'HB EASRs'!$A$6:$H$54,7,FALSE)</f>
        <v>41.888332795581903</v>
      </c>
      <c r="Q140" s="55">
        <f>VLOOKUP(C140,'HB EASRs'!$A$6:$H$54,6,FALSE)</f>
        <v>22330</v>
      </c>
    </row>
    <row r="141" spans="1:21" x14ac:dyDescent="0.2">
      <c r="A141" s="38" t="str">
        <f t="shared" si="6"/>
        <v>LlwchwrCHD</v>
      </c>
      <c r="B141" s="38" t="s">
        <v>17</v>
      </c>
      <c r="C141" s="38" t="str">
        <f t="shared" si="7"/>
        <v>Abertawe Bro Morgannwg University Local Health Board                                                CHD</v>
      </c>
      <c r="D141" s="38" t="s">
        <v>97</v>
      </c>
      <c r="E141" s="38" t="str">
        <f>VLOOKUP(D141,'Interactive controls'!$I$1:$J$7,2,FALSE)</f>
        <v>Abertawe Bro Morgannwg</v>
      </c>
      <c r="F141" s="38" t="s">
        <v>106</v>
      </c>
      <c r="G141" s="38" t="str">
        <f t="shared" si="8"/>
        <v>Abertawe Bro MorgannwgCHD</v>
      </c>
      <c r="H141" s="38">
        <v>1481</v>
      </c>
      <c r="I141" s="39">
        <v>39.510191014832998</v>
      </c>
      <c r="J141" s="39">
        <v>24.904743963306299</v>
      </c>
      <c r="K141" s="39">
        <v>23.6057575129344</v>
      </c>
      <c r="L141" s="39">
        <v>26.254653835475398</v>
      </c>
      <c r="M141" s="39">
        <v>1.3499098721690199</v>
      </c>
      <c r="N141" s="39">
        <v>1.2989864503719699</v>
      </c>
      <c r="O141" s="39">
        <f>VLOOKUP(C141,'HB EASRs'!$A$6:$H$54,8,FALSE)</f>
        <v>27.173425346655499</v>
      </c>
      <c r="P141" s="39">
        <f>VLOOKUP(C141,'HB EASRs'!$A$6:$H$54,7,FALSE)</f>
        <v>41.888332795581903</v>
      </c>
      <c r="Q141" s="55">
        <f>VLOOKUP(C141,'HB EASRs'!$A$6:$H$54,6,FALSE)</f>
        <v>22330</v>
      </c>
    </row>
    <row r="142" spans="1:21" x14ac:dyDescent="0.2">
      <c r="A142" s="38" t="str">
        <f t="shared" si="6"/>
        <v>NeathCHD</v>
      </c>
      <c r="B142" s="38" t="s">
        <v>18</v>
      </c>
      <c r="C142" s="38" t="str">
        <f t="shared" si="7"/>
        <v>Abertawe Bro Morgannwg University Local Health Board                                                CHD</v>
      </c>
      <c r="D142" s="38" t="s">
        <v>97</v>
      </c>
      <c r="E142" s="38" t="str">
        <f>VLOOKUP(D142,'Interactive controls'!$I$1:$J$7,2,FALSE)</f>
        <v>Abertawe Bro Morgannwg</v>
      </c>
      <c r="F142" s="38" t="s">
        <v>106</v>
      </c>
      <c r="G142" s="38" t="str">
        <f t="shared" si="8"/>
        <v>Abertawe Bro MorgannwgCHD</v>
      </c>
      <c r="H142" s="38">
        <v>2420</v>
      </c>
      <c r="I142" s="39">
        <v>42.6439232409382</v>
      </c>
      <c r="J142" s="39">
        <v>25.968942105534701</v>
      </c>
      <c r="K142" s="39">
        <v>24.897981705986599</v>
      </c>
      <c r="L142" s="39">
        <v>27.072593601208698</v>
      </c>
      <c r="M142" s="39">
        <v>1.10365149567403</v>
      </c>
      <c r="N142" s="39">
        <v>1.07096039954813</v>
      </c>
      <c r="O142" s="39">
        <f>VLOOKUP(C142,'HB EASRs'!$A$6:$H$54,8,FALSE)</f>
        <v>27.173425346655499</v>
      </c>
      <c r="P142" s="39">
        <f>VLOOKUP(C142,'HB EASRs'!$A$6:$H$54,7,FALSE)</f>
        <v>41.888332795581903</v>
      </c>
      <c r="Q142" s="55">
        <f>VLOOKUP(C142,'HB EASRs'!$A$6:$H$54,6,FALSE)</f>
        <v>22330</v>
      </c>
    </row>
    <row r="143" spans="1:21" x14ac:dyDescent="0.2">
      <c r="A143" s="38" t="str">
        <f t="shared" si="6"/>
        <v>PenderiCHD</v>
      </c>
      <c r="B143" s="38" t="s">
        <v>19</v>
      </c>
      <c r="C143" s="38" t="str">
        <f t="shared" si="7"/>
        <v>Abertawe Bro Morgannwg University Local Health Board                                                CHD</v>
      </c>
      <c r="D143" s="38" t="s">
        <v>97</v>
      </c>
      <c r="E143" s="38" t="str">
        <f>VLOOKUP(D143,'Interactive controls'!$I$1:$J$7,2,FALSE)</f>
        <v>Abertawe Bro Morgannwg</v>
      </c>
      <c r="F143" s="38" t="s">
        <v>106</v>
      </c>
      <c r="G143" s="38" t="str">
        <f t="shared" si="8"/>
        <v>Abertawe Bro MorgannwgCHD</v>
      </c>
      <c r="H143" s="38">
        <v>1529</v>
      </c>
      <c r="I143" s="39">
        <v>40.482935740951604</v>
      </c>
      <c r="J143" s="39">
        <v>29.068397303384099</v>
      </c>
      <c r="K143" s="39">
        <v>27.572415930598499</v>
      </c>
      <c r="L143" s="39">
        <v>30.622077315987799</v>
      </c>
      <c r="M143" s="39">
        <v>1.55368001260371</v>
      </c>
      <c r="N143" s="39">
        <v>1.4959813727856699</v>
      </c>
      <c r="O143" s="39">
        <f>VLOOKUP(C143,'HB EASRs'!$A$6:$H$54,8,FALSE)</f>
        <v>27.173425346655499</v>
      </c>
      <c r="P143" s="39">
        <f>VLOOKUP(C143,'HB EASRs'!$A$6:$H$54,7,FALSE)</f>
        <v>41.888332795581903</v>
      </c>
      <c r="Q143" s="55">
        <f>VLOOKUP(C143,'HB EASRs'!$A$6:$H$54,6,FALSE)</f>
        <v>22330</v>
      </c>
    </row>
    <row r="144" spans="1:21" x14ac:dyDescent="0.2">
      <c r="A144" s="38" t="str">
        <f t="shared" si="6"/>
        <v>Upper ValleysCHD</v>
      </c>
      <c r="B144" s="38" t="s">
        <v>20</v>
      </c>
      <c r="C144" s="38" t="str">
        <f t="shared" si="7"/>
        <v>Abertawe Bro Morgannwg University Local Health Board                                                CHD</v>
      </c>
      <c r="D144" s="38" t="s">
        <v>97</v>
      </c>
      <c r="E144" s="38" t="str">
        <f>VLOOKUP(D144,'Interactive controls'!$I$1:$J$7,2,FALSE)</f>
        <v>Abertawe Bro Morgannwg</v>
      </c>
      <c r="F144" s="38" t="s">
        <v>106</v>
      </c>
      <c r="G144" s="38" t="str">
        <f t="shared" si="8"/>
        <v>Abertawe Bro MorgannwgCHD</v>
      </c>
      <c r="H144" s="38">
        <v>1443</v>
      </c>
      <c r="I144" s="39">
        <v>46.7050750906266</v>
      </c>
      <c r="J144" s="39">
        <v>27.944863092595099</v>
      </c>
      <c r="K144" s="39">
        <v>26.458394192639901</v>
      </c>
      <c r="L144" s="39">
        <v>29.4903840439687</v>
      </c>
      <c r="M144" s="39">
        <v>1.54552095137354</v>
      </c>
      <c r="N144" s="39">
        <v>1.48646889995523</v>
      </c>
      <c r="O144" s="39">
        <f>VLOOKUP(C144,'HB EASRs'!$A$6:$H$54,8,FALSE)</f>
        <v>27.173425346655499</v>
      </c>
      <c r="P144" s="39">
        <f>VLOOKUP(C144,'HB EASRs'!$A$6:$H$54,7,FALSE)</f>
        <v>41.888332795581903</v>
      </c>
      <c r="Q144" s="55">
        <f>VLOOKUP(C144,'HB EASRs'!$A$6:$H$54,6,FALSE)</f>
        <v>22330</v>
      </c>
    </row>
    <row r="145" spans="1:21" x14ac:dyDescent="0.2">
      <c r="A145" s="38" t="str">
        <f t="shared" si="6"/>
        <v>Blaenau Gwent EastCHD</v>
      </c>
      <c r="B145" s="38" t="s">
        <v>21</v>
      </c>
      <c r="C145" s="38" t="str">
        <f t="shared" si="7"/>
        <v>Aneurin Bevan Local Health Board                                                                    CHD</v>
      </c>
      <c r="D145" s="38" t="s">
        <v>99</v>
      </c>
      <c r="E145" s="38" t="str">
        <f>VLOOKUP(D145,'Interactive controls'!$I$1:$J$7,2,FALSE)</f>
        <v>Aneurin Bevan</v>
      </c>
      <c r="F145" s="38" t="s">
        <v>106</v>
      </c>
      <c r="G145" s="38" t="str">
        <f t="shared" si="8"/>
        <v>Aneurin BevanCHD</v>
      </c>
      <c r="H145" s="38">
        <v>1782</v>
      </c>
      <c r="I145" s="39">
        <v>46.072702828481297</v>
      </c>
      <c r="J145" s="39">
        <v>31.325483711813799</v>
      </c>
      <c r="K145" s="39">
        <v>29.838711393813799</v>
      </c>
      <c r="L145" s="39">
        <v>32.865290507816802</v>
      </c>
      <c r="M145" s="39">
        <v>1.53980679600296</v>
      </c>
      <c r="N145" s="39">
        <v>1.4867723180000401</v>
      </c>
      <c r="O145" s="39">
        <f>VLOOKUP(C145,'HB EASRs'!$A$6:$H$54,8,FALSE)</f>
        <v>27.595245140505799</v>
      </c>
      <c r="P145" s="39">
        <f>VLOOKUP(C145,'HB EASRs'!$A$6:$H$54,7,FALSE)</f>
        <v>40.881910406528696</v>
      </c>
      <c r="Q145" s="55">
        <f>VLOOKUP(C145,'HB EASRs'!$A$6:$H$54,6,FALSE)</f>
        <v>23204</v>
      </c>
      <c r="S145" s="38" t="str">
        <f>G145</f>
        <v>Aneurin BevanCHD</v>
      </c>
      <c r="T145" s="39">
        <f>MIN(I145:I156)</f>
        <v>34.430563684433601</v>
      </c>
      <c r="U145" s="39">
        <f>MAX(I145:I156)</f>
        <v>46.072702828481297</v>
      </c>
    </row>
    <row r="146" spans="1:21" x14ac:dyDescent="0.2">
      <c r="A146" s="38" t="str">
        <f t="shared" si="6"/>
        <v>Blaenau Gwent WestCHD</v>
      </c>
      <c r="B146" s="38" t="s">
        <v>22</v>
      </c>
      <c r="C146" s="38" t="str">
        <f t="shared" si="7"/>
        <v>Aneurin Bevan Local Health Board                                                                    CHD</v>
      </c>
      <c r="D146" s="38" t="s">
        <v>99</v>
      </c>
      <c r="E146" s="38" t="str">
        <f>VLOOKUP(D146,'Interactive controls'!$I$1:$J$7,2,FALSE)</f>
        <v>Aneurin Bevan</v>
      </c>
      <c r="F146" s="38" t="s">
        <v>106</v>
      </c>
      <c r="G146" s="38" t="str">
        <f t="shared" si="8"/>
        <v>Aneurin BevanCHD</v>
      </c>
      <c r="H146" s="38">
        <v>1599</v>
      </c>
      <c r="I146" s="39">
        <v>45.693547465279799</v>
      </c>
      <c r="J146" s="39">
        <v>30.758186094866499</v>
      </c>
      <c r="K146" s="39">
        <v>29.228818237392801</v>
      </c>
      <c r="L146" s="39">
        <v>32.345207760106497</v>
      </c>
      <c r="M146" s="39">
        <v>1.5870216652400899</v>
      </c>
      <c r="N146" s="39">
        <v>1.52936785747367</v>
      </c>
      <c r="O146" s="39">
        <f>VLOOKUP(C146,'HB EASRs'!$A$6:$H$54,8,FALSE)</f>
        <v>27.595245140505799</v>
      </c>
      <c r="P146" s="39">
        <f>VLOOKUP(C146,'HB EASRs'!$A$6:$H$54,7,FALSE)</f>
        <v>40.881910406528696</v>
      </c>
      <c r="Q146" s="55">
        <f>VLOOKUP(C146,'HB EASRs'!$A$6:$H$54,6,FALSE)</f>
        <v>23204</v>
      </c>
    </row>
    <row r="147" spans="1:21" x14ac:dyDescent="0.2">
      <c r="A147" s="38" t="str">
        <f t="shared" si="6"/>
        <v>Caerphilly EastCHD</v>
      </c>
      <c r="B147" s="38" t="s">
        <v>23</v>
      </c>
      <c r="C147" s="38" t="str">
        <f t="shared" si="7"/>
        <v>Aneurin Bevan Local Health Board                                                                    CHD</v>
      </c>
      <c r="D147" s="38" t="s">
        <v>99</v>
      </c>
      <c r="E147" s="38" t="str">
        <f>VLOOKUP(D147,'Interactive controls'!$I$1:$J$7,2,FALSE)</f>
        <v>Aneurin Bevan</v>
      </c>
      <c r="F147" s="38" t="s">
        <v>106</v>
      </c>
      <c r="G147" s="38" t="str">
        <f t="shared" si="8"/>
        <v>Aneurin BevanCHD</v>
      </c>
      <c r="H147" s="38">
        <v>1510</v>
      </c>
      <c r="I147" s="39">
        <v>38.5873453950731</v>
      </c>
      <c r="J147" s="39">
        <v>27.042730824077701</v>
      </c>
      <c r="K147" s="39">
        <v>25.660916866810901</v>
      </c>
      <c r="L147" s="39">
        <v>28.478181440520899</v>
      </c>
      <c r="M147" s="39">
        <v>1.43545061644317</v>
      </c>
      <c r="N147" s="39">
        <v>1.38181395726685</v>
      </c>
      <c r="O147" s="39">
        <f>VLOOKUP(C147,'HB EASRs'!$A$6:$H$54,8,FALSE)</f>
        <v>27.595245140505799</v>
      </c>
      <c r="P147" s="39">
        <f>VLOOKUP(C147,'HB EASRs'!$A$6:$H$54,7,FALSE)</f>
        <v>40.881910406528696</v>
      </c>
      <c r="Q147" s="55">
        <f>VLOOKUP(C147,'HB EASRs'!$A$6:$H$54,6,FALSE)</f>
        <v>23204</v>
      </c>
    </row>
    <row r="148" spans="1:21" x14ac:dyDescent="0.2">
      <c r="A148" s="38" t="str">
        <f t="shared" si="6"/>
        <v>Caerphilly NorthCHD</v>
      </c>
      <c r="B148" s="38" t="s">
        <v>24</v>
      </c>
      <c r="C148" s="38" t="str">
        <f t="shared" si="7"/>
        <v>Aneurin Bevan Local Health Board                                                                    CHD</v>
      </c>
      <c r="D148" s="38" t="s">
        <v>99</v>
      </c>
      <c r="E148" s="38" t="str">
        <f>VLOOKUP(D148,'Interactive controls'!$I$1:$J$7,2,FALSE)</f>
        <v>Aneurin Bevan</v>
      </c>
      <c r="F148" s="38" t="s">
        <v>106</v>
      </c>
      <c r="G148" s="38" t="str">
        <f t="shared" si="8"/>
        <v>Aneurin BevanCHD</v>
      </c>
      <c r="H148" s="38">
        <v>2956</v>
      </c>
      <c r="I148" s="39">
        <v>44.656615403208697</v>
      </c>
      <c r="J148" s="39">
        <v>31.574313036815202</v>
      </c>
      <c r="K148" s="39">
        <v>30.422074193757702</v>
      </c>
      <c r="L148" s="39">
        <v>32.758325097887003</v>
      </c>
      <c r="M148" s="39">
        <v>1.18401206107174</v>
      </c>
      <c r="N148" s="39">
        <v>1.1522388430575301</v>
      </c>
      <c r="O148" s="39">
        <f>VLOOKUP(C148,'HB EASRs'!$A$6:$H$54,8,FALSE)</f>
        <v>27.595245140505799</v>
      </c>
      <c r="P148" s="39">
        <f>VLOOKUP(C148,'HB EASRs'!$A$6:$H$54,7,FALSE)</f>
        <v>40.881910406528696</v>
      </c>
      <c r="Q148" s="55">
        <f>VLOOKUP(C148,'HB EASRs'!$A$6:$H$54,6,FALSE)</f>
        <v>23204</v>
      </c>
    </row>
    <row r="149" spans="1:21" x14ac:dyDescent="0.2">
      <c r="A149" s="38" t="str">
        <f t="shared" si="6"/>
        <v>Caerphilly SouthCHD</v>
      </c>
      <c r="B149" s="38" t="s">
        <v>25</v>
      </c>
      <c r="C149" s="38" t="str">
        <f t="shared" si="7"/>
        <v>Aneurin Bevan Local Health Board                                                                    CHD</v>
      </c>
      <c r="D149" s="38" t="s">
        <v>99</v>
      </c>
      <c r="E149" s="38" t="str">
        <f>VLOOKUP(D149,'Interactive controls'!$I$1:$J$7,2,FALSE)</f>
        <v>Aneurin Bevan</v>
      </c>
      <c r="F149" s="38" t="s">
        <v>106</v>
      </c>
      <c r="G149" s="38" t="str">
        <f t="shared" si="8"/>
        <v>Aneurin BevanCHD</v>
      </c>
      <c r="H149" s="38">
        <v>2251</v>
      </c>
      <c r="I149" s="39">
        <v>39.994314446635798</v>
      </c>
      <c r="J149" s="39">
        <v>29.103720557542601</v>
      </c>
      <c r="K149" s="39">
        <v>27.892964424558699</v>
      </c>
      <c r="L149" s="39">
        <v>30.3528210083232</v>
      </c>
      <c r="M149" s="39">
        <v>1.2491004507805299</v>
      </c>
      <c r="N149" s="39">
        <v>1.21075613298393</v>
      </c>
      <c r="O149" s="39">
        <f>VLOOKUP(C149,'HB EASRs'!$A$6:$H$54,8,FALSE)</f>
        <v>27.595245140505799</v>
      </c>
      <c r="P149" s="39">
        <f>VLOOKUP(C149,'HB EASRs'!$A$6:$H$54,7,FALSE)</f>
        <v>40.881910406528696</v>
      </c>
      <c r="Q149" s="55">
        <f>VLOOKUP(C149,'HB EASRs'!$A$6:$H$54,6,FALSE)</f>
        <v>23204</v>
      </c>
    </row>
    <row r="150" spans="1:21" x14ac:dyDescent="0.2">
      <c r="A150" s="38" t="str">
        <f t="shared" si="6"/>
        <v>Monmouthshire NorthCHD</v>
      </c>
      <c r="B150" s="38" t="s">
        <v>26</v>
      </c>
      <c r="C150" s="38" t="str">
        <f t="shared" si="7"/>
        <v>Aneurin Bevan Local Health Board                                                                    CHD</v>
      </c>
      <c r="D150" s="38" t="s">
        <v>99</v>
      </c>
      <c r="E150" s="38" t="str">
        <f>VLOOKUP(D150,'Interactive controls'!$I$1:$J$7,2,FALSE)</f>
        <v>Aneurin Bevan</v>
      </c>
      <c r="F150" s="38" t="s">
        <v>106</v>
      </c>
      <c r="G150" s="38" t="str">
        <f t="shared" si="8"/>
        <v>Aneurin BevanCHD</v>
      </c>
      <c r="H150" s="38">
        <v>2044</v>
      </c>
      <c r="I150" s="39">
        <v>40.975062144174501</v>
      </c>
      <c r="J150" s="39">
        <v>21.3423720258176</v>
      </c>
      <c r="K150" s="39">
        <v>20.377224652993601</v>
      </c>
      <c r="L150" s="39">
        <v>22.3396233375828</v>
      </c>
      <c r="M150" s="39">
        <v>0.99725131176520099</v>
      </c>
      <c r="N150" s="39">
        <v>0.96514737282396001</v>
      </c>
      <c r="O150" s="39">
        <f>VLOOKUP(C150,'HB EASRs'!$A$6:$H$54,8,FALSE)</f>
        <v>27.595245140505799</v>
      </c>
      <c r="P150" s="39">
        <f>VLOOKUP(C150,'HB EASRs'!$A$6:$H$54,7,FALSE)</f>
        <v>40.881910406528696</v>
      </c>
      <c r="Q150" s="55">
        <f>VLOOKUP(C150,'HB EASRs'!$A$6:$H$54,6,FALSE)</f>
        <v>23204</v>
      </c>
    </row>
    <row r="151" spans="1:21" x14ac:dyDescent="0.2">
      <c r="A151" s="38" t="str">
        <f t="shared" si="6"/>
        <v>Monmouthshire SouthCHD</v>
      </c>
      <c r="B151" s="38" t="s">
        <v>27</v>
      </c>
      <c r="C151" s="38" t="str">
        <f t="shared" si="7"/>
        <v>Aneurin Bevan Local Health Board                                                                    CHD</v>
      </c>
      <c r="D151" s="38" t="s">
        <v>99</v>
      </c>
      <c r="E151" s="38" t="str">
        <f>VLOOKUP(D151,'Interactive controls'!$I$1:$J$7,2,FALSE)</f>
        <v>Aneurin Bevan</v>
      </c>
      <c r="F151" s="38" t="s">
        <v>106</v>
      </c>
      <c r="G151" s="38" t="str">
        <f t="shared" si="8"/>
        <v>Aneurin BevanCHD</v>
      </c>
      <c r="H151" s="38">
        <v>1414</v>
      </c>
      <c r="I151" s="39">
        <v>37.085606378514498</v>
      </c>
      <c r="J151" s="39">
        <v>22.2547554697408</v>
      </c>
      <c r="K151" s="39">
        <v>21.070294242483602</v>
      </c>
      <c r="L151" s="39">
        <v>23.486761685448801</v>
      </c>
      <c r="M151" s="39">
        <v>1.23200621570806</v>
      </c>
      <c r="N151" s="39">
        <v>1.18446122725717</v>
      </c>
      <c r="O151" s="39">
        <f>VLOOKUP(C151,'HB EASRs'!$A$6:$H$54,8,FALSE)</f>
        <v>27.595245140505799</v>
      </c>
      <c r="P151" s="39">
        <f>VLOOKUP(C151,'HB EASRs'!$A$6:$H$54,7,FALSE)</f>
        <v>40.881910406528696</v>
      </c>
      <c r="Q151" s="55">
        <f>VLOOKUP(C151,'HB EASRs'!$A$6:$H$54,6,FALSE)</f>
        <v>23204</v>
      </c>
    </row>
    <row r="152" spans="1:21" x14ac:dyDescent="0.2">
      <c r="A152" s="38" t="str">
        <f t="shared" si="6"/>
        <v>Newport CentralCHD</v>
      </c>
      <c r="B152" s="38" t="s">
        <v>28</v>
      </c>
      <c r="C152" s="38" t="str">
        <f t="shared" si="7"/>
        <v>Aneurin Bevan Local Health Board                                                                    CHD</v>
      </c>
      <c r="D152" s="38" t="s">
        <v>99</v>
      </c>
      <c r="E152" s="38" t="str">
        <f>VLOOKUP(D152,'Interactive controls'!$I$1:$J$7,2,FALSE)</f>
        <v>Aneurin Bevan</v>
      </c>
      <c r="F152" s="38" t="s">
        <v>106</v>
      </c>
      <c r="G152" s="38" t="str">
        <f t="shared" si="8"/>
        <v>Aneurin BevanCHD</v>
      </c>
      <c r="H152" s="38">
        <v>1706</v>
      </c>
      <c r="I152" s="39">
        <v>34.430563684433601</v>
      </c>
      <c r="J152" s="39">
        <v>24.0859928629596</v>
      </c>
      <c r="K152" s="39">
        <v>22.917639596479098</v>
      </c>
      <c r="L152" s="39">
        <v>25.296958858638401</v>
      </c>
      <c r="M152" s="39">
        <v>1.2109659956788099</v>
      </c>
      <c r="N152" s="39">
        <v>1.1683532664805301</v>
      </c>
      <c r="O152" s="39">
        <f>VLOOKUP(C152,'HB EASRs'!$A$6:$H$54,8,FALSE)</f>
        <v>27.595245140505799</v>
      </c>
      <c r="P152" s="39">
        <f>VLOOKUP(C152,'HB EASRs'!$A$6:$H$54,7,FALSE)</f>
        <v>40.881910406528696</v>
      </c>
      <c r="Q152" s="55">
        <f>VLOOKUP(C152,'HB EASRs'!$A$6:$H$54,6,FALSE)</f>
        <v>23204</v>
      </c>
    </row>
    <row r="153" spans="1:21" x14ac:dyDescent="0.2">
      <c r="A153" s="38" t="str">
        <f t="shared" si="6"/>
        <v>Newport EastCHD</v>
      </c>
      <c r="B153" s="38" t="s">
        <v>29</v>
      </c>
      <c r="C153" s="38" t="str">
        <f t="shared" si="7"/>
        <v>Aneurin Bevan Local Health Board                                                                    CHD</v>
      </c>
      <c r="D153" s="38" t="s">
        <v>99</v>
      </c>
      <c r="E153" s="38" t="str">
        <f>VLOOKUP(D153,'Interactive controls'!$I$1:$J$7,2,FALSE)</f>
        <v>Aneurin Bevan</v>
      </c>
      <c r="F153" s="38" t="s">
        <v>106</v>
      </c>
      <c r="G153" s="38" t="str">
        <f t="shared" si="8"/>
        <v>Aneurin BevanCHD</v>
      </c>
      <c r="H153" s="38">
        <v>1918</v>
      </c>
      <c r="I153" s="39">
        <v>40.0794065405914</v>
      </c>
      <c r="J153" s="39">
        <v>29.751451795393901</v>
      </c>
      <c r="K153" s="39">
        <v>28.379505930860301</v>
      </c>
      <c r="L153" s="39">
        <v>31.170535961146399</v>
      </c>
      <c r="M153" s="39">
        <v>1.41908416575248</v>
      </c>
      <c r="N153" s="39">
        <v>1.37194586453362</v>
      </c>
      <c r="O153" s="39">
        <f>VLOOKUP(C153,'HB EASRs'!$A$6:$H$54,8,FALSE)</f>
        <v>27.595245140505799</v>
      </c>
      <c r="P153" s="39">
        <f>VLOOKUP(C153,'HB EASRs'!$A$6:$H$54,7,FALSE)</f>
        <v>40.881910406528696</v>
      </c>
      <c r="Q153" s="55">
        <f>VLOOKUP(C153,'HB EASRs'!$A$6:$H$54,6,FALSE)</f>
        <v>23204</v>
      </c>
    </row>
    <row r="154" spans="1:21" x14ac:dyDescent="0.2">
      <c r="A154" s="38" t="str">
        <f t="shared" si="6"/>
        <v>Newport WestCHD</v>
      </c>
      <c r="B154" s="38" t="s">
        <v>30</v>
      </c>
      <c r="C154" s="38" t="str">
        <f t="shared" si="7"/>
        <v>Aneurin Bevan Local Health Board                                                                    CHD</v>
      </c>
      <c r="D154" s="38" t="s">
        <v>99</v>
      </c>
      <c r="E154" s="38" t="str">
        <f>VLOOKUP(D154,'Interactive controls'!$I$1:$J$7,2,FALSE)</f>
        <v>Aneurin Bevan</v>
      </c>
      <c r="F154" s="38" t="s">
        <v>106</v>
      </c>
      <c r="G154" s="38" t="str">
        <f t="shared" si="8"/>
        <v>Aneurin BevanCHD</v>
      </c>
      <c r="H154" s="38">
        <v>1984</v>
      </c>
      <c r="I154" s="39">
        <v>38.105481504244601</v>
      </c>
      <c r="J154" s="39">
        <v>27.971965582349199</v>
      </c>
      <c r="K154" s="39">
        <v>26.7024028564073</v>
      </c>
      <c r="L154" s="39">
        <v>29.284403628560401</v>
      </c>
      <c r="M154" s="39">
        <v>1.31243804621117</v>
      </c>
      <c r="N154" s="39">
        <v>1.2695627259419999</v>
      </c>
      <c r="O154" s="39">
        <f>VLOOKUP(C154,'HB EASRs'!$A$6:$H$54,8,FALSE)</f>
        <v>27.595245140505799</v>
      </c>
      <c r="P154" s="39">
        <f>VLOOKUP(C154,'HB EASRs'!$A$6:$H$54,7,FALSE)</f>
        <v>40.881910406528696</v>
      </c>
      <c r="Q154" s="55">
        <f>VLOOKUP(C154,'HB EASRs'!$A$6:$H$54,6,FALSE)</f>
        <v>23204</v>
      </c>
    </row>
    <row r="155" spans="1:21" x14ac:dyDescent="0.2">
      <c r="A155" s="38" t="str">
        <f t="shared" si="6"/>
        <v>Torfaen NorthCHD</v>
      </c>
      <c r="B155" s="38" t="s">
        <v>31</v>
      </c>
      <c r="C155" s="38" t="str">
        <f t="shared" si="7"/>
        <v>Aneurin Bevan Local Health Board                                                                    CHD</v>
      </c>
      <c r="D155" s="38" t="s">
        <v>99</v>
      </c>
      <c r="E155" s="38" t="str">
        <f>VLOOKUP(D155,'Interactive controls'!$I$1:$J$7,2,FALSE)</f>
        <v>Aneurin Bevan</v>
      </c>
      <c r="F155" s="38" t="s">
        <v>106</v>
      </c>
      <c r="G155" s="38" t="str">
        <f t="shared" si="8"/>
        <v>Aneurin BevanCHD</v>
      </c>
      <c r="H155" s="38">
        <v>2231</v>
      </c>
      <c r="I155" s="39">
        <v>45.488836782546599</v>
      </c>
      <c r="J155" s="39">
        <v>29.374358164485901</v>
      </c>
      <c r="K155" s="39">
        <v>28.1157162116824</v>
      </c>
      <c r="L155" s="39">
        <v>30.673042348007201</v>
      </c>
      <c r="M155" s="39">
        <v>1.2986841835212599</v>
      </c>
      <c r="N155" s="39">
        <v>1.2586419528035</v>
      </c>
      <c r="O155" s="39">
        <f>VLOOKUP(C155,'HB EASRs'!$A$6:$H$54,8,FALSE)</f>
        <v>27.595245140505799</v>
      </c>
      <c r="P155" s="39">
        <f>VLOOKUP(C155,'HB EASRs'!$A$6:$H$54,7,FALSE)</f>
        <v>40.881910406528696</v>
      </c>
      <c r="Q155" s="55">
        <f>VLOOKUP(C155,'HB EASRs'!$A$6:$H$54,6,FALSE)</f>
        <v>23204</v>
      </c>
    </row>
    <row r="156" spans="1:21" x14ac:dyDescent="0.2">
      <c r="A156" s="38" t="str">
        <f t="shared" si="6"/>
        <v>Torfaen SouthCHD</v>
      </c>
      <c r="B156" s="38" t="s">
        <v>32</v>
      </c>
      <c r="C156" s="38" t="str">
        <f t="shared" si="7"/>
        <v>Aneurin Bevan Local Health Board                                                                    CHD</v>
      </c>
      <c r="D156" s="38" t="s">
        <v>99</v>
      </c>
      <c r="E156" s="38" t="str">
        <f>VLOOKUP(D156,'Interactive controls'!$I$1:$J$7,2,FALSE)</f>
        <v>Aneurin Bevan</v>
      </c>
      <c r="F156" s="38" t="s">
        <v>106</v>
      </c>
      <c r="G156" s="38" t="str">
        <f t="shared" si="8"/>
        <v>Aneurin BevanCHD</v>
      </c>
      <c r="H156" s="38">
        <v>1809</v>
      </c>
      <c r="I156" s="39">
        <v>39.516798462143399</v>
      </c>
      <c r="J156" s="39">
        <v>27.054287544191801</v>
      </c>
      <c r="K156" s="39">
        <v>25.7772499824062</v>
      </c>
      <c r="L156" s="39">
        <v>28.376530316099501</v>
      </c>
      <c r="M156" s="39">
        <v>1.3222427719076999</v>
      </c>
      <c r="N156" s="39">
        <v>1.27703756178563</v>
      </c>
      <c r="O156" s="39">
        <f>VLOOKUP(C156,'HB EASRs'!$A$6:$H$54,8,FALSE)</f>
        <v>27.595245140505799</v>
      </c>
      <c r="P156" s="39">
        <f>VLOOKUP(C156,'HB EASRs'!$A$6:$H$54,7,FALSE)</f>
        <v>40.881910406528696</v>
      </c>
      <c r="Q156" s="55">
        <f>VLOOKUP(C156,'HB EASRs'!$A$6:$H$54,6,FALSE)</f>
        <v>23204</v>
      </c>
    </row>
    <row r="157" spans="1:21" x14ac:dyDescent="0.2">
      <c r="A157" s="38" t="str">
        <f t="shared" si="6"/>
        <v>AngleseyCHD</v>
      </c>
      <c r="B157" s="38" t="s">
        <v>33</v>
      </c>
      <c r="C157" s="38" t="str">
        <f t="shared" si="7"/>
        <v>Betsi Cadwaladr University Local Health Board                                                       CHD</v>
      </c>
      <c r="D157" s="38" t="s">
        <v>100</v>
      </c>
      <c r="E157" s="38" t="str">
        <f>VLOOKUP(D157,'Interactive controls'!$I$1:$J$7,2,FALSE)</f>
        <v>Betsi Cadwaladr</v>
      </c>
      <c r="F157" s="38" t="s">
        <v>106</v>
      </c>
      <c r="G157" s="38" t="str">
        <f t="shared" si="8"/>
        <v>Betsi CadwaladrCHD</v>
      </c>
      <c r="H157" s="38">
        <v>3053</v>
      </c>
      <c r="I157" s="39">
        <v>45.569884769239998</v>
      </c>
      <c r="J157" s="39">
        <v>24.590725886245298</v>
      </c>
      <c r="K157" s="39">
        <v>23.681717374550001</v>
      </c>
      <c r="L157" s="39">
        <v>25.524393088588099</v>
      </c>
      <c r="M157" s="39">
        <v>0.93366720234286005</v>
      </c>
      <c r="N157" s="39">
        <v>0.90900851169528696</v>
      </c>
      <c r="O157" s="39">
        <f>VLOOKUP(C157,'HB EASRs'!$A$6:$H$54,8,FALSE)</f>
        <v>25.399931279215899</v>
      </c>
      <c r="P157" s="39">
        <f>VLOOKUP(C157,'HB EASRs'!$A$6:$H$54,7,FALSE)</f>
        <v>42.101669561177097</v>
      </c>
      <c r="Q157" s="55">
        <f>VLOOKUP(C157,'HB EASRs'!$A$6:$H$54,6,FALSE)</f>
        <v>29721</v>
      </c>
      <c r="S157" s="38" t="str">
        <f>G157</f>
        <v>Betsi CadwaladrCHD</v>
      </c>
      <c r="T157" s="39">
        <f>MIN(I157:I170)</f>
        <v>30.198139680640399</v>
      </c>
      <c r="U157" s="39">
        <f>MAX(I157:I170)</f>
        <v>53.128751109023497</v>
      </c>
    </row>
    <row r="158" spans="1:21" x14ac:dyDescent="0.2">
      <c r="A158" s="38" t="str">
        <f t="shared" si="6"/>
        <v>ArfonCHD</v>
      </c>
      <c r="B158" s="38" t="s">
        <v>34</v>
      </c>
      <c r="C158" s="38" t="str">
        <f t="shared" si="7"/>
        <v>Betsi Cadwaladr University Local Health Board                                                       CHD</v>
      </c>
      <c r="D158" s="38" t="s">
        <v>100</v>
      </c>
      <c r="E158" s="38" t="str">
        <f>VLOOKUP(D158,'Interactive controls'!$I$1:$J$7,2,FALSE)</f>
        <v>Betsi Cadwaladr</v>
      </c>
      <c r="F158" s="38" t="s">
        <v>106</v>
      </c>
      <c r="G158" s="38" t="str">
        <f t="shared" si="8"/>
        <v>Betsi CadwaladrCHD</v>
      </c>
      <c r="H158" s="38">
        <v>2120</v>
      </c>
      <c r="I158" s="39">
        <v>30.198139680640399</v>
      </c>
      <c r="J158" s="39">
        <v>22.4846970155279</v>
      </c>
      <c r="K158" s="39">
        <v>21.503834620041701</v>
      </c>
      <c r="L158" s="39">
        <v>23.497585358003999</v>
      </c>
      <c r="M158" s="39">
        <v>1.0128883424761499</v>
      </c>
      <c r="N158" s="39">
        <v>0.98086239548618104</v>
      </c>
      <c r="O158" s="39">
        <f>VLOOKUP(C158,'HB EASRs'!$A$6:$H$54,8,FALSE)</f>
        <v>25.399931279215899</v>
      </c>
      <c r="P158" s="39">
        <f>VLOOKUP(C158,'HB EASRs'!$A$6:$H$54,7,FALSE)</f>
        <v>42.101669561177097</v>
      </c>
      <c r="Q158" s="55">
        <f>VLOOKUP(C158,'HB EASRs'!$A$6:$H$54,6,FALSE)</f>
        <v>29721</v>
      </c>
    </row>
    <row r="159" spans="1:21" x14ac:dyDescent="0.2">
      <c r="A159" s="38" t="str">
        <f t="shared" si="6"/>
        <v>Central &amp; South DenbighshireCHD</v>
      </c>
      <c r="B159" s="38" t="s">
        <v>35</v>
      </c>
      <c r="C159" s="38" t="str">
        <f t="shared" si="7"/>
        <v>Betsi Cadwaladr University Local Health Board                                                       CHD</v>
      </c>
      <c r="D159" s="38" t="s">
        <v>100</v>
      </c>
      <c r="E159" s="38" t="str">
        <f>VLOOKUP(D159,'Interactive controls'!$I$1:$J$7,2,FALSE)</f>
        <v>Betsi Cadwaladr</v>
      </c>
      <c r="F159" s="38" t="s">
        <v>106</v>
      </c>
      <c r="G159" s="38" t="str">
        <f t="shared" si="8"/>
        <v>Betsi CadwaladrCHD</v>
      </c>
      <c r="H159" s="38">
        <v>1856</v>
      </c>
      <c r="I159" s="39">
        <v>43.492524722313398</v>
      </c>
      <c r="J159" s="39">
        <v>24.6135689266108</v>
      </c>
      <c r="K159" s="39">
        <v>23.460988916703599</v>
      </c>
      <c r="L159" s="39">
        <v>25.806418679768399</v>
      </c>
      <c r="M159" s="39">
        <v>1.1928497531576101</v>
      </c>
      <c r="N159" s="39">
        <v>1.1525800099072701</v>
      </c>
      <c r="O159" s="39">
        <f>VLOOKUP(C159,'HB EASRs'!$A$6:$H$54,8,FALSE)</f>
        <v>25.399931279215899</v>
      </c>
      <c r="P159" s="39">
        <f>VLOOKUP(C159,'HB EASRs'!$A$6:$H$54,7,FALSE)</f>
        <v>42.101669561177097</v>
      </c>
      <c r="Q159" s="55">
        <f>VLOOKUP(C159,'HB EASRs'!$A$6:$H$54,6,FALSE)</f>
        <v>29721</v>
      </c>
    </row>
    <row r="160" spans="1:21" x14ac:dyDescent="0.2">
      <c r="A160" s="38" t="str">
        <f t="shared" si="6"/>
        <v>Conwy EastCHD</v>
      </c>
      <c r="B160" s="38" t="s">
        <v>36</v>
      </c>
      <c r="C160" s="38" t="str">
        <f t="shared" si="7"/>
        <v>Betsi Cadwaladr University Local Health Board                                                       CHD</v>
      </c>
      <c r="D160" s="38" t="s">
        <v>100</v>
      </c>
      <c r="E160" s="38" t="str">
        <f>VLOOKUP(D160,'Interactive controls'!$I$1:$J$7,2,FALSE)</f>
        <v>Betsi Cadwaladr</v>
      </c>
      <c r="F160" s="38" t="s">
        <v>106</v>
      </c>
      <c r="G160" s="38" t="str">
        <f t="shared" si="8"/>
        <v>Betsi CadwaladrCHD</v>
      </c>
      <c r="H160" s="38">
        <v>2515</v>
      </c>
      <c r="I160" s="39">
        <v>49.667239370420802</v>
      </c>
      <c r="J160" s="39">
        <v>25.521035922483499</v>
      </c>
      <c r="K160" s="39">
        <v>24.448971448069699</v>
      </c>
      <c r="L160" s="39">
        <v>26.625190924720499</v>
      </c>
      <c r="M160" s="39">
        <v>1.1041550022369899</v>
      </c>
      <c r="N160" s="39">
        <v>1.0720644744137999</v>
      </c>
      <c r="O160" s="39">
        <f>VLOOKUP(C160,'HB EASRs'!$A$6:$H$54,8,FALSE)</f>
        <v>25.399931279215899</v>
      </c>
      <c r="P160" s="39">
        <f>VLOOKUP(C160,'HB EASRs'!$A$6:$H$54,7,FALSE)</f>
        <v>42.101669561177097</v>
      </c>
      <c r="Q160" s="55">
        <f>VLOOKUP(C160,'HB EASRs'!$A$6:$H$54,6,FALSE)</f>
        <v>29721</v>
      </c>
    </row>
    <row r="161" spans="1:21" x14ac:dyDescent="0.2">
      <c r="A161" s="38" t="str">
        <f t="shared" si="6"/>
        <v>Conwy WestCHD</v>
      </c>
      <c r="B161" s="38" t="s">
        <v>37</v>
      </c>
      <c r="C161" s="38" t="str">
        <f t="shared" si="7"/>
        <v>Betsi Cadwaladr University Local Health Board                                                       CHD</v>
      </c>
      <c r="D161" s="38" t="s">
        <v>100</v>
      </c>
      <c r="E161" s="38" t="str">
        <f>VLOOKUP(D161,'Interactive controls'!$I$1:$J$7,2,FALSE)</f>
        <v>Betsi Cadwaladr</v>
      </c>
      <c r="F161" s="38" t="s">
        <v>106</v>
      </c>
      <c r="G161" s="38" t="str">
        <f t="shared" si="8"/>
        <v>Betsi CadwaladrCHD</v>
      </c>
      <c r="H161" s="38">
        <v>2909</v>
      </c>
      <c r="I161" s="39">
        <v>45.6664730537982</v>
      </c>
      <c r="J161" s="39">
        <v>23.184781718339899</v>
      </c>
      <c r="K161" s="39">
        <v>22.282323559971701</v>
      </c>
      <c r="L161" s="39">
        <v>24.1123286310651</v>
      </c>
      <c r="M161" s="39">
        <v>0.92754691272522305</v>
      </c>
      <c r="N161" s="39">
        <v>0.90245815836818699</v>
      </c>
      <c r="O161" s="39">
        <f>VLOOKUP(C161,'HB EASRs'!$A$6:$H$54,8,FALSE)</f>
        <v>25.399931279215899</v>
      </c>
      <c r="P161" s="39">
        <f>VLOOKUP(C161,'HB EASRs'!$A$6:$H$54,7,FALSE)</f>
        <v>42.101669561177097</v>
      </c>
      <c r="Q161" s="55">
        <f>VLOOKUP(C161,'HB EASRs'!$A$6:$H$54,6,FALSE)</f>
        <v>29721</v>
      </c>
    </row>
    <row r="162" spans="1:21" x14ac:dyDescent="0.2">
      <c r="A162" s="38" t="str">
        <f t="shared" si="6"/>
        <v>Deeside, Hawarden &amp; SaltneyCHD</v>
      </c>
      <c r="B162" s="38" t="s">
        <v>38</v>
      </c>
      <c r="C162" s="38" t="str">
        <f t="shared" si="7"/>
        <v>Betsi Cadwaladr University Local Health Board                                                       CHD</v>
      </c>
      <c r="D162" s="38" t="s">
        <v>100</v>
      </c>
      <c r="E162" s="38" t="str">
        <f>VLOOKUP(D162,'Interactive controls'!$I$1:$J$7,2,FALSE)</f>
        <v>Betsi Cadwaladr</v>
      </c>
      <c r="F162" s="38" t="s">
        <v>106</v>
      </c>
      <c r="G162" s="38" t="str">
        <f t="shared" si="8"/>
        <v>Betsi CadwaladrCHD</v>
      </c>
      <c r="H162" s="38">
        <v>2362</v>
      </c>
      <c r="I162" s="39">
        <v>38.208317831087498</v>
      </c>
      <c r="J162" s="39">
        <v>27.2205800174453</v>
      </c>
      <c r="K162" s="39">
        <v>26.108751193174299</v>
      </c>
      <c r="L162" s="39">
        <v>28.366768637182201</v>
      </c>
      <c r="M162" s="39">
        <v>1.1461886197369</v>
      </c>
      <c r="N162" s="39">
        <v>1.1118288242709999</v>
      </c>
      <c r="O162" s="39">
        <f>VLOOKUP(C162,'HB EASRs'!$A$6:$H$54,8,FALSE)</f>
        <v>25.399931279215899</v>
      </c>
      <c r="P162" s="39">
        <f>VLOOKUP(C162,'HB EASRs'!$A$6:$H$54,7,FALSE)</f>
        <v>42.101669561177097</v>
      </c>
      <c r="Q162" s="55">
        <f>VLOOKUP(C162,'HB EASRs'!$A$6:$H$54,6,FALSE)</f>
        <v>29721</v>
      </c>
    </row>
    <row r="163" spans="1:21" x14ac:dyDescent="0.2">
      <c r="A163" s="38" t="str">
        <f t="shared" si="6"/>
        <v>DwyforCHD</v>
      </c>
      <c r="B163" s="38" t="s">
        <v>39</v>
      </c>
      <c r="C163" s="38" t="str">
        <f t="shared" si="7"/>
        <v>Betsi Cadwaladr University Local Health Board                                                       CHD</v>
      </c>
      <c r="D163" s="38" t="s">
        <v>100</v>
      </c>
      <c r="E163" s="38" t="str">
        <f>VLOOKUP(D163,'Interactive controls'!$I$1:$J$7,2,FALSE)</f>
        <v>Betsi Cadwaladr</v>
      </c>
      <c r="F163" s="38" t="s">
        <v>106</v>
      </c>
      <c r="G163" s="38" t="str">
        <f t="shared" si="8"/>
        <v>Betsi CadwaladrCHD</v>
      </c>
      <c r="H163" s="38">
        <v>957</v>
      </c>
      <c r="I163" s="39">
        <v>40.436050196476103</v>
      </c>
      <c r="J163" s="39">
        <v>20.154391218753901</v>
      </c>
      <c r="K163" s="39">
        <v>18.780841782362199</v>
      </c>
      <c r="L163" s="39">
        <v>21.595277470495901</v>
      </c>
      <c r="M163" s="39">
        <v>1.4408862517419601</v>
      </c>
      <c r="N163" s="39">
        <v>1.37354943639169</v>
      </c>
      <c r="O163" s="39">
        <f>VLOOKUP(C163,'HB EASRs'!$A$6:$H$54,8,FALSE)</f>
        <v>25.399931279215899</v>
      </c>
      <c r="P163" s="39">
        <f>VLOOKUP(C163,'HB EASRs'!$A$6:$H$54,7,FALSE)</f>
        <v>42.101669561177097</v>
      </c>
      <c r="Q163" s="55">
        <f>VLOOKUP(C163,'HB EASRs'!$A$6:$H$54,6,FALSE)</f>
        <v>29721</v>
      </c>
    </row>
    <row r="164" spans="1:21" x14ac:dyDescent="0.2">
      <c r="A164" s="38" t="str">
        <f t="shared" si="6"/>
        <v>Holywell &amp; FlintCHD</v>
      </c>
      <c r="B164" s="38" t="s">
        <v>40</v>
      </c>
      <c r="C164" s="38" t="str">
        <f t="shared" si="7"/>
        <v>Betsi Cadwaladr University Local Health Board                                                       CHD</v>
      </c>
      <c r="D164" s="38" t="s">
        <v>100</v>
      </c>
      <c r="E164" s="38" t="str">
        <f>VLOOKUP(D164,'Interactive controls'!$I$1:$J$7,2,FALSE)</f>
        <v>Betsi Cadwaladr</v>
      </c>
      <c r="F164" s="38" t="s">
        <v>106</v>
      </c>
      <c r="G164" s="38" t="str">
        <f t="shared" si="8"/>
        <v>Betsi CadwaladrCHD</v>
      </c>
      <c r="H164" s="38">
        <v>1570</v>
      </c>
      <c r="I164" s="39">
        <v>39.344426623897398</v>
      </c>
      <c r="J164" s="39">
        <v>26.5955580285496</v>
      </c>
      <c r="K164" s="39">
        <v>25.261665506692399</v>
      </c>
      <c r="L164" s="39">
        <v>27.980207285029401</v>
      </c>
      <c r="M164" s="39">
        <v>1.3846492564797901</v>
      </c>
      <c r="N164" s="39">
        <v>1.33389252185722</v>
      </c>
      <c r="O164" s="39">
        <f>VLOOKUP(C164,'HB EASRs'!$A$6:$H$54,8,FALSE)</f>
        <v>25.399931279215899</v>
      </c>
      <c r="P164" s="39">
        <f>VLOOKUP(C164,'HB EASRs'!$A$6:$H$54,7,FALSE)</f>
        <v>42.101669561177097</v>
      </c>
      <c r="Q164" s="55">
        <f>VLOOKUP(C164,'HB EASRs'!$A$6:$H$54,6,FALSE)</f>
        <v>29721</v>
      </c>
    </row>
    <row r="165" spans="1:21" x14ac:dyDescent="0.2">
      <c r="A165" s="38" t="str">
        <f t="shared" si="6"/>
        <v>MeirionnyddCHD</v>
      </c>
      <c r="B165" s="38" t="s">
        <v>41</v>
      </c>
      <c r="C165" s="38" t="str">
        <f t="shared" si="7"/>
        <v>Betsi Cadwaladr University Local Health Board                                                       CHD</v>
      </c>
      <c r="D165" s="38" t="s">
        <v>100</v>
      </c>
      <c r="E165" s="38" t="str">
        <f>VLOOKUP(D165,'Interactive controls'!$I$1:$J$7,2,FALSE)</f>
        <v>Betsi Cadwaladr</v>
      </c>
      <c r="F165" s="38" t="s">
        <v>106</v>
      </c>
      <c r="G165" s="38" t="str">
        <f t="shared" si="8"/>
        <v>Betsi CadwaladrCHD</v>
      </c>
      <c r="H165" s="38">
        <v>1575</v>
      </c>
      <c r="I165" s="39">
        <v>48.7238979118329</v>
      </c>
      <c r="J165" s="39">
        <v>23.243098677637501</v>
      </c>
      <c r="K165" s="39">
        <v>22.022108520209201</v>
      </c>
      <c r="L165" s="39">
        <v>24.5104741146524</v>
      </c>
      <c r="M165" s="39">
        <v>1.26737543701489</v>
      </c>
      <c r="N165" s="39">
        <v>1.2209901574283</v>
      </c>
      <c r="O165" s="39">
        <f>VLOOKUP(C165,'HB EASRs'!$A$6:$H$54,8,FALSE)</f>
        <v>25.399931279215899</v>
      </c>
      <c r="P165" s="39">
        <f>VLOOKUP(C165,'HB EASRs'!$A$6:$H$54,7,FALSE)</f>
        <v>42.101669561177097</v>
      </c>
      <c r="Q165" s="55">
        <f>VLOOKUP(C165,'HB EASRs'!$A$6:$H$54,6,FALSE)</f>
        <v>29721</v>
      </c>
    </row>
    <row r="166" spans="1:21" x14ac:dyDescent="0.2">
      <c r="A166" s="38" t="str">
        <f t="shared" si="6"/>
        <v>Mold, Buckley &amp; CaergwleCHD</v>
      </c>
      <c r="B166" s="38" t="s">
        <v>42</v>
      </c>
      <c r="C166" s="38" t="str">
        <f t="shared" si="7"/>
        <v>Betsi Cadwaladr University Local Health Board                                                       CHD</v>
      </c>
      <c r="D166" s="38" t="s">
        <v>100</v>
      </c>
      <c r="E166" s="38" t="str">
        <f>VLOOKUP(D166,'Interactive controls'!$I$1:$J$7,2,FALSE)</f>
        <v>Betsi Cadwaladr</v>
      </c>
      <c r="F166" s="38" t="s">
        <v>106</v>
      </c>
      <c r="G166" s="38" t="str">
        <f t="shared" si="8"/>
        <v>Betsi CadwaladrCHD</v>
      </c>
      <c r="H166" s="38">
        <v>1960</v>
      </c>
      <c r="I166" s="39">
        <v>40.414871022949903</v>
      </c>
      <c r="J166" s="39">
        <v>24.133146538391902</v>
      </c>
      <c r="K166" s="39">
        <v>23.044145361972099</v>
      </c>
      <c r="L166" s="39">
        <v>25.2591538261136</v>
      </c>
      <c r="M166" s="39">
        <v>1.12600728772175</v>
      </c>
      <c r="N166" s="39">
        <v>1.08900117641979</v>
      </c>
      <c r="O166" s="39">
        <f>VLOOKUP(C166,'HB EASRs'!$A$6:$H$54,8,FALSE)</f>
        <v>25.399931279215899</v>
      </c>
      <c r="P166" s="39">
        <f>VLOOKUP(C166,'HB EASRs'!$A$6:$H$54,7,FALSE)</f>
        <v>42.101669561177097</v>
      </c>
      <c r="Q166" s="55">
        <f>VLOOKUP(C166,'HB EASRs'!$A$6:$H$54,6,FALSE)</f>
        <v>29721</v>
      </c>
    </row>
    <row r="167" spans="1:21" x14ac:dyDescent="0.2">
      <c r="A167" s="38" t="str">
        <f t="shared" si="6"/>
        <v>North DenbighshireCHD</v>
      </c>
      <c r="B167" s="38" t="s">
        <v>43</v>
      </c>
      <c r="C167" s="38" t="str">
        <f t="shared" si="7"/>
        <v>Betsi Cadwaladr University Local Health Board                                                       CHD</v>
      </c>
      <c r="D167" s="38" t="s">
        <v>100</v>
      </c>
      <c r="E167" s="38" t="str">
        <f>VLOOKUP(D167,'Interactive controls'!$I$1:$J$7,2,FALSE)</f>
        <v>Betsi Cadwaladr</v>
      </c>
      <c r="F167" s="38" t="s">
        <v>106</v>
      </c>
      <c r="G167" s="38" t="str">
        <f t="shared" si="8"/>
        <v>Betsi CadwaladrCHD</v>
      </c>
      <c r="H167" s="38">
        <v>3054</v>
      </c>
      <c r="I167" s="39">
        <v>53.128751109023497</v>
      </c>
      <c r="J167" s="39">
        <v>31.427690557342999</v>
      </c>
      <c r="K167" s="39">
        <v>30.2578720742187</v>
      </c>
      <c r="L167" s="39">
        <v>32.629237454663503</v>
      </c>
      <c r="M167" s="39">
        <v>1.2015468973205099</v>
      </c>
      <c r="N167" s="39">
        <v>1.1698184831243399</v>
      </c>
      <c r="O167" s="39">
        <f>VLOOKUP(C167,'HB EASRs'!$A$6:$H$54,8,FALSE)</f>
        <v>25.399931279215899</v>
      </c>
      <c r="P167" s="39">
        <f>VLOOKUP(C167,'HB EASRs'!$A$6:$H$54,7,FALSE)</f>
        <v>42.101669561177097</v>
      </c>
      <c r="Q167" s="55">
        <f>VLOOKUP(C167,'HB EASRs'!$A$6:$H$54,6,FALSE)</f>
        <v>29721</v>
      </c>
    </row>
    <row r="168" spans="1:21" x14ac:dyDescent="0.2">
      <c r="A168" s="38" t="str">
        <f t="shared" si="6"/>
        <v>South WrexhamCHD</v>
      </c>
      <c r="B168" s="38" t="s">
        <v>44</v>
      </c>
      <c r="C168" s="38" t="str">
        <f t="shared" si="7"/>
        <v>Betsi Cadwaladr University Local Health Board                                                       CHD</v>
      </c>
      <c r="D168" s="38" t="s">
        <v>100</v>
      </c>
      <c r="E168" s="38" t="str">
        <f>VLOOKUP(D168,'Interactive controls'!$I$1:$J$7,2,FALSE)</f>
        <v>Betsi Cadwaladr</v>
      </c>
      <c r="F168" s="38" t="s">
        <v>106</v>
      </c>
      <c r="G168" s="38" t="str">
        <f t="shared" si="8"/>
        <v>Betsi CadwaladrCHD</v>
      </c>
      <c r="H168" s="38">
        <v>2124</v>
      </c>
      <c r="I168" s="39">
        <v>38.5285154549412</v>
      </c>
      <c r="J168" s="39">
        <v>25.120147542617801</v>
      </c>
      <c r="K168" s="39">
        <v>24.023372617880799</v>
      </c>
      <c r="L168" s="39">
        <v>26.252698712209199</v>
      </c>
      <c r="M168" s="39">
        <v>1.13255116959132</v>
      </c>
      <c r="N168" s="39">
        <v>1.096774924737</v>
      </c>
      <c r="O168" s="39">
        <f>VLOOKUP(C168,'HB EASRs'!$A$6:$H$54,8,FALSE)</f>
        <v>25.399931279215899</v>
      </c>
      <c r="P168" s="39">
        <f>VLOOKUP(C168,'HB EASRs'!$A$6:$H$54,7,FALSE)</f>
        <v>42.101669561177097</v>
      </c>
      <c r="Q168" s="55">
        <f>VLOOKUP(C168,'HB EASRs'!$A$6:$H$54,6,FALSE)</f>
        <v>29721</v>
      </c>
    </row>
    <row r="169" spans="1:21" x14ac:dyDescent="0.2">
      <c r="A169" s="38" t="str">
        <f t="shared" si="6"/>
        <v>West &amp; North WrexhamCHD</v>
      </c>
      <c r="B169" s="38" t="s">
        <v>45</v>
      </c>
      <c r="C169" s="38" t="str">
        <f t="shared" si="7"/>
        <v>Betsi Cadwaladr University Local Health Board                                                       CHD</v>
      </c>
      <c r="D169" s="38" t="s">
        <v>100</v>
      </c>
      <c r="E169" s="38" t="str">
        <f>VLOOKUP(D169,'Interactive controls'!$I$1:$J$7,2,FALSE)</f>
        <v>Betsi Cadwaladr</v>
      </c>
      <c r="F169" s="38" t="s">
        <v>106</v>
      </c>
      <c r="G169" s="38" t="str">
        <f t="shared" si="8"/>
        <v>Betsi CadwaladrCHD</v>
      </c>
      <c r="H169" s="38">
        <v>1625</v>
      </c>
      <c r="I169" s="39">
        <v>40.062127114047598</v>
      </c>
      <c r="J169" s="39">
        <v>27.726653211036599</v>
      </c>
      <c r="K169" s="39">
        <v>26.361649651226301</v>
      </c>
      <c r="L169" s="39">
        <v>29.142692624779301</v>
      </c>
      <c r="M169" s="39">
        <v>1.4160394137427199</v>
      </c>
      <c r="N169" s="39">
        <v>1.3650035598102599</v>
      </c>
      <c r="O169" s="39">
        <f>VLOOKUP(C169,'HB EASRs'!$A$6:$H$54,8,FALSE)</f>
        <v>25.399931279215899</v>
      </c>
      <c r="P169" s="39">
        <f>VLOOKUP(C169,'HB EASRs'!$A$6:$H$54,7,FALSE)</f>
        <v>42.101669561177097</v>
      </c>
      <c r="Q169" s="55">
        <f>VLOOKUP(C169,'HB EASRs'!$A$6:$H$54,6,FALSE)</f>
        <v>29721</v>
      </c>
    </row>
    <row r="170" spans="1:21" x14ac:dyDescent="0.2">
      <c r="A170" s="38" t="str">
        <f t="shared" si="6"/>
        <v>Wrexham TownCHD</v>
      </c>
      <c r="B170" s="38" t="s">
        <v>46</v>
      </c>
      <c r="C170" s="38" t="str">
        <f t="shared" si="7"/>
        <v>Betsi Cadwaladr University Local Health Board                                                       CHD</v>
      </c>
      <c r="D170" s="38" t="s">
        <v>100</v>
      </c>
      <c r="E170" s="38" t="str">
        <f>VLOOKUP(D170,'Interactive controls'!$I$1:$J$7,2,FALSE)</f>
        <v>Betsi Cadwaladr</v>
      </c>
      <c r="F170" s="38" t="s">
        <v>106</v>
      </c>
      <c r="G170" s="38" t="str">
        <f t="shared" si="8"/>
        <v>Betsi CadwaladrCHD</v>
      </c>
      <c r="H170" s="38">
        <v>2041</v>
      </c>
      <c r="I170" s="39">
        <v>38.996522603080003</v>
      </c>
      <c r="J170" s="39">
        <v>28.244743126055099</v>
      </c>
      <c r="K170" s="39">
        <v>26.990561061895601</v>
      </c>
      <c r="L170" s="39">
        <v>29.540674570922398</v>
      </c>
      <c r="M170" s="39">
        <v>1.2959314448672601</v>
      </c>
      <c r="N170" s="39">
        <v>1.25418206415957</v>
      </c>
      <c r="O170" s="39">
        <f>VLOOKUP(C170,'HB EASRs'!$A$6:$H$54,8,FALSE)</f>
        <v>25.399931279215899</v>
      </c>
      <c r="P170" s="39">
        <f>VLOOKUP(C170,'HB EASRs'!$A$6:$H$54,7,FALSE)</f>
        <v>42.101669561177097</v>
      </c>
      <c r="Q170" s="55">
        <f>VLOOKUP(C170,'HB EASRs'!$A$6:$H$54,6,FALSE)</f>
        <v>29721</v>
      </c>
    </row>
    <row r="171" spans="1:21" x14ac:dyDescent="0.2">
      <c r="A171" s="38" t="str">
        <f t="shared" si="6"/>
        <v>Cardiff EastCHD</v>
      </c>
      <c r="B171" s="38" t="s">
        <v>47</v>
      </c>
      <c r="C171" s="38" t="str">
        <f t="shared" si="7"/>
        <v>Cardiff and Vale University Local Health Board                                                      CHD</v>
      </c>
      <c r="D171" s="38" t="s">
        <v>101</v>
      </c>
      <c r="E171" s="38" t="str">
        <f>VLOOKUP(D171,'Interactive controls'!$I$1:$J$7,2,FALSE)</f>
        <v>Cardiff &amp; Vale</v>
      </c>
      <c r="F171" s="38" t="s">
        <v>106</v>
      </c>
      <c r="G171" s="38" t="str">
        <f t="shared" si="8"/>
        <v>Cardiff &amp; ValeCHD</v>
      </c>
      <c r="H171" s="38">
        <v>1786</v>
      </c>
      <c r="I171" s="39">
        <v>31.230328040847699</v>
      </c>
      <c r="J171" s="39">
        <v>28.202883113161299</v>
      </c>
      <c r="K171" s="39">
        <v>26.881911150047699</v>
      </c>
      <c r="L171" s="39">
        <v>29.570921483154802</v>
      </c>
      <c r="M171" s="39">
        <v>1.36803836999343</v>
      </c>
      <c r="N171" s="39">
        <v>1.3209719631136401</v>
      </c>
      <c r="O171" s="39">
        <f>VLOOKUP(C171,'HB EASRs'!$A$6:$H$54,8,FALSE)</f>
        <v>24.439719176521098</v>
      </c>
      <c r="P171" s="39">
        <f>VLOOKUP(C171,'HB EASRs'!$A$6:$H$54,7,FALSE)</f>
        <v>30.656239482703299</v>
      </c>
      <c r="Q171" s="55">
        <f>VLOOKUP(C171,'HB EASRs'!$A$6:$H$54,6,FALSE)</f>
        <v>15394</v>
      </c>
      <c r="S171" s="38" t="str">
        <f>G171</f>
        <v>Cardiff &amp; ValeCHD</v>
      </c>
      <c r="T171" s="39">
        <f>MIN(I171:I179)</f>
        <v>21.808450062635199</v>
      </c>
      <c r="U171" s="39">
        <f>MAX(I171:I179)</f>
        <v>37.873162037724597</v>
      </c>
    </row>
    <row r="172" spans="1:21" x14ac:dyDescent="0.2">
      <c r="A172" s="38" t="str">
        <f t="shared" si="6"/>
        <v>Cardiff NorthCHD</v>
      </c>
      <c r="B172" s="38" t="s">
        <v>48</v>
      </c>
      <c r="C172" s="38" t="str">
        <f t="shared" si="7"/>
        <v>Cardiff and Vale University Local Health Board                                                      CHD</v>
      </c>
      <c r="D172" s="38" t="s">
        <v>101</v>
      </c>
      <c r="E172" s="38" t="str">
        <f>VLOOKUP(D172,'Interactive controls'!$I$1:$J$7,2,FALSE)</f>
        <v>Cardiff &amp; Vale</v>
      </c>
      <c r="F172" s="38" t="s">
        <v>106</v>
      </c>
      <c r="G172" s="38" t="str">
        <f t="shared" si="8"/>
        <v>Cardiff &amp; ValeCHD</v>
      </c>
      <c r="H172" s="38">
        <v>3105</v>
      </c>
      <c r="I172" s="39">
        <v>30.215155260161701</v>
      </c>
      <c r="J172" s="39">
        <v>22.323910022831299</v>
      </c>
      <c r="K172" s="39">
        <v>21.499027978185499</v>
      </c>
      <c r="L172" s="39">
        <v>23.170977711222498</v>
      </c>
      <c r="M172" s="39">
        <v>0.847067688391277</v>
      </c>
      <c r="N172" s="39">
        <v>0.82488204464572901</v>
      </c>
      <c r="O172" s="39">
        <f>VLOOKUP(C172,'HB EASRs'!$A$6:$H$54,8,FALSE)</f>
        <v>24.439719176521098</v>
      </c>
      <c r="P172" s="39">
        <f>VLOOKUP(C172,'HB EASRs'!$A$6:$H$54,7,FALSE)</f>
        <v>30.656239482703299</v>
      </c>
      <c r="Q172" s="55">
        <f>VLOOKUP(C172,'HB EASRs'!$A$6:$H$54,6,FALSE)</f>
        <v>15394</v>
      </c>
    </row>
    <row r="173" spans="1:21" x14ac:dyDescent="0.2">
      <c r="A173" s="38" t="str">
        <f t="shared" si="6"/>
        <v>Cardiff South EastCHD</v>
      </c>
      <c r="B173" s="38" t="s">
        <v>49</v>
      </c>
      <c r="C173" s="38" t="str">
        <f t="shared" si="7"/>
        <v>Cardiff and Vale University Local Health Board                                                      CHD</v>
      </c>
      <c r="D173" s="38" t="s">
        <v>101</v>
      </c>
      <c r="E173" s="38" t="str">
        <f>VLOOKUP(D173,'Interactive controls'!$I$1:$J$7,2,FALSE)</f>
        <v>Cardiff &amp; Vale</v>
      </c>
      <c r="F173" s="38" t="s">
        <v>106</v>
      </c>
      <c r="G173" s="38" t="str">
        <f t="shared" si="8"/>
        <v>Cardiff &amp; ValeCHD</v>
      </c>
      <c r="H173" s="38">
        <v>1371</v>
      </c>
      <c r="I173" s="39">
        <v>21.842340045883301</v>
      </c>
      <c r="J173" s="39">
        <v>26.1198273210696</v>
      </c>
      <c r="K173" s="39">
        <v>24.699558943747501</v>
      </c>
      <c r="L173" s="39">
        <v>27.598013042228601</v>
      </c>
      <c r="M173" s="39">
        <v>1.4781857211590199</v>
      </c>
      <c r="N173" s="39">
        <v>1.4202683773221201</v>
      </c>
      <c r="O173" s="39">
        <f>VLOOKUP(C173,'HB EASRs'!$A$6:$H$54,8,FALSE)</f>
        <v>24.439719176521098</v>
      </c>
      <c r="P173" s="39">
        <f>VLOOKUP(C173,'HB EASRs'!$A$6:$H$54,7,FALSE)</f>
        <v>30.656239482703299</v>
      </c>
      <c r="Q173" s="55">
        <f>VLOOKUP(C173,'HB EASRs'!$A$6:$H$54,6,FALSE)</f>
        <v>15394</v>
      </c>
    </row>
    <row r="174" spans="1:21" x14ac:dyDescent="0.2">
      <c r="A174" s="38" t="str">
        <f t="shared" si="6"/>
        <v>Cardiff South WestCHD</v>
      </c>
      <c r="B174" s="38" t="s">
        <v>50</v>
      </c>
      <c r="C174" s="38" t="str">
        <f t="shared" si="7"/>
        <v>Cardiff and Vale University Local Health Board                                                      CHD</v>
      </c>
      <c r="D174" s="38" t="s">
        <v>101</v>
      </c>
      <c r="E174" s="38" t="str">
        <f>VLOOKUP(D174,'Interactive controls'!$I$1:$J$7,2,FALSE)</f>
        <v>Cardiff &amp; Vale</v>
      </c>
      <c r="F174" s="38" t="s">
        <v>106</v>
      </c>
      <c r="G174" s="38" t="str">
        <f t="shared" si="8"/>
        <v>Cardiff &amp; ValeCHD</v>
      </c>
      <c r="H174" s="38">
        <v>1953</v>
      </c>
      <c r="I174" s="39">
        <v>29.611547442156699</v>
      </c>
      <c r="J174" s="39">
        <v>26.317401543125001</v>
      </c>
      <c r="K174" s="39">
        <v>25.1259779353772</v>
      </c>
      <c r="L174" s="39">
        <v>27.549385595327301</v>
      </c>
      <c r="M174" s="39">
        <v>1.23198405220236</v>
      </c>
      <c r="N174" s="39">
        <v>1.19142360774776</v>
      </c>
      <c r="O174" s="39">
        <f>VLOOKUP(C174,'HB EASRs'!$A$6:$H$54,8,FALSE)</f>
        <v>24.439719176521098</v>
      </c>
      <c r="P174" s="39">
        <f>VLOOKUP(C174,'HB EASRs'!$A$6:$H$54,7,FALSE)</f>
        <v>30.656239482703299</v>
      </c>
      <c r="Q174" s="55">
        <f>VLOOKUP(C174,'HB EASRs'!$A$6:$H$54,6,FALSE)</f>
        <v>15394</v>
      </c>
    </row>
    <row r="175" spans="1:21" x14ac:dyDescent="0.2">
      <c r="A175" s="38" t="str">
        <f t="shared" si="6"/>
        <v>Cardiff WestCHD</v>
      </c>
      <c r="B175" s="38" t="s">
        <v>51</v>
      </c>
      <c r="C175" s="38" t="str">
        <f t="shared" si="7"/>
        <v>Cardiff and Vale University Local Health Board                                                      CHD</v>
      </c>
      <c r="D175" s="38" t="s">
        <v>101</v>
      </c>
      <c r="E175" s="38" t="str">
        <f>VLOOKUP(D175,'Interactive controls'!$I$1:$J$7,2,FALSE)</f>
        <v>Cardiff &amp; Vale</v>
      </c>
      <c r="F175" s="38" t="s">
        <v>106</v>
      </c>
      <c r="G175" s="38" t="str">
        <f t="shared" si="8"/>
        <v>Cardiff &amp; ValeCHD</v>
      </c>
      <c r="H175" s="38">
        <v>1738</v>
      </c>
      <c r="I175" s="39">
        <v>32.743646263117199</v>
      </c>
      <c r="J175" s="39">
        <v>22.116021638271398</v>
      </c>
      <c r="K175" s="39">
        <v>21.0435136654703</v>
      </c>
      <c r="L175" s="39">
        <v>23.227277682785701</v>
      </c>
      <c r="M175" s="39">
        <v>1.1112560445142701</v>
      </c>
      <c r="N175" s="39">
        <v>1.07250797280115</v>
      </c>
      <c r="O175" s="39">
        <f>VLOOKUP(C175,'HB EASRs'!$A$6:$H$54,8,FALSE)</f>
        <v>24.439719176521098</v>
      </c>
      <c r="P175" s="39">
        <f>VLOOKUP(C175,'HB EASRs'!$A$6:$H$54,7,FALSE)</f>
        <v>30.656239482703299</v>
      </c>
      <c r="Q175" s="55">
        <f>VLOOKUP(C175,'HB EASRs'!$A$6:$H$54,6,FALSE)</f>
        <v>15394</v>
      </c>
    </row>
    <row r="176" spans="1:21" x14ac:dyDescent="0.2">
      <c r="A176" s="38" t="str">
        <f t="shared" si="6"/>
        <v>Central ValeCHD</v>
      </c>
      <c r="B176" s="38" t="s">
        <v>52</v>
      </c>
      <c r="C176" s="38" t="str">
        <f t="shared" si="7"/>
        <v>Cardiff and Vale University Local Health Board                                                      CHD</v>
      </c>
      <c r="D176" s="38" t="s">
        <v>101</v>
      </c>
      <c r="E176" s="38" t="str">
        <f>VLOOKUP(D176,'Interactive controls'!$I$1:$J$7,2,FALSE)</f>
        <v>Cardiff &amp; Vale</v>
      </c>
      <c r="F176" s="38" t="s">
        <v>106</v>
      </c>
      <c r="G176" s="38" t="str">
        <f t="shared" si="8"/>
        <v>Cardiff &amp; ValeCHD</v>
      </c>
      <c r="H176" s="38">
        <v>2265</v>
      </c>
      <c r="I176" s="39">
        <v>36.895259814302001</v>
      </c>
      <c r="J176" s="39">
        <v>26.737871922978002</v>
      </c>
      <c r="K176" s="39">
        <v>25.6162261827088</v>
      </c>
      <c r="L176" s="39">
        <v>27.8949280221271</v>
      </c>
      <c r="M176" s="39">
        <v>1.15705609914904</v>
      </c>
      <c r="N176" s="39">
        <v>1.1216457402691999</v>
      </c>
      <c r="O176" s="39">
        <f>VLOOKUP(C176,'HB EASRs'!$A$6:$H$54,8,FALSE)</f>
        <v>24.439719176521098</v>
      </c>
      <c r="P176" s="39">
        <f>VLOOKUP(C176,'HB EASRs'!$A$6:$H$54,7,FALSE)</f>
        <v>30.656239482703299</v>
      </c>
      <c r="Q176" s="55">
        <f>VLOOKUP(C176,'HB EASRs'!$A$6:$H$54,6,FALSE)</f>
        <v>15394</v>
      </c>
    </row>
    <row r="177" spans="1:21" x14ac:dyDescent="0.2">
      <c r="A177" s="38" t="str">
        <f t="shared" si="6"/>
        <v>City &amp; Cardiff SouthCHD</v>
      </c>
      <c r="B177" s="38" t="s">
        <v>53</v>
      </c>
      <c r="C177" s="38" t="str">
        <f t="shared" si="7"/>
        <v>Cardiff and Vale University Local Health Board                                                      CHD</v>
      </c>
      <c r="D177" s="38" t="s">
        <v>101</v>
      </c>
      <c r="E177" s="38" t="str">
        <f>VLOOKUP(D177,'Interactive controls'!$I$1:$J$7,2,FALSE)</f>
        <v>Cardiff &amp; Vale</v>
      </c>
      <c r="F177" s="38" t="s">
        <v>106</v>
      </c>
      <c r="G177" s="38" t="str">
        <f t="shared" si="8"/>
        <v>Cardiff &amp; ValeCHD</v>
      </c>
      <c r="H177" s="38">
        <v>766</v>
      </c>
      <c r="I177" s="39">
        <v>21.808450062635199</v>
      </c>
      <c r="J177" s="39">
        <v>25.7902710940572</v>
      </c>
      <c r="K177" s="39">
        <v>23.949440667389901</v>
      </c>
      <c r="L177" s="39">
        <v>27.732289675227101</v>
      </c>
      <c r="M177" s="39">
        <v>1.9420185811699899</v>
      </c>
      <c r="N177" s="39">
        <v>1.8408304266672499</v>
      </c>
      <c r="O177" s="39">
        <f>VLOOKUP(C177,'HB EASRs'!$A$6:$H$54,8,FALSE)</f>
        <v>24.439719176521098</v>
      </c>
      <c r="P177" s="39">
        <f>VLOOKUP(C177,'HB EASRs'!$A$6:$H$54,7,FALSE)</f>
        <v>30.656239482703299</v>
      </c>
      <c r="Q177" s="55">
        <f>VLOOKUP(C177,'HB EASRs'!$A$6:$H$54,6,FALSE)</f>
        <v>15394</v>
      </c>
    </row>
    <row r="178" spans="1:21" x14ac:dyDescent="0.2">
      <c r="A178" s="38" t="str">
        <f t="shared" si="6"/>
        <v>Eastern ValeCHD</v>
      </c>
      <c r="B178" s="38" t="s">
        <v>54</v>
      </c>
      <c r="C178" s="38" t="str">
        <f t="shared" si="7"/>
        <v>Cardiff and Vale University Local Health Board                                                      CHD</v>
      </c>
      <c r="D178" s="38" t="s">
        <v>101</v>
      </c>
      <c r="E178" s="38" t="str">
        <f>VLOOKUP(D178,'Interactive controls'!$I$1:$J$7,2,FALSE)</f>
        <v>Cardiff &amp; Vale</v>
      </c>
      <c r="F178" s="38" t="s">
        <v>106</v>
      </c>
      <c r="G178" s="38" t="str">
        <f t="shared" si="8"/>
        <v>Cardiff &amp; ValeCHD</v>
      </c>
      <c r="H178" s="38">
        <v>1390</v>
      </c>
      <c r="I178" s="39">
        <v>37.617385185786603</v>
      </c>
      <c r="J178" s="39">
        <v>21.677546796190999</v>
      </c>
      <c r="K178" s="39">
        <v>20.481210731343499</v>
      </c>
      <c r="L178" s="39">
        <v>22.9223264537458</v>
      </c>
      <c r="M178" s="39">
        <v>1.24477965755478</v>
      </c>
      <c r="N178" s="39">
        <v>1.1963360648474399</v>
      </c>
      <c r="O178" s="39">
        <f>VLOOKUP(C178,'HB EASRs'!$A$6:$H$54,8,FALSE)</f>
        <v>24.439719176521098</v>
      </c>
      <c r="P178" s="39">
        <f>VLOOKUP(C178,'HB EASRs'!$A$6:$H$54,7,FALSE)</f>
        <v>30.656239482703299</v>
      </c>
      <c r="Q178" s="55">
        <f>VLOOKUP(C178,'HB EASRs'!$A$6:$H$54,6,FALSE)</f>
        <v>15394</v>
      </c>
    </row>
    <row r="179" spans="1:21" x14ac:dyDescent="0.2">
      <c r="A179" s="38" t="str">
        <f t="shared" si="6"/>
        <v>Western ValeCHD</v>
      </c>
      <c r="B179" s="38" t="s">
        <v>55</v>
      </c>
      <c r="C179" s="38" t="str">
        <f t="shared" si="7"/>
        <v>Cardiff and Vale University Local Health Board                                                      CHD</v>
      </c>
      <c r="D179" s="38" t="s">
        <v>101</v>
      </c>
      <c r="E179" s="38" t="str">
        <f>VLOOKUP(D179,'Interactive controls'!$I$1:$J$7,2,FALSE)</f>
        <v>Cardiff &amp; Vale</v>
      </c>
      <c r="F179" s="38" t="s">
        <v>106</v>
      </c>
      <c r="G179" s="38" t="str">
        <f t="shared" si="8"/>
        <v>Cardiff &amp; ValeCHD</v>
      </c>
      <c r="H179" s="38">
        <v>1020</v>
      </c>
      <c r="I179" s="39">
        <v>37.873162037724597</v>
      </c>
      <c r="J179" s="39">
        <v>21.957605824758598</v>
      </c>
      <c r="K179" s="39">
        <v>20.595158786755899</v>
      </c>
      <c r="L179" s="39">
        <v>23.384695628416701</v>
      </c>
      <c r="M179" s="39">
        <v>1.4270898036580399</v>
      </c>
      <c r="N179" s="39">
        <v>1.3624470380027001</v>
      </c>
      <c r="O179" s="39">
        <f>VLOOKUP(C179,'HB EASRs'!$A$6:$H$54,8,FALSE)</f>
        <v>24.439719176521098</v>
      </c>
      <c r="P179" s="39">
        <f>VLOOKUP(C179,'HB EASRs'!$A$6:$H$54,7,FALSE)</f>
        <v>30.656239482703299</v>
      </c>
      <c r="Q179" s="55">
        <f>VLOOKUP(C179,'HB EASRs'!$A$6:$H$54,6,FALSE)</f>
        <v>15394</v>
      </c>
    </row>
    <row r="180" spans="1:21" x14ac:dyDescent="0.2">
      <c r="A180" s="38" t="str">
        <f t="shared" si="6"/>
        <v>North CynonCHD</v>
      </c>
      <c r="B180" s="38" t="s">
        <v>56</v>
      </c>
      <c r="C180" s="38" t="str">
        <f t="shared" si="7"/>
        <v>Cwm Taf Local Health Board                                                                          CHD</v>
      </c>
      <c r="D180" s="38" t="s">
        <v>102</v>
      </c>
      <c r="E180" s="38" t="str">
        <f>VLOOKUP(D180,'Interactive controls'!$I$1:$J$7,2,FALSE)</f>
        <v>Cwm Taf</v>
      </c>
      <c r="F180" s="38" t="s">
        <v>106</v>
      </c>
      <c r="G180" s="38" t="str">
        <f t="shared" si="8"/>
        <v>Cwm TafCHD</v>
      </c>
      <c r="H180" s="38">
        <v>1772</v>
      </c>
      <c r="I180" s="39">
        <v>44.443329738406398</v>
      </c>
      <c r="J180" s="39">
        <v>30.063161791022502</v>
      </c>
      <c r="K180" s="39">
        <v>28.631531263182602</v>
      </c>
      <c r="L180" s="39">
        <v>31.5460065538295</v>
      </c>
      <c r="M180" s="39">
        <v>1.4828447628070001</v>
      </c>
      <c r="N180" s="39">
        <v>1.43163052783983</v>
      </c>
      <c r="O180" s="39">
        <f>VLOOKUP(C180,'HB EASRs'!$A$6:$H$54,8,FALSE)</f>
        <v>29.455067687628802</v>
      </c>
      <c r="P180" s="39">
        <f>VLOOKUP(C180,'HB EASRs'!$A$6:$H$54,7,FALSE)</f>
        <v>41.6107514674664</v>
      </c>
      <c r="Q180" s="55">
        <f>VLOOKUP(C180,'HB EASRs'!$A$6:$H$54,6,FALSE)</f>
        <v>12682</v>
      </c>
      <c r="S180" s="38" t="str">
        <f>G180</f>
        <v>Cwm TafCHD</v>
      </c>
      <c r="T180" s="39">
        <f>MIN(I180:I187)</f>
        <v>34.767890830233299</v>
      </c>
      <c r="U180" s="39">
        <f>MAX(I180:I187)</f>
        <v>49.153930131004401</v>
      </c>
    </row>
    <row r="181" spans="1:21" x14ac:dyDescent="0.2">
      <c r="A181" s="38" t="str">
        <f t="shared" si="6"/>
        <v>North Merthyr TydfilCHD</v>
      </c>
      <c r="B181" s="38" t="s">
        <v>57</v>
      </c>
      <c r="C181" s="38" t="str">
        <f t="shared" si="7"/>
        <v>Cwm Taf Local Health Board                                                                          CHD</v>
      </c>
      <c r="D181" s="38" t="s">
        <v>102</v>
      </c>
      <c r="E181" s="38" t="str">
        <f>VLOOKUP(D181,'Interactive controls'!$I$1:$J$7,2,FALSE)</f>
        <v>Cwm Taf</v>
      </c>
      <c r="F181" s="38" t="s">
        <v>106</v>
      </c>
      <c r="G181" s="38" t="str">
        <f t="shared" si="8"/>
        <v>Cwm TafCHD</v>
      </c>
      <c r="H181" s="38">
        <v>1452</v>
      </c>
      <c r="I181" s="39">
        <v>45.684800050341401</v>
      </c>
      <c r="J181" s="39">
        <v>33.614085455673496</v>
      </c>
      <c r="K181" s="39">
        <v>31.861500870208999</v>
      </c>
      <c r="L181" s="39">
        <v>35.436073116871597</v>
      </c>
      <c r="M181" s="39">
        <v>1.82198766119813</v>
      </c>
      <c r="N181" s="39">
        <v>1.7525845854645601</v>
      </c>
      <c r="O181" s="39">
        <f>VLOOKUP(C181,'HB EASRs'!$A$6:$H$54,8,FALSE)</f>
        <v>29.455067687628802</v>
      </c>
      <c r="P181" s="39">
        <f>VLOOKUP(C181,'HB EASRs'!$A$6:$H$54,7,FALSE)</f>
        <v>41.6107514674664</v>
      </c>
      <c r="Q181" s="55">
        <f>VLOOKUP(C181,'HB EASRs'!$A$6:$H$54,6,FALSE)</f>
        <v>12682</v>
      </c>
    </row>
    <row r="182" spans="1:21" x14ac:dyDescent="0.2">
      <c r="A182" s="38" t="str">
        <f t="shared" si="6"/>
        <v>North RhonddaCHD</v>
      </c>
      <c r="B182" s="38" t="s">
        <v>58</v>
      </c>
      <c r="C182" s="38" t="str">
        <f t="shared" si="7"/>
        <v>Cwm Taf Local Health Board                                                                          CHD</v>
      </c>
      <c r="D182" s="38" t="s">
        <v>102</v>
      </c>
      <c r="E182" s="38" t="str">
        <f>VLOOKUP(D182,'Interactive controls'!$I$1:$J$7,2,FALSE)</f>
        <v>Cwm Taf</v>
      </c>
      <c r="F182" s="38" t="s">
        <v>106</v>
      </c>
      <c r="G182" s="38" t="str">
        <f t="shared" si="8"/>
        <v>Cwm TafCHD</v>
      </c>
      <c r="H182" s="38">
        <v>1801</v>
      </c>
      <c r="I182" s="39">
        <v>49.153930131004401</v>
      </c>
      <c r="J182" s="39">
        <v>31.692191380353101</v>
      </c>
      <c r="K182" s="39">
        <v>30.175499711165902</v>
      </c>
      <c r="L182" s="39">
        <v>33.262693079975101</v>
      </c>
      <c r="M182" s="39">
        <v>1.57050169962207</v>
      </c>
      <c r="N182" s="39">
        <v>1.5166916691871899</v>
      </c>
      <c r="O182" s="39">
        <f>VLOOKUP(C182,'HB EASRs'!$A$6:$H$54,8,FALSE)</f>
        <v>29.455067687628802</v>
      </c>
      <c r="P182" s="39">
        <f>VLOOKUP(C182,'HB EASRs'!$A$6:$H$54,7,FALSE)</f>
        <v>41.6107514674664</v>
      </c>
      <c r="Q182" s="55">
        <f>VLOOKUP(C182,'HB EASRs'!$A$6:$H$54,6,FALSE)</f>
        <v>12682</v>
      </c>
    </row>
    <row r="183" spans="1:21" x14ac:dyDescent="0.2">
      <c r="A183" s="38" t="str">
        <f t="shared" si="6"/>
        <v>North Taf ElyCHD</v>
      </c>
      <c r="B183" s="38" t="s">
        <v>59</v>
      </c>
      <c r="C183" s="38" t="str">
        <f t="shared" si="7"/>
        <v>Cwm Taf Local Health Board                                                                          CHD</v>
      </c>
      <c r="D183" s="38" t="s">
        <v>102</v>
      </c>
      <c r="E183" s="38" t="str">
        <f>VLOOKUP(D183,'Interactive controls'!$I$1:$J$7,2,FALSE)</f>
        <v>Cwm Taf</v>
      </c>
      <c r="F183" s="38" t="s">
        <v>106</v>
      </c>
      <c r="G183" s="38" t="str">
        <f t="shared" si="8"/>
        <v>Cwm TafCHD</v>
      </c>
      <c r="H183" s="38">
        <v>1813</v>
      </c>
      <c r="I183" s="39">
        <v>38.337104311602602</v>
      </c>
      <c r="J183" s="39">
        <v>28.258046491058899</v>
      </c>
      <c r="K183" s="39">
        <v>26.930624677290702</v>
      </c>
      <c r="L183" s="39">
        <v>29.632404172912</v>
      </c>
      <c r="M183" s="39">
        <v>1.37435768185309</v>
      </c>
      <c r="N183" s="39">
        <v>1.3274218137682601</v>
      </c>
      <c r="O183" s="39">
        <f>VLOOKUP(C183,'HB EASRs'!$A$6:$H$54,8,FALSE)</f>
        <v>29.455067687628802</v>
      </c>
      <c r="P183" s="39">
        <f>VLOOKUP(C183,'HB EASRs'!$A$6:$H$54,7,FALSE)</f>
        <v>41.6107514674664</v>
      </c>
      <c r="Q183" s="55">
        <f>VLOOKUP(C183,'HB EASRs'!$A$6:$H$54,6,FALSE)</f>
        <v>12682</v>
      </c>
    </row>
    <row r="184" spans="1:21" x14ac:dyDescent="0.2">
      <c r="A184" s="38" t="str">
        <f t="shared" si="6"/>
        <v>South CynonCHD</v>
      </c>
      <c r="B184" s="38" t="s">
        <v>60</v>
      </c>
      <c r="C184" s="38" t="str">
        <f t="shared" si="7"/>
        <v>Cwm Taf Local Health Board                                                                          CHD</v>
      </c>
      <c r="D184" s="38" t="s">
        <v>102</v>
      </c>
      <c r="E184" s="38" t="str">
        <f>VLOOKUP(D184,'Interactive controls'!$I$1:$J$7,2,FALSE)</f>
        <v>Cwm Taf</v>
      </c>
      <c r="F184" s="38" t="s">
        <v>106</v>
      </c>
      <c r="G184" s="38" t="str">
        <f t="shared" si="8"/>
        <v>Cwm TafCHD</v>
      </c>
      <c r="H184" s="38">
        <v>903</v>
      </c>
      <c r="I184" s="39">
        <v>43.232632738066698</v>
      </c>
      <c r="J184" s="39">
        <v>31.565983980858199</v>
      </c>
      <c r="K184" s="39">
        <v>29.481033575122702</v>
      </c>
      <c r="L184" s="39">
        <v>33.756241542735701</v>
      </c>
      <c r="M184" s="39">
        <v>2.19025756187742</v>
      </c>
      <c r="N184" s="39">
        <v>2.0849504057355501</v>
      </c>
      <c r="O184" s="39">
        <f>VLOOKUP(C184,'HB EASRs'!$A$6:$H$54,8,FALSE)</f>
        <v>29.455067687628802</v>
      </c>
      <c r="P184" s="39">
        <f>VLOOKUP(C184,'HB EASRs'!$A$6:$H$54,7,FALSE)</f>
        <v>41.6107514674664</v>
      </c>
      <c r="Q184" s="55">
        <f>VLOOKUP(C184,'HB EASRs'!$A$6:$H$54,6,FALSE)</f>
        <v>12682</v>
      </c>
    </row>
    <row r="185" spans="1:21" x14ac:dyDescent="0.2">
      <c r="A185" s="38" t="str">
        <f t="shared" si="6"/>
        <v>South Merthyr TydfilCHD</v>
      </c>
      <c r="B185" s="38" t="s">
        <v>61</v>
      </c>
      <c r="C185" s="38" t="str">
        <f t="shared" si="7"/>
        <v>Cwm Taf Local Health Board                                                                          CHD</v>
      </c>
      <c r="D185" s="38" t="s">
        <v>102</v>
      </c>
      <c r="E185" s="38" t="str">
        <f>VLOOKUP(D185,'Interactive controls'!$I$1:$J$7,2,FALSE)</f>
        <v>Cwm Taf</v>
      </c>
      <c r="F185" s="38" t="s">
        <v>106</v>
      </c>
      <c r="G185" s="38" t="str">
        <f t="shared" si="8"/>
        <v>Cwm TafCHD</v>
      </c>
      <c r="H185" s="38">
        <v>963</v>
      </c>
      <c r="I185" s="39">
        <v>35.084523462547402</v>
      </c>
      <c r="J185" s="39">
        <v>25.227822587380601</v>
      </c>
      <c r="K185" s="39">
        <v>23.619167478314001</v>
      </c>
      <c r="L185" s="39">
        <v>26.915087707594701</v>
      </c>
      <c r="M185" s="39">
        <v>1.68726512021413</v>
      </c>
      <c r="N185" s="39">
        <v>1.6086551090666199</v>
      </c>
      <c r="O185" s="39">
        <f>VLOOKUP(C185,'HB EASRs'!$A$6:$H$54,8,FALSE)</f>
        <v>29.455067687628802</v>
      </c>
      <c r="P185" s="39">
        <f>VLOOKUP(C185,'HB EASRs'!$A$6:$H$54,7,FALSE)</f>
        <v>41.6107514674664</v>
      </c>
      <c r="Q185" s="55">
        <f>VLOOKUP(C185,'HB EASRs'!$A$6:$H$54,6,FALSE)</f>
        <v>12682</v>
      </c>
    </row>
    <row r="186" spans="1:21" x14ac:dyDescent="0.2">
      <c r="A186" s="38" t="str">
        <f t="shared" si="6"/>
        <v>South RhonddaCHD</v>
      </c>
      <c r="B186" s="38" t="s">
        <v>62</v>
      </c>
      <c r="C186" s="38" t="str">
        <f t="shared" si="7"/>
        <v>Cwm Taf Local Health Board                                                                          CHD</v>
      </c>
      <c r="D186" s="38" t="s">
        <v>102</v>
      </c>
      <c r="E186" s="38" t="str">
        <f>VLOOKUP(D186,'Interactive controls'!$I$1:$J$7,2,FALSE)</f>
        <v>Cwm Taf</v>
      </c>
      <c r="F186" s="38" t="s">
        <v>106</v>
      </c>
      <c r="G186" s="38" t="str">
        <f t="shared" si="8"/>
        <v>Cwm TafCHD</v>
      </c>
      <c r="H186" s="38">
        <v>2006</v>
      </c>
      <c r="I186" s="39">
        <v>45.448366486927398</v>
      </c>
      <c r="J186" s="39">
        <v>31.779721809358801</v>
      </c>
      <c r="K186" s="39">
        <v>30.361575194623502</v>
      </c>
      <c r="L186" s="39">
        <v>33.245493479555002</v>
      </c>
      <c r="M186" s="39">
        <v>1.46577167019627</v>
      </c>
      <c r="N186" s="39">
        <v>1.4181466147352699</v>
      </c>
      <c r="O186" s="39">
        <f>VLOOKUP(C186,'HB EASRs'!$A$6:$H$54,8,FALSE)</f>
        <v>29.455067687628802</v>
      </c>
      <c r="P186" s="39">
        <f>VLOOKUP(C186,'HB EASRs'!$A$6:$H$54,7,FALSE)</f>
        <v>41.6107514674664</v>
      </c>
      <c r="Q186" s="55">
        <f>VLOOKUP(C186,'HB EASRs'!$A$6:$H$54,6,FALSE)</f>
        <v>12682</v>
      </c>
    </row>
    <row r="187" spans="1:21" x14ac:dyDescent="0.2">
      <c r="A187" s="38" t="str">
        <f t="shared" si="6"/>
        <v>South Taf ElyCHD</v>
      </c>
      <c r="B187" s="38" t="s">
        <v>63</v>
      </c>
      <c r="C187" s="38" t="str">
        <f t="shared" si="7"/>
        <v>Cwm Taf Local Health Board                                                                          CHD</v>
      </c>
      <c r="D187" s="38" t="s">
        <v>102</v>
      </c>
      <c r="E187" s="38" t="str">
        <f>VLOOKUP(D187,'Interactive controls'!$I$1:$J$7,2,FALSE)</f>
        <v>Cwm Taf</v>
      </c>
      <c r="F187" s="38" t="s">
        <v>106</v>
      </c>
      <c r="G187" s="38" t="str">
        <f t="shared" si="8"/>
        <v>Cwm TafCHD</v>
      </c>
      <c r="H187" s="38">
        <v>1972</v>
      </c>
      <c r="I187" s="39">
        <v>34.767890830233299</v>
      </c>
      <c r="J187" s="39">
        <v>25.658477191683701</v>
      </c>
      <c r="K187" s="39">
        <v>24.525462820927</v>
      </c>
      <c r="L187" s="39">
        <v>26.829873813651901</v>
      </c>
      <c r="M187" s="39">
        <v>1.17139662196817</v>
      </c>
      <c r="N187" s="39">
        <v>1.13301437075667</v>
      </c>
      <c r="O187" s="39">
        <f>VLOOKUP(C187,'HB EASRs'!$A$6:$H$54,8,FALSE)</f>
        <v>29.455067687628802</v>
      </c>
      <c r="P187" s="39">
        <f>VLOOKUP(C187,'HB EASRs'!$A$6:$H$54,7,FALSE)</f>
        <v>41.6107514674664</v>
      </c>
      <c r="Q187" s="55">
        <f>VLOOKUP(C187,'HB EASRs'!$A$6:$H$54,6,FALSE)</f>
        <v>12682</v>
      </c>
    </row>
    <row r="188" spans="1:21" x14ac:dyDescent="0.2">
      <c r="A188" s="38" t="str">
        <f t="shared" si="6"/>
        <v>Amman/GwendraethCHD</v>
      </c>
      <c r="B188" s="38" t="s">
        <v>64</v>
      </c>
      <c r="C188" s="38" t="str">
        <f t="shared" si="7"/>
        <v>Hywel Dda Local Health Board                                                                        CHD</v>
      </c>
      <c r="D188" s="38" t="s">
        <v>103</v>
      </c>
      <c r="E188" s="38" t="str">
        <f>VLOOKUP(D188,'Interactive controls'!$I$1:$J$7,2,FALSE)</f>
        <v>Hywel Dda</v>
      </c>
      <c r="F188" s="38" t="s">
        <v>106</v>
      </c>
      <c r="G188" s="38" t="str">
        <f t="shared" si="8"/>
        <v>Hywel DdaCHD</v>
      </c>
      <c r="H188" s="38">
        <v>3044</v>
      </c>
      <c r="I188" s="39">
        <v>52.645232700921802</v>
      </c>
      <c r="J188" s="39">
        <v>29.7606129178556</v>
      </c>
      <c r="K188" s="39">
        <v>28.6653490040271</v>
      </c>
      <c r="L188" s="39">
        <v>30.885632622020101</v>
      </c>
      <c r="M188" s="39">
        <v>1.1250197041644401</v>
      </c>
      <c r="N188" s="39">
        <v>1.0952639138285301</v>
      </c>
      <c r="O188" s="39">
        <f>VLOOKUP(C188,'HB EASRs'!$A$6:$H$54,8,FALSE)</f>
        <v>24.894497469711599</v>
      </c>
      <c r="P188" s="39">
        <f>VLOOKUP(C188,'HB EASRs'!$A$6:$H$54,7,FALSE)</f>
        <v>44.004115191916803</v>
      </c>
      <c r="Q188" s="55">
        <f>VLOOKUP(C188,'HB EASRs'!$A$6:$H$54,6,FALSE)</f>
        <v>15783</v>
      </c>
      <c r="S188" s="38" t="str">
        <f>G188</f>
        <v>Hywel DdaCHD</v>
      </c>
      <c r="T188" s="39">
        <f>MIN(I188:I194)</f>
        <v>34.563943295095903</v>
      </c>
      <c r="U188" s="39">
        <f>MAX(I188:I194)</f>
        <v>52.645232700921802</v>
      </c>
    </row>
    <row r="189" spans="1:21" x14ac:dyDescent="0.2">
      <c r="A189" s="38" t="str">
        <f t="shared" si="6"/>
        <v>LlanelliCHD</v>
      </c>
      <c r="B189" s="38" t="s">
        <v>65</v>
      </c>
      <c r="C189" s="38" t="str">
        <f t="shared" si="7"/>
        <v>Hywel Dda Local Health Board                                                                        CHD</v>
      </c>
      <c r="D189" s="38" t="s">
        <v>103</v>
      </c>
      <c r="E189" s="38" t="str">
        <f>VLOOKUP(D189,'Interactive controls'!$I$1:$J$7,2,FALSE)</f>
        <v>Hywel Dda</v>
      </c>
      <c r="F189" s="38" t="s">
        <v>106</v>
      </c>
      <c r="G189" s="38" t="str">
        <f t="shared" si="8"/>
        <v>Hywel DdaCHD</v>
      </c>
      <c r="H189" s="38">
        <v>2900</v>
      </c>
      <c r="I189" s="39">
        <v>47.417387465458901</v>
      </c>
      <c r="J189" s="39">
        <v>29.1732994996161</v>
      </c>
      <c r="K189" s="39">
        <v>28.0646753528152</v>
      </c>
      <c r="L189" s="39">
        <v>30.3127924296438</v>
      </c>
      <c r="M189" s="39">
        <v>1.1394929300276699</v>
      </c>
      <c r="N189" s="39">
        <v>1.1086241468009399</v>
      </c>
      <c r="O189" s="39">
        <f>VLOOKUP(C189,'HB EASRs'!$A$6:$H$54,8,FALSE)</f>
        <v>24.894497469711599</v>
      </c>
      <c r="P189" s="39">
        <f>VLOOKUP(C189,'HB EASRs'!$A$6:$H$54,7,FALSE)</f>
        <v>44.004115191916803</v>
      </c>
      <c r="Q189" s="55">
        <f>VLOOKUP(C189,'HB EASRs'!$A$6:$H$54,6,FALSE)</f>
        <v>15783</v>
      </c>
    </row>
    <row r="190" spans="1:21" x14ac:dyDescent="0.2">
      <c r="A190" s="38" t="str">
        <f t="shared" si="6"/>
        <v>North CeredigionCHD</v>
      </c>
      <c r="B190" s="38" t="s">
        <v>66</v>
      </c>
      <c r="C190" s="38" t="str">
        <f t="shared" si="7"/>
        <v>Hywel Dda Local Health Board                                                                        CHD</v>
      </c>
      <c r="D190" s="38" t="s">
        <v>103</v>
      </c>
      <c r="E190" s="38" t="str">
        <f>VLOOKUP(D190,'Interactive controls'!$I$1:$J$7,2,FALSE)</f>
        <v>Hywel Dda</v>
      </c>
      <c r="F190" s="38" t="s">
        <v>106</v>
      </c>
      <c r="G190" s="38" t="str">
        <f t="shared" si="8"/>
        <v>Hywel DdaCHD</v>
      </c>
      <c r="H190" s="38">
        <v>1380</v>
      </c>
      <c r="I190" s="39">
        <v>34.563943295095903</v>
      </c>
      <c r="J190" s="39">
        <v>23.1469023290678</v>
      </c>
      <c r="K190" s="39">
        <v>21.8851177914425</v>
      </c>
      <c r="L190" s="39">
        <v>24.459969578412501</v>
      </c>
      <c r="M190" s="39">
        <v>1.3130672493447699</v>
      </c>
      <c r="N190" s="39">
        <v>1.2617845376252801</v>
      </c>
      <c r="O190" s="39">
        <f>VLOOKUP(C190,'HB EASRs'!$A$6:$H$54,8,FALSE)</f>
        <v>24.894497469711599</v>
      </c>
      <c r="P190" s="39">
        <f>VLOOKUP(C190,'HB EASRs'!$A$6:$H$54,7,FALSE)</f>
        <v>44.004115191916803</v>
      </c>
      <c r="Q190" s="55">
        <f>VLOOKUP(C190,'HB EASRs'!$A$6:$H$54,6,FALSE)</f>
        <v>15783</v>
      </c>
    </row>
    <row r="191" spans="1:21" x14ac:dyDescent="0.2">
      <c r="A191" s="38" t="str">
        <f t="shared" si="6"/>
        <v>North PembrokeshireCHD</v>
      </c>
      <c r="B191" s="38" t="s">
        <v>67</v>
      </c>
      <c r="C191" s="38" t="str">
        <f t="shared" si="7"/>
        <v>Hywel Dda Local Health Board                                                                        CHD</v>
      </c>
      <c r="D191" s="38" t="s">
        <v>103</v>
      </c>
      <c r="E191" s="38" t="str">
        <f>VLOOKUP(D191,'Interactive controls'!$I$1:$J$7,2,FALSE)</f>
        <v>Hywel Dda</v>
      </c>
      <c r="F191" s="38" t="s">
        <v>106</v>
      </c>
      <c r="G191" s="38" t="str">
        <f t="shared" si="8"/>
        <v>Hywel DdaCHD</v>
      </c>
      <c r="H191" s="38">
        <v>1972</v>
      </c>
      <c r="I191" s="39">
        <v>40.491981684154297</v>
      </c>
      <c r="J191" s="39">
        <v>22.481860215431901</v>
      </c>
      <c r="K191" s="39">
        <v>21.448806745507099</v>
      </c>
      <c r="L191" s="39">
        <v>23.5499096384717</v>
      </c>
      <c r="M191" s="39">
        <v>1.0680494230397499</v>
      </c>
      <c r="N191" s="39">
        <v>1.0330534699248</v>
      </c>
      <c r="O191" s="39">
        <f>VLOOKUP(C191,'HB EASRs'!$A$6:$H$54,8,FALSE)</f>
        <v>24.894497469711599</v>
      </c>
      <c r="P191" s="39">
        <f>VLOOKUP(C191,'HB EASRs'!$A$6:$H$54,7,FALSE)</f>
        <v>44.004115191916803</v>
      </c>
      <c r="Q191" s="55">
        <f>VLOOKUP(C191,'HB EASRs'!$A$6:$H$54,6,FALSE)</f>
        <v>15783</v>
      </c>
    </row>
    <row r="192" spans="1:21" x14ac:dyDescent="0.2">
      <c r="A192" s="38" t="str">
        <f t="shared" si="6"/>
        <v>South CeredigionCHD</v>
      </c>
      <c r="B192" s="38" t="s">
        <v>68</v>
      </c>
      <c r="C192" s="38" t="str">
        <f t="shared" si="7"/>
        <v>Hywel Dda Local Health Board                                                                        CHD</v>
      </c>
      <c r="D192" s="38" t="s">
        <v>103</v>
      </c>
      <c r="E192" s="38" t="str">
        <f>VLOOKUP(D192,'Interactive controls'!$I$1:$J$7,2,FALSE)</f>
        <v>Hywel Dda</v>
      </c>
      <c r="F192" s="38" t="s">
        <v>106</v>
      </c>
      <c r="G192" s="38" t="str">
        <f t="shared" si="8"/>
        <v>Hywel DdaCHD</v>
      </c>
      <c r="H192" s="38">
        <v>2143</v>
      </c>
      <c r="I192" s="39">
        <v>44.499356285559998</v>
      </c>
      <c r="J192" s="39">
        <v>22.680734919025401</v>
      </c>
      <c r="K192" s="39">
        <v>21.682038860509401</v>
      </c>
      <c r="L192" s="39">
        <v>23.711860624350201</v>
      </c>
      <c r="M192" s="39">
        <v>1.0311257053248399</v>
      </c>
      <c r="N192" s="39">
        <v>0.99869605851596399</v>
      </c>
      <c r="O192" s="39">
        <f>VLOOKUP(C192,'HB EASRs'!$A$6:$H$54,8,FALSE)</f>
        <v>24.894497469711599</v>
      </c>
      <c r="P192" s="39">
        <f>VLOOKUP(C192,'HB EASRs'!$A$6:$H$54,7,FALSE)</f>
        <v>44.004115191916803</v>
      </c>
      <c r="Q192" s="55">
        <f>VLOOKUP(C192,'HB EASRs'!$A$6:$H$54,6,FALSE)</f>
        <v>15783</v>
      </c>
    </row>
    <row r="193" spans="1:21" x14ac:dyDescent="0.2">
      <c r="A193" s="38" t="str">
        <f t="shared" si="6"/>
        <v>South PembrokeshireCHD</v>
      </c>
      <c r="B193" s="38" t="s">
        <v>69</v>
      </c>
      <c r="C193" s="38" t="str">
        <f t="shared" si="7"/>
        <v>Hywel Dda Local Health Board                                                                        CHD</v>
      </c>
      <c r="D193" s="38" t="s">
        <v>103</v>
      </c>
      <c r="E193" s="38" t="str">
        <f>VLOOKUP(D193,'Interactive controls'!$I$1:$J$7,2,FALSE)</f>
        <v>Hywel Dda</v>
      </c>
      <c r="F193" s="38" t="s">
        <v>106</v>
      </c>
      <c r="G193" s="38" t="str">
        <f t="shared" si="8"/>
        <v>Hywel DdaCHD</v>
      </c>
      <c r="H193" s="38">
        <v>1953</v>
      </c>
      <c r="I193" s="39">
        <v>42.9013905058981</v>
      </c>
      <c r="J193" s="39">
        <v>23.325986708700999</v>
      </c>
      <c r="K193" s="39">
        <v>22.251084946698899</v>
      </c>
      <c r="L193" s="39">
        <v>24.437482082688302</v>
      </c>
      <c r="M193" s="39">
        <v>1.11149537398725</v>
      </c>
      <c r="N193" s="39">
        <v>1.07490176200212</v>
      </c>
      <c r="O193" s="39">
        <f>VLOOKUP(C193,'HB EASRs'!$A$6:$H$54,8,FALSE)</f>
        <v>24.894497469711599</v>
      </c>
      <c r="P193" s="39">
        <f>VLOOKUP(C193,'HB EASRs'!$A$6:$H$54,7,FALSE)</f>
        <v>44.004115191916803</v>
      </c>
      <c r="Q193" s="55">
        <f>VLOOKUP(C193,'HB EASRs'!$A$6:$H$54,6,FALSE)</f>
        <v>15783</v>
      </c>
    </row>
    <row r="194" spans="1:21" x14ac:dyDescent="0.2">
      <c r="A194" s="38" t="str">
        <f t="shared" si="6"/>
        <v>Taf / Teifi / TywiCHD</v>
      </c>
      <c r="B194" s="38" t="s">
        <v>70</v>
      </c>
      <c r="C194" s="38" t="str">
        <f t="shared" si="7"/>
        <v>Hywel Dda Local Health Board                                                                        CHD</v>
      </c>
      <c r="D194" s="38" t="s">
        <v>103</v>
      </c>
      <c r="E194" s="38" t="str">
        <f>VLOOKUP(D194,'Interactive controls'!$I$1:$J$7,2,FALSE)</f>
        <v>Hywel Dda</v>
      </c>
      <c r="F194" s="38" t="s">
        <v>106</v>
      </c>
      <c r="G194" s="38" t="str">
        <f t="shared" si="8"/>
        <v>Hywel DdaCHD</v>
      </c>
      <c r="H194" s="38">
        <v>2391</v>
      </c>
      <c r="I194" s="39">
        <v>41.667392781834302</v>
      </c>
      <c r="J194" s="39">
        <v>22.402730067586401</v>
      </c>
      <c r="K194" s="39">
        <v>21.466381214847001</v>
      </c>
      <c r="L194" s="39">
        <v>23.3678367204271</v>
      </c>
      <c r="M194" s="39">
        <v>0.96510665284072805</v>
      </c>
      <c r="N194" s="39">
        <v>0.93634885273941704</v>
      </c>
      <c r="O194" s="39">
        <f>VLOOKUP(C194,'HB EASRs'!$A$6:$H$54,8,FALSE)</f>
        <v>24.894497469711599</v>
      </c>
      <c r="P194" s="39">
        <f>VLOOKUP(C194,'HB EASRs'!$A$6:$H$54,7,FALSE)</f>
        <v>44.004115191916803</v>
      </c>
      <c r="Q194" s="55">
        <f>VLOOKUP(C194,'HB EASRs'!$A$6:$H$54,6,FALSE)</f>
        <v>15783</v>
      </c>
    </row>
    <row r="195" spans="1:21" x14ac:dyDescent="0.2">
      <c r="A195" s="38" t="str">
        <f t="shared" si="6"/>
        <v>Mid PowysCHD</v>
      </c>
      <c r="B195" s="38" t="s">
        <v>71</v>
      </c>
      <c r="C195" s="38" t="str">
        <f t="shared" si="7"/>
        <v>Powys Teaching Local Health Board                                                                   CHD</v>
      </c>
      <c r="D195" s="38" t="s">
        <v>104</v>
      </c>
      <c r="E195" s="38" t="str">
        <f>VLOOKUP(D195,'Interactive controls'!$I$1:$J$7,2,FALSE)</f>
        <v>Powys</v>
      </c>
      <c r="F195" s="38" t="s">
        <v>106</v>
      </c>
      <c r="G195" s="38" t="str">
        <f t="shared" si="8"/>
        <v>PowysCHD</v>
      </c>
      <c r="H195" s="38">
        <v>1146</v>
      </c>
      <c r="I195" s="39">
        <v>40.406177279458397</v>
      </c>
      <c r="J195" s="39">
        <v>19.467617660194801</v>
      </c>
      <c r="K195" s="39">
        <v>18.2888895127011</v>
      </c>
      <c r="L195" s="39">
        <v>20.699030730838501</v>
      </c>
      <c r="M195" s="39">
        <v>1.2314130706437501</v>
      </c>
      <c r="N195" s="39">
        <v>1.1787281474936</v>
      </c>
      <c r="O195" s="39">
        <f>VLOOKUP(C195,'HB EASRs'!$A$6:$H$54,8,FALSE)</f>
        <v>21.444020542693099</v>
      </c>
      <c r="P195" s="39">
        <f>VLOOKUP(C195,'HB EASRs'!$A$6:$H$54,7,FALSE)</f>
        <v>40.744608676429102</v>
      </c>
      <c r="Q195" s="55">
        <f>VLOOKUP(C195,'HB EASRs'!$A$6:$H$54,6,FALSE)</f>
        <v>5345</v>
      </c>
      <c r="S195" s="38" t="str">
        <f>G195</f>
        <v>PowysCHD</v>
      </c>
      <c r="T195" s="39">
        <f>MIN(I195:I197)</f>
        <v>40.369810402655403</v>
      </c>
      <c r="U195" s="39">
        <f>MAX(I195:I197)</f>
        <v>41.432925482574298</v>
      </c>
    </row>
    <row r="196" spans="1:21" x14ac:dyDescent="0.2">
      <c r="A196" s="38" t="str">
        <f t="shared" si="6"/>
        <v>North PowysCHD</v>
      </c>
      <c r="B196" s="38" t="s">
        <v>72</v>
      </c>
      <c r="C196" s="38" t="str">
        <f t="shared" si="7"/>
        <v>Powys Teaching Local Health Board                                                                   CHD</v>
      </c>
      <c r="D196" s="38" t="s">
        <v>104</v>
      </c>
      <c r="E196" s="38" t="str">
        <f>VLOOKUP(D196,'Interactive controls'!$I$1:$J$7,2,FALSE)</f>
        <v>Powys</v>
      </c>
      <c r="F196" s="38" t="s">
        <v>106</v>
      </c>
      <c r="G196" s="38" t="str">
        <f t="shared" si="8"/>
        <v>PowysCHD</v>
      </c>
      <c r="H196" s="38">
        <v>2323</v>
      </c>
      <c r="I196" s="39">
        <v>40.369810402655403</v>
      </c>
      <c r="J196" s="39">
        <v>22.404874928995898</v>
      </c>
      <c r="K196" s="39">
        <v>21.463420478394099</v>
      </c>
      <c r="L196" s="39">
        <v>23.375671324199399</v>
      </c>
      <c r="M196" s="39">
        <v>0.970796395203539</v>
      </c>
      <c r="N196" s="39">
        <v>0.94145445060183197</v>
      </c>
      <c r="O196" s="39">
        <f>VLOOKUP(C196,'HB EASRs'!$A$6:$H$54,8,FALSE)</f>
        <v>21.444020542693099</v>
      </c>
      <c r="P196" s="39">
        <f>VLOOKUP(C196,'HB EASRs'!$A$6:$H$54,7,FALSE)</f>
        <v>40.744608676429102</v>
      </c>
      <c r="Q196" s="55">
        <f>VLOOKUP(C196,'HB EASRs'!$A$6:$H$54,6,FALSE)</f>
        <v>5345</v>
      </c>
    </row>
    <row r="197" spans="1:21" x14ac:dyDescent="0.2">
      <c r="A197" s="38" t="str">
        <f t="shared" si="6"/>
        <v>South PowysCHD</v>
      </c>
      <c r="B197" s="38" t="s">
        <v>73</v>
      </c>
      <c r="C197" s="38" t="str">
        <f t="shared" si="7"/>
        <v>Powys Teaching Local Health Board                                                                   CHD</v>
      </c>
      <c r="D197" s="38" t="s">
        <v>104</v>
      </c>
      <c r="E197" s="38" t="str">
        <f>VLOOKUP(D197,'Interactive controls'!$I$1:$J$7,2,FALSE)</f>
        <v>Powys</v>
      </c>
      <c r="F197" s="38" t="s">
        <v>106</v>
      </c>
      <c r="G197" s="38" t="str">
        <f t="shared" si="8"/>
        <v>PowysCHD</v>
      </c>
      <c r="H197" s="38">
        <v>1876</v>
      </c>
      <c r="I197" s="39">
        <v>41.432925482574298</v>
      </c>
      <c r="J197" s="39">
        <v>21.586339079062601</v>
      </c>
      <c r="K197" s="39">
        <v>20.5698359519352</v>
      </c>
      <c r="L197" s="39">
        <v>22.638164151888599</v>
      </c>
      <c r="M197" s="39">
        <v>1.05182507282591</v>
      </c>
      <c r="N197" s="39">
        <v>1.01650312712749</v>
      </c>
      <c r="O197" s="39">
        <f>VLOOKUP(C197,'HB EASRs'!$A$6:$H$54,8,FALSE)</f>
        <v>21.444020542693099</v>
      </c>
      <c r="P197" s="39">
        <f>VLOOKUP(C197,'HB EASRs'!$A$6:$H$54,7,FALSE)</f>
        <v>40.744608676429102</v>
      </c>
      <c r="Q197" s="55">
        <f>VLOOKUP(C197,'HB EASRs'!$A$6:$H$54,6,FALSE)</f>
        <v>5345</v>
      </c>
    </row>
    <row r="198" spans="1:21" x14ac:dyDescent="0.2">
      <c r="A198" s="38" t="str">
        <f t="shared" si="6"/>
        <v>AfanCOPD</v>
      </c>
      <c r="B198" s="38" t="s">
        <v>10</v>
      </c>
      <c r="C198" s="38" t="str">
        <f t="shared" si="7"/>
        <v>Abertawe Bro Morgannwg University Local Health Board                                                COPD</v>
      </c>
      <c r="D198" s="38" t="s">
        <v>97</v>
      </c>
      <c r="E198" s="38" t="str">
        <f>VLOOKUP(D198,'Interactive controls'!$I$1:$J$7,2,FALSE)</f>
        <v>Abertawe Bro Morgannwg</v>
      </c>
      <c r="F198" s="38" t="s">
        <v>107</v>
      </c>
      <c r="G198" s="38" t="str">
        <f t="shared" si="8"/>
        <v>Abertawe Bro MorgannwgCOPD</v>
      </c>
      <c r="H198" s="38">
        <v>1316</v>
      </c>
      <c r="I198" s="39">
        <v>25.887675813907698</v>
      </c>
      <c r="J198" s="39">
        <v>18.419334442621</v>
      </c>
      <c r="K198" s="39">
        <v>17.403753375264099</v>
      </c>
      <c r="L198" s="39">
        <v>19.477206110604001</v>
      </c>
      <c r="M198" s="39">
        <v>1.05787166798298</v>
      </c>
      <c r="N198" s="39">
        <v>1.0155810673569701</v>
      </c>
      <c r="O198" s="39">
        <f>VLOOKUP(C198,'HB EASRs'!$A$6:$H$54,8,FALSE)</f>
        <v>14.6272587940978</v>
      </c>
      <c r="P198" s="39">
        <f>VLOOKUP(C198,'HB EASRs'!$A$6:$H$54,7,FALSE)</f>
        <v>20.867255441919099</v>
      </c>
      <c r="Q198" s="55">
        <f>VLOOKUP(C198,'HB EASRs'!$A$6:$H$54,6,FALSE)</f>
        <v>11124</v>
      </c>
      <c r="S198" s="38" t="str">
        <f>G198</f>
        <v>Abertawe Bro MorgannwgCOPD</v>
      </c>
      <c r="T198" s="39">
        <f>MIN(I198:I208)</f>
        <v>13.6879260636435</v>
      </c>
      <c r="U198" s="39">
        <f>MAX(I198:I208)</f>
        <v>30.228170164757099</v>
      </c>
    </row>
    <row r="199" spans="1:21" x14ac:dyDescent="0.2">
      <c r="A199" s="38" t="str">
        <f t="shared" ref="A199:A262" si="9">B199&amp;F199</f>
        <v>BayHealthCOPD</v>
      </c>
      <c r="B199" s="38" t="s">
        <v>11</v>
      </c>
      <c r="C199" s="38" t="str">
        <f t="shared" ref="C199:C262" si="10">D199&amp;F199</f>
        <v>Abertawe Bro Morgannwg University Local Health Board                                                COPD</v>
      </c>
      <c r="D199" s="38" t="s">
        <v>97</v>
      </c>
      <c r="E199" s="38" t="str">
        <f>VLOOKUP(D199,'Interactive controls'!$I$1:$J$7,2,FALSE)</f>
        <v>Abertawe Bro Morgannwg</v>
      </c>
      <c r="F199" s="38" t="s">
        <v>107</v>
      </c>
      <c r="G199" s="38" t="str">
        <f t="shared" ref="G199:G262" si="11">E199&amp;F199</f>
        <v>Abertawe Bro MorgannwgCOPD</v>
      </c>
      <c r="H199" s="38">
        <v>1016</v>
      </c>
      <c r="I199" s="39">
        <v>13.6879260636435</v>
      </c>
      <c r="J199" s="39">
        <v>8.3229236737975505</v>
      </c>
      <c r="K199" s="39">
        <v>7.7797179395615403</v>
      </c>
      <c r="L199" s="39">
        <v>8.8919543864516903</v>
      </c>
      <c r="M199" s="39">
        <v>0.56903071265414296</v>
      </c>
      <c r="N199" s="39">
        <v>0.54320573423601004</v>
      </c>
      <c r="O199" s="39">
        <f>VLOOKUP(C199,'HB EASRs'!$A$6:$H$54,8,FALSE)</f>
        <v>14.6272587940978</v>
      </c>
      <c r="P199" s="39">
        <f>VLOOKUP(C199,'HB EASRs'!$A$6:$H$54,7,FALSE)</f>
        <v>20.867255441919099</v>
      </c>
      <c r="Q199" s="55">
        <f>VLOOKUP(C199,'HB EASRs'!$A$6:$H$54,6,FALSE)</f>
        <v>11124</v>
      </c>
    </row>
    <row r="200" spans="1:21" x14ac:dyDescent="0.2">
      <c r="A200" s="38" t="str">
        <f t="shared" si="9"/>
        <v>Bridgend East NetworkCOPD</v>
      </c>
      <c r="B200" s="38" t="s">
        <v>12</v>
      </c>
      <c r="C200" s="38" t="str">
        <f t="shared" si="10"/>
        <v>Abertawe Bro Morgannwg University Local Health Board                                                COPD</v>
      </c>
      <c r="D200" s="38" t="s">
        <v>97</v>
      </c>
      <c r="E200" s="38" t="str">
        <f>VLOOKUP(D200,'Interactive controls'!$I$1:$J$7,2,FALSE)</f>
        <v>Abertawe Bro Morgannwg</v>
      </c>
      <c r="F200" s="38" t="s">
        <v>107</v>
      </c>
      <c r="G200" s="38" t="str">
        <f t="shared" si="11"/>
        <v>Abertawe Bro MorgannwgCOPD</v>
      </c>
      <c r="H200" s="38">
        <v>1223</v>
      </c>
      <c r="I200" s="39">
        <v>17.895815042434901</v>
      </c>
      <c r="J200" s="39">
        <v>13.1523025763293</v>
      </c>
      <c r="K200" s="39">
        <v>12.4109308035876</v>
      </c>
      <c r="L200" s="39">
        <v>13.9257258910757</v>
      </c>
      <c r="M200" s="39">
        <v>0.77342331474641302</v>
      </c>
      <c r="N200" s="39">
        <v>0.74137177274168098</v>
      </c>
      <c r="O200" s="39">
        <f>VLOOKUP(C200,'HB EASRs'!$A$6:$H$54,8,FALSE)</f>
        <v>14.6272587940978</v>
      </c>
      <c r="P200" s="39">
        <f>VLOOKUP(C200,'HB EASRs'!$A$6:$H$54,7,FALSE)</f>
        <v>20.867255441919099</v>
      </c>
      <c r="Q200" s="55">
        <f>VLOOKUP(C200,'HB EASRs'!$A$6:$H$54,6,FALSE)</f>
        <v>11124</v>
      </c>
    </row>
    <row r="201" spans="1:21" x14ac:dyDescent="0.2">
      <c r="A201" s="38" t="str">
        <f t="shared" si="9"/>
        <v>Bridgend North NetworkCOPD</v>
      </c>
      <c r="B201" s="38" t="s">
        <v>13</v>
      </c>
      <c r="C201" s="38" t="str">
        <f t="shared" si="10"/>
        <v>Abertawe Bro Morgannwg University Local Health Board                                                COPD</v>
      </c>
      <c r="D201" s="38" t="s">
        <v>97</v>
      </c>
      <c r="E201" s="38" t="str">
        <f>VLOOKUP(D201,'Interactive controls'!$I$1:$J$7,2,FALSE)</f>
        <v>Abertawe Bro Morgannwg</v>
      </c>
      <c r="F201" s="38" t="s">
        <v>107</v>
      </c>
      <c r="G201" s="38" t="str">
        <f t="shared" si="11"/>
        <v>Abertawe Bro MorgannwgCOPD</v>
      </c>
      <c r="H201" s="38">
        <v>1554</v>
      </c>
      <c r="I201" s="39">
        <v>30.228170164757099</v>
      </c>
      <c r="J201" s="39">
        <v>21.955517415672801</v>
      </c>
      <c r="K201" s="39">
        <v>20.852895384110202</v>
      </c>
      <c r="L201" s="39">
        <v>23.100315920864301</v>
      </c>
      <c r="M201" s="39">
        <v>1.1447985051915099</v>
      </c>
      <c r="N201" s="39">
        <v>1.1026220315626201</v>
      </c>
      <c r="O201" s="39">
        <f>VLOOKUP(C201,'HB EASRs'!$A$6:$H$54,8,FALSE)</f>
        <v>14.6272587940978</v>
      </c>
      <c r="P201" s="39">
        <f>VLOOKUP(C201,'HB EASRs'!$A$6:$H$54,7,FALSE)</f>
        <v>20.867255441919099</v>
      </c>
      <c r="Q201" s="55">
        <f>VLOOKUP(C201,'HB EASRs'!$A$6:$H$54,6,FALSE)</f>
        <v>11124</v>
      </c>
    </row>
    <row r="202" spans="1:21" x14ac:dyDescent="0.2">
      <c r="A202" s="38" t="str">
        <f t="shared" si="9"/>
        <v>Bridgend West NetworkCOPD</v>
      </c>
      <c r="B202" s="38" t="s">
        <v>14</v>
      </c>
      <c r="C202" s="38" t="str">
        <f t="shared" si="10"/>
        <v>Abertawe Bro Morgannwg University Local Health Board                                                COPD</v>
      </c>
      <c r="D202" s="38" t="s">
        <v>97</v>
      </c>
      <c r="E202" s="38" t="str">
        <f>VLOOKUP(D202,'Interactive controls'!$I$1:$J$7,2,FALSE)</f>
        <v>Abertawe Bro Morgannwg</v>
      </c>
      <c r="F202" s="38" t="s">
        <v>107</v>
      </c>
      <c r="G202" s="38" t="str">
        <f t="shared" si="11"/>
        <v>Abertawe Bro MorgannwgCOPD</v>
      </c>
      <c r="H202" s="38">
        <v>719</v>
      </c>
      <c r="I202" s="39">
        <v>21.093704160065698</v>
      </c>
      <c r="J202" s="39">
        <v>12.5075541596339</v>
      </c>
      <c r="K202" s="39">
        <v>11.5561553759389</v>
      </c>
      <c r="L202" s="39">
        <v>13.512984282169599</v>
      </c>
      <c r="M202" s="39">
        <v>1.0054301225356601</v>
      </c>
      <c r="N202" s="39">
        <v>0.95139878369498598</v>
      </c>
      <c r="O202" s="39">
        <f>VLOOKUP(C202,'HB EASRs'!$A$6:$H$54,8,FALSE)</f>
        <v>14.6272587940978</v>
      </c>
      <c r="P202" s="39">
        <f>VLOOKUP(C202,'HB EASRs'!$A$6:$H$54,7,FALSE)</f>
        <v>20.867255441919099</v>
      </c>
      <c r="Q202" s="55">
        <f>VLOOKUP(C202,'HB EASRs'!$A$6:$H$54,6,FALSE)</f>
        <v>11124</v>
      </c>
    </row>
    <row r="203" spans="1:21" x14ac:dyDescent="0.2">
      <c r="A203" s="38" t="str">
        <f t="shared" si="9"/>
        <v>CityHealthCOPD</v>
      </c>
      <c r="B203" s="38" t="s">
        <v>15</v>
      </c>
      <c r="C203" s="38" t="str">
        <f t="shared" si="10"/>
        <v>Abertawe Bro Morgannwg University Local Health Board                                                COPD</v>
      </c>
      <c r="D203" s="38" t="s">
        <v>97</v>
      </c>
      <c r="E203" s="38" t="str">
        <f>VLOOKUP(D203,'Interactive controls'!$I$1:$J$7,2,FALSE)</f>
        <v>Abertawe Bro Morgannwg</v>
      </c>
      <c r="F203" s="38" t="s">
        <v>107</v>
      </c>
      <c r="G203" s="38" t="str">
        <f t="shared" si="11"/>
        <v>Abertawe Bro MorgannwgCOPD</v>
      </c>
      <c r="H203" s="38">
        <v>1101</v>
      </c>
      <c r="I203" s="39">
        <v>22.805418617175501</v>
      </c>
      <c r="J203" s="39">
        <v>18.958979848799299</v>
      </c>
      <c r="K203" s="39">
        <v>17.8263754580891</v>
      </c>
      <c r="L203" s="39">
        <v>20.143257269486899</v>
      </c>
      <c r="M203" s="39">
        <v>1.1842774206875899</v>
      </c>
      <c r="N203" s="39">
        <v>1.1326043907101799</v>
      </c>
      <c r="O203" s="39">
        <f>VLOOKUP(C203,'HB EASRs'!$A$6:$H$54,8,FALSE)</f>
        <v>14.6272587940978</v>
      </c>
      <c r="P203" s="39">
        <f>VLOOKUP(C203,'HB EASRs'!$A$6:$H$54,7,FALSE)</f>
        <v>20.867255441919099</v>
      </c>
      <c r="Q203" s="55">
        <f>VLOOKUP(C203,'HB EASRs'!$A$6:$H$54,6,FALSE)</f>
        <v>11124</v>
      </c>
    </row>
    <row r="204" spans="1:21" x14ac:dyDescent="0.2">
      <c r="A204" s="38" t="str">
        <f t="shared" si="9"/>
        <v>CwmtaweCOPD</v>
      </c>
      <c r="B204" s="38" t="s">
        <v>16</v>
      </c>
      <c r="C204" s="38" t="str">
        <f t="shared" si="10"/>
        <v>Abertawe Bro Morgannwg University Local Health Board                                                COPD</v>
      </c>
      <c r="D204" s="38" t="s">
        <v>97</v>
      </c>
      <c r="E204" s="38" t="str">
        <f>VLOOKUP(D204,'Interactive controls'!$I$1:$J$7,2,FALSE)</f>
        <v>Abertawe Bro Morgannwg</v>
      </c>
      <c r="F204" s="38" t="s">
        <v>107</v>
      </c>
      <c r="G204" s="38" t="str">
        <f t="shared" si="11"/>
        <v>Abertawe Bro MorgannwgCOPD</v>
      </c>
      <c r="H204" s="38">
        <v>712</v>
      </c>
      <c r="I204" s="39">
        <v>16.553519947921501</v>
      </c>
      <c r="J204" s="39">
        <v>11.941920397594799</v>
      </c>
      <c r="K204" s="39">
        <v>11.0565293258793</v>
      </c>
      <c r="L204" s="39">
        <v>12.877848345531</v>
      </c>
      <c r="M204" s="39">
        <v>0.93592794793623602</v>
      </c>
      <c r="N204" s="39">
        <v>0.88539107171554599</v>
      </c>
      <c r="O204" s="39">
        <f>VLOOKUP(C204,'HB EASRs'!$A$6:$H$54,8,FALSE)</f>
        <v>14.6272587940978</v>
      </c>
      <c r="P204" s="39">
        <f>VLOOKUP(C204,'HB EASRs'!$A$6:$H$54,7,FALSE)</f>
        <v>20.867255441919099</v>
      </c>
      <c r="Q204" s="55">
        <f>VLOOKUP(C204,'HB EASRs'!$A$6:$H$54,6,FALSE)</f>
        <v>11124</v>
      </c>
    </row>
    <row r="205" spans="1:21" x14ac:dyDescent="0.2">
      <c r="A205" s="38" t="str">
        <f t="shared" si="9"/>
        <v>LlwchwrCOPD</v>
      </c>
      <c r="B205" s="38" t="s">
        <v>17</v>
      </c>
      <c r="C205" s="38" t="str">
        <f t="shared" si="10"/>
        <v>Abertawe Bro Morgannwg University Local Health Board                                                COPD</v>
      </c>
      <c r="D205" s="38" t="s">
        <v>97</v>
      </c>
      <c r="E205" s="38" t="str">
        <f>VLOOKUP(D205,'Interactive controls'!$I$1:$J$7,2,FALSE)</f>
        <v>Abertawe Bro Morgannwg</v>
      </c>
      <c r="F205" s="38" t="s">
        <v>107</v>
      </c>
      <c r="G205" s="38" t="str">
        <f t="shared" si="11"/>
        <v>Abertawe Bro MorgannwgCOPD</v>
      </c>
      <c r="H205" s="38">
        <v>587</v>
      </c>
      <c r="I205" s="39">
        <v>15.660014939707599</v>
      </c>
      <c r="J205" s="39">
        <v>10.601130982468201</v>
      </c>
      <c r="K205" s="39">
        <v>9.7336929358348492</v>
      </c>
      <c r="L205" s="39">
        <v>11.5232702332912</v>
      </c>
      <c r="M205" s="39">
        <v>0.92213925082302395</v>
      </c>
      <c r="N205" s="39">
        <v>0.86743804663335</v>
      </c>
      <c r="O205" s="39">
        <f>VLOOKUP(C205,'HB EASRs'!$A$6:$H$54,8,FALSE)</f>
        <v>14.6272587940978</v>
      </c>
      <c r="P205" s="39">
        <f>VLOOKUP(C205,'HB EASRs'!$A$6:$H$54,7,FALSE)</f>
        <v>20.867255441919099</v>
      </c>
      <c r="Q205" s="55">
        <f>VLOOKUP(C205,'HB EASRs'!$A$6:$H$54,6,FALSE)</f>
        <v>11124</v>
      </c>
    </row>
    <row r="206" spans="1:21" x14ac:dyDescent="0.2">
      <c r="A206" s="38" t="str">
        <f t="shared" si="9"/>
        <v>NeathCOPD</v>
      </c>
      <c r="B206" s="38" t="s">
        <v>18</v>
      </c>
      <c r="C206" s="38" t="str">
        <f t="shared" si="10"/>
        <v>Abertawe Bro Morgannwg University Local Health Board                                                COPD</v>
      </c>
      <c r="D206" s="38" t="s">
        <v>97</v>
      </c>
      <c r="E206" s="38" t="str">
        <f>VLOOKUP(D206,'Interactive controls'!$I$1:$J$7,2,FALSE)</f>
        <v>Abertawe Bro Morgannwg</v>
      </c>
      <c r="F206" s="38" t="s">
        <v>107</v>
      </c>
      <c r="G206" s="38" t="str">
        <f t="shared" si="11"/>
        <v>Abertawe Bro MorgannwgCOPD</v>
      </c>
      <c r="H206" s="38">
        <v>1227</v>
      </c>
      <c r="I206" s="39">
        <v>21.6215263705087</v>
      </c>
      <c r="J206" s="39">
        <v>14.1234262495582</v>
      </c>
      <c r="K206" s="39">
        <v>13.3129195951123</v>
      </c>
      <c r="L206" s="39">
        <v>14.968914827613</v>
      </c>
      <c r="M206" s="39">
        <v>0.84548857805475897</v>
      </c>
      <c r="N206" s="39">
        <v>0.81050665444593795</v>
      </c>
      <c r="O206" s="39">
        <f>VLOOKUP(C206,'HB EASRs'!$A$6:$H$54,8,FALSE)</f>
        <v>14.6272587940978</v>
      </c>
      <c r="P206" s="39">
        <f>VLOOKUP(C206,'HB EASRs'!$A$6:$H$54,7,FALSE)</f>
        <v>20.867255441919099</v>
      </c>
      <c r="Q206" s="55">
        <f>VLOOKUP(C206,'HB EASRs'!$A$6:$H$54,6,FALSE)</f>
        <v>11124</v>
      </c>
    </row>
    <row r="207" spans="1:21" x14ac:dyDescent="0.2">
      <c r="A207" s="38" t="str">
        <f t="shared" si="9"/>
        <v>PenderiCOPD</v>
      </c>
      <c r="B207" s="38" t="s">
        <v>19</v>
      </c>
      <c r="C207" s="38" t="str">
        <f t="shared" si="10"/>
        <v>Abertawe Bro Morgannwg University Local Health Board                                                COPD</v>
      </c>
      <c r="D207" s="38" t="s">
        <v>97</v>
      </c>
      <c r="E207" s="38" t="str">
        <f>VLOOKUP(D207,'Interactive controls'!$I$1:$J$7,2,FALSE)</f>
        <v>Abertawe Bro Morgannwg</v>
      </c>
      <c r="F207" s="38" t="s">
        <v>107</v>
      </c>
      <c r="G207" s="38" t="str">
        <f t="shared" si="11"/>
        <v>Abertawe Bro MorgannwgCOPD</v>
      </c>
      <c r="H207" s="38">
        <v>852</v>
      </c>
      <c r="I207" s="39">
        <v>22.558182636553799</v>
      </c>
      <c r="J207" s="39">
        <v>17.798024759509001</v>
      </c>
      <c r="K207" s="39">
        <v>16.584469853482599</v>
      </c>
      <c r="L207" s="39">
        <v>19.074733236669001</v>
      </c>
      <c r="M207" s="39">
        <v>1.2767084771599999</v>
      </c>
      <c r="N207" s="39">
        <v>1.21355490602632</v>
      </c>
      <c r="O207" s="39">
        <f>VLOOKUP(C207,'HB EASRs'!$A$6:$H$54,8,FALSE)</f>
        <v>14.6272587940978</v>
      </c>
      <c r="P207" s="39">
        <f>VLOOKUP(C207,'HB EASRs'!$A$6:$H$54,7,FALSE)</f>
        <v>20.867255441919099</v>
      </c>
      <c r="Q207" s="55">
        <f>VLOOKUP(C207,'HB EASRs'!$A$6:$H$54,6,FALSE)</f>
        <v>11124</v>
      </c>
    </row>
    <row r="208" spans="1:21" x14ac:dyDescent="0.2">
      <c r="A208" s="38" t="str">
        <f t="shared" si="9"/>
        <v>Upper ValleysCOPD</v>
      </c>
      <c r="B208" s="38" t="s">
        <v>20</v>
      </c>
      <c r="C208" s="38" t="str">
        <f t="shared" si="10"/>
        <v>Abertawe Bro Morgannwg University Local Health Board                                                COPD</v>
      </c>
      <c r="D208" s="38" t="s">
        <v>97</v>
      </c>
      <c r="E208" s="38" t="str">
        <f>VLOOKUP(D208,'Interactive controls'!$I$1:$J$7,2,FALSE)</f>
        <v>Abertawe Bro Morgannwg</v>
      </c>
      <c r="F208" s="38" t="s">
        <v>107</v>
      </c>
      <c r="G208" s="38" t="str">
        <f t="shared" si="11"/>
        <v>Abertawe Bro MorgannwgCOPD</v>
      </c>
      <c r="H208" s="38">
        <v>817</v>
      </c>
      <c r="I208" s="39">
        <v>26.443552563438601</v>
      </c>
      <c r="J208" s="39">
        <v>16.8693663334329</v>
      </c>
      <c r="K208" s="39">
        <v>15.6879251822782</v>
      </c>
      <c r="L208" s="39">
        <v>18.113630673817099</v>
      </c>
      <c r="M208" s="39">
        <v>1.2442643403842599</v>
      </c>
      <c r="N208" s="39">
        <v>1.1814411511547001</v>
      </c>
      <c r="O208" s="39">
        <f>VLOOKUP(C208,'HB EASRs'!$A$6:$H$54,8,FALSE)</f>
        <v>14.6272587940978</v>
      </c>
      <c r="P208" s="39">
        <f>VLOOKUP(C208,'HB EASRs'!$A$6:$H$54,7,FALSE)</f>
        <v>20.867255441919099</v>
      </c>
      <c r="Q208" s="55">
        <f>VLOOKUP(C208,'HB EASRs'!$A$6:$H$54,6,FALSE)</f>
        <v>11124</v>
      </c>
    </row>
    <row r="209" spans="1:21" x14ac:dyDescent="0.2">
      <c r="A209" s="38" t="str">
        <f t="shared" si="9"/>
        <v>Blaenau Gwent EastCOPD</v>
      </c>
      <c r="B209" s="38" t="s">
        <v>21</v>
      </c>
      <c r="C209" s="38" t="str">
        <f t="shared" si="10"/>
        <v>Aneurin Bevan Local Health Board                                                                    COPD</v>
      </c>
      <c r="D209" s="38" t="s">
        <v>99</v>
      </c>
      <c r="E209" s="38" t="str">
        <f>VLOOKUP(D209,'Interactive controls'!$I$1:$J$7,2,FALSE)</f>
        <v>Aneurin Bevan</v>
      </c>
      <c r="F209" s="38" t="s">
        <v>107</v>
      </c>
      <c r="G209" s="38" t="str">
        <f t="shared" si="11"/>
        <v>Aneurin BevanCOPD</v>
      </c>
      <c r="H209" s="38">
        <v>1311</v>
      </c>
      <c r="I209" s="39">
        <v>33.895237602771601</v>
      </c>
      <c r="J209" s="39">
        <v>24.336903420454799</v>
      </c>
      <c r="K209" s="39">
        <v>22.9977933706035</v>
      </c>
      <c r="L209" s="39">
        <v>25.7318850503849</v>
      </c>
      <c r="M209" s="39">
        <v>1.3949816299300399</v>
      </c>
      <c r="N209" s="39">
        <v>1.33911004985131</v>
      </c>
      <c r="O209" s="39">
        <f>VLOOKUP(C209,'HB EASRs'!$A$6:$H$54,8,FALSE)</f>
        <v>14.592224133121</v>
      </c>
      <c r="P209" s="39">
        <f>VLOOKUP(C209,'HB EASRs'!$A$6:$H$54,7,FALSE)</f>
        <v>20.654138756065201</v>
      </c>
      <c r="Q209" s="55">
        <f>VLOOKUP(C209,'HB EASRs'!$A$6:$H$54,6,FALSE)</f>
        <v>11723</v>
      </c>
      <c r="S209" s="38" t="str">
        <f>G209</f>
        <v>Aneurin BevanCOPD</v>
      </c>
      <c r="T209" s="39">
        <f>MIN(I209:I220)</f>
        <v>12.0121695342006</v>
      </c>
      <c r="U209" s="39">
        <f>MAX(I209:I220)</f>
        <v>33.895237602771601</v>
      </c>
    </row>
    <row r="210" spans="1:21" x14ac:dyDescent="0.2">
      <c r="A210" s="38" t="str">
        <f t="shared" si="9"/>
        <v>Blaenau Gwent WestCOPD</v>
      </c>
      <c r="B210" s="38" t="s">
        <v>22</v>
      </c>
      <c r="C210" s="38" t="str">
        <f t="shared" si="10"/>
        <v>Aneurin Bevan Local Health Board                                                                    COPD</v>
      </c>
      <c r="D210" s="38" t="s">
        <v>99</v>
      </c>
      <c r="E210" s="38" t="str">
        <f>VLOOKUP(D210,'Interactive controls'!$I$1:$J$7,2,FALSE)</f>
        <v>Aneurin Bevan</v>
      </c>
      <c r="F210" s="38" t="s">
        <v>107</v>
      </c>
      <c r="G210" s="38" t="str">
        <f t="shared" si="11"/>
        <v>Aneurin BevanCOPD</v>
      </c>
      <c r="H210" s="38">
        <v>903</v>
      </c>
      <c r="I210" s="39">
        <v>25.8044236154769</v>
      </c>
      <c r="J210" s="39">
        <v>18.190961349325701</v>
      </c>
      <c r="K210" s="39">
        <v>16.992065196313799</v>
      </c>
      <c r="L210" s="39">
        <v>19.450411625848499</v>
      </c>
      <c r="M210" s="39">
        <v>1.2594502765228499</v>
      </c>
      <c r="N210" s="39">
        <v>1.19889615301189</v>
      </c>
      <c r="O210" s="39">
        <f>VLOOKUP(C210,'HB EASRs'!$A$6:$H$54,8,FALSE)</f>
        <v>14.592224133121</v>
      </c>
      <c r="P210" s="39">
        <f>VLOOKUP(C210,'HB EASRs'!$A$6:$H$54,7,FALSE)</f>
        <v>20.654138756065201</v>
      </c>
      <c r="Q210" s="55">
        <f>VLOOKUP(C210,'HB EASRs'!$A$6:$H$54,6,FALSE)</f>
        <v>11723</v>
      </c>
    </row>
    <row r="211" spans="1:21" x14ac:dyDescent="0.2">
      <c r="A211" s="38" t="str">
        <f t="shared" si="9"/>
        <v>Caerphilly EastCOPD</v>
      </c>
      <c r="B211" s="38" t="s">
        <v>23</v>
      </c>
      <c r="C211" s="38" t="str">
        <f t="shared" si="10"/>
        <v>Aneurin Bevan Local Health Board                                                                    COPD</v>
      </c>
      <c r="D211" s="38" t="s">
        <v>99</v>
      </c>
      <c r="E211" s="38" t="str">
        <f>VLOOKUP(D211,'Interactive controls'!$I$1:$J$7,2,FALSE)</f>
        <v>Aneurin Bevan</v>
      </c>
      <c r="F211" s="38" t="s">
        <v>107</v>
      </c>
      <c r="G211" s="38" t="str">
        <f t="shared" si="11"/>
        <v>Aneurin BevanCOPD</v>
      </c>
      <c r="H211" s="38">
        <v>719</v>
      </c>
      <c r="I211" s="39">
        <v>18.373709496064599</v>
      </c>
      <c r="J211" s="39">
        <v>13.2189922416902</v>
      </c>
      <c r="K211" s="39">
        <v>12.2472184237304</v>
      </c>
      <c r="L211" s="39">
        <v>14.2459545267098</v>
      </c>
      <c r="M211" s="39">
        <v>1.0269622850196101</v>
      </c>
      <c r="N211" s="39">
        <v>0.97177381795980899</v>
      </c>
      <c r="O211" s="39">
        <f>VLOOKUP(C211,'HB EASRs'!$A$6:$H$54,8,FALSE)</f>
        <v>14.592224133121</v>
      </c>
      <c r="P211" s="39">
        <f>VLOOKUP(C211,'HB EASRs'!$A$6:$H$54,7,FALSE)</f>
        <v>20.654138756065201</v>
      </c>
      <c r="Q211" s="55">
        <f>VLOOKUP(C211,'HB EASRs'!$A$6:$H$54,6,FALSE)</f>
        <v>11723</v>
      </c>
    </row>
    <row r="212" spans="1:21" x14ac:dyDescent="0.2">
      <c r="A212" s="38" t="str">
        <f t="shared" si="9"/>
        <v>Caerphilly NorthCOPD</v>
      </c>
      <c r="B212" s="38" t="s">
        <v>24</v>
      </c>
      <c r="C212" s="38" t="str">
        <f t="shared" si="10"/>
        <v>Aneurin Bevan Local Health Board                                                                    COPD</v>
      </c>
      <c r="D212" s="38" t="s">
        <v>99</v>
      </c>
      <c r="E212" s="38" t="str">
        <f>VLOOKUP(D212,'Interactive controls'!$I$1:$J$7,2,FALSE)</f>
        <v>Aneurin Bevan</v>
      </c>
      <c r="F212" s="38" t="s">
        <v>107</v>
      </c>
      <c r="G212" s="38" t="str">
        <f t="shared" si="11"/>
        <v>Aneurin BevanCOPD</v>
      </c>
      <c r="H212" s="38">
        <v>1660</v>
      </c>
      <c r="I212" s="39">
        <v>25.077801613439298</v>
      </c>
      <c r="J212" s="39">
        <v>18.113467655782401</v>
      </c>
      <c r="K212" s="39">
        <v>17.235870617405698</v>
      </c>
      <c r="L212" s="39">
        <v>19.023522202261098</v>
      </c>
      <c r="M212" s="39">
        <v>0.91005454647876505</v>
      </c>
      <c r="N212" s="39">
        <v>0.87759703837663505</v>
      </c>
      <c r="O212" s="39">
        <f>VLOOKUP(C212,'HB EASRs'!$A$6:$H$54,8,FALSE)</f>
        <v>14.592224133121</v>
      </c>
      <c r="P212" s="39">
        <f>VLOOKUP(C212,'HB EASRs'!$A$6:$H$54,7,FALSE)</f>
        <v>20.654138756065201</v>
      </c>
      <c r="Q212" s="55">
        <f>VLOOKUP(C212,'HB EASRs'!$A$6:$H$54,6,FALSE)</f>
        <v>11723</v>
      </c>
    </row>
    <row r="213" spans="1:21" x14ac:dyDescent="0.2">
      <c r="A213" s="38" t="str">
        <f t="shared" si="9"/>
        <v>Caerphilly SouthCOPD</v>
      </c>
      <c r="B213" s="38" t="s">
        <v>25</v>
      </c>
      <c r="C213" s="38" t="str">
        <f t="shared" si="10"/>
        <v>Aneurin Bevan Local Health Board                                                                    COPD</v>
      </c>
      <c r="D213" s="38" t="s">
        <v>99</v>
      </c>
      <c r="E213" s="38" t="str">
        <f>VLOOKUP(D213,'Interactive controls'!$I$1:$J$7,2,FALSE)</f>
        <v>Aneurin Bevan</v>
      </c>
      <c r="F213" s="38" t="s">
        <v>107</v>
      </c>
      <c r="G213" s="38" t="str">
        <f t="shared" si="11"/>
        <v>Aneurin BevanCOPD</v>
      </c>
      <c r="H213" s="38">
        <v>1121</v>
      </c>
      <c r="I213" s="39">
        <v>19.917204129133101</v>
      </c>
      <c r="J213" s="39">
        <v>14.8259508829375</v>
      </c>
      <c r="K213" s="39">
        <v>13.956250088288</v>
      </c>
      <c r="L213" s="39">
        <v>15.734965887218699</v>
      </c>
      <c r="M213" s="39">
        <v>0.90901500428121595</v>
      </c>
      <c r="N213" s="39">
        <v>0.86970079464952099</v>
      </c>
      <c r="O213" s="39">
        <f>VLOOKUP(C213,'HB EASRs'!$A$6:$H$54,8,FALSE)</f>
        <v>14.592224133121</v>
      </c>
      <c r="P213" s="39">
        <f>VLOOKUP(C213,'HB EASRs'!$A$6:$H$54,7,FALSE)</f>
        <v>20.654138756065201</v>
      </c>
      <c r="Q213" s="55">
        <f>VLOOKUP(C213,'HB EASRs'!$A$6:$H$54,6,FALSE)</f>
        <v>11723</v>
      </c>
    </row>
    <row r="214" spans="1:21" x14ac:dyDescent="0.2">
      <c r="A214" s="38" t="str">
        <f t="shared" si="9"/>
        <v>Monmouthshire NorthCOPD</v>
      </c>
      <c r="B214" s="38" t="s">
        <v>26</v>
      </c>
      <c r="C214" s="38" t="str">
        <f t="shared" si="10"/>
        <v>Aneurin Bevan Local Health Board                                                                    COPD</v>
      </c>
      <c r="D214" s="38" t="s">
        <v>99</v>
      </c>
      <c r="E214" s="38" t="str">
        <f>VLOOKUP(D214,'Interactive controls'!$I$1:$J$7,2,FALSE)</f>
        <v>Aneurin Bevan</v>
      </c>
      <c r="F214" s="38" t="s">
        <v>107</v>
      </c>
      <c r="G214" s="38" t="str">
        <f t="shared" si="11"/>
        <v>Aneurin BevanCOPD</v>
      </c>
      <c r="H214" s="38">
        <v>868</v>
      </c>
      <c r="I214" s="39">
        <v>17.400368855745299</v>
      </c>
      <c r="J214" s="39">
        <v>9.6441464148341396</v>
      </c>
      <c r="K214" s="39">
        <v>8.9752731657818003</v>
      </c>
      <c r="L214" s="39">
        <v>10.3474965784783</v>
      </c>
      <c r="M214" s="39">
        <v>0.70335016364414005</v>
      </c>
      <c r="N214" s="39">
        <v>0.66887324905233703</v>
      </c>
      <c r="O214" s="39">
        <f>VLOOKUP(C214,'HB EASRs'!$A$6:$H$54,8,FALSE)</f>
        <v>14.592224133121</v>
      </c>
      <c r="P214" s="39">
        <f>VLOOKUP(C214,'HB EASRs'!$A$6:$H$54,7,FALSE)</f>
        <v>20.654138756065201</v>
      </c>
      <c r="Q214" s="55">
        <f>VLOOKUP(C214,'HB EASRs'!$A$6:$H$54,6,FALSE)</f>
        <v>11723</v>
      </c>
    </row>
    <row r="215" spans="1:21" x14ac:dyDescent="0.2">
      <c r="A215" s="38" t="str">
        <f t="shared" si="9"/>
        <v>Monmouthshire SouthCOPD</v>
      </c>
      <c r="B215" s="38" t="s">
        <v>27</v>
      </c>
      <c r="C215" s="38" t="str">
        <f t="shared" si="10"/>
        <v>Aneurin Bevan Local Health Board                                                                    COPD</v>
      </c>
      <c r="D215" s="38" t="s">
        <v>99</v>
      </c>
      <c r="E215" s="38" t="str">
        <f>VLOOKUP(D215,'Interactive controls'!$I$1:$J$7,2,FALSE)</f>
        <v>Aneurin Bevan</v>
      </c>
      <c r="F215" s="38" t="s">
        <v>107</v>
      </c>
      <c r="G215" s="38" t="str">
        <f t="shared" si="11"/>
        <v>Aneurin BevanCOPD</v>
      </c>
      <c r="H215" s="38">
        <v>458</v>
      </c>
      <c r="I215" s="39">
        <v>12.0121695342006</v>
      </c>
      <c r="J215" s="39">
        <v>7.6573031526589999</v>
      </c>
      <c r="K215" s="39">
        <v>6.9526525683204996</v>
      </c>
      <c r="L215" s="39">
        <v>8.4124871486931401</v>
      </c>
      <c r="M215" s="39">
        <v>0.755183996034136</v>
      </c>
      <c r="N215" s="39">
        <v>0.70465058433850702</v>
      </c>
      <c r="O215" s="39">
        <f>VLOOKUP(C215,'HB EASRs'!$A$6:$H$54,8,FALSE)</f>
        <v>14.592224133121</v>
      </c>
      <c r="P215" s="39">
        <f>VLOOKUP(C215,'HB EASRs'!$A$6:$H$54,7,FALSE)</f>
        <v>20.654138756065201</v>
      </c>
      <c r="Q215" s="55">
        <f>VLOOKUP(C215,'HB EASRs'!$A$6:$H$54,6,FALSE)</f>
        <v>11723</v>
      </c>
    </row>
    <row r="216" spans="1:21" x14ac:dyDescent="0.2">
      <c r="A216" s="38" t="str">
        <f t="shared" si="9"/>
        <v>Newport CentralCOPD</v>
      </c>
      <c r="B216" s="38" t="s">
        <v>28</v>
      </c>
      <c r="C216" s="38" t="str">
        <f t="shared" si="10"/>
        <v>Aneurin Bevan Local Health Board                                                                    COPD</v>
      </c>
      <c r="D216" s="38" t="s">
        <v>99</v>
      </c>
      <c r="E216" s="38" t="str">
        <f>VLOOKUP(D216,'Interactive controls'!$I$1:$J$7,2,FALSE)</f>
        <v>Aneurin Bevan</v>
      </c>
      <c r="F216" s="38" t="s">
        <v>107</v>
      </c>
      <c r="G216" s="38" t="str">
        <f t="shared" si="11"/>
        <v>Aneurin BevanCOPD</v>
      </c>
      <c r="H216" s="38">
        <v>797</v>
      </c>
      <c r="I216" s="39">
        <v>16.085087489152201</v>
      </c>
      <c r="J216" s="39">
        <v>11.6846038782334</v>
      </c>
      <c r="K216" s="39">
        <v>10.862361895638299</v>
      </c>
      <c r="L216" s="39">
        <v>12.551129774793001</v>
      </c>
      <c r="M216" s="39">
        <v>0.86652589655963697</v>
      </c>
      <c r="N216" s="39">
        <v>0.82224198259506098</v>
      </c>
      <c r="O216" s="39">
        <f>VLOOKUP(C216,'HB EASRs'!$A$6:$H$54,8,FALSE)</f>
        <v>14.592224133121</v>
      </c>
      <c r="P216" s="39">
        <f>VLOOKUP(C216,'HB EASRs'!$A$6:$H$54,7,FALSE)</f>
        <v>20.654138756065201</v>
      </c>
      <c r="Q216" s="55">
        <f>VLOOKUP(C216,'HB EASRs'!$A$6:$H$54,6,FALSE)</f>
        <v>11723</v>
      </c>
    </row>
    <row r="217" spans="1:21" x14ac:dyDescent="0.2">
      <c r="A217" s="38" t="str">
        <f t="shared" si="9"/>
        <v>Newport EastCOPD</v>
      </c>
      <c r="B217" s="38" t="s">
        <v>29</v>
      </c>
      <c r="C217" s="38" t="str">
        <f t="shared" si="10"/>
        <v>Aneurin Bevan Local Health Board                                                                    COPD</v>
      </c>
      <c r="D217" s="38" t="s">
        <v>99</v>
      </c>
      <c r="E217" s="38" t="str">
        <f>VLOOKUP(D217,'Interactive controls'!$I$1:$J$7,2,FALSE)</f>
        <v>Aneurin Bevan</v>
      </c>
      <c r="F217" s="38" t="s">
        <v>107</v>
      </c>
      <c r="G217" s="38" t="str">
        <f t="shared" si="11"/>
        <v>Aneurin BevanCOPD</v>
      </c>
      <c r="H217" s="38">
        <v>924</v>
      </c>
      <c r="I217" s="39">
        <v>19.308327238533099</v>
      </c>
      <c r="J217" s="39">
        <v>14.9668673590201</v>
      </c>
      <c r="K217" s="39">
        <v>13.9814916266235</v>
      </c>
      <c r="L217" s="39">
        <v>16.0014284031746</v>
      </c>
      <c r="M217" s="39">
        <v>1.03456104415459</v>
      </c>
      <c r="N217" s="39">
        <v>0.98537573239658505</v>
      </c>
      <c r="O217" s="39">
        <f>VLOOKUP(C217,'HB EASRs'!$A$6:$H$54,8,FALSE)</f>
        <v>14.592224133121</v>
      </c>
      <c r="P217" s="39">
        <f>VLOOKUP(C217,'HB EASRs'!$A$6:$H$54,7,FALSE)</f>
        <v>20.654138756065201</v>
      </c>
      <c r="Q217" s="55">
        <f>VLOOKUP(C217,'HB EASRs'!$A$6:$H$54,6,FALSE)</f>
        <v>11723</v>
      </c>
    </row>
    <row r="218" spans="1:21" x14ac:dyDescent="0.2">
      <c r="A218" s="38" t="str">
        <f t="shared" si="9"/>
        <v>Newport WestCOPD</v>
      </c>
      <c r="B218" s="38" t="s">
        <v>30</v>
      </c>
      <c r="C218" s="38" t="str">
        <f t="shared" si="10"/>
        <v>Aneurin Bevan Local Health Board                                                                    COPD</v>
      </c>
      <c r="D218" s="38" t="s">
        <v>99</v>
      </c>
      <c r="E218" s="38" t="str">
        <f>VLOOKUP(D218,'Interactive controls'!$I$1:$J$7,2,FALSE)</f>
        <v>Aneurin Bevan</v>
      </c>
      <c r="F218" s="38" t="s">
        <v>107</v>
      </c>
      <c r="G218" s="38" t="str">
        <f t="shared" si="11"/>
        <v>Aneurin BevanCOPD</v>
      </c>
      <c r="H218" s="38">
        <v>1061</v>
      </c>
      <c r="I218" s="39">
        <v>20.377981792340499</v>
      </c>
      <c r="J218" s="39">
        <v>15.931858908010399</v>
      </c>
      <c r="K218" s="39">
        <v>14.9535607712385</v>
      </c>
      <c r="L218" s="39">
        <v>16.955644827128499</v>
      </c>
      <c r="M218" s="39">
        <v>1.0237859191180601</v>
      </c>
      <c r="N218" s="39">
        <v>0.97829813677189703</v>
      </c>
      <c r="O218" s="39">
        <f>VLOOKUP(C218,'HB EASRs'!$A$6:$H$54,8,FALSE)</f>
        <v>14.592224133121</v>
      </c>
      <c r="P218" s="39">
        <f>VLOOKUP(C218,'HB EASRs'!$A$6:$H$54,7,FALSE)</f>
        <v>20.654138756065201</v>
      </c>
      <c r="Q218" s="55">
        <f>VLOOKUP(C218,'HB EASRs'!$A$6:$H$54,6,FALSE)</f>
        <v>11723</v>
      </c>
    </row>
    <row r="219" spans="1:21" x14ac:dyDescent="0.2">
      <c r="A219" s="38" t="str">
        <f t="shared" si="9"/>
        <v>Torfaen NorthCOPD</v>
      </c>
      <c r="B219" s="38" t="s">
        <v>31</v>
      </c>
      <c r="C219" s="38" t="str">
        <f t="shared" si="10"/>
        <v>Aneurin Bevan Local Health Board                                                                    COPD</v>
      </c>
      <c r="D219" s="38" t="s">
        <v>99</v>
      </c>
      <c r="E219" s="38" t="str">
        <f>VLOOKUP(D219,'Interactive controls'!$I$1:$J$7,2,FALSE)</f>
        <v>Aneurin Bevan</v>
      </c>
      <c r="F219" s="38" t="s">
        <v>107</v>
      </c>
      <c r="G219" s="38" t="str">
        <f t="shared" si="11"/>
        <v>Aneurin BevanCOPD</v>
      </c>
      <c r="H219" s="38">
        <v>1075</v>
      </c>
      <c r="I219" s="39">
        <v>21.918646141298801</v>
      </c>
      <c r="J219" s="39">
        <v>14.774394339396499</v>
      </c>
      <c r="K219" s="39">
        <v>13.8718348955569</v>
      </c>
      <c r="L219" s="39">
        <v>15.718638885450099</v>
      </c>
      <c r="M219" s="39">
        <v>0.94424454605357999</v>
      </c>
      <c r="N219" s="39">
        <v>0.90255944383965103</v>
      </c>
      <c r="O219" s="39">
        <f>VLOOKUP(C219,'HB EASRs'!$A$6:$H$54,8,FALSE)</f>
        <v>14.592224133121</v>
      </c>
      <c r="P219" s="39">
        <f>VLOOKUP(C219,'HB EASRs'!$A$6:$H$54,7,FALSE)</f>
        <v>20.654138756065201</v>
      </c>
      <c r="Q219" s="55">
        <f>VLOOKUP(C219,'HB EASRs'!$A$6:$H$54,6,FALSE)</f>
        <v>11723</v>
      </c>
    </row>
    <row r="220" spans="1:21" x14ac:dyDescent="0.2">
      <c r="A220" s="38" t="str">
        <f t="shared" si="9"/>
        <v>Torfaen SouthCOPD</v>
      </c>
      <c r="B220" s="38" t="s">
        <v>32</v>
      </c>
      <c r="C220" s="38" t="str">
        <f t="shared" si="10"/>
        <v>Aneurin Bevan Local Health Board                                                                    COPD</v>
      </c>
      <c r="D220" s="38" t="s">
        <v>99</v>
      </c>
      <c r="E220" s="38" t="str">
        <f>VLOOKUP(D220,'Interactive controls'!$I$1:$J$7,2,FALSE)</f>
        <v>Aneurin Bevan</v>
      </c>
      <c r="F220" s="38" t="s">
        <v>107</v>
      </c>
      <c r="G220" s="38" t="str">
        <f t="shared" si="11"/>
        <v>Aneurin BevanCOPD</v>
      </c>
      <c r="H220" s="38">
        <v>826</v>
      </c>
      <c r="I220" s="39">
        <v>18.043601730088699</v>
      </c>
      <c r="J220" s="39">
        <v>13.1566401130837</v>
      </c>
      <c r="K220" s="39">
        <v>12.247820602226399</v>
      </c>
      <c r="L220" s="39">
        <v>14.1135145518315</v>
      </c>
      <c r="M220" s="39">
        <v>0.956874438747773</v>
      </c>
      <c r="N220" s="39">
        <v>0.90881951085731005</v>
      </c>
      <c r="O220" s="39">
        <f>VLOOKUP(C220,'HB EASRs'!$A$6:$H$54,8,FALSE)</f>
        <v>14.592224133121</v>
      </c>
      <c r="P220" s="39">
        <f>VLOOKUP(C220,'HB EASRs'!$A$6:$H$54,7,FALSE)</f>
        <v>20.654138756065201</v>
      </c>
      <c r="Q220" s="55">
        <f>VLOOKUP(C220,'HB EASRs'!$A$6:$H$54,6,FALSE)</f>
        <v>11723</v>
      </c>
    </row>
    <row r="221" spans="1:21" x14ac:dyDescent="0.2">
      <c r="A221" s="38" t="str">
        <f t="shared" si="9"/>
        <v>AngleseyCOPD</v>
      </c>
      <c r="B221" s="38" t="s">
        <v>33</v>
      </c>
      <c r="C221" s="38" t="str">
        <f t="shared" si="10"/>
        <v>Betsi Cadwaladr University Local Health Board                                                       COPD</v>
      </c>
      <c r="D221" s="38" t="s">
        <v>100</v>
      </c>
      <c r="E221" s="38" t="str">
        <f>VLOOKUP(D221,'Interactive controls'!$I$1:$J$7,2,FALSE)</f>
        <v>Betsi Cadwaladr</v>
      </c>
      <c r="F221" s="38" t="s">
        <v>107</v>
      </c>
      <c r="G221" s="38" t="str">
        <f t="shared" si="11"/>
        <v>Betsi CadwaladrCOPD</v>
      </c>
      <c r="H221" s="38">
        <v>1780</v>
      </c>
      <c r="I221" s="39">
        <v>26.5687503731566</v>
      </c>
      <c r="J221" s="39">
        <v>15.7916290485534</v>
      </c>
      <c r="K221" s="39">
        <v>15.0290538398629</v>
      </c>
      <c r="L221" s="39">
        <v>16.5814215628751</v>
      </c>
      <c r="M221" s="39">
        <v>0.78979251432175002</v>
      </c>
      <c r="N221" s="39">
        <v>0.76257520869043605</v>
      </c>
      <c r="O221" s="39">
        <f>VLOOKUP(C221,'HB EASRs'!$A$6:$H$54,8,FALSE)</f>
        <v>15.4040898155307</v>
      </c>
      <c r="P221" s="39">
        <f>VLOOKUP(C221,'HB EASRs'!$A$6:$H$54,7,FALSE)</f>
        <v>23.752928744046901</v>
      </c>
      <c r="Q221" s="55">
        <f>VLOOKUP(C221,'HB EASRs'!$A$6:$H$54,6,FALSE)</f>
        <v>16768</v>
      </c>
      <c r="S221" s="38" t="str">
        <f>G221</f>
        <v>Betsi CadwaladrCOPD</v>
      </c>
      <c r="T221" s="39">
        <f>MIN(I221:I234)</f>
        <v>18.8168596783613</v>
      </c>
      <c r="U221" s="39">
        <f>MAX(I221:I234)</f>
        <v>36.393368474157597</v>
      </c>
    </row>
    <row r="222" spans="1:21" x14ac:dyDescent="0.2">
      <c r="A222" s="38" t="str">
        <f t="shared" si="9"/>
        <v>ArfonCOPD</v>
      </c>
      <c r="B222" s="38" t="s">
        <v>34</v>
      </c>
      <c r="C222" s="38" t="str">
        <f t="shared" si="10"/>
        <v>Betsi Cadwaladr University Local Health Board                                                       COPD</v>
      </c>
      <c r="D222" s="38" t="s">
        <v>100</v>
      </c>
      <c r="E222" s="38" t="str">
        <f>VLOOKUP(D222,'Interactive controls'!$I$1:$J$7,2,FALSE)</f>
        <v>Betsi Cadwaladr</v>
      </c>
      <c r="F222" s="38" t="s">
        <v>107</v>
      </c>
      <c r="G222" s="38" t="str">
        <f t="shared" si="11"/>
        <v>Betsi CadwaladrCOPD</v>
      </c>
      <c r="H222" s="38">
        <v>1321</v>
      </c>
      <c r="I222" s="39">
        <v>18.8168596783613</v>
      </c>
      <c r="J222" s="39">
        <v>15.2051992547211</v>
      </c>
      <c r="K222" s="39">
        <v>14.3732117661292</v>
      </c>
      <c r="L222" s="39">
        <v>16.071765061569302</v>
      </c>
      <c r="M222" s="39">
        <v>0.86656580684822004</v>
      </c>
      <c r="N222" s="39">
        <v>0.83198748859190097</v>
      </c>
      <c r="O222" s="39">
        <f>VLOOKUP(C222,'HB EASRs'!$A$6:$H$54,8,FALSE)</f>
        <v>15.4040898155307</v>
      </c>
      <c r="P222" s="39">
        <f>VLOOKUP(C222,'HB EASRs'!$A$6:$H$54,7,FALSE)</f>
        <v>23.752928744046901</v>
      </c>
      <c r="Q222" s="55">
        <f>VLOOKUP(C222,'HB EASRs'!$A$6:$H$54,6,FALSE)</f>
        <v>16768</v>
      </c>
    </row>
    <row r="223" spans="1:21" x14ac:dyDescent="0.2">
      <c r="A223" s="38" t="str">
        <f t="shared" si="9"/>
        <v>Central &amp; South DenbighshireCOPD</v>
      </c>
      <c r="B223" s="38" t="s">
        <v>35</v>
      </c>
      <c r="C223" s="38" t="str">
        <f t="shared" si="10"/>
        <v>Betsi Cadwaladr University Local Health Board                                                       COPD</v>
      </c>
      <c r="D223" s="38" t="s">
        <v>100</v>
      </c>
      <c r="E223" s="38" t="str">
        <f>VLOOKUP(D223,'Interactive controls'!$I$1:$J$7,2,FALSE)</f>
        <v>Betsi Cadwaladr</v>
      </c>
      <c r="F223" s="38" t="s">
        <v>107</v>
      </c>
      <c r="G223" s="38" t="str">
        <f t="shared" si="11"/>
        <v>Betsi CadwaladrCOPD</v>
      </c>
      <c r="H223" s="38">
        <v>1056</v>
      </c>
      <c r="I223" s="39">
        <v>24.745746824764499</v>
      </c>
      <c r="J223" s="39">
        <v>15.245802783150101</v>
      </c>
      <c r="K223" s="39">
        <v>14.300473250485499</v>
      </c>
      <c r="L223" s="39">
        <v>16.2351937406088</v>
      </c>
      <c r="M223" s="39">
        <v>0.98939095745864603</v>
      </c>
      <c r="N223" s="39">
        <v>0.94532953266462305</v>
      </c>
      <c r="O223" s="39">
        <f>VLOOKUP(C223,'HB EASRs'!$A$6:$H$54,8,FALSE)</f>
        <v>15.4040898155307</v>
      </c>
      <c r="P223" s="39">
        <f>VLOOKUP(C223,'HB EASRs'!$A$6:$H$54,7,FALSE)</f>
        <v>23.752928744046901</v>
      </c>
      <c r="Q223" s="55">
        <f>VLOOKUP(C223,'HB EASRs'!$A$6:$H$54,6,FALSE)</f>
        <v>16768</v>
      </c>
    </row>
    <row r="224" spans="1:21" x14ac:dyDescent="0.2">
      <c r="A224" s="38" t="str">
        <f t="shared" si="9"/>
        <v>Conwy EastCOPD</v>
      </c>
      <c r="B224" s="38" t="s">
        <v>36</v>
      </c>
      <c r="C224" s="38" t="str">
        <f t="shared" si="10"/>
        <v>Betsi Cadwaladr University Local Health Board                                                       COPD</v>
      </c>
      <c r="D224" s="38" t="s">
        <v>100</v>
      </c>
      <c r="E224" s="38" t="str">
        <f>VLOOKUP(D224,'Interactive controls'!$I$1:$J$7,2,FALSE)</f>
        <v>Betsi Cadwaladr</v>
      </c>
      <c r="F224" s="38" t="s">
        <v>107</v>
      </c>
      <c r="G224" s="38" t="str">
        <f t="shared" si="11"/>
        <v>Betsi CadwaladrCOPD</v>
      </c>
      <c r="H224" s="38">
        <v>1127</v>
      </c>
      <c r="I224" s="39">
        <v>22.256452791437098</v>
      </c>
      <c r="J224" s="39">
        <v>12.8840006820075</v>
      </c>
      <c r="K224" s="39">
        <v>12.083428231233899</v>
      </c>
      <c r="L224" s="39">
        <v>13.720663609515199</v>
      </c>
      <c r="M224" s="39">
        <v>0.83666292750763405</v>
      </c>
      <c r="N224" s="39">
        <v>0.80057245077362005</v>
      </c>
      <c r="O224" s="39">
        <f>VLOOKUP(C224,'HB EASRs'!$A$6:$H$54,8,FALSE)</f>
        <v>15.4040898155307</v>
      </c>
      <c r="P224" s="39">
        <f>VLOOKUP(C224,'HB EASRs'!$A$6:$H$54,7,FALSE)</f>
        <v>23.752928744046901</v>
      </c>
      <c r="Q224" s="55">
        <f>VLOOKUP(C224,'HB EASRs'!$A$6:$H$54,6,FALSE)</f>
        <v>16768</v>
      </c>
    </row>
    <row r="225" spans="1:21" x14ac:dyDescent="0.2">
      <c r="A225" s="38" t="str">
        <f t="shared" si="9"/>
        <v>Conwy WestCOPD</v>
      </c>
      <c r="B225" s="38" t="s">
        <v>37</v>
      </c>
      <c r="C225" s="38" t="str">
        <f t="shared" si="10"/>
        <v>Betsi Cadwaladr University Local Health Board                                                       COPD</v>
      </c>
      <c r="D225" s="38" t="s">
        <v>100</v>
      </c>
      <c r="E225" s="38" t="str">
        <f>VLOOKUP(D225,'Interactive controls'!$I$1:$J$7,2,FALSE)</f>
        <v>Betsi Cadwaladr</v>
      </c>
      <c r="F225" s="38" t="s">
        <v>107</v>
      </c>
      <c r="G225" s="38" t="str">
        <f t="shared" si="11"/>
        <v>Betsi CadwaladrCOPD</v>
      </c>
      <c r="H225" s="38">
        <v>1539</v>
      </c>
      <c r="I225" s="39">
        <v>24.159746314814502</v>
      </c>
      <c r="J225" s="39">
        <v>13.380959750696</v>
      </c>
      <c r="K225" s="39">
        <v>12.670483993176299</v>
      </c>
      <c r="L225" s="39">
        <v>14.118746863956501</v>
      </c>
      <c r="M225" s="39">
        <v>0.737787113260438</v>
      </c>
      <c r="N225" s="39">
        <v>0.710475757519758</v>
      </c>
      <c r="O225" s="39">
        <f>VLOOKUP(C225,'HB EASRs'!$A$6:$H$54,8,FALSE)</f>
        <v>15.4040898155307</v>
      </c>
      <c r="P225" s="39">
        <f>VLOOKUP(C225,'HB EASRs'!$A$6:$H$54,7,FALSE)</f>
        <v>23.752928744046901</v>
      </c>
      <c r="Q225" s="55">
        <f>VLOOKUP(C225,'HB EASRs'!$A$6:$H$54,6,FALSE)</f>
        <v>16768</v>
      </c>
    </row>
    <row r="226" spans="1:21" x14ac:dyDescent="0.2">
      <c r="A226" s="38" t="str">
        <f t="shared" si="9"/>
        <v>Deeside, Hawarden &amp; SaltneyCOPD</v>
      </c>
      <c r="B226" s="38" t="s">
        <v>38</v>
      </c>
      <c r="C226" s="38" t="str">
        <f t="shared" si="10"/>
        <v>Betsi Cadwaladr University Local Health Board                                                       COPD</v>
      </c>
      <c r="D226" s="38" t="s">
        <v>100</v>
      </c>
      <c r="E226" s="38" t="str">
        <f>VLOOKUP(D226,'Interactive controls'!$I$1:$J$7,2,FALSE)</f>
        <v>Betsi Cadwaladr</v>
      </c>
      <c r="F226" s="38" t="s">
        <v>107</v>
      </c>
      <c r="G226" s="38" t="str">
        <f t="shared" si="11"/>
        <v>Betsi CadwaladrCOPD</v>
      </c>
      <c r="H226" s="38">
        <v>1191</v>
      </c>
      <c r="I226" s="39">
        <v>19.265921480450999</v>
      </c>
      <c r="J226" s="39">
        <v>14.1604443887075</v>
      </c>
      <c r="K226" s="39">
        <v>13.350845938636599</v>
      </c>
      <c r="L226" s="39">
        <v>15.005522277090501</v>
      </c>
      <c r="M226" s="39">
        <v>0.84507788838296705</v>
      </c>
      <c r="N226" s="39">
        <v>0.80959845007097198</v>
      </c>
      <c r="O226" s="39">
        <f>VLOOKUP(C226,'HB EASRs'!$A$6:$H$54,8,FALSE)</f>
        <v>15.4040898155307</v>
      </c>
      <c r="P226" s="39">
        <f>VLOOKUP(C226,'HB EASRs'!$A$6:$H$54,7,FALSE)</f>
        <v>23.752928744046901</v>
      </c>
      <c r="Q226" s="55">
        <f>VLOOKUP(C226,'HB EASRs'!$A$6:$H$54,6,FALSE)</f>
        <v>16768</v>
      </c>
    </row>
    <row r="227" spans="1:21" x14ac:dyDescent="0.2">
      <c r="A227" s="38" t="str">
        <f t="shared" si="9"/>
        <v>DwyforCOPD</v>
      </c>
      <c r="B227" s="38" t="s">
        <v>39</v>
      </c>
      <c r="C227" s="38" t="str">
        <f t="shared" si="10"/>
        <v>Betsi Cadwaladr University Local Health Board                                                       COPD</v>
      </c>
      <c r="D227" s="38" t="s">
        <v>100</v>
      </c>
      <c r="E227" s="38" t="str">
        <f>VLOOKUP(D227,'Interactive controls'!$I$1:$J$7,2,FALSE)</f>
        <v>Betsi Cadwaladr</v>
      </c>
      <c r="F227" s="38" t="s">
        <v>107</v>
      </c>
      <c r="G227" s="38" t="str">
        <f t="shared" si="11"/>
        <v>Betsi CadwaladrCOPD</v>
      </c>
      <c r="H227" s="38">
        <v>493</v>
      </c>
      <c r="I227" s="39">
        <v>20.830692525457401</v>
      </c>
      <c r="J227" s="39">
        <v>11.4438994687824</v>
      </c>
      <c r="K227" s="39">
        <v>10.383112043707399</v>
      </c>
      <c r="L227" s="39">
        <v>12.5779077877755</v>
      </c>
      <c r="M227" s="39">
        <v>1.1340083189930299</v>
      </c>
      <c r="N227" s="39">
        <v>1.06078742507506</v>
      </c>
      <c r="O227" s="39">
        <f>VLOOKUP(C227,'HB EASRs'!$A$6:$H$54,8,FALSE)</f>
        <v>15.4040898155307</v>
      </c>
      <c r="P227" s="39">
        <f>VLOOKUP(C227,'HB EASRs'!$A$6:$H$54,7,FALSE)</f>
        <v>23.752928744046901</v>
      </c>
      <c r="Q227" s="55">
        <f>VLOOKUP(C227,'HB EASRs'!$A$6:$H$54,6,FALSE)</f>
        <v>16768</v>
      </c>
    </row>
    <row r="228" spans="1:21" x14ac:dyDescent="0.2">
      <c r="A228" s="38" t="str">
        <f t="shared" si="9"/>
        <v>Holywell &amp; FlintCOPD</v>
      </c>
      <c r="B228" s="38" t="s">
        <v>40</v>
      </c>
      <c r="C228" s="38" t="str">
        <f t="shared" si="10"/>
        <v>Betsi Cadwaladr University Local Health Board                                                       COPD</v>
      </c>
      <c r="D228" s="38" t="s">
        <v>100</v>
      </c>
      <c r="E228" s="38" t="str">
        <f>VLOOKUP(D228,'Interactive controls'!$I$1:$J$7,2,FALSE)</f>
        <v>Betsi Cadwaladr</v>
      </c>
      <c r="F228" s="38" t="s">
        <v>107</v>
      </c>
      <c r="G228" s="38" t="str">
        <f t="shared" si="11"/>
        <v>Betsi CadwaladrCOPD</v>
      </c>
      <c r="H228" s="38">
        <v>925</v>
      </c>
      <c r="I228" s="39">
        <v>23.180633520449099</v>
      </c>
      <c r="J228" s="39">
        <v>16.2394282451551</v>
      </c>
      <c r="K228" s="39">
        <v>15.18568110501</v>
      </c>
      <c r="L228" s="39">
        <v>17.345744263773199</v>
      </c>
      <c r="M228" s="39">
        <v>1.1063160186181</v>
      </c>
      <c r="N228" s="39">
        <v>1.05374714014509</v>
      </c>
      <c r="O228" s="39">
        <f>VLOOKUP(C228,'HB EASRs'!$A$6:$H$54,8,FALSE)</f>
        <v>15.4040898155307</v>
      </c>
      <c r="P228" s="39">
        <f>VLOOKUP(C228,'HB EASRs'!$A$6:$H$54,7,FALSE)</f>
        <v>23.752928744046901</v>
      </c>
      <c r="Q228" s="55">
        <f>VLOOKUP(C228,'HB EASRs'!$A$6:$H$54,6,FALSE)</f>
        <v>16768</v>
      </c>
    </row>
    <row r="229" spans="1:21" x14ac:dyDescent="0.2">
      <c r="A229" s="38" t="str">
        <f t="shared" si="9"/>
        <v>MeirionnyddCOPD</v>
      </c>
      <c r="B229" s="38" t="s">
        <v>41</v>
      </c>
      <c r="C229" s="38" t="str">
        <f t="shared" si="10"/>
        <v>Betsi Cadwaladr University Local Health Board                                                       COPD</v>
      </c>
      <c r="D229" s="38" t="s">
        <v>100</v>
      </c>
      <c r="E229" s="38" t="str">
        <f>VLOOKUP(D229,'Interactive controls'!$I$1:$J$7,2,FALSE)</f>
        <v>Betsi Cadwaladr</v>
      </c>
      <c r="F229" s="38" t="s">
        <v>107</v>
      </c>
      <c r="G229" s="38" t="str">
        <f t="shared" si="11"/>
        <v>Betsi CadwaladrCOPD</v>
      </c>
      <c r="H229" s="38">
        <v>845</v>
      </c>
      <c r="I229" s="39">
        <v>26.1407579273009</v>
      </c>
      <c r="J229" s="39">
        <v>13.950063898846199</v>
      </c>
      <c r="K229" s="39">
        <v>12.9466980378684</v>
      </c>
      <c r="L229" s="39">
        <v>15.0058670297311</v>
      </c>
      <c r="M229" s="39">
        <v>1.0558031308849301</v>
      </c>
      <c r="N229" s="39">
        <v>1.00336586097781</v>
      </c>
      <c r="O229" s="39">
        <f>VLOOKUP(C229,'HB EASRs'!$A$6:$H$54,8,FALSE)</f>
        <v>15.4040898155307</v>
      </c>
      <c r="P229" s="39">
        <f>VLOOKUP(C229,'HB EASRs'!$A$6:$H$54,7,FALSE)</f>
        <v>23.752928744046901</v>
      </c>
      <c r="Q229" s="55">
        <f>VLOOKUP(C229,'HB EASRs'!$A$6:$H$54,6,FALSE)</f>
        <v>16768</v>
      </c>
    </row>
    <row r="230" spans="1:21" x14ac:dyDescent="0.2">
      <c r="A230" s="38" t="str">
        <f t="shared" si="9"/>
        <v>Mold, Buckley &amp; CaergwleCOPD</v>
      </c>
      <c r="B230" s="38" t="s">
        <v>42</v>
      </c>
      <c r="C230" s="38" t="str">
        <f t="shared" si="10"/>
        <v>Betsi Cadwaladr University Local Health Board                                                       COPD</v>
      </c>
      <c r="D230" s="38" t="s">
        <v>100</v>
      </c>
      <c r="E230" s="38" t="str">
        <f>VLOOKUP(D230,'Interactive controls'!$I$1:$J$7,2,FALSE)</f>
        <v>Betsi Cadwaladr</v>
      </c>
      <c r="F230" s="38" t="s">
        <v>107</v>
      </c>
      <c r="G230" s="38" t="str">
        <f t="shared" si="11"/>
        <v>Betsi CadwaladrCOPD</v>
      </c>
      <c r="H230" s="38">
        <v>1000</v>
      </c>
      <c r="I230" s="39">
        <v>20.6198321545663</v>
      </c>
      <c r="J230" s="39">
        <v>12.5247377230603</v>
      </c>
      <c r="K230" s="39">
        <v>11.738456572050501</v>
      </c>
      <c r="L230" s="39">
        <v>13.3487057400002</v>
      </c>
      <c r="M230" s="39">
        <v>0.82396801693990396</v>
      </c>
      <c r="N230" s="39">
        <v>0.78628115100984197</v>
      </c>
      <c r="O230" s="39">
        <f>VLOOKUP(C230,'HB EASRs'!$A$6:$H$54,8,FALSE)</f>
        <v>15.4040898155307</v>
      </c>
      <c r="P230" s="39">
        <f>VLOOKUP(C230,'HB EASRs'!$A$6:$H$54,7,FALSE)</f>
        <v>23.752928744046901</v>
      </c>
      <c r="Q230" s="55">
        <f>VLOOKUP(C230,'HB EASRs'!$A$6:$H$54,6,FALSE)</f>
        <v>16768</v>
      </c>
    </row>
    <row r="231" spans="1:21" x14ac:dyDescent="0.2">
      <c r="A231" s="38" t="str">
        <f t="shared" si="9"/>
        <v>North DenbighshireCOPD</v>
      </c>
      <c r="B231" s="38" t="s">
        <v>43</v>
      </c>
      <c r="C231" s="38" t="str">
        <f t="shared" si="10"/>
        <v>Betsi Cadwaladr University Local Health Board                                                       COPD</v>
      </c>
      <c r="D231" s="38" t="s">
        <v>100</v>
      </c>
      <c r="E231" s="38" t="str">
        <f>VLOOKUP(D231,'Interactive controls'!$I$1:$J$7,2,FALSE)</f>
        <v>Betsi Cadwaladr</v>
      </c>
      <c r="F231" s="38" t="s">
        <v>107</v>
      </c>
      <c r="G231" s="38" t="str">
        <f t="shared" si="11"/>
        <v>Betsi CadwaladrCOPD</v>
      </c>
      <c r="H231" s="38">
        <v>2092</v>
      </c>
      <c r="I231" s="39">
        <v>36.393368474157597</v>
      </c>
      <c r="J231" s="39">
        <v>23.485361614653399</v>
      </c>
      <c r="K231" s="39">
        <v>22.4362000196531</v>
      </c>
      <c r="L231" s="39">
        <v>24.569011785231901</v>
      </c>
      <c r="M231" s="39">
        <v>1.08365017057849</v>
      </c>
      <c r="N231" s="39">
        <v>1.04916159500027</v>
      </c>
      <c r="O231" s="39">
        <f>VLOOKUP(C231,'HB EASRs'!$A$6:$H$54,8,FALSE)</f>
        <v>15.4040898155307</v>
      </c>
      <c r="P231" s="39">
        <f>VLOOKUP(C231,'HB EASRs'!$A$6:$H$54,7,FALSE)</f>
        <v>23.752928744046901</v>
      </c>
      <c r="Q231" s="55">
        <f>VLOOKUP(C231,'HB EASRs'!$A$6:$H$54,6,FALSE)</f>
        <v>16768</v>
      </c>
    </row>
    <row r="232" spans="1:21" x14ac:dyDescent="0.2">
      <c r="A232" s="38" t="str">
        <f t="shared" si="9"/>
        <v>South WrexhamCOPD</v>
      </c>
      <c r="B232" s="38" t="s">
        <v>44</v>
      </c>
      <c r="C232" s="38" t="str">
        <f t="shared" si="10"/>
        <v>Betsi Cadwaladr University Local Health Board                                                       COPD</v>
      </c>
      <c r="D232" s="38" t="s">
        <v>100</v>
      </c>
      <c r="E232" s="38" t="str">
        <f>VLOOKUP(D232,'Interactive controls'!$I$1:$J$7,2,FALSE)</f>
        <v>Betsi Cadwaladr</v>
      </c>
      <c r="F232" s="38" t="s">
        <v>107</v>
      </c>
      <c r="G232" s="38" t="str">
        <f t="shared" si="11"/>
        <v>Betsi CadwaladrCOPD</v>
      </c>
      <c r="H232" s="38">
        <v>1163</v>
      </c>
      <c r="I232" s="39">
        <v>21.096357567842102</v>
      </c>
      <c r="J232" s="39">
        <v>14.3608063129548</v>
      </c>
      <c r="K232" s="39">
        <v>13.5210144516354</v>
      </c>
      <c r="L232" s="39">
        <v>15.2378518472006</v>
      </c>
      <c r="M232" s="39">
        <v>0.87704553424582299</v>
      </c>
      <c r="N232" s="39">
        <v>0.83979186131940897</v>
      </c>
      <c r="O232" s="39">
        <f>VLOOKUP(C232,'HB EASRs'!$A$6:$H$54,8,FALSE)</f>
        <v>15.4040898155307</v>
      </c>
      <c r="P232" s="39">
        <f>VLOOKUP(C232,'HB EASRs'!$A$6:$H$54,7,FALSE)</f>
        <v>23.752928744046901</v>
      </c>
      <c r="Q232" s="55">
        <f>VLOOKUP(C232,'HB EASRs'!$A$6:$H$54,6,FALSE)</f>
        <v>16768</v>
      </c>
    </row>
    <row r="233" spans="1:21" x14ac:dyDescent="0.2">
      <c r="A233" s="38" t="str">
        <f t="shared" si="9"/>
        <v>West &amp; North WrexhamCOPD</v>
      </c>
      <c r="B233" s="38" t="s">
        <v>45</v>
      </c>
      <c r="C233" s="38" t="str">
        <f t="shared" si="10"/>
        <v>Betsi Cadwaladr University Local Health Board                                                       COPD</v>
      </c>
      <c r="D233" s="38" t="s">
        <v>100</v>
      </c>
      <c r="E233" s="38" t="str">
        <f>VLOOKUP(D233,'Interactive controls'!$I$1:$J$7,2,FALSE)</f>
        <v>Betsi Cadwaladr</v>
      </c>
      <c r="F233" s="38" t="s">
        <v>107</v>
      </c>
      <c r="G233" s="38" t="str">
        <f t="shared" si="11"/>
        <v>Betsi CadwaladrCOPD</v>
      </c>
      <c r="H233" s="38">
        <v>1080</v>
      </c>
      <c r="I233" s="39">
        <v>26.625906020413201</v>
      </c>
      <c r="J233" s="39">
        <v>19.287776025727901</v>
      </c>
      <c r="K233" s="39">
        <v>18.127395587808699</v>
      </c>
      <c r="L233" s="39">
        <v>20.5016218187682</v>
      </c>
      <c r="M233" s="39">
        <v>1.2138457930403299</v>
      </c>
      <c r="N233" s="39">
        <v>1.16038043791923</v>
      </c>
      <c r="O233" s="39">
        <f>VLOOKUP(C233,'HB EASRs'!$A$6:$H$54,8,FALSE)</f>
        <v>15.4040898155307</v>
      </c>
      <c r="P233" s="39">
        <f>VLOOKUP(C233,'HB EASRs'!$A$6:$H$54,7,FALSE)</f>
        <v>23.752928744046901</v>
      </c>
      <c r="Q233" s="55">
        <f>VLOOKUP(C233,'HB EASRs'!$A$6:$H$54,6,FALSE)</f>
        <v>16768</v>
      </c>
    </row>
    <row r="234" spans="1:21" x14ac:dyDescent="0.2">
      <c r="A234" s="38" t="str">
        <f t="shared" si="9"/>
        <v>Wrexham TownCOPD</v>
      </c>
      <c r="B234" s="38" t="s">
        <v>46</v>
      </c>
      <c r="C234" s="38" t="str">
        <f t="shared" si="10"/>
        <v>Betsi Cadwaladr University Local Health Board                                                       COPD</v>
      </c>
      <c r="D234" s="38" t="s">
        <v>100</v>
      </c>
      <c r="E234" s="38" t="str">
        <f>VLOOKUP(D234,'Interactive controls'!$I$1:$J$7,2,FALSE)</f>
        <v>Betsi Cadwaladr</v>
      </c>
      <c r="F234" s="38" t="s">
        <v>107</v>
      </c>
      <c r="G234" s="38" t="str">
        <f t="shared" si="11"/>
        <v>Betsi CadwaladrCOPD</v>
      </c>
      <c r="H234" s="38">
        <v>1156</v>
      </c>
      <c r="I234" s="39">
        <v>22.0872024150713</v>
      </c>
      <c r="J234" s="39">
        <v>17.0910927410686</v>
      </c>
      <c r="K234" s="39">
        <v>16.092947954887698</v>
      </c>
      <c r="L234" s="39">
        <v>18.1336529407683</v>
      </c>
      <c r="M234" s="39">
        <v>1.04256019969975</v>
      </c>
      <c r="N234" s="39">
        <v>0.998144786180859</v>
      </c>
      <c r="O234" s="39">
        <f>VLOOKUP(C234,'HB EASRs'!$A$6:$H$54,8,FALSE)</f>
        <v>15.4040898155307</v>
      </c>
      <c r="P234" s="39">
        <f>VLOOKUP(C234,'HB EASRs'!$A$6:$H$54,7,FALSE)</f>
        <v>23.752928744046901</v>
      </c>
      <c r="Q234" s="55">
        <f>VLOOKUP(C234,'HB EASRs'!$A$6:$H$54,6,FALSE)</f>
        <v>16768</v>
      </c>
    </row>
    <row r="235" spans="1:21" x14ac:dyDescent="0.2">
      <c r="A235" s="38" t="str">
        <f t="shared" si="9"/>
        <v>Cardiff EastCOPD</v>
      </c>
      <c r="B235" s="38" t="s">
        <v>47</v>
      </c>
      <c r="C235" s="38" t="str">
        <f t="shared" si="10"/>
        <v>Cardiff and Vale University Local Health Board                                                      COPD</v>
      </c>
      <c r="D235" s="38" t="s">
        <v>101</v>
      </c>
      <c r="E235" s="38" t="str">
        <f>VLOOKUP(D235,'Interactive controls'!$I$1:$J$7,2,FALSE)</f>
        <v>Cardiff &amp; Vale</v>
      </c>
      <c r="F235" s="38" t="s">
        <v>107</v>
      </c>
      <c r="G235" s="38" t="str">
        <f t="shared" si="11"/>
        <v>Cardiff &amp; ValeCOPD</v>
      </c>
      <c r="H235" s="38">
        <v>996</v>
      </c>
      <c r="I235" s="39">
        <v>17.416241169476098</v>
      </c>
      <c r="J235" s="39">
        <v>16.4916464850631</v>
      </c>
      <c r="K235" s="39">
        <v>15.4661443029509</v>
      </c>
      <c r="L235" s="39">
        <v>17.566402704566102</v>
      </c>
      <c r="M235" s="39">
        <v>1.07475621950307</v>
      </c>
      <c r="N235" s="39">
        <v>1.0255021821121899</v>
      </c>
      <c r="O235" s="39">
        <f>VLOOKUP(C235,'HB EASRs'!$A$6:$H$54,8,FALSE)</f>
        <v>12.3784799379254</v>
      </c>
      <c r="P235" s="39">
        <f>VLOOKUP(C235,'HB EASRs'!$A$6:$H$54,7,FALSE)</f>
        <v>14.5474749526535</v>
      </c>
      <c r="Q235" s="55">
        <f>VLOOKUP(C235,'HB EASRs'!$A$6:$H$54,6,FALSE)</f>
        <v>7305</v>
      </c>
      <c r="S235" s="38" t="str">
        <f>G235</f>
        <v>Cardiff &amp; ValeCOPD</v>
      </c>
      <c r="T235" s="39">
        <f>MIN(I235:I243)</f>
        <v>11.288109533587001</v>
      </c>
      <c r="U235" s="39">
        <f>MAX(I235:I243)</f>
        <v>18.309170874735301</v>
      </c>
    </row>
    <row r="236" spans="1:21" x14ac:dyDescent="0.2">
      <c r="A236" s="38" t="str">
        <f t="shared" si="9"/>
        <v>Cardiff NorthCOPD</v>
      </c>
      <c r="B236" s="38" t="s">
        <v>48</v>
      </c>
      <c r="C236" s="38" t="str">
        <f t="shared" si="10"/>
        <v>Cardiff and Vale University Local Health Board                                                      COPD</v>
      </c>
      <c r="D236" s="38" t="s">
        <v>101</v>
      </c>
      <c r="E236" s="38" t="str">
        <f>VLOOKUP(D236,'Interactive controls'!$I$1:$J$7,2,FALSE)</f>
        <v>Cardiff &amp; Vale</v>
      </c>
      <c r="F236" s="38" t="s">
        <v>107</v>
      </c>
      <c r="G236" s="38" t="str">
        <f t="shared" si="11"/>
        <v>Cardiff &amp; ValeCOPD</v>
      </c>
      <c r="H236" s="38">
        <v>1160</v>
      </c>
      <c r="I236" s="39">
        <v>11.288109533587001</v>
      </c>
      <c r="J236" s="39">
        <v>9.0454922081763396</v>
      </c>
      <c r="K236" s="39">
        <v>8.5079507531492897</v>
      </c>
      <c r="L236" s="39">
        <v>9.6069108881330205</v>
      </c>
      <c r="M236" s="39">
        <v>0.56141867995668304</v>
      </c>
      <c r="N236" s="39">
        <v>0.53754145502705297</v>
      </c>
      <c r="O236" s="39">
        <f>VLOOKUP(C236,'HB EASRs'!$A$6:$H$54,8,FALSE)</f>
        <v>12.3784799379254</v>
      </c>
      <c r="P236" s="39">
        <f>VLOOKUP(C236,'HB EASRs'!$A$6:$H$54,7,FALSE)</f>
        <v>14.5474749526535</v>
      </c>
      <c r="Q236" s="55">
        <f>VLOOKUP(C236,'HB EASRs'!$A$6:$H$54,6,FALSE)</f>
        <v>7305</v>
      </c>
    </row>
    <row r="237" spans="1:21" x14ac:dyDescent="0.2">
      <c r="A237" s="38" t="str">
        <f t="shared" si="9"/>
        <v>Cardiff South EastCOPD</v>
      </c>
      <c r="B237" s="38" t="s">
        <v>49</v>
      </c>
      <c r="C237" s="38" t="str">
        <f t="shared" si="10"/>
        <v>Cardiff and Vale University Local Health Board                                                      COPD</v>
      </c>
      <c r="D237" s="38" t="s">
        <v>101</v>
      </c>
      <c r="E237" s="38" t="str">
        <f>VLOOKUP(D237,'Interactive controls'!$I$1:$J$7,2,FALSE)</f>
        <v>Cardiff &amp; Vale</v>
      </c>
      <c r="F237" s="38" t="s">
        <v>107</v>
      </c>
      <c r="G237" s="38" t="str">
        <f t="shared" si="11"/>
        <v>Cardiff &amp; ValeCOPD</v>
      </c>
      <c r="H237" s="38">
        <v>838</v>
      </c>
      <c r="I237" s="39">
        <v>13.350751975528899</v>
      </c>
      <c r="J237" s="39">
        <v>17.094656592011901</v>
      </c>
      <c r="K237" s="39">
        <v>15.9212448733433</v>
      </c>
      <c r="L237" s="39">
        <v>18.329655301015901</v>
      </c>
      <c r="M237" s="39">
        <v>1.23499870900396</v>
      </c>
      <c r="N237" s="39">
        <v>1.17341171866859</v>
      </c>
      <c r="O237" s="39">
        <f>VLOOKUP(C237,'HB EASRs'!$A$6:$H$54,8,FALSE)</f>
        <v>12.3784799379254</v>
      </c>
      <c r="P237" s="39">
        <f>VLOOKUP(C237,'HB EASRs'!$A$6:$H$54,7,FALSE)</f>
        <v>14.5474749526535</v>
      </c>
      <c r="Q237" s="55">
        <f>VLOOKUP(C237,'HB EASRs'!$A$6:$H$54,6,FALSE)</f>
        <v>7305</v>
      </c>
    </row>
    <row r="238" spans="1:21" x14ac:dyDescent="0.2">
      <c r="A238" s="38" t="str">
        <f t="shared" si="9"/>
        <v>Cardiff South WestCOPD</v>
      </c>
      <c r="B238" s="38" t="s">
        <v>50</v>
      </c>
      <c r="C238" s="38" t="str">
        <f t="shared" si="10"/>
        <v>Cardiff and Vale University Local Health Board                                                      COPD</v>
      </c>
      <c r="D238" s="38" t="s">
        <v>101</v>
      </c>
      <c r="E238" s="38" t="str">
        <f>VLOOKUP(D238,'Interactive controls'!$I$1:$J$7,2,FALSE)</f>
        <v>Cardiff &amp; Vale</v>
      </c>
      <c r="F238" s="38" t="s">
        <v>107</v>
      </c>
      <c r="G238" s="38" t="str">
        <f t="shared" si="11"/>
        <v>Cardiff &amp; ValeCOPD</v>
      </c>
      <c r="H238" s="38">
        <v>1094</v>
      </c>
      <c r="I238" s="39">
        <v>16.587318434060101</v>
      </c>
      <c r="J238" s="39">
        <v>15.524297391800699</v>
      </c>
      <c r="K238" s="39">
        <v>14.5951648105684</v>
      </c>
      <c r="L238" s="39">
        <v>16.495958750885499</v>
      </c>
      <c r="M238" s="39">
        <v>0.97166135908478601</v>
      </c>
      <c r="N238" s="39">
        <v>0.92913258123231102</v>
      </c>
      <c r="O238" s="39">
        <f>VLOOKUP(C238,'HB EASRs'!$A$6:$H$54,8,FALSE)</f>
        <v>12.3784799379254</v>
      </c>
      <c r="P238" s="39">
        <f>VLOOKUP(C238,'HB EASRs'!$A$6:$H$54,7,FALSE)</f>
        <v>14.5474749526535</v>
      </c>
      <c r="Q238" s="55">
        <f>VLOOKUP(C238,'HB EASRs'!$A$6:$H$54,6,FALSE)</f>
        <v>7305</v>
      </c>
    </row>
    <row r="239" spans="1:21" x14ac:dyDescent="0.2">
      <c r="A239" s="38" t="str">
        <f t="shared" si="9"/>
        <v>Cardiff WestCOPD</v>
      </c>
      <c r="B239" s="38" t="s">
        <v>51</v>
      </c>
      <c r="C239" s="38" t="str">
        <f t="shared" si="10"/>
        <v>Cardiff and Vale University Local Health Board                                                      COPD</v>
      </c>
      <c r="D239" s="38" t="s">
        <v>101</v>
      </c>
      <c r="E239" s="38" t="str">
        <f>VLOOKUP(D239,'Interactive controls'!$I$1:$J$7,2,FALSE)</f>
        <v>Cardiff &amp; Vale</v>
      </c>
      <c r="F239" s="38" t="s">
        <v>107</v>
      </c>
      <c r="G239" s="38" t="str">
        <f t="shared" si="11"/>
        <v>Cardiff &amp; ValeCOPD</v>
      </c>
      <c r="H239" s="38">
        <v>751</v>
      </c>
      <c r="I239" s="39">
        <v>14.148721716686399</v>
      </c>
      <c r="J239" s="39">
        <v>10.4511385354611</v>
      </c>
      <c r="K239" s="39">
        <v>9.6923227170571096</v>
      </c>
      <c r="L239" s="39">
        <v>11.252092516299401</v>
      </c>
      <c r="M239" s="39">
        <v>0.80095398083829905</v>
      </c>
      <c r="N239" s="39">
        <v>0.75881581840397905</v>
      </c>
      <c r="O239" s="39">
        <f>VLOOKUP(C239,'HB EASRs'!$A$6:$H$54,8,FALSE)</f>
        <v>12.3784799379254</v>
      </c>
      <c r="P239" s="39">
        <f>VLOOKUP(C239,'HB EASRs'!$A$6:$H$54,7,FALSE)</f>
        <v>14.5474749526535</v>
      </c>
      <c r="Q239" s="55">
        <f>VLOOKUP(C239,'HB EASRs'!$A$6:$H$54,6,FALSE)</f>
        <v>7305</v>
      </c>
    </row>
    <row r="240" spans="1:21" x14ac:dyDescent="0.2">
      <c r="A240" s="38" t="str">
        <f t="shared" si="9"/>
        <v>Central ValeCOPD</v>
      </c>
      <c r="B240" s="38" t="s">
        <v>52</v>
      </c>
      <c r="C240" s="38" t="str">
        <f t="shared" si="10"/>
        <v>Cardiff and Vale University Local Health Board                                                      COPD</v>
      </c>
      <c r="D240" s="38" t="s">
        <v>101</v>
      </c>
      <c r="E240" s="38" t="str">
        <f>VLOOKUP(D240,'Interactive controls'!$I$1:$J$7,2,FALSE)</f>
        <v>Cardiff &amp; Vale</v>
      </c>
      <c r="F240" s="38" t="s">
        <v>107</v>
      </c>
      <c r="G240" s="38" t="str">
        <f t="shared" si="11"/>
        <v>Cardiff &amp; ValeCOPD</v>
      </c>
      <c r="H240" s="38">
        <v>1124</v>
      </c>
      <c r="I240" s="39">
        <v>18.309170874735301</v>
      </c>
      <c r="J240" s="39">
        <v>13.9740897751999</v>
      </c>
      <c r="K240" s="39">
        <v>13.1497047316227</v>
      </c>
      <c r="L240" s="39">
        <v>14.835689571007</v>
      </c>
      <c r="M240" s="39">
        <v>0.86159979580713897</v>
      </c>
      <c r="N240" s="39">
        <v>0.82438504357719999</v>
      </c>
      <c r="O240" s="39">
        <f>VLOOKUP(C240,'HB EASRs'!$A$6:$H$54,8,FALSE)</f>
        <v>12.3784799379254</v>
      </c>
      <c r="P240" s="39">
        <f>VLOOKUP(C240,'HB EASRs'!$A$6:$H$54,7,FALSE)</f>
        <v>14.5474749526535</v>
      </c>
      <c r="Q240" s="55">
        <f>VLOOKUP(C240,'HB EASRs'!$A$6:$H$54,6,FALSE)</f>
        <v>7305</v>
      </c>
    </row>
    <row r="241" spans="1:21" x14ac:dyDescent="0.2">
      <c r="A241" s="38" t="str">
        <f t="shared" si="9"/>
        <v>City &amp; Cardiff SouthCOPD</v>
      </c>
      <c r="B241" s="38" t="s">
        <v>53</v>
      </c>
      <c r="C241" s="38" t="str">
        <f t="shared" si="10"/>
        <v>Cardiff and Vale University Local Health Board                                                      COPD</v>
      </c>
      <c r="D241" s="38" t="s">
        <v>101</v>
      </c>
      <c r="E241" s="38" t="str">
        <f>VLOOKUP(D241,'Interactive controls'!$I$1:$J$7,2,FALSE)</f>
        <v>Cardiff &amp; Vale</v>
      </c>
      <c r="F241" s="38" t="s">
        <v>107</v>
      </c>
      <c r="G241" s="38" t="str">
        <f t="shared" si="11"/>
        <v>Cardiff &amp; ValeCOPD</v>
      </c>
      <c r="H241" s="38">
        <v>418</v>
      </c>
      <c r="I241" s="39">
        <v>11.9006946816991</v>
      </c>
      <c r="J241" s="39">
        <v>14.6402917960956</v>
      </c>
      <c r="K241" s="39">
        <v>13.2398869406267</v>
      </c>
      <c r="L241" s="39">
        <v>16.146011314863401</v>
      </c>
      <c r="M241" s="39">
        <v>1.5057195187677399</v>
      </c>
      <c r="N241" s="39">
        <v>1.4004048554688799</v>
      </c>
      <c r="O241" s="39">
        <f>VLOOKUP(C241,'HB EASRs'!$A$6:$H$54,8,FALSE)</f>
        <v>12.3784799379254</v>
      </c>
      <c r="P241" s="39">
        <f>VLOOKUP(C241,'HB EASRs'!$A$6:$H$54,7,FALSE)</f>
        <v>14.5474749526535</v>
      </c>
      <c r="Q241" s="55">
        <f>VLOOKUP(C241,'HB EASRs'!$A$6:$H$54,6,FALSE)</f>
        <v>7305</v>
      </c>
    </row>
    <row r="242" spans="1:21" x14ac:dyDescent="0.2">
      <c r="A242" s="38" t="str">
        <f t="shared" si="9"/>
        <v>Eastern ValeCOPD</v>
      </c>
      <c r="B242" s="38" t="s">
        <v>54</v>
      </c>
      <c r="C242" s="38" t="str">
        <f t="shared" si="10"/>
        <v>Cardiff and Vale University Local Health Board                                                      COPD</v>
      </c>
      <c r="D242" s="38" t="s">
        <v>101</v>
      </c>
      <c r="E242" s="38" t="str">
        <f>VLOOKUP(D242,'Interactive controls'!$I$1:$J$7,2,FALSE)</f>
        <v>Cardiff &amp; Vale</v>
      </c>
      <c r="F242" s="38" t="s">
        <v>107</v>
      </c>
      <c r="G242" s="38" t="str">
        <f t="shared" si="11"/>
        <v>Cardiff &amp; ValeCOPD</v>
      </c>
      <c r="H242" s="38">
        <v>537</v>
      </c>
      <c r="I242" s="39">
        <v>14.532759600552099</v>
      </c>
      <c r="J242" s="39">
        <v>8.6011892875517599</v>
      </c>
      <c r="K242" s="39">
        <v>7.8472998415824797</v>
      </c>
      <c r="L242" s="39">
        <v>9.4048608291879692</v>
      </c>
      <c r="M242" s="39">
        <v>0.80367154163620902</v>
      </c>
      <c r="N242" s="39">
        <v>0.75388944596927698</v>
      </c>
      <c r="O242" s="39">
        <f>VLOOKUP(C242,'HB EASRs'!$A$6:$H$54,8,FALSE)</f>
        <v>12.3784799379254</v>
      </c>
      <c r="P242" s="39">
        <f>VLOOKUP(C242,'HB EASRs'!$A$6:$H$54,7,FALSE)</f>
        <v>14.5474749526535</v>
      </c>
      <c r="Q242" s="55">
        <f>VLOOKUP(C242,'HB EASRs'!$A$6:$H$54,6,FALSE)</f>
        <v>7305</v>
      </c>
    </row>
    <row r="243" spans="1:21" x14ac:dyDescent="0.2">
      <c r="A243" s="38" t="str">
        <f t="shared" si="9"/>
        <v>Western ValeCOPD</v>
      </c>
      <c r="B243" s="38" t="s">
        <v>55</v>
      </c>
      <c r="C243" s="38" t="str">
        <f t="shared" si="10"/>
        <v>Cardiff and Vale University Local Health Board                                                      COPD</v>
      </c>
      <c r="D243" s="38" t="s">
        <v>101</v>
      </c>
      <c r="E243" s="38" t="str">
        <f>VLOOKUP(D243,'Interactive controls'!$I$1:$J$7,2,FALSE)</f>
        <v>Cardiff &amp; Vale</v>
      </c>
      <c r="F243" s="38" t="s">
        <v>107</v>
      </c>
      <c r="G243" s="38" t="str">
        <f t="shared" si="11"/>
        <v>Cardiff &amp; ValeCOPD</v>
      </c>
      <c r="H243" s="38">
        <v>387</v>
      </c>
      <c r="I243" s="39">
        <v>14.369523243724901</v>
      </c>
      <c r="J243" s="39">
        <v>8.9734716201517397</v>
      </c>
      <c r="K243" s="39">
        <v>8.0744706895707505</v>
      </c>
      <c r="L243" s="39">
        <v>9.9428477036226397</v>
      </c>
      <c r="M243" s="39">
        <v>0.96937608347089799</v>
      </c>
      <c r="N243" s="39">
        <v>0.89900093058098596</v>
      </c>
      <c r="O243" s="39">
        <f>VLOOKUP(C243,'HB EASRs'!$A$6:$H$54,8,FALSE)</f>
        <v>12.3784799379254</v>
      </c>
      <c r="P243" s="39">
        <f>VLOOKUP(C243,'HB EASRs'!$A$6:$H$54,7,FALSE)</f>
        <v>14.5474749526535</v>
      </c>
      <c r="Q243" s="55">
        <f>VLOOKUP(C243,'HB EASRs'!$A$6:$H$54,6,FALSE)</f>
        <v>7305</v>
      </c>
    </row>
    <row r="244" spans="1:21" x14ac:dyDescent="0.2">
      <c r="A244" s="38" t="str">
        <f t="shared" si="9"/>
        <v>North CynonCOPD</v>
      </c>
      <c r="B244" s="38" t="s">
        <v>56</v>
      </c>
      <c r="C244" s="38" t="str">
        <f t="shared" si="10"/>
        <v>Cwm Taf Local Health Board                                                                          COPD</v>
      </c>
      <c r="D244" s="38" t="s">
        <v>102</v>
      </c>
      <c r="E244" s="38" t="str">
        <f>VLOOKUP(D244,'Interactive controls'!$I$1:$J$7,2,FALSE)</f>
        <v>Cwm Taf</v>
      </c>
      <c r="F244" s="38" t="s">
        <v>107</v>
      </c>
      <c r="G244" s="38" t="str">
        <f t="shared" si="11"/>
        <v>Cwm TafCOPD</v>
      </c>
      <c r="H244" s="38">
        <v>1209</v>
      </c>
      <c r="I244" s="39">
        <v>30.322791000978199</v>
      </c>
      <c r="J244" s="39">
        <v>20.685879376043399</v>
      </c>
      <c r="K244" s="39">
        <v>19.4981375135661</v>
      </c>
      <c r="L244" s="39">
        <v>21.9252740803507</v>
      </c>
      <c r="M244" s="39">
        <v>1.2393947043073299</v>
      </c>
      <c r="N244" s="39">
        <v>1.18774186247728</v>
      </c>
      <c r="O244" s="39">
        <f>VLOOKUP(C244,'HB EASRs'!$A$6:$H$54,8,FALSE)</f>
        <v>19.061799149049602</v>
      </c>
      <c r="P244" s="39">
        <f>VLOOKUP(C244,'HB EASRs'!$A$6:$H$54,7,FALSE)</f>
        <v>26.432440768168199</v>
      </c>
      <c r="Q244" s="55">
        <f>VLOOKUP(C244,'HB EASRs'!$A$6:$H$54,6,FALSE)</f>
        <v>8056</v>
      </c>
      <c r="S244" s="38" t="str">
        <f>G244</f>
        <v>Cwm TafCOPD</v>
      </c>
      <c r="T244" s="39">
        <f>MIN(I244:I251)</f>
        <v>16.361360390698</v>
      </c>
      <c r="U244" s="39">
        <f>MAX(I244:I251)</f>
        <v>40.360032556135401</v>
      </c>
    </row>
    <row r="245" spans="1:21" x14ac:dyDescent="0.2">
      <c r="A245" s="38" t="str">
        <f t="shared" si="9"/>
        <v>North Merthyr TydfilCOPD</v>
      </c>
      <c r="B245" s="38" t="s">
        <v>57</v>
      </c>
      <c r="C245" s="38" t="str">
        <f t="shared" si="10"/>
        <v>Cwm Taf Local Health Board                                                                          COPD</v>
      </c>
      <c r="D245" s="38" t="s">
        <v>102</v>
      </c>
      <c r="E245" s="38" t="str">
        <f>VLOOKUP(D245,'Interactive controls'!$I$1:$J$7,2,FALSE)</f>
        <v>Cwm Taf</v>
      </c>
      <c r="F245" s="38" t="s">
        <v>107</v>
      </c>
      <c r="G245" s="38" t="str">
        <f t="shared" si="11"/>
        <v>Cwm TafCOPD</v>
      </c>
      <c r="H245" s="38">
        <v>1060</v>
      </c>
      <c r="I245" s="39">
        <v>33.351162571185903</v>
      </c>
      <c r="J245" s="39">
        <v>25.019185732195002</v>
      </c>
      <c r="K245" s="39">
        <v>23.499722910239601</v>
      </c>
      <c r="L245" s="39">
        <v>26.609332952994901</v>
      </c>
      <c r="M245" s="39">
        <v>1.5901472207998799</v>
      </c>
      <c r="N245" s="39">
        <v>1.51946282195542</v>
      </c>
      <c r="O245" s="39">
        <f>VLOOKUP(C245,'HB EASRs'!$A$6:$H$54,8,FALSE)</f>
        <v>19.061799149049602</v>
      </c>
      <c r="P245" s="39">
        <f>VLOOKUP(C245,'HB EASRs'!$A$6:$H$54,7,FALSE)</f>
        <v>26.432440768168199</v>
      </c>
      <c r="Q245" s="55">
        <f>VLOOKUP(C245,'HB EASRs'!$A$6:$H$54,6,FALSE)</f>
        <v>8056</v>
      </c>
    </row>
    <row r="246" spans="1:21" x14ac:dyDescent="0.2">
      <c r="A246" s="38" t="str">
        <f t="shared" si="9"/>
        <v>North RhonddaCOPD</v>
      </c>
      <c r="B246" s="38" t="s">
        <v>58</v>
      </c>
      <c r="C246" s="38" t="str">
        <f t="shared" si="10"/>
        <v>Cwm Taf Local Health Board                                                                          COPD</v>
      </c>
      <c r="D246" s="38" t="s">
        <v>102</v>
      </c>
      <c r="E246" s="38" t="str">
        <f>VLOOKUP(D246,'Interactive controls'!$I$1:$J$7,2,FALSE)</f>
        <v>Cwm Taf</v>
      </c>
      <c r="F246" s="38" t="s">
        <v>107</v>
      </c>
      <c r="G246" s="38" t="str">
        <f t="shared" si="11"/>
        <v>Cwm TafCOPD</v>
      </c>
      <c r="H246" s="38">
        <v>1056</v>
      </c>
      <c r="I246" s="39">
        <v>28.820960698690001</v>
      </c>
      <c r="J246" s="39">
        <v>19.072079841059999</v>
      </c>
      <c r="K246" s="39">
        <v>17.8865352920029</v>
      </c>
      <c r="L246" s="39">
        <v>20.312882139064101</v>
      </c>
      <c r="M246" s="39">
        <v>1.24080229800412</v>
      </c>
      <c r="N246" s="39">
        <v>1.18554454905704</v>
      </c>
      <c r="O246" s="39">
        <f>VLOOKUP(C246,'HB EASRs'!$A$6:$H$54,8,FALSE)</f>
        <v>19.061799149049602</v>
      </c>
      <c r="P246" s="39">
        <f>VLOOKUP(C246,'HB EASRs'!$A$6:$H$54,7,FALSE)</f>
        <v>26.432440768168199</v>
      </c>
      <c r="Q246" s="55">
        <f>VLOOKUP(C246,'HB EASRs'!$A$6:$H$54,6,FALSE)</f>
        <v>8056</v>
      </c>
    </row>
    <row r="247" spans="1:21" x14ac:dyDescent="0.2">
      <c r="A247" s="38" t="str">
        <f t="shared" si="9"/>
        <v>North Taf ElyCOPD</v>
      </c>
      <c r="B247" s="38" t="s">
        <v>59</v>
      </c>
      <c r="C247" s="38" t="str">
        <f t="shared" si="10"/>
        <v>Cwm Taf Local Health Board                                                                          COPD</v>
      </c>
      <c r="D247" s="38" t="s">
        <v>102</v>
      </c>
      <c r="E247" s="38" t="str">
        <f>VLOOKUP(D247,'Interactive controls'!$I$1:$J$7,2,FALSE)</f>
        <v>Cwm Taf</v>
      </c>
      <c r="F247" s="38" t="s">
        <v>107</v>
      </c>
      <c r="G247" s="38" t="str">
        <f t="shared" si="11"/>
        <v>Cwm TafCOPD</v>
      </c>
      <c r="H247" s="38">
        <v>1005</v>
      </c>
      <c r="I247" s="39">
        <v>21.251400900805599</v>
      </c>
      <c r="J247" s="39">
        <v>15.9021110016922</v>
      </c>
      <c r="K247" s="39">
        <v>14.904877312943899</v>
      </c>
      <c r="L247" s="39">
        <v>16.947020471029699</v>
      </c>
      <c r="M247" s="39">
        <v>1.0449094693374701</v>
      </c>
      <c r="N247" s="39">
        <v>0.99723368874833795</v>
      </c>
      <c r="O247" s="39">
        <f>VLOOKUP(C247,'HB EASRs'!$A$6:$H$54,8,FALSE)</f>
        <v>19.061799149049602</v>
      </c>
      <c r="P247" s="39">
        <f>VLOOKUP(C247,'HB EASRs'!$A$6:$H$54,7,FALSE)</f>
        <v>26.432440768168199</v>
      </c>
      <c r="Q247" s="55">
        <f>VLOOKUP(C247,'HB EASRs'!$A$6:$H$54,6,FALSE)</f>
        <v>8056</v>
      </c>
    </row>
    <row r="248" spans="1:21" x14ac:dyDescent="0.2">
      <c r="A248" s="38" t="str">
        <f t="shared" si="9"/>
        <v>South CynonCOPD</v>
      </c>
      <c r="B248" s="38" t="s">
        <v>60</v>
      </c>
      <c r="C248" s="38" t="str">
        <f t="shared" si="10"/>
        <v>Cwm Taf Local Health Board                                                                          COPD</v>
      </c>
      <c r="D248" s="38" t="s">
        <v>102</v>
      </c>
      <c r="E248" s="38" t="str">
        <f>VLOOKUP(D248,'Interactive controls'!$I$1:$J$7,2,FALSE)</f>
        <v>Cwm Taf</v>
      </c>
      <c r="F248" s="38" t="s">
        <v>107</v>
      </c>
      <c r="G248" s="38" t="str">
        <f t="shared" si="11"/>
        <v>Cwm TafCOPD</v>
      </c>
      <c r="H248" s="38">
        <v>843</v>
      </c>
      <c r="I248" s="39">
        <v>40.360032556135401</v>
      </c>
      <c r="J248" s="39">
        <v>30.087123422367501</v>
      </c>
      <c r="K248" s="39">
        <v>28.038487576595301</v>
      </c>
      <c r="L248" s="39">
        <v>32.242954316600297</v>
      </c>
      <c r="M248" s="39">
        <v>2.1558308942328099</v>
      </c>
      <c r="N248" s="39">
        <v>2.0486358457721998</v>
      </c>
      <c r="O248" s="39">
        <f>VLOOKUP(C248,'HB EASRs'!$A$6:$H$54,8,FALSE)</f>
        <v>19.061799149049602</v>
      </c>
      <c r="P248" s="39">
        <f>VLOOKUP(C248,'HB EASRs'!$A$6:$H$54,7,FALSE)</f>
        <v>26.432440768168199</v>
      </c>
      <c r="Q248" s="55">
        <f>VLOOKUP(C248,'HB EASRs'!$A$6:$H$54,6,FALSE)</f>
        <v>8056</v>
      </c>
    </row>
    <row r="249" spans="1:21" x14ac:dyDescent="0.2">
      <c r="A249" s="38" t="str">
        <f t="shared" si="9"/>
        <v>South Merthyr TydfilCOPD</v>
      </c>
      <c r="B249" s="38" t="s">
        <v>61</v>
      </c>
      <c r="C249" s="38" t="str">
        <f t="shared" si="10"/>
        <v>Cwm Taf Local Health Board                                                                          COPD</v>
      </c>
      <c r="D249" s="38" t="s">
        <v>102</v>
      </c>
      <c r="E249" s="38" t="str">
        <f>VLOOKUP(D249,'Interactive controls'!$I$1:$J$7,2,FALSE)</f>
        <v>Cwm Taf</v>
      </c>
      <c r="F249" s="38" t="s">
        <v>107</v>
      </c>
      <c r="G249" s="38" t="str">
        <f t="shared" si="11"/>
        <v>Cwm TafCOPD</v>
      </c>
      <c r="H249" s="38">
        <v>715</v>
      </c>
      <c r="I249" s="39">
        <v>26.049256776450001</v>
      </c>
      <c r="J249" s="39">
        <v>19.559939870910799</v>
      </c>
      <c r="K249" s="39">
        <v>18.121631139218302</v>
      </c>
      <c r="L249" s="39">
        <v>21.080167497676801</v>
      </c>
      <c r="M249" s="39">
        <v>1.520227626766</v>
      </c>
      <c r="N249" s="39">
        <v>1.43830873169255</v>
      </c>
      <c r="O249" s="39">
        <f>VLOOKUP(C249,'HB EASRs'!$A$6:$H$54,8,FALSE)</f>
        <v>19.061799149049602</v>
      </c>
      <c r="P249" s="39">
        <f>VLOOKUP(C249,'HB EASRs'!$A$6:$H$54,7,FALSE)</f>
        <v>26.432440768168199</v>
      </c>
      <c r="Q249" s="55">
        <f>VLOOKUP(C249,'HB EASRs'!$A$6:$H$54,6,FALSE)</f>
        <v>8056</v>
      </c>
    </row>
    <row r="250" spans="1:21" x14ac:dyDescent="0.2">
      <c r="A250" s="38" t="str">
        <f t="shared" si="9"/>
        <v>South RhonddaCOPD</v>
      </c>
      <c r="B250" s="38" t="s">
        <v>62</v>
      </c>
      <c r="C250" s="38" t="str">
        <f t="shared" si="10"/>
        <v>Cwm Taf Local Health Board                                                                          COPD</v>
      </c>
      <c r="D250" s="38" t="s">
        <v>102</v>
      </c>
      <c r="E250" s="38" t="str">
        <f>VLOOKUP(D250,'Interactive controls'!$I$1:$J$7,2,FALSE)</f>
        <v>Cwm Taf</v>
      </c>
      <c r="F250" s="38" t="s">
        <v>107</v>
      </c>
      <c r="G250" s="38" t="str">
        <f t="shared" si="11"/>
        <v>Cwm TafCOPD</v>
      </c>
      <c r="H250" s="38">
        <v>1240</v>
      </c>
      <c r="I250" s="39">
        <v>28.0937061035842</v>
      </c>
      <c r="J250" s="39">
        <v>19.798786261443102</v>
      </c>
      <c r="K250" s="39">
        <v>18.680904917212299</v>
      </c>
      <c r="L250" s="39">
        <v>20.9646564673663</v>
      </c>
      <c r="M250" s="39">
        <v>1.16587020592322</v>
      </c>
      <c r="N250" s="39">
        <v>1.11788134423081</v>
      </c>
      <c r="O250" s="39">
        <f>VLOOKUP(C250,'HB EASRs'!$A$6:$H$54,8,FALSE)</f>
        <v>19.061799149049602</v>
      </c>
      <c r="P250" s="39">
        <f>VLOOKUP(C250,'HB EASRs'!$A$6:$H$54,7,FALSE)</f>
        <v>26.432440768168199</v>
      </c>
      <c r="Q250" s="55">
        <f>VLOOKUP(C250,'HB EASRs'!$A$6:$H$54,6,FALSE)</f>
        <v>8056</v>
      </c>
    </row>
    <row r="251" spans="1:21" x14ac:dyDescent="0.2">
      <c r="A251" s="38" t="str">
        <f t="shared" si="9"/>
        <v>South Taf ElyCOPD</v>
      </c>
      <c r="B251" s="38" t="s">
        <v>63</v>
      </c>
      <c r="C251" s="38" t="str">
        <f t="shared" si="10"/>
        <v>Cwm Taf Local Health Board                                                                          COPD</v>
      </c>
      <c r="D251" s="38" t="s">
        <v>102</v>
      </c>
      <c r="E251" s="38" t="str">
        <f>VLOOKUP(D251,'Interactive controls'!$I$1:$J$7,2,FALSE)</f>
        <v>Cwm Taf</v>
      </c>
      <c r="F251" s="38" t="s">
        <v>107</v>
      </c>
      <c r="G251" s="38" t="str">
        <f t="shared" si="11"/>
        <v>Cwm TafCOPD</v>
      </c>
      <c r="H251" s="38">
        <v>928</v>
      </c>
      <c r="I251" s="39">
        <v>16.361360390698</v>
      </c>
      <c r="J251" s="39">
        <v>12.1683386768583</v>
      </c>
      <c r="K251" s="39">
        <v>11.389520838517701</v>
      </c>
      <c r="L251" s="39">
        <v>12.985945283154701</v>
      </c>
      <c r="M251" s="39">
        <v>0.81760660629640103</v>
      </c>
      <c r="N251" s="39">
        <v>0.77881783834059704</v>
      </c>
      <c r="O251" s="39">
        <f>VLOOKUP(C251,'HB EASRs'!$A$6:$H$54,8,FALSE)</f>
        <v>19.061799149049602</v>
      </c>
      <c r="P251" s="39">
        <f>VLOOKUP(C251,'HB EASRs'!$A$6:$H$54,7,FALSE)</f>
        <v>26.432440768168199</v>
      </c>
      <c r="Q251" s="55">
        <f>VLOOKUP(C251,'HB EASRs'!$A$6:$H$54,6,FALSE)</f>
        <v>8056</v>
      </c>
    </row>
    <row r="252" spans="1:21" x14ac:dyDescent="0.2">
      <c r="A252" s="38" t="str">
        <f t="shared" si="9"/>
        <v>Amman/GwendraethCOPD</v>
      </c>
      <c r="B252" s="38" t="s">
        <v>64</v>
      </c>
      <c r="C252" s="38" t="str">
        <f t="shared" si="10"/>
        <v>Hywel Dda Local Health Board                                                                        COPD</v>
      </c>
      <c r="D252" s="38" t="s">
        <v>103</v>
      </c>
      <c r="E252" s="38" t="str">
        <f>VLOOKUP(D252,'Interactive controls'!$I$1:$J$7,2,FALSE)</f>
        <v>Hywel Dda</v>
      </c>
      <c r="F252" s="38" t="s">
        <v>107</v>
      </c>
      <c r="G252" s="38" t="str">
        <f t="shared" si="11"/>
        <v>Hywel DdaCOPD</v>
      </c>
      <c r="H252" s="38">
        <v>1488</v>
      </c>
      <c r="I252" s="39">
        <v>25.7345946974283</v>
      </c>
      <c r="J252" s="39">
        <v>15.921476531395999</v>
      </c>
      <c r="K252" s="39">
        <v>15.0880653773378</v>
      </c>
      <c r="L252" s="39">
        <v>16.7874808400448</v>
      </c>
      <c r="M252" s="39">
        <v>0.86600430864881905</v>
      </c>
      <c r="N252" s="39">
        <v>0.83341115405824895</v>
      </c>
      <c r="O252" s="39">
        <f>VLOOKUP(C252,'HB EASRs'!$A$6:$H$54,8,FALSE)</f>
        <v>12.203150062038</v>
      </c>
      <c r="P252" s="39">
        <f>VLOOKUP(C252,'HB EASRs'!$A$6:$H$54,7,FALSE)</f>
        <v>19.778571448486201</v>
      </c>
      <c r="Q252" s="55">
        <f>VLOOKUP(C252,'HB EASRs'!$A$6:$H$54,6,FALSE)</f>
        <v>7094</v>
      </c>
      <c r="S252" s="38" t="str">
        <f>G252</f>
        <v>Hywel DdaCOPD</v>
      </c>
      <c r="T252" s="39">
        <f>MIN(I252:I258)</f>
        <v>14.5018283825076</v>
      </c>
      <c r="U252" s="39">
        <f>MAX(I252:I258)</f>
        <v>25.7345946974283</v>
      </c>
    </row>
    <row r="253" spans="1:21" x14ac:dyDescent="0.2">
      <c r="A253" s="38" t="str">
        <f t="shared" si="9"/>
        <v>LlanelliCOPD</v>
      </c>
      <c r="B253" s="38" t="s">
        <v>65</v>
      </c>
      <c r="C253" s="38" t="str">
        <f t="shared" si="10"/>
        <v>Hywel Dda Local Health Board                                                                        COPD</v>
      </c>
      <c r="D253" s="38" t="s">
        <v>103</v>
      </c>
      <c r="E253" s="38" t="str">
        <f>VLOOKUP(D253,'Interactive controls'!$I$1:$J$7,2,FALSE)</f>
        <v>Hywel Dda</v>
      </c>
      <c r="F253" s="38" t="s">
        <v>107</v>
      </c>
      <c r="G253" s="38" t="str">
        <f t="shared" si="11"/>
        <v>Hywel DdaCOPD</v>
      </c>
      <c r="H253" s="38">
        <v>1115</v>
      </c>
      <c r="I253" s="39">
        <v>18.231167939305699</v>
      </c>
      <c r="J253" s="39">
        <v>11.819773032015901</v>
      </c>
      <c r="K253" s="39">
        <v>11.1036502199117</v>
      </c>
      <c r="L253" s="39">
        <v>12.5683568031452</v>
      </c>
      <c r="M253" s="39">
        <v>0.74858377112929697</v>
      </c>
      <c r="N253" s="39">
        <v>0.71612281210419404</v>
      </c>
      <c r="O253" s="39">
        <f>VLOOKUP(C253,'HB EASRs'!$A$6:$H$54,8,FALSE)</f>
        <v>12.203150062038</v>
      </c>
      <c r="P253" s="39">
        <f>VLOOKUP(C253,'HB EASRs'!$A$6:$H$54,7,FALSE)</f>
        <v>19.778571448486201</v>
      </c>
      <c r="Q253" s="55">
        <f>VLOOKUP(C253,'HB EASRs'!$A$6:$H$54,6,FALSE)</f>
        <v>7094</v>
      </c>
    </row>
    <row r="254" spans="1:21" x14ac:dyDescent="0.2">
      <c r="A254" s="38" t="str">
        <f t="shared" si="9"/>
        <v>North CeredigionCOPD</v>
      </c>
      <c r="B254" s="38" t="s">
        <v>66</v>
      </c>
      <c r="C254" s="38" t="str">
        <f t="shared" si="10"/>
        <v>Hywel Dda Local Health Board                                                                        COPD</v>
      </c>
      <c r="D254" s="38" t="s">
        <v>103</v>
      </c>
      <c r="E254" s="38" t="str">
        <f>VLOOKUP(D254,'Interactive controls'!$I$1:$J$7,2,FALSE)</f>
        <v>Hywel Dda</v>
      </c>
      <c r="F254" s="38" t="s">
        <v>107</v>
      </c>
      <c r="G254" s="38" t="str">
        <f t="shared" si="11"/>
        <v>Hywel DdaCOPD</v>
      </c>
      <c r="H254" s="38">
        <v>579</v>
      </c>
      <c r="I254" s="39">
        <v>14.5018283825076</v>
      </c>
      <c r="J254" s="39">
        <v>10.8567857439836</v>
      </c>
      <c r="K254" s="39">
        <v>9.9505869475587403</v>
      </c>
      <c r="L254" s="39">
        <v>11.820536985419899</v>
      </c>
      <c r="M254" s="39">
        <v>0.96375124143629698</v>
      </c>
      <c r="N254" s="39">
        <v>0.90619879642481704</v>
      </c>
      <c r="O254" s="39">
        <f>VLOOKUP(C254,'HB EASRs'!$A$6:$H$54,8,FALSE)</f>
        <v>12.203150062038</v>
      </c>
      <c r="P254" s="39">
        <f>VLOOKUP(C254,'HB EASRs'!$A$6:$H$54,7,FALSE)</f>
        <v>19.778571448486201</v>
      </c>
      <c r="Q254" s="55">
        <f>VLOOKUP(C254,'HB EASRs'!$A$6:$H$54,6,FALSE)</f>
        <v>7094</v>
      </c>
    </row>
    <row r="255" spans="1:21" x14ac:dyDescent="0.2">
      <c r="A255" s="38" t="str">
        <f t="shared" si="9"/>
        <v>North PembrokeshireCOPD</v>
      </c>
      <c r="B255" s="38" t="s">
        <v>67</v>
      </c>
      <c r="C255" s="38" t="str">
        <f t="shared" si="10"/>
        <v>Hywel Dda Local Health Board                                                                        COPD</v>
      </c>
      <c r="D255" s="38" t="s">
        <v>103</v>
      </c>
      <c r="E255" s="38" t="str">
        <f>VLOOKUP(D255,'Interactive controls'!$I$1:$J$7,2,FALSE)</f>
        <v>Hywel Dda</v>
      </c>
      <c r="F255" s="38" t="s">
        <v>107</v>
      </c>
      <c r="G255" s="38" t="str">
        <f t="shared" si="11"/>
        <v>Hywel DdaCOPD</v>
      </c>
      <c r="H255" s="38">
        <v>1124</v>
      </c>
      <c r="I255" s="39">
        <v>23.079608221597098</v>
      </c>
      <c r="J255" s="39">
        <v>13.8499628889994</v>
      </c>
      <c r="K255" s="39">
        <v>13.009310163131699</v>
      </c>
      <c r="L255" s="39">
        <v>14.728564729965999</v>
      </c>
      <c r="M255" s="39">
        <v>0.87860184096666705</v>
      </c>
      <c r="N255" s="39">
        <v>0.84065272586768802</v>
      </c>
      <c r="O255" s="39">
        <f>VLOOKUP(C255,'HB EASRs'!$A$6:$H$54,8,FALSE)</f>
        <v>12.203150062038</v>
      </c>
      <c r="P255" s="39">
        <f>VLOOKUP(C255,'HB EASRs'!$A$6:$H$54,7,FALSE)</f>
        <v>19.778571448486201</v>
      </c>
      <c r="Q255" s="55">
        <f>VLOOKUP(C255,'HB EASRs'!$A$6:$H$54,6,FALSE)</f>
        <v>7094</v>
      </c>
    </row>
    <row r="256" spans="1:21" x14ac:dyDescent="0.2">
      <c r="A256" s="38" t="str">
        <f t="shared" si="9"/>
        <v>South CeredigionCOPD</v>
      </c>
      <c r="B256" s="38" t="s">
        <v>68</v>
      </c>
      <c r="C256" s="38" t="str">
        <f t="shared" si="10"/>
        <v>Hywel Dda Local Health Board                                                                        COPD</v>
      </c>
      <c r="D256" s="38" t="s">
        <v>103</v>
      </c>
      <c r="E256" s="38" t="str">
        <f>VLOOKUP(D256,'Interactive controls'!$I$1:$J$7,2,FALSE)</f>
        <v>Hywel Dda</v>
      </c>
      <c r="F256" s="38" t="s">
        <v>107</v>
      </c>
      <c r="G256" s="38" t="str">
        <f t="shared" si="11"/>
        <v>Hywel DdaCOPD</v>
      </c>
      <c r="H256" s="38">
        <v>923</v>
      </c>
      <c r="I256" s="39">
        <v>19.166078325511901</v>
      </c>
      <c r="J256" s="39">
        <v>10.754656353239801</v>
      </c>
      <c r="K256" s="39">
        <v>10.037183615613801</v>
      </c>
      <c r="L256" s="39">
        <v>11.5079618704165</v>
      </c>
      <c r="M256" s="39">
        <v>0.75330551717668504</v>
      </c>
      <c r="N256" s="39">
        <v>0.71747273762602104</v>
      </c>
      <c r="O256" s="39">
        <f>VLOOKUP(C256,'HB EASRs'!$A$6:$H$54,8,FALSE)</f>
        <v>12.203150062038</v>
      </c>
      <c r="P256" s="39">
        <f>VLOOKUP(C256,'HB EASRs'!$A$6:$H$54,7,FALSE)</f>
        <v>19.778571448486201</v>
      </c>
      <c r="Q256" s="55">
        <f>VLOOKUP(C256,'HB EASRs'!$A$6:$H$54,6,FALSE)</f>
        <v>7094</v>
      </c>
    </row>
    <row r="257" spans="1:21" x14ac:dyDescent="0.2">
      <c r="A257" s="38" t="str">
        <f t="shared" si="9"/>
        <v>South PembrokeshireCOPD</v>
      </c>
      <c r="B257" s="38" t="s">
        <v>69</v>
      </c>
      <c r="C257" s="38" t="str">
        <f t="shared" si="10"/>
        <v>Hywel Dda Local Health Board                                                                        COPD</v>
      </c>
      <c r="D257" s="38" t="s">
        <v>103</v>
      </c>
      <c r="E257" s="38" t="str">
        <f>VLOOKUP(D257,'Interactive controls'!$I$1:$J$7,2,FALSE)</f>
        <v>Hywel Dda</v>
      </c>
      <c r="F257" s="38" t="s">
        <v>107</v>
      </c>
      <c r="G257" s="38" t="str">
        <f t="shared" si="11"/>
        <v>Hywel DdaCOPD</v>
      </c>
      <c r="H257" s="38">
        <v>946</v>
      </c>
      <c r="I257" s="39">
        <v>20.780704259385399</v>
      </c>
      <c r="J257" s="39">
        <v>12.4103022010356</v>
      </c>
      <c r="K257" s="39">
        <v>11.593872824066199</v>
      </c>
      <c r="L257" s="39">
        <v>13.2669944304797</v>
      </c>
      <c r="M257" s="39">
        <v>0.85669222944408596</v>
      </c>
      <c r="N257" s="39">
        <v>0.81642937696935602</v>
      </c>
      <c r="O257" s="39">
        <f>VLOOKUP(C257,'HB EASRs'!$A$6:$H$54,8,FALSE)</f>
        <v>12.203150062038</v>
      </c>
      <c r="P257" s="39">
        <f>VLOOKUP(C257,'HB EASRs'!$A$6:$H$54,7,FALSE)</f>
        <v>19.778571448486201</v>
      </c>
      <c r="Q257" s="55">
        <f>VLOOKUP(C257,'HB EASRs'!$A$6:$H$54,6,FALSE)</f>
        <v>7094</v>
      </c>
    </row>
    <row r="258" spans="1:21" x14ac:dyDescent="0.2">
      <c r="A258" s="38" t="str">
        <f t="shared" si="9"/>
        <v>Taf / Teifi / TywiCOPD</v>
      </c>
      <c r="B258" s="38" t="s">
        <v>70</v>
      </c>
      <c r="C258" s="38" t="str">
        <f t="shared" si="10"/>
        <v>Hywel Dda Local Health Board                                                                        COPD</v>
      </c>
      <c r="D258" s="38" t="s">
        <v>103</v>
      </c>
      <c r="E258" s="38" t="str">
        <f>VLOOKUP(D258,'Interactive controls'!$I$1:$J$7,2,FALSE)</f>
        <v>Hywel Dda</v>
      </c>
      <c r="F258" s="38" t="s">
        <v>107</v>
      </c>
      <c r="G258" s="38" t="str">
        <f t="shared" si="11"/>
        <v>Hywel DdaCOPD</v>
      </c>
      <c r="H258" s="38">
        <v>919</v>
      </c>
      <c r="I258" s="39">
        <v>16.015196138229101</v>
      </c>
      <c r="J258" s="39">
        <v>9.4210952948553999</v>
      </c>
      <c r="K258" s="39">
        <v>8.7948623921079196</v>
      </c>
      <c r="L258" s="39">
        <v>10.078674025702799</v>
      </c>
      <c r="M258" s="39">
        <v>0.657578730847446</v>
      </c>
      <c r="N258" s="39">
        <v>0.62623290274747501</v>
      </c>
      <c r="O258" s="39">
        <f>VLOOKUP(C258,'HB EASRs'!$A$6:$H$54,8,FALSE)</f>
        <v>12.203150062038</v>
      </c>
      <c r="P258" s="39">
        <f>VLOOKUP(C258,'HB EASRs'!$A$6:$H$54,7,FALSE)</f>
        <v>19.778571448486201</v>
      </c>
      <c r="Q258" s="55">
        <f>VLOOKUP(C258,'HB EASRs'!$A$6:$H$54,6,FALSE)</f>
        <v>7094</v>
      </c>
    </row>
    <row r="259" spans="1:21" x14ac:dyDescent="0.2">
      <c r="A259" s="38" t="str">
        <f t="shared" si="9"/>
        <v>Mid PowysCOPD</v>
      </c>
      <c r="B259" s="38" t="s">
        <v>71</v>
      </c>
      <c r="C259" s="38" t="str">
        <f t="shared" si="10"/>
        <v>Powys Teaching Local Health Board                                                                   COPD</v>
      </c>
      <c r="D259" s="38" t="s">
        <v>104</v>
      </c>
      <c r="E259" s="38" t="str">
        <f>VLOOKUP(D259,'Interactive controls'!$I$1:$J$7,2,FALSE)</f>
        <v>Powys</v>
      </c>
      <c r="F259" s="38" t="s">
        <v>107</v>
      </c>
      <c r="G259" s="38" t="str">
        <f t="shared" si="11"/>
        <v>PowysCOPD</v>
      </c>
      <c r="H259" s="38">
        <v>605</v>
      </c>
      <c r="I259" s="39">
        <v>21.3313588604471</v>
      </c>
      <c r="J259" s="39">
        <v>11.1370045641417</v>
      </c>
      <c r="K259" s="39">
        <v>10.2073033564676</v>
      </c>
      <c r="L259" s="39">
        <v>12.124425051300699</v>
      </c>
      <c r="M259" s="39">
        <v>0.98742048715905295</v>
      </c>
      <c r="N259" s="39">
        <v>0.92970120767411801</v>
      </c>
      <c r="O259" s="39">
        <f>VLOOKUP(C259,'HB EASRs'!$A$6:$H$54,8,FALSE)</f>
        <v>11.837996787485199</v>
      </c>
      <c r="P259" s="39">
        <f>VLOOKUP(C259,'HB EASRs'!$A$6:$H$54,7,FALSE)</f>
        <v>20.932590350883899</v>
      </c>
      <c r="Q259" s="55">
        <f>VLOOKUP(C259,'HB EASRs'!$A$6:$H$54,6,FALSE)</f>
        <v>2746</v>
      </c>
      <c r="S259" s="38" t="str">
        <f>G259</f>
        <v>PowysCOPD</v>
      </c>
      <c r="T259" s="39">
        <f>MIN(I259:I261)</f>
        <v>20.176216047130001</v>
      </c>
      <c r="U259" s="39">
        <f>MAX(I259:I261)</f>
        <v>21.644065550598501</v>
      </c>
    </row>
    <row r="260" spans="1:21" x14ac:dyDescent="0.2">
      <c r="A260" s="38" t="str">
        <f t="shared" si="9"/>
        <v>North PowysCOPD</v>
      </c>
      <c r="B260" s="38" t="s">
        <v>72</v>
      </c>
      <c r="C260" s="38" t="str">
        <f t="shared" si="10"/>
        <v>Powys Teaching Local Health Board                                                                   COPD</v>
      </c>
      <c r="D260" s="38" t="s">
        <v>104</v>
      </c>
      <c r="E260" s="38" t="str">
        <f>VLOOKUP(D260,'Interactive controls'!$I$1:$J$7,2,FALSE)</f>
        <v>Powys</v>
      </c>
      <c r="F260" s="38" t="s">
        <v>107</v>
      </c>
      <c r="G260" s="38" t="str">
        <f t="shared" si="11"/>
        <v>PowysCOPD</v>
      </c>
      <c r="H260" s="38">
        <v>1161</v>
      </c>
      <c r="I260" s="39">
        <v>20.176216047130001</v>
      </c>
      <c r="J260" s="39">
        <v>11.913703578736801</v>
      </c>
      <c r="K260" s="39">
        <v>11.207481107828301</v>
      </c>
      <c r="L260" s="39">
        <v>12.651282130031699</v>
      </c>
      <c r="M260" s="39">
        <v>0.73757855129498395</v>
      </c>
      <c r="N260" s="39">
        <v>0.70622247090844903</v>
      </c>
      <c r="O260" s="39">
        <f>VLOOKUP(C260,'HB EASRs'!$A$6:$H$54,8,FALSE)</f>
        <v>11.837996787485199</v>
      </c>
      <c r="P260" s="39">
        <f>VLOOKUP(C260,'HB EASRs'!$A$6:$H$54,7,FALSE)</f>
        <v>20.932590350883899</v>
      </c>
      <c r="Q260" s="55">
        <f>VLOOKUP(C260,'HB EASRs'!$A$6:$H$54,6,FALSE)</f>
        <v>2746</v>
      </c>
    </row>
    <row r="261" spans="1:21" x14ac:dyDescent="0.2">
      <c r="A261" s="38" t="str">
        <f t="shared" si="9"/>
        <v>South PowysCOPD</v>
      </c>
      <c r="B261" s="38" t="s">
        <v>73</v>
      </c>
      <c r="C261" s="38" t="str">
        <f t="shared" si="10"/>
        <v>Powys Teaching Local Health Board                                                                   COPD</v>
      </c>
      <c r="D261" s="38" t="s">
        <v>104</v>
      </c>
      <c r="E261" s="38" t="str">
        <f>VLOOKUP(D261,'Interactive controls'!$I$1:$J$7,2,FALSE)</f>
        <v>Powys</v>
      </c>
      <c r="F261" s="38" t="s">
        <v>107</v>
      </c>
      <c r="G261" s="38" t="str">
        <f t="shared" si="11"/>
        <v>PowysCOPD</v>
      </c>
      <c r="H261" s="38">
        <v>980</v>
      </c>
      <c r="I261" s="39">
        <v>21.644065550598501</v>
      </c>
      <c r="J261" s="39">
        <v>12.196771280239799</v>
      </c>
      <c r="K261" s="39">
        <v>11.409467827546701</v>
      </c>
      <c r="L261" s="39">
        <v>13.022203824536501</v>
      </c>
      <c r="M261" s="39">
        <v>0.825432544296682</v>
      </c>
      <c r="N261" s="39">
        <v>0.78730345269309898</v>
      </c>
      <c r="O261" s="39">
        <f>VLOOKUP(C261,'HB EASRs'!$A$6:$H$54,8,FALSE)</f>
        <v>11.837996787485199</v>
      </c>
      <c r="P261" s="39">
        <f>VLOOKUP(C261,'HB EASRs'!$A$6:$H$54,7,FALSE)</f>
        <v>20.932590350883899</v>
      </c>
      <c r="Q261" s="55">
        <f>VLOOKUP(C261,'HB EASRs'!$A$6:$H$54,6,FALSE)</f>
        <v>2746</v>
      </c>
    </row>
    <row r="262" spans="1:21" x14ac:dyDescent="0.2">
      <c r="A262" s="38" t="str">
        <f t="shared" si="9"/>
        <v>AfanDM</v>
      </c>
      <c r="B262" s="38" t="s">
        <v>10</v>
      </c>
      <c r="C262" s="38" t="str">
        <f t="shared" si="10"/>
        <v>Abertawe Bro Morgannwg University Local Health Board                                                DM</v>
      </c>
      <c r="D262" s="38" t="s">
        <v>97</v>
      </c>
      <c r="E262" s="38" t="str">
        <f>VLOOKUP(D262,'Interactive controls'!$I$1:$J$7,2,FALSE)</f>
        <v>Abertawe Bro Morgannwg</v>
      </c>
      <c r="F262" s="38" t="s">
        <v>108</v>
      </c>
      <c r="G262" s="38" t="str">
        <f t="shared" si="11"/>
        <v>Abertawe Bro MorgannwgDM</v>
      </c>
      <c r="H262" s="38">
        <v>3398</v>
      </c>
      <c r="I262" s="39">
        <v>66.843710042293694</v>
      </c>
      <c r="J262" s="39">
        <v>50.563051858871397</v>
      </c>
      <c r="K262" s="39">
        <v>48.814539043553999</v>
      </c>
      <c r="L262" s="39">
        <v>52.3564893480929</v>
      </c>
      <c r="M262" s="39">
        <v>1.79343748922144</v>
      </c>
      <c r="N262" s="39">
        <v>1.7485128153174301</v>
      </c>
      <c r="O262" s="39">
        <f>VLOOKUP(C262,'HB EASRs'!$A$6:$H$54,8,FALSE)</f>
        <v>42.547032776931601</v>
      </c>
      <c r="P262" s="39">
        <f>VLOOKUP(C262,'HB EASRs'!$A$6:$H$54,7,FALSE)</f>
        <v>56.2537986508693</v>
      </c>
      <c r="Q262" s="55">
        <f>VLOOKUP(C262,'HB EASRs'!$A$6:$H$54,6,FALSE)</f>
        <v>29988</v>
      </c>
      <c r="S262" s="38" t="str">
        <f>G262</f>
        <v>Abertawe Bro MorgannwgDM</v>
      </c>
      <c r="T262" s="39">
        <f>MIN(I262:I272)</f>
        <v>42.047261067550501</v>
      </c>
      <c r="U262" s="39">
        <f>MAX(I262:I272)</f>
        <v>66.843710042293694</v>
      </c>
    </row>
    <row r="263" spans="1:21" x14ac:dyDescent="0.2">
      <c r="A263" s="38" t="str">
        <f t="shared" ref="A263:A326" si="12">B263&amp;F263</f>
        <v>BayHealthDM</v>
      </c>
      <c r="B263" s="38" t="s">
        <v>11</v>
      </c>
      <c r="C263" s="38" t="str">
        <f t="shared" ref="C263:C326" si="13">D263&amp;F263</f>
        <v>Abertawe Bro Morgannwg University Local Health Board                                                DM</v>
      </c>
      <c r="D263" s="38" t="s">
        <v>97</v>
      </c>
      <c r="E263" s="38" t="str">
        <f>VLOOKUP(D263,'Interactive controls'!$I$1:$J$7,2,FALSE)</f>
        <v>Abertawe Bro Morgannwg</v>
      </c>
      <c r="F263" s="38" t="s">
        <v>108</v>
      </c>
      <c r="G263" s="38" t="str">
        <f t="shared" ref="G263:G326" si="14">E263&amp;F263</f>
        <v>Abertawe Bro MorgannwgDM</v>
      </c>
      <c r="H263" s="38">
        <v>3121</v>
      </c>
      <c r="I263" s="39">
        <v>42.047261067550501</v>
      </c>
      <c r="J263" s="39">
        <v>29.620353383857498</v>
      </c>
      <c r="K263" s="39">
        <v>28.510232159562602</v>
      </c>
      <c r="L263" s="39">
        <v>30.760254150608599</v>
      </c>
      <c r="M263" s="39">
        <v>1.13990076675114</v>
      </c>
      <c r="N263" s="39">
        <v>1.1101212242948499</v>
      </c>
      <c r="O263" s="39">
        <f>VLOOKUP(C263,'HB EASRs'!$A$6:$H$54,8,FALSE)</f>
        <v>42.547032776931601</v>
      </c>
      <c r="P263" s="39">
        <f>VLOOKUP(C263,'HB EASRs'!$A$6:$H$54,7,FALSE)</f>
        <v>56.2537986508693</v>
      </c>
      <c r="Q263" s="55">
        <f>VLOOKUP(C263,'HB EASRs'!$A$6:$H$54,6,FALSE)</f>
        <v>29988</v>
      </c>
    </row>
    <row r="264" spans="1:21" x14ac:dyDescent="0.2">
      <c r="A264" s="38" t="str">
        <f t="shared" si="12"/>
        <v>Bridgend East NetworkDM</v>
      </c>
      <c r="B264" s="38" t="s">
        <v>12</v>
      </c>
      <c r="C264" s="38" t="str">
        <f t="shared" si="13"/>
        <v>Abertawe Bro Morgannwg University Local Health Board                                                DM</v>
      </c>
      <c r="D264" s="38" t="s">
        <v>97</v>
      </c>
      <c r="E264" s="38" t="str">
        <f>VLOOKUP(D264,'Interactive controls'!$I$1:$J$7,2,FALSE)</f>
        <v>Abertawe Bro Morgannwg</v>
      </c>
      <c r="F264" s="38" t="s">
        <v>108</v>
      </c>
      <c r="G264" s="38" t="str">
        <f t="shared" si="14"/>
        <v>Abertawe Bro MorgannwgDM</v>
      </c>
      <c r="H264" s="38">
        <v>3605</v>
      </c>
      <c r="I264" s="39">
        <v>52.7509511267194</v>
      </c>
      <c r="J264" s="39">
        <v>41.553200776520796</v>
      </c>
      <c r="K264" s="39">
        <v>40.1785983162493</v>
      </c>
      <c r="L264" s="39">
        <v>42.9620779164512</v>
      </c>
      <c r="M264" s="39">
        <v>1.4088771399303699</v>
      </c>
      <c r="N264" s="39">
        <v>1.37460246027144</v>
      </c>
      <c r="O264" s="39">
        <f>VLOOKUP(C264,'HB EASRs'!$A$6:$H$54,8,FALSE)</f>
        <v>42.547032776931601</v>
      </c>
      <c r="P264" s="39">
        <f>VLOOKUP(C264,'HB EASRs'!$A$6:$H$54,7,FALSE)</f>
        <v>56.2537986508693</v>
      </c>
      <c r="Q264" s="55">
        <f>VLOOKUP(C264,'HB EASRs'!$A$6:$H$54,6,FALSE)</f>
        <v>29988</v>
      </c>
    </row>
    <row r="265" spans="1:21" x14ac:dyDescent="0.2">
      <c r="A265" s="38" t="str">
        <f t="shared" si="12"/>
        <v>Bridgend North NetworkDM</v>
      </c>
      <c r="B265" s="38" t="s">
        <v>13</v>
      </c>
      <c r="C265" s="38" t="str">
        <f t="shared" si="13"/>
        <v>Abertawe Bro Morgannwg University Local Health Board                                                DM</v>
      </c>
      <c r="D265" s="38" t="s">
        <v>97</v>
      </c>
      <c r="E265" s="38" t="str">
        <f>VLOOKUP(D265,'Interactive controls'!$I$1:$J$7,2,FALSE)</f>
        <v>Abertawe Bro Morgannwg</v>
      </c>
      <c r="F265" s="38" t="s">
        <v>108</v>
      </c>
      <c r="G265" s="38" t="str">
        <f t="shared" si="14"/>
        <v>Abertawe Bro MorgannwgDM</v>
      </c>
      <c r="H265" s="38">
        <v>3276</v>
      </c>
      <c r="I265" s="39">
        <v>63.724250617596098</v>
      </c>
      <c r="J265" s="39">
        <v>49.4187789527844</v>
      </c>
      <c r="K265" s="39">
        <v>47.698882822503897</v>
      </c>
      <c r="L265" s="39">
        <v>51.183691545143503</v>
      </c>
      <c r="M265" s="39">
        <v>1.76491259235912</v>
      </c>
      <c r="N265" s="39">
        <v>1.71989613028055</v>
      </c>
      <c r="O265" s="39">
        <f>VLOOKUP(C265,'HB EASRs'!$A$6:$H$54,8,FALSE)</f>
        <v>42.547032776931601</v>
      </c>
      <c r="P265" s="39">
        <f>VLOOKUP(C265,'HB EASRs'!$A$6:$H$54,7,FALSE)</f>
        <v>56.2537986508693</v>
      </c>
      <c r="Q265" s="55">
        <f>VLOOKUP(C265,'HB EASRs'!$A$6:$H$54,6,FALSE)</f>
        <v>29988</v>
      </c>
    </row>
    <row r="266" spans="1:21" x14ac:dyDescent="0.2">
      <c r="A266" s="38" t="str">
        <f t="shared" si="12"/>
        <v>Bridgend West NetworkDM</v>
      </c>
      <c r="B266" s="38" t="s">
        <v>14</v>
      </c>
      <c r="C266" s="38" t="str">
        <f t="shared" si="13"/>
        <v>Abertawe Bro Morgannwg University Local Health Board                                                DM</v>
      </c>
      <c r="D266" s="38" t="s">
        <v>97</v>
      </c>
      <c r="E266" s="38" t="str">
        <f>VLOOKUP(D266,'Interactive controls'!$I$1:$J$7,2,FALSE)</f>
        <v>Abertawe Bro Morgannwg</v>
      </c>
      <c r="F266" s="38" t="s">
        <v>108</v>
      </c>
      <c r="G266" s="38" t="str">
        <f t="shared" si="14"/>
        <v>Abertawe Bro MorgannwgDM</v>
      </c>
      <c r="H266" s="38">
        <v>1949</v>
      </c>
      <c r="I266" s="39">
        <v>57.178900428328298</v>
      </c>
      <c r="J266" s="39">
        <v>38.132014875135098</v>
      </c>
      <c r="K266" s="39">
        <v>36.340516052576199</v>
      </c>
      <c r="L266" s="39">
        <v>39.984566632769003</v>
      </c>
      <c r="M266" s="39">
        <v>1.85255175763399</v>
      </c>
      <c r="N266" s="39">
        <v>1.79149882255884</v>
      </c>
      <c r="O266" s="39">
        <f>VLOOKUP(C266,'HB EASRs'!$A$6:$H$54,8,FALSE)</f>
        <v>42.547032776931601</v>
      </c>
      <c r="P266" s="39">
        <f>VLOOKUP(C266,'HB EASRs'!$A$6:$H$54,7,FALSE)</f>
        <v>56.2537986508693</v>
      </c>
      <c r="Q266" s="55">
        <f>VLOOKUP(C266,'HB EASRs'!$A$6:$H$54,6,FALSE)</f>
        <v>29988</v>
      </c>
    </row>
    <row r="267" spans="1:21" x14ac:dyDescent="0.2">
      <c r="A267" s="38" t="str">
        <f t="shared" si="12"/>
        <v>CityHealthDM</v>
      </c>
      <c r="B267" s="38" t="s">
        <v>15</v>
      </c>
      <c r="C267" s="38" t="str">
        <f t="shared" si="13"/>
        <v>Abertawe Bro Morgannwg University Local Health Board                                                DM</v>
      </c>
      <c r="D267" s="38" t="s">
        <v>97</v>
      </c>
      <c r="E267" s="38" t="str">
        <f>VLOOKUP(D267,'Interactive controls'!$I$1:$J$7,2,FALSE)</f>
        <v>Abertawe Bro Morgannwg</v>
      </c>
      <c r="F267" s="38" t="s">
        <v>108</v>
      </c>
      <c r="G267" s="38" t="str">
        <f t="shared" si="14"/>
        <v>Abertawe Bro MorgannwgDM</v>
      </c>
      <c r="H267" s="38">
        <v>2516</v>
      </c>
      <c r="I267" s="39">
        <v>52.114834914453802</v>
      </c>
      <c r="J267" s="39">
        <v>44.6080422219406</v>
      </c>
      <c r="K267" s="39">
        <v>42.8389137680876</v>
      </c>
      <c r="L267" s="39">
        <v>46.430115996142597</v>
      </c>
      <c r="M267" s="39">
        <v>1.8220737742019899</v>
      </c>
      <c r="N267" s="39">
        <v>1.7691284538529799</v>
      </c>
      <c r="O267" s="39">
        <f>VLOOKUP(C267,'HB EASRs'!$A$6:$H$54,8,FALSE)</f>
        <v>42.547032776931601</v>
      </c>
      <c r="P267" s="39">
        <f>VLOOKUP(C267,'HB EASRs'!$A$6:$H$54,7,FALSE)</f>
        <v>56.2537986508693</v>
      </c>
      <c r="Q267" s="55">
        <f>VLOOKUP(C267,'HB EASRs'!$A$6:$H$54,6,FALSE)</f>
        <v>29988</v>
      </c>
    </row>
    <row r="268" spans="1:21" x14ac:dyDescent="0.2">
      <c r="A268" s="38" t="str">
        <f t="shared" si="12"/>
        <v>CwmtaweDM</v>
      </c>
      <c r="B268" s="38" t="s">
        <v>16</v>
      </c>
      <c r="C268" s="38" t="str">
        <f t="shared" si="13"/>
        <v>Abertawe Bro Morgannwg University Local Health Board                                                DM</v>
      </c>
      <c r="D268" s="38" t="s">
        <v>97</v>
      </c>
      <c r="E268" s="38" t="str">
        <f>VLOOKUP(D268,'Interactive controls'!$I$1:$J$7,2,FALSE)</f>
        <v>Abertawe Bro Morgannwg</v>
      </c>
      <c r="F268" s="38" t="s">
        <v>108</v>
      </c>
      <c r="G268" s="38" t="str">
        <f t="shared" si="14"/>
        <v>Abertawe Bro MorgannwgDM</v>
      </c>
      <c r="H268" s="38">
        <v>2449</v>
      </c>
      <c r="I268" s="39">
        <v>56.937598809634501</v>
      </c>
      <c r="J268" s="39">
        <v>44.265076041399603</v>
      </c>
      <c r="K268" s="39">
        <v>42.476644716350897</v>
      </c>
      <c r="L268" s="39">
        <v>46.107769691797799</v>
      </c>
      <c r="M268" s="39">
        <v>1.8426936503981499</v>
      </c>
      <c r="N268" s="39">
        <v>1.7884313250487001</v>
      </c>
      <c r="O268" s="39">
        <f>VLOOKUP(C268,'HB EASRs'!$A$6:$H$54,8,FALSE)</f>
        <v>42.547032776931601</v>
      </c>
      <c r="P268" s="39">
        <f>VLOOKUP(C268,'HB EASRs'!$A$6:$H$54,7,FALSE)</f>
        <v>56.2537986508693</v>
      </c>
      <c r="Q268" s="55">
        <f>VLOOKUP(C268,'HB EASRs'!$A$6:$H$54,6,FALSE)</f>
        <v>29988</v>
      </c>
    </row>
    <row r="269" spans="1:21" x14ac:dyDescent="0.2">
      <c r="A269" s="38" t="str">
        <f t="shared" si="12"/>
        <v>LlwchwrDM</v>
      </c>
      <c r="B269" s="38" t="s">
        <v>17</v>
      </c>
      <c r="C269" s="38" t="str">
        <f t="shared" si="13"/>
        <v>Abertawe Bro Morgannwg University Local Health Board                                                DM</v>
      </c>
      <c r="D269" s="38" t="s">
        <v>97</v>
      </c>
      <c r="E269" s="38" t="str">
        <f>VLOOKUP(D269,'Interactive controls'!$I$1:$J$7,2,FALSE)</f>
        <v>Abertawe Bro Morgannwg</v>
      </c>
      <c r="F269" s="38" t="s">
        <v>108</v>
      </c>
      <c r="G269" s="38" t="str">
        <f t="shared" si="14"/>
        <v>Abertawe Bro MorgannwgDM</v>
      </c>
      <c r="H269" s="38">
        <v>2060</v>
      </c>
      <c r="I269" s="39">
        <v>54.956781560132299</v>
      </c>
      <c r="J269" s="39">
        <v>40.626879102980098</v>
      </c>
      <c r="K269" s="39">
        <v>38.82369175206</v>
      </c>
      <c r="L269" s="39">
        <v>42.489808700058603</v>
      </c>
      <c r="M269" s="39">
        <v>1.86292959707849</v>
      </c>
      <c r="N269" s="39">
        <v>1.8031873509201799</v>
      </c>
      <c r="O269" s="39">
        <f>VLOOKUP(C269,'HB EASRs'!$A$6:$H$54,8,FALSE)</f>
        <v>42.547032776931601</v>
      </c>
      <c r="P269" s="39">
        <f>VLOOKUP(C269,'HB EASRs'!$A$6:$H$54,7,FALSE)</f>
        <v>56.2537986508693</v>
      </c>
      <c r="Q269" s="55">
        <f>VLOOKUP(C269,'HB EASRs'!$A$6:$H$54,6,FALSE)</f>
        <v>29988</v>
      </c>
    </row>
    <row r="270" spans="1:21" x14ac:dyDescent="0.2">
      <c r="A270" s="38" t="str">
        <f t="shared" si="12"/>
        <v>NeathDM</v>
      </c>
      <c r="B270" s="38" t="s">
        <v>18</v>
      </c>
      <c r="C270" s="38" t="str">
        <f t="shared" si="13"/>
        <v>Abertawe Bro Morgannwg University Local Health Board                                                DM</v>
      </c>
      <c r="D270" s="38" t="s">
        <v>97</v>
      </c>
      <c r="E270" s="38" t="str">
        <f>VLOOKUP(D270,'Interactive controls'!$I$1:$J$7,2,FALSE)</f>
        <v>Abertawe Bro Morgannwg</v>
      </c>
      <c r="F270" s="38" t="s">
        <v>108</v>
      </c>
      <c r="G270" s="38" t="str">
        <f t="shared" si="14"/>
        <v>Abertawe Bro MorgannwgDM</v>
      </c>
      <c r="H270" s="38">
        <v>3522</v>
      </c>
      <c r="I270" s="39">
        <v>62.062767625861198</v>
      </c>
      <c r="J270" s="39">
        <v>44.349697835844701</v>
      </c>
      <c r="K270" s="39">
        <v>42.831364546097497</v>
      </c>
      <c r="L270" s="39">
        <v>45.906339276281898</v>
      </c>
      <c r="M270" s="39">
        <v>1.55664144043716</v>
      </c>
      <c r="N270" s="39">
        <v>1.5183332897472499</v>
      </c>
      <c r="O270" s="39">
        <f>VLOOKUP(C270,'HB EASRs'!$A$6:$H$54,8,FALSE)</f>
        <v>42.547032776931601</v>
      </c>
      <c r="P270" s="39">
        <f>VLOOKUP(C270,'HB EASRs'!$A$6:$H$54,7,FALSE)</f>
        <v>56.2537986508693</v>
      </c>
      <c r="Q270" s="55">
        <f>VLOOKUP(C270,'HB EASRs'!$A$6:$H$54,6,FALSE)</f>
        <v>29988</v>
      </c>
    </row>
    <row r="271" spans="1:21" x14ac:dyDescent="0.2">
      <c r="A271" s="38" t="str">
        <f t="shared" si="12"/>
        <v>PenderiDM</v>
      </c>
      <c r="B271" s="38" t="s">
        <v>19</v>
      </c>
      <c r="C271" s="38" t="str">
        <f t="shared" si="13"/>
        <v>Abertawe Bro Morgannwg University Local Health Board                                                DM</v>
      </c>
      <c r="D271" s="38" t="s">
        <v>97</v>
      </c>
      <c r="E271" s="38" t="str">
        <f>VLOOKUP(D271,'Interactive controls'!$I$1:$J$7,2,FALSE)</f>
        <v>Abertawe Bro Morgannwg</v>
      </c>
      <c r="F271" s="38" t="s">
        <v>108</v>
      </c>
      <c r="G271" s="38" t="str">
        <f t="shared" si="14"/>
        <v>Abertawe Bro MorgannwgDM</v>
      </c>
      <c r="H271" s="38">
        <v>2149</v>
      </c>
      <c r="I271" s="39">
        <v>56.898514654875697</v>
      </c>
      <c r="J271" s="39">
        <v>47.214050509683602</v>
      </c>
      <c r="K271" s="39">
        <v>45.176889716778099</v>
      </c>
      <c r="L271" s="39">
        <v>49.317267909419797</v>
      </c>
      <c r="M271" s="39">
        <v>2.1032173997361401</v>
      </c>
      <c r="N271" s="39">
        <v>2.0371607929055702</v>
      </c>
      <c r="O271" s="39">
        <f>VLOOKUP(C271,'HB EASRs'!$A$6:$H$54,8,FALSE)</f>
        <v>42.547032776931601</v>
      </c>
      <c r="P271" s="39">
        <f>VLOOKUP(C271,'HB EASRs'!$A$6:$H$54,7,FALSE)</f>
        <v>56.2537986508693</v>
      </c>
      <c r="Q271" s="55">
        <f>VLOOKUP(C271,'HB EASRs'!$A$6:$H$54,6,FALSE)</f>
        <v>29988</v>
      </c>
    </row>
    <row r="272" spans="1:21" x14ac:dyDescent="0.2">
      <c r="A272" s="38" t="str">
        <f t="shared" si="12"/>
        <v>Upper ValleysDM</v>
      </c>
      <c r="B272" s="38" t="s">
        <v>20</v>
      </c>
      <c r="C272" s="38" t="str">
        <f t="shared" si="13"/>
        <v>Abertawe Bro Morgannwg University Local Health Board                                                DM</v>
      </c>
      <c r="D272" s="38" t="s">
        <v>97</v>
      </c>
      <c r="E272" s="38" t="str">
        <f>VLOOKUP(D272,'Interactive controls'!$I$1:$J$7,2,FALSE)</f>
        <v>Abertawe Bro Morgannwg</v>
      </c>
      <c r="F272" s="38" t="s">
        <v>108</v>
      </c>
      <c r="G272" s="38" t="str">
        <f t="shared" si="14"/>
        <v>Abertawe Bro MorgannwgDM</v>
      </c>
      <c r="H272" s="38">
        <v>1943</v>
      </c>
      <c r="I272" s="39">
        <v>62.888399792853399</v>
      </c>
      <c r="J272" s="39">
        <v>43.947713329566199</v>
      </c>
      <c r="K272" s="39">
        <v>41.926264286485299</v>
      </c>
      <c r="L272" s="39">
        <v>46.038160111191097</v>
      </c>
      <c r="M272" s="39">
        <v>2.0904467816249599</v>
      </c>
      <c r="N272" s="39">
        <v>2.02144904308087</v>
      </c>
      <c r="O272" s="39">
        <f>VLOOKUP(C272,'HB EASRs'!$A$6:$H$54,8,FALSE)</f>
        <v>42.547032776931601</v>
      </c>
      <c r="P272" s="39">
        <f>VLOOKUP(C272,'HB EASRs'!$A$6:$H$54,7,FALSE)</f>
        <v>56.2537986508693</v>
      </c>
      <c r="Q272" s="55">
        <f>VLOOKUP(C272,'HB EASRs'!$A$6:$H$54,6,FALSE)</f>
        <v>29988</v>
      </c>
    </row>
    <row r="273" spans="1:21" x14ac:dyDescent="0.2">
      <c r="A273" s="38" t="str">
        <f t="shared" si="12"/>
        <v>Blaenau Gwent EastDM</v>
      </c>
      <c r="B273" s="38" t="s">
        <v>21</v>
      </c>
      <c r="C273" s="38" t="str">
        <f t="shared" si="13"/>
        <v>Aneurin Bevan Local Health Board                                                                    DM</v>
      </c>
      <c r="D273" s="38" t="s">
        <v>99</v>
      </c>
      <c r="E273" s="38" t="str">
        <f>VLOOKUP(D273,'Interactive controls'!$I$1:$J$7,2,FALSE)</f>
        <v>Aneurin Bevan</v>
      </c>
      <c r="F273" s="38" t="s">
        <v>108</v>
      </c>
      <c r="G273" s="38" t="str">
        <f t="shared" si="14"/>
        <v>Aneurin BevanDM</v>
      </c>
      <c r="H273" s="38">
        <v>2604</v>
      </c>
      <c r="I273" s="39">
        <v>67.325094368891897</v>
      </c>
      <c r="J273" s="39">
        <v>50.634256164412101</v>
      </c>
      <c r="K273" s="39">
        <v>48.643452628653101</v>
      </c>
      <c r="L273" s="39">
        <v>52.683607393273199</v>
      </c>
      <c r="M273" s="39">
        <v>2.0493512288610898</v>
      </c>
      <c r="N273" s="39">
        <v>1.9908035357590399</v>
      </c>
      <c r="O273" s="39">
        <f>VLOOKUP(C273,'HB EASRs'!$A$6:$H$54,8,FALSE)</f>
        <v>44.794326961884998</v>
      </c>
      <c r="P273" s="39">
        <f>VLOOKUP(C273,'HB EASRs'!$A$6:$H$54,7,FALSE)</f>
        <v>58.158587421113303</v>
      </c>
      <c r="Q273" s="55">
        <f>VLOOKUP(C273,'HB EASRs'!$A$6:$H$54,6,FALSE)</f>
        <v>33010</v>
      </c>
      <c r="S273" s="38" t="str">
        <f>G273</f>
        <v>Aneurin BevanDM</v>
      </c>
      <c r="T273" s="39">
        <f>MIN(I273:I284)</f>
        <v>49.244182526388002</v>
      </c>
      <c r="U273" s="39">
        <f>MAX(I273:I284)</f>
        <v>67.325094368891897</v>
      </c>
    </row>
    <row r="274" spans="1:21" x14ac:dyDescent="0.2">
      <c r="A274" s="38" t="str">
        <f t="shared" si="12"/>
        <v>Blaenau Gwent WestDM</v>
      </c>
      <c r="B274" s="38" t="s">
        <v>22</v>
      </c>
      <c r="C274" s="38" t="str">
        <f t="shared" si="13"/>
        <v>Aneurin Bevan Local Health Board                                                                    DM</v>
      </c>
      <c r="D274" s="38" t="s">
        <v>99</v>
      </c>
      <c r="E274" s="38" t="str">
        <f>VLOOKUP(D274,'Interactive controls'!$I$1:$J$7,2,FALSE)</f>
        <v>Aneurin Bevan</v>
      </c>
      <c r="F274" s="38" t="s">
        <v>108</v>
      </c>
      <c r="G274" s="38" t="str">
        <f t="shared" si="14"/>
        <v>Aneurin BevanDM</v>
      </c>
      <c r="H274" s="38">
        <v>2271</v>
      </c>
      <c r="I274" s="39">
        <v>64.896839458192801</v>
      </c>
      <c r="J274" s="39">
        <v>49.178234871920502</v>
      </c>
      <c r="K274" s="39">
        <v>47.117087940776401</v>
      </c>
      <c r="L274" s="39">
        <v>51.304364713381602</v>
      </c>
      <c r="M274" s="39">
        <v>2.1261298414611001</v>
      </c>
      <c r="N274" s="39">
        <v>2.0611469311440298</v>
      </c>
      <c r="O274" s="39">
        <f>VLOOKUP(C274,'HB EASRs'!$A$6:$H$54,8,FALSE)</f>
        <v>44.794326961884998</v>
      </c>
      <c r="P274" s="39">
        <f>VLOOKUP(C274,'HB EASRs'!$A$6:$H$54,7,FALSE)</f>
        <v>58.158587421113303</v>
      </c>
      <c r="Q274" s="55">
        <f>VLOOKUP(C274,'HB EASRs'!$A$6:$H$54,6,FALSE)</f>
        <v>33010</v>
      </c>
    </row>
    <row r="275" spans="1:21" x14ac:dyDescent="0.2">
      <c r="A275" s="38" t="str">
        <f t="shared" si="12"/>
        <v>Caerphilly EastDM</v>
      </c>
      <c r="B275" s="38" t="s">
        <v>23</v>
      </c>
      <c r="C275" s="38" t="str">
        <f t="shared" si="13"/>
        <v>Aneurin Bevan Local Health Board                                                                    DM</v>
      </c>
      <c r="D275" s="38" t="s">
        <v>99</v>
      </c>
      <c r="E275" s="38" t="str">
        <f>VLOOKUP(D275,'Interactive controls'!$I$1:$J$7,2,FALSE)</f>
        <v>Aneurin Bevan</v>
      </c>
      <c r="F275" s="38" t="s">
        <v>108</v>
      </c>
      <c r="G275" s="38" t="str">
        <f t="shared" si="14"/>
        <v>Aneurin BevanDM</v>
      </c>
      <c r="H275" s="38">
        <v>2184</v>
      </c>
      <c r="I275" s="39">
        <v>55.811100889297798</v>
      </c>
      <c r="J275" s="39">
        <v>44.056039812352999</v>
      </c>
      <c r="K275" s="39">
        <v>42.181009119713998</v>
      </c>
      <c r="L275" s="39">
        <v>45.991372136864896</v>
      </c>
      <c r="M275" s="39">
        <v>1.9353323245118901</v>
      </c>
      <c r="N275" s="39">
        <v>1.8750306926389899</v>
      </c>
      <c r="O275" s="39">
        <f>VLOOKUP(C275,'HB EASRs'!$A$6:$H$54,8,FALSE)</f>
        <v>44.794326961884998</v>
      </c>
      <c r="P275" s="39">
        <f>VLOOKUP(C275,'HB EASRs'!$A$6:$H$54,7,FALSE)</f>
        <v>58.158587421113303</v>
      </c>
      <c r="Q275" s="55">
        <f>VLOOKUP(C275,'HB EASRs'!$A$6:$H$54,6,FALSE)</f>
        <v>33010</v>
      </c>
    </row>
    <row r="276" spans="1:21" x14ac:dyDescent="0.2">
      <c r="A276" s="38" t="str">
        <f t="shared" si="12"/>
        <v>Caerphilly NorthDM</v>
      </c>
      <c r="B276" s="38" t="s">
        <v>24</v>
      </c>
      <c r="C276" s="38" t="str">
        <f t="shared" si="13"/>
        <v>Aneurin Bevan Local Health Board                                                                    DM</v>
      </c>
      <c r="D276" s="38" t="s">
        <v>99</v>
      </c>
      <c r="E276" s="38" t="str">
        <f>VLOOKUP(D276,'Interactive controls'!$I$1:$J$7,2,FALSE)</f>
        <v>Aneurin Bevan</v>
      </c>
      <c r="F276" s="38" t="s">
        <v>108</v>
      </c>
      <c r="G276" s="38" t="str">
        <f t="shared" si="14"/>
        <v>Aneurin BevanDM</v>
      </c>
      <c r="H276" s="38">
        <v>4206</v>
      </c>
      <c r="I276" s="39">
        <v>63.540502160316599</v>
      </c>
      <c r="J276" s="39">
        <v>50.172944322492597</v>
      </c>
      <c r="K276" s="39">
        <v>48.633399189523097</v>
      </c>
      <c r="L276" s="39">
        <v>51.747992409398201</v>
      </c>
      <c r="M276" s="39">
        <v>1.5750480869055501</v>
      </c>
      <c r="N276" s="39">
        <v>1.5395451329695</v>
      </c>
      <c r="O276" s="39">
        <f>VLOOKUP(C276,'HB EASRs'!$A$6:$H$54,8,FALSE)</f>
        <v>44.794326961884998</v>
      </c>
      <c r="P276" s="39">
        <f>VLOOKUP(C276,'HB EASRs'!$A$6:$H$54,7,FALSE)</f>
        <v>58.158587421113303</v>
      </c>
      <c r="Q276" s="55">
        <f>VLOOKUP(C276,'HB EASRs'!$A$6:$H$54,6,FALSE)</f>
        <v>33010</v>
      </c>
    </row>
    <row r="277" spans="1:21" x14ac:dyDescent="0.2">
      <c r="A277" s="38" t="str">
        <f t="shared" si="12"/>
        <v>Caerphilly SouthDM</v>
      </c>
      <c r="B277" s="38" t="s">
        <v>25</v>
      </c>
      <c r="C277" s="38" t="str">
        <f t="shared" si="13"/>
        <v>Aneurin Bevan Local Health Board                                                                    DM</v>
      </c>
      <c r="D277" s="38" t="s">
        <v>99</v>
      </c>
      <c r="E277" s="38" t="str">
        <f>VLOOKUP(D277,'Interactive controls'!$I$1:$J$7,2,FALSE)</f>
        <v>Aneurin Bevan</v>
      </c>
      <c r="F277" s="38" t="s">
        <v>108</v>
      </c>
      <c r="G277" s="38" t="str">
        <f t="shared" si="14"/>
        <v>Aneurin BevanDM</v>
      </c>
      <c r="H277" s="38">
        <v>3078</v>
      </c>
      <c r="I277" s="39">
        <v>54.687916422365497</v>
      </c>
      <c r="J277" s="39">
        <v>43.9496683744512</v>
      </c>
      <c r="K277" s="39">
        <v>42.381697516987302</v>
      </c>
      <c r="L277" s="39">
        <v>45.5599979471925</v>
      </c>
      <c r="M277" s="39">
        <v>1.6103295727413101</v>
      </c>
      <c r="N277" s="39">
        <v>1.5679708574639799</v>
      </c>
      <c r="O277" s="39">
        <f>VLOOKUP(C277,'HB EASRs'!$A$6:$H$54,8,FALSE)</f>
        <v>44.794326961884998</v>
      </c>
      <c r="P277" s="39">
        <f>VLOOKUP(C277,'HB EASRs'!$A$6:$H$54,7,FALSE)</f>
        <v>58.158587421113303</v>
      </c>
      <c r="Q277" s="55">
        <f>VLOOKUP(C277,'HB EASRs'!$A$6:$H$54,6,FALSE)</f>
        <v>33010</v>
      </c>
    </row>
    <row r="278" spans="1:21" x14ac:dyDescent="0.2">
      <c r="A278" s="38" t="str">
        <f t="shared" si="12"/>
        <v>Monmouthshire NorthDM</v>
      </c>
      <c r="B278" s="38" t="s">
        <v>26</v>
      </c>
      <c r="C278" s="38" t="str">
        <f t="shared" si="13"/>
        <v>Aneurin Bevan Local Health Board                                                                    DM</v>
      </c>
      <c r="D278" s="38" t="s">
        <v>99</v>
      </c>
      <c r="E278" s="38" t="str">
        <f>VLOOKUP(D278,'Interactive controls'!$I$1:$J$7,2,FALSE)</f>
        <v>Aneurin Bevan</v>
      </c>
      <c r="F278" s="38" t="s">
        <v>108</v>
      </c>
      <c r="G278" s="38" t="str">
        <f t="shared" si="14"/>
        <v>Aneurin BevanDM</v>
      </c>
      <c r="H278" s="38">
        <v>2806</v>
      </c>
      <c r="I278" s="39">
        <v>56.250501162697503</v>
      </c>
      <c r="J278" s="39">
        <v>35.342038255553703</v>
      </c>
      <c r="K278" s="39">
        <v>33.953706647831801</v>
      </c>
      <c r="L278" s="39">
        <v>36.769679043767503</v>
      </c>
      <c r="M278" s="39">
        <v>1.42764078821382</v>
      </c>
      <c r="N278" s="39">
        <v>1.3883316077218699</v>
      </c>
      <c r="O278" s="39">
        <f>VLOOKUP(C278,'HB EASRs'!$A$6:$H$54,8,FALSE)</f>
        <v>44.794326961884998</v>
      </c>
      <c r="P278" s="39">
        <f>VLOOKUP(C278,'HB EASRs'!$A$6:$H$54,7,FALSE)</f>
        <v>58.158587421113303</v>
      </c>
      <c r="Q278" s="55">
        <f>VLOOKUP(C278,'HB EASRs'!$A$6:$H$54,6,FALSE)</f>
        <v>33010</v>
      </c>
    </row>
    <row r="279" spans="1:21" x14ac:dyDescent="0.2">
      <c r="A279" s="38" t="str">
        <f t="shared" si="12"/>
        <v>Monmouthshire SouthDM</v>
      </c>
      <c r="B279" s="38" t="s">
        <v>27</v>
      </c>
      <c r="C279" s="38" t="str">
        <f t="shared" si="13"/>
        <v>Aneurin Bevan Local Health Board                                                                    DM</v>
      </c>
      <c r="D279" s="38" t="s">
        <v>99</v>
      </c>
      <c r="E279" s="38" t="str">
        <f>VLOOKUP(D279,'Interactive controls'!$I$1:$J$7,2,FALSE)</f>
        <v>Aneurin Bevan</v>
      </c>
      <c r="F279" s="38" t="s">
        <v>108</v>
      </c>
      <c r="G279" s="38" t="str">
        <f t="shared" si="14"/>
        <v>Aneurin BevanDM</v>
      </c>
      <c r="H279" s="38">
        <v>1930</v>
      </c>
      <c r="I279" s="39">
        <v>50.618967687788498</v>
      </c>
      <c r="J279" s="39">
        <v>36.647745433905499</v>
      </c>
      <c r="K279" s="39">
        <v>34.963631396524697</v>
      </c>
      <c r="L279" s="39">
        <v>38.3895399193472</v>
      </c>
      <c r="M279" s="39">
        <v>1.7417944854417</v>
      </c>
      <c r="N279" s="39">
        <v>1.6841140373808601</v>
      </c>
      <c r="O279" s="39">
        <f>VLOOKUP(C279,'HB EASRs'!$A$6:$H$54,8,FALSE)</f>
        <v>44.794326961884998</v>
      </c>
      <c r="P279" s="39">
        <f>VLOOKUP(C279,'HB EASRs'!$A$6:$H$54,7,FALSE)</f>
        <v>58.158587421113303</v>
      </c>
      <c r="Q279" s="55">
        <f>VLOOKUP(C279,'HB EASRs'!$A$6:$H$54,6,FALSE)</f>
        <v>33010</v>
      </c>
    </row>
    <row r="280" spans="1:21" x14ac:dyDescent="0.2">
      <c r="A280" s="38" t="str">
        <f t="shared" si="12"/>
        <v>Newport CentralDM</v>
      </c>
      <c r="B280" s="38" t="s">
        <v>28</v>
      </c>
      <c r="C280" s="38" t="str">
        <f t="shared" si="13"/>
        <v>Aneurin Bevan Local Health Board                                                                    DM</v>
      </c>
      <c r="D280" s="38" t="s">
        <v>99</v>
      </c>
      <c r="E280" s="38" t="str">
        <f>VLOOKUP(D280,'Interactive controls'!$I$1:$J$7,2,FALSE)</f>
        <v>Aneurin Bevan</v>
      </c>
      <c r="F280" s="38" t="s">
        <v>108</v>
      </c>
      <c r="G280" s="38" t="str">
        <f t="shared" si="14"/>
        <v>Aneurin BevanDM</v>
      </c>
      <c r="H280" s="38">
        <v>2440</v>
      </c>
      <c r="I280" s="39">
        <v>49.244182526388002</v>
      </c>
      <c r="J280" s="39">
        <v>39.445924969826798</v>
      </c>
      <c r="K280" s="39">
        <v>37.855320830841499</v>
      </c>
      <c r="L280" s="39">
        <v>41.084879618151703</v>
      </c>
      <c r="M280" s="39">
        <v>1.63895464832488</v>
      </c>
      <c r="N280" s="39">
        <v>1.5906041389852601</v>
      </c>
      <c r="O280" s="39">
        <f>VLOOKUP(C280,'HB EASRs'!$A$6:$H$54,8,FALSE)</f>
        <v>44.794326961884998</v>
      </c>
      <c r="P280" s="39">
        <f>VLOOKUP(C280,'HB EASRs'!$A$6:$H$54,7,FALSE)</f>
        <v>58.158587421113303</v>
      </c>
      <c r="Q280" s="55">
        <f>VLOOKUP(C280,'HB EASRs'!$A$6:$H$54,6,FALSE)</f>
        <v>33010</v>
      </c>
    </row>
    <row r="281" spans="1:21" x14ac:dyDescent="0.2">
      <c r="A281" s="38" t="str">
        <f t="shared" si="12"/>
        <v>Newport EastDM</v>
      </c>
      <c r="B281" s="38" t="s">
        <v>29</v>
      </c>
      <c r="C281" s="38" t="str">
        <f t="shared" si="13"/>
        <v>Aneurin Bevan Local Health Board                                                                    DM</v>
      </c>
      <c r="D281" s="38" t="s">
        <v>99</v>
      </c>
      <c r="E281" s="38" t="str">
        <f>VLOOKUP(D281,'Interactive controls'!$I$1:$J$7,2,FALSE)</f>
        <v>Aneurin Bevan</v>
      </c>
      <c r="F281" s="38" t="s">
        <v>108</v>
      </c>
      <c r="G281" s="38" t="str">
        <f t="shared" si="14"/>
        <v>Aneurin BevanDM</v>
      </c>
      <c r="H281" s="38">
        <v>2749</v>
      </c>
      <c r="I281" s="39">
        <v>57.444363180440902</v>
      </c>
      <c r="J281" s="39">
        <v>48.421249470121097</v>
      </c>
      <c r="K281" s="39">
        <v>46.573158853224598</v>
      </c>
      <c r="L281" s="39">
        <v>50.322215066883501</v>
      </c>
      <c r="M281" s="39">
        <v>1.9009655967624399</v>
      </c>
      <c r="N281" s="39">
        <v>1.8480906168964699</v>
      </c>
      <c r="O281" s="39">
        <f>VLOOKUP(C281,'HB EASRs'!$A$6:$H$54,8,FALSE)</f>
        <v>44.794326961884998</v>
      </c>
      <c r="P281" s="39">
        <f>VLOOKUP(C281,'HB EASRs'!$A$6:$H$54,7,FALSE)</f>
        <v>58.158587421113303</v>
      </c>
      <c r="Q281" s="55">
        <f>VLOOKUP(C281,'HB EASRs'!$A$6:$H$54,6,FALSE)</f>
        <v>33010</v>
      </c>
    </row>
    <row r="282" spans="1:21" x14ac:dyDescent="0.2">
      <c r="A282" s="38" t="str">
        <f t="shared" si="12"/>
        <v>Newport WestDM</v>
      </c>
      <c r="B282" s="38" t="s">
        <v>30</v>
      </c>
      <c r="C282" s="38" t="str">
        <f t="shared" si="13"/>
        <v>Aneurin Bevan Local Health Board                                                                    DM</v>
      </c>
      <c r="D282" s="38" t="s">
        <v>99</v>
      </c>
      <c r="E282" s="38" t="str">
        <f>VLOOKUP(D282,'Interactive controls'!$I$1:$J$7,2,FALSE)</f>
        <v>Aneurin Bevan</v>
      </c>
      <c r="F282" s="38" t="s">
        <v>108</v>
      </c>
      <c r="G282" s="38" t="str">
        <f t="shared" si="14"/>
        <v>Aneurin BevanDM</v>
      </c>
      <c r="H282" s="38">
        <v>3020</v>
      </c>
      <c r="I282" s="39">
        <v>58.003303499404602</v>
      </c>
      <c r="J282" s="39">
        <v>49.331347349657101</v>
      </c>
      <c r="K282" s="39">
        <v>47.535343734928603</v>
      </c>
      <c r="L282" s="39">
        <v>51.176340632816299</v>
      </c>
      <c r="M282" s="39">
        <v>1.8449932831592</v>
      </c>
      <c r="N282" s="39">
        <v>1.7960036147284399</v>
      </c>
      <c r="O282" s="39">
        <f>VLOOKUP(C282,'HB EASRs'!$A$6:$H$54,8,FALSE)</f>
        <v>44.794326961884998</v>
      </c>
      <c r="P282" s="39">
        <f>VLOOKUP(C282,'HB EASRs'!$A$6:$H$54,7,FALSE)</f>
        <v>58.158587421113303</v>
      </c>
      <c r="Q282" s="55">
        <f>VLOOKUP(C282,'HB EASRs'!$A$6:$H$54,6,FALSE)</f>
        <v>33010</v>
      </c>
    </row>
    <row r="283" spans="1:21" x14ac:dyDescent="0.2">
      <c r="A283" s="38" t="str">
        <f t="shared" si="12"/>
        <v>Torfaen NorthDM</v>
      </c>
      <c r="B283" s="38" t="s">
        <v>31</v>
      </c>
      <c r="C283" s="38" t="str">
        <f t="shared" si="13"/>
        <v>Aneurin Bevan Local Health Board                                                                    DM</v>
      </c>
      <c r="D283" s="38" t="s">
        <v>99</v>
      </c>
      <c r="E283" s="38" t="str">
        <f>VLOOKUP(D283,'Interactive controls'!$I$1:$J$7,2,FALSE)</f>
        <v>Aneurin Bevan</v>
      </c>
      <c r="F283" s="38" t="s">
        <v>108</v>
      </c>
      <c r="G283" s="38" t="str">
        <f t="shared" si="14"/>
        <v>Aneurin BevanDM</v>
      </c>
      <c r="H283" s="38">
        <v>3117</v>
      </c>
      <c r="I283" s="39">
        <v>63.553879090631099</v>
      </c>
      <c r="J283" s="39">
        <v>47.239976772570998</v>
      </c>
      <c r="K283" s="39">
        <v>45.529341974674502</v>
      </c>
      <c r="L283" s="39">
        <v>48.996530051177302</v>
      </c>
      <c r="M283" s="39">
        <v>1.75655327860637</v>
      </c>
      <c r="N283" s="39">
        <v>1.71063479789644</v>
      </c>
      <c r="O283" s="39">
        <f>VLOOKUP(C283,'HB EASRs'!$A$6:$H$54,8,FALSE)</f>
        <v>44.794326961884998</v>
      </c>
      <c r="P283" s="39">
        <f>VLOOKUP(C283,'HB EASRs'!$A$6:$H$54,7,FALSE)</f>
        <v>58.158587421113303</v>
      </c>
      <c r="Q283" s="55">
        <f>VLOOKUP(C283,'HB EASRs'!$A$6:$H$54,6,FALSE)</f>
        <v>33010</v>
      </c>
    </row>
    <row r="284" spans="1:21" x14ac:dyDescent="0.2">
      <c r="A284" s="38" t="str">
        <f t="shared" si="12"/>
        <v>Torfaen SouthDM</v>
      </c>
      <c r="B284" s="38" t="s">
        <v>32</v>
      </c>
      <c r="C284" s="38" t="str">
        <f t="shared" si="13"/>
        <v>Aneurin Bevan Local Health Board                                                                    DM</v>
      </c>
      <c r="D284" s="38" t="s">
        <v>99</v>
      </c>
      <c r="E284" s="38" t="str">
        <f>VLOOKUP(D284,'Interactive controls'!$I$1:$J$7,2,FALSE)</f>
        <v>Aneurin Bevan</v>
      </c>
      <c r="F284" s="38" t="s">
        <v>108</v>
      </c>
      <c r="G284" s="38" t="str">
        <f t="shared" si="14"/>
        <v>Aneurin BevanDM</v>
      </c>
      <c r="H284" s="38">
        <v>2605</v>
      </c>
      <c r="I284" s="39">
        <v>56.905063567652597</v>
      </c>
      <c r="J284" s="39">
        <v>44.2122739576049</v>
      </c>
      <c r="K284" s="39">
        <v>42.479063756653602</v>
      </c>
      <c r="L284" s="39">
        <v>45.996446327112203</v>
      </c>
      <c r="M284" s="39">
        <v>1.7841723695073</v>
      </c>
      <c r="N284" s="39">
        <v>1.73321020095128</v>
      </c>
      <c r="O284" s="39">
        <f>VLOOKUP(C284,'HB EASRs'!$A$6:$H$54,8,FALSE)</f>
        <v>44.794326961884998</v>
      </c>
      <c r="P284" s="39">
        <f>VLOOKUP(C284,'HB EASRs'!$A$6:$H$54,7,FALSE)</f>
        <v>58.158587421113303</v>
      </c>
      <c r="Q284" s="55">
        <f>VLOOKUP(C284,'HB EASRs'!$A$6:$H$54,6,FALSE)</f>
        <v>33010</v>
      </c>
    </row>
    <row r="285" spans="1:21" x14ac:dyDescent="0.2">
      <c r="A285" s="38" t="str">
        <f t="shared" si="12"/>
        <v>AngleseyDM</v>
      </c>
      <c r="B285" s="38" t="s">
        <v>33</v>
      </c>
      <c r="C285" s="38" t="str">
        <f t="shared" si="13"/>
        <v>Betsi Cadwaladr University Local Health Board                                                       DM</v>
      </c>
      <c r="D285" s="38" t="s">
        <v>100</v>
      </c>
      <c r="E285" s="38" t="str">
        <f>VLOOKUP(D285,'Interactive controls'!$I$1:$J$7,2,FALSE)</f>
        <v>Betsi Cadwaladr</v>
      </c>
      <c r="F285" s="38" t="s">
        <v>108</v>
      </c>
      <c r="G285" s="38" t="str">
        <f t="shared" si="14"/>
        <v>Betsi CadwaladrDM</v>
      </c>
      <c r="H285" s="38">
        <v>3490</v>
      </c>
      <c r="I285" s="39">
        <v>52.092662248492402</v>
      </c>
      <c r="J285" s="39">
        <v>34.584206034894898</v>
      </c>
      <c r="K285" s="39">
        <v>33.366641404858498</v>
      </c>
      <c r="L285" s="39">
        <v>35.832632776968801</v>
      </c>
      <c r="M285" s="39">
        <v>1.2484267420739099</v>
      </c>
      <c r="N285" s="39">
        <v>1.2175646300363601</v>
      </c>
      <c r="O285" s="39">
        <f>VLOOKUP(C285,'HB EASRs'!$A$6:$H$54,8,FALSE)</f>
        <v>35.013896065014599</v>
      </c>
      <c r="P285" s="39">
        <f>VLOOKUP(C285,'HB EASRs'!$A$6:$H$54,7,FALSE)</f>
        <v>49.127822147679503</v>
      </c>
      <c r="Q285" s="55">
        <f>VLOOKUP(C285,'HB EASRs'!$A$6:$H$54,6,FALSE)</f>
        <v>34681</v>
      </c>
      <c r="S285" s="38" t="str">
        <f>G285</f>
        <v>Betsi CadwaladrDM</v>
      </c>
      <c r="T285" s="39">
        <f>MIN(I285:I298)</f>
        <v>36.907254675726101</v>
      </c>
      <c r="U285" s="39">
        <f>MAX(I285:I298)</f>
        <v>57.634431049179803</v>
      </c>
    </row>
    <row r="286" spans="1:21" x14ac:dyDescent="0.2">
      <c r="A286" s="38" t="str">
        <f t="shared" si="12"/>
        <v>ArfonDM</v>
      </c>
      <c r="B286" s="38" t="s">
        <v>34</v>
      </c>
      <c r="C286" s="38" t="str">
        <f t="shared" si="13"/>
        <v>Betsi Cadwaladr University Local Health Board                                                       DM</v>
      </c>
      <c r="D286" s="38" t="s">
        <v>100</v>
      </c>
      <c r="E286" s="38" t="str">
        <f>VLOOKUP(D286,'Interactive controls'!$I$1:$J$7,2,FALSE)</f>
        <v>Betsi Cadwaladr</v>
      </c>
      <c r="F286" s="38" t="s">
        <v>108</v>
      </c>
      <c r="G286" s="38" t="str">
        <f t="shared" si="14"/>
        <v>Betsi CadwaladrDM</v>
      </c>
      <c r="H286" s="38">
        <v>2591</v>
      </c>
      <c r="I286" s="39">
        <v>36.907254675726101</v>
      </c>
      <c r="J286" s="39">
        <v>31.255705183840501</v>
      </c>
      <c r="K286" s="39">
        <v>30.030206108983201</v>
      </c>
      <c r="L286" s="39">
        <v>32.517336818998302</v>
      </c>
      <c r="M286" s="39">
        <v>1.2616316351577901</v>
      </c>
      <c r="N286" s="39">
        <v>1.22549907485729</v>
      </c>
      <c r="O286" s="39">
        <f>VLOOKUP(C286,'HB EASRs'!$A$6:$H$54,8,FALSE)</f>
        <v>35.013896065014599</v>
      </c>
      <c r="P286" s="39">
        <f>VLOOKUP(C286,'HB EASRs'!$A$6:$H$54,7,FALSE)</f>
        <v>49.127822147679503</v>
      </c>
      <c r="Q286" s="55">
        <f>VLOOKUP(C286,'HB EASRs'!$A$6:$H$54,6,FALSE)</f>
        <v>34681</v>
      </c>
    </row>
    <row r="287" spans="1:21" x14ac:dyDescent="0.2">
      <c r="A287" s="38" t="str">
        <f t="shared" si="12"/>
        <v>Central &amp; South DenbighshireDM</v>
      </c>
      <c r="B287" s="38" t="s">
        <v>35</v>
      </c>
      <c r="C287" s="38" t="str">
        <f t="shared" si="13"/>
        <v>Betsi Cadwaladr University Local Health Board                                                       DM</v>
      </c>
      <c r="D287" s="38" t="s">
        <v>100</v>
      </c>
      <c r="E287" s="38" t="str">
        <f>VLOOKUP(D287,'Interactive controls'!$I$1:$J$7,2,FALSE)</f>
        <v>Betsi Cadwaladr</v>
      </c>
      <c r="F287" s="38" t="s">
        <v>108</v>
      </c>
      <c r="G287" s="38" t="str">
        <f t="shared" si="14"/>
        <v>Betsi CadwaladrDM</v>
      </c>
      <c r="H287" s="38">
        <v>2148</v>
      </c>
      <c r="I287" s="39">
        <v>50.335098654918703</v>
      </c>
      <c r="J287" s="39">
        <v>33.8850559320123</v>
      </c>
      <c r="K287" s="39">
        <v>32.394658809430901</v>
      </c>
      <c r="L287" s="39">
        <v>35.423791849928698</v>
      </c>
      <c r="M287" s="39">
        <v>1.53873591791632</v>
      </c>
      <c r="N287" s="39">
        <v>1.4903971225813999</v>
      </c>
      <c r="O287" s="39">
        <f>VLOOKUP(C287,'HB EASRs'!$A$6:$H$54,8,FALSE)</f>
        <v>35.013896065014599</v>
      </c>
      <c r="P287" s="39">
        <f>VLOOKUP(C287,'HB EASRs'!$A$6:$H$54,7,FALSE)</f>
        <v>49.127822147679503</v>
      </c>
      <c r="Q287" s="55">
        <f>VLOOKUP(C287,'HB EASRs'!$A$6:$H$54,6,FALSE)</f>
        <v>34681</v>
      </c>
    </row>
    <row r="288" spans="1:21" x14ac:dyDescent="0.2">
      <c r="A288" s="38" t="str">
        <f t="shared" si="12"/>
        <v>Conwy EastDM</v>
      </c>
      <c r="B288" s="38" t="s">
        <v>36</v>
      </c>
      <c r="C288" s="38" t="str">
        <f t="shared" si="13"/>
        <v>Betsi Cadwaladr University Local Health Board                                                       DM</v>
      </c>
      <c r="D288" s="38" t="s">
        <v>100</v>
      </c>
      <c r="E288" s="38" t="str">
        <f>VLOOKUP(D288,'Interactive controls'!$I$1:$J$7,2,FALSE)</f>
        <v>Betsi Cadwaladr</v>
      </c>
      <c r="F288" s="38" t="s">
        <v>108</v>
      </c>
      <c r="G288" s="38" t="str">
        <f t="shared" si="14"/>
        <v>Betsi CadwaladrDM</v>
      </c>
      <c r="H288" s="38">
        <v>2826</v>
      </c>
      <c r="I288" s="39">
        <v>55.808993423780997</v>
      </c>
      <c r="J288" s="39">
        <v>36.020441967758899</v>
      </c>
      <c r="K288" s="39">
        <v>34.585965199298897</v>
      </c>
      <c r="L288" s="39">
        <v>37.4953882600282</v>
      </c>
      <c r="M288" s="39">
        <v>1.47494629226929</v>
      </c>
      <c r="N288" s="39">
        <v>1.4344767684600199</v>
      </c>
      <c r="O288" s="39">
        <f>VLOOKUP(C288,'HB EASRs'!$A$6:$H$54,8,FALSE)</f>
        <v>35.013896065014599</v>
      </c>
      <c r="P288" s="39">
        <f>VLOOKUP(C288,'HB EASRs'!$A$6:$H$54,7,FALSE)</f>
        <v>49.127822147679503</v>
      </c>
      <c r="Q288" s="55">
        <f>VLOOKUP(C288,'HB EASRs'!$A$6:$H$54,6,FALSE)</f>
        <v>34681</v>
      </c>
    </row>
    <row r="289" spans="1:21" x14ac:dyDescent="0.2">
      <c r="A289" s="38" t="str">
        <f t="shared" si="12"/>
        <v>Conwy WestDM</v>
      </c>
      <c r="B289" s="38" t="s">
        <v>37</v>
      </c>
      <c r="C289" s="38" t="str">
        <f t="shared" si="13"/>
        <v>Betsi Cadwaladr University Local Health Board                                                       DM</v>
      </c>
      <c r="D289" s="38" t="s">
        <v>100</v>
      </c>
      <c r="E289" s="38" t="str">
        <f>VLOOKUP(D289,'Interactive controls'!$I$1:$J$7,2,FALSE)</f>
        <v>Betsi Cadwaladr</v>
      </c>
      <c r="F289" s="38" t="s">
        <v>108</v>
      </c>
      <c r="G289" s="38" t="str">
        <f t="shared" si="14"/>
        <v>Betsi CadwaladrDM</v>
      </c>
      <c r="H289" s="38">
        <v>3148</v>
      </c>
      <c r="I289" s="39">
        <v>49.418376477606301</v>
      </c>
      <c r="J289" s="39">
        <v>31.128785754751501</v>
      </c>
      <c r="K289" s="39">
        <v>29.959040030451099</v>
      </c>
      <c r="L289" s="39">
        <v>32.329773640099297</v>
      </c>
      <c r="M289" s="39">
        <v>1.2009878853478</v>
      </c>
      <c r="N289" s="39">
        <v>1.1697457243004801</v>
      </c>
      <c r="O289" s="39">
        <f>VLOOKUP(C289,'HB EASRs'!$A$6:$H$54,8,FALSE)</f>
        <v>35.013896065014599</v>
      </c>
      <c r="P289" s="39">
        <f>VLOOKUP(C289,'HB EASRs'!$A$6:$H$54,7,FALSE)</f>
        <v>49.127822147679503</v>
      </c>
      <c r="Q289" s="55">
        <f>VLOOKUP(C289,'HB EASRs'!$A$6:$H$54,6,FALSE)</f>
        <v>34681</v>
      </c>
    </row>
    <row r="290" spans="1:21" x14ac:dyDescent="0.2">
      <c r="A290" s="38" t="str">
        <f t="shared" si="12"/>
        <v>Deeside, Hawarden &amp; SaltneyDM</v>
      </c>
      <c r="B290" s="38" t="s">
        <v>38</v>
      </c>
      <c r="C290" s="38" t="str">
        <f t="shared" si="13"/>
        <v>Betsi Cadwaladr University Local Health Board                                                       DM</v>
      </c>
      <c r="D290" s="38" t="s">
        <v>100</v>
      </c>
      <c r="E290" s="38" t="str">
        <f>VLOOKUP(D290,'Interactive controls'!$I$1:$J$7,2,FALSE)</f>
        <v>Betsi Cadwaladr</v>
      </c>
      <c r="F290" s="38" t="s">
        <v>108</v>
      </c>
      <c r="G290" s="38" t="str">
        <f t="shared" si="14"/>
        <v>Betsi CadwaladrDM</v>
      </c>
      <c r="H290" s="38">
        <v>2930</v>
      </c>
      <c r="I290" s="39">
        <v>47.396431517818101</v>
      </c>
      <c r="J290" s="39">
        <v>37.3742378208335</v>
      </c>
      <c r="K290" s="39">
        <v>36.004085287815997</v>
      </c>
      <c r="L290" s="39">
        <v>38.782342397197397</v>
      </c>
      <c r="M290" s="39">
        <v>1.40810457636391</v>
      </c>
      <c r="N290" s="39">
        <v>1.3701525330175399</v>
      </c>
      <c r="O290" s="39">
        <f>VLOOKUP(C290,'HB EASRs'!$A$6:$H$54,8,FALSE)</f>
        <v>35.013896065014599</v>
      </c>
      <c r="P290" s="39">
        <f>VLOOKUP(C290,'HB EASRs'!$A$6:$H$54,7,FALSE)</f>
        <v>49.127822147679503</v>
      </c>
      <c r="Q290" s="55">
        <f>VLOOKUP(C290,'HB EASRs'!$A$6:$H$54,6,FALSE)</f>
        <v>34681</v>
      </c>
    </row>
    <row r="291" spans="1:21" x14ac:dyDescent="0.2">
      <c r="A291" s="38" t="str">
        <f t="shared" si="12"/>
        <v>DwyforDM</v>
      </c>
      <c r="B291" s="38" t="s">
        <v>39</v>
      </c>
      <c r="C291" s="38" t="str">
        <f t="shared" si="13"/>
        <v>Betsi Cadwaladr University Local Health Board                                                       DM</v>
      </c>
      <c r="D291" s="38" t="s">
        <v>100</v>
      </c>
      <c r="E291" s="38" t="str">
        <f>VLOOKUP(D291,'Interactive controls'!$I$1:$J$7,2,FALSE)</f>
        <v>Betsi Cadwaladr</v>
      </c>
      <c r="F291" s="38" t="s">
        <v>108</v>
      </c>
      <c r="G291" s="38" t="str">
        <f t="shared" si="14"/>
        <v>Betsi CadwaladrDM</v>
      </c>
      <c r="H291" s="38">
        <v>1161</v>
      </c>
      <c r="I291" s="39">
        <v>49.055647103561903</v>
      </c>
      <c r="J291" s="39">
        <v>31.5177900256698</v>
      </c>
      <c r="K291" s="39">
        <v>29.560092786061499</v>
      </c>
      <c r="L291" s="39">
        <v>33.562408475727104</v>
      </c>
      <c r="M291" s="39">
        <v>2.0446184500573001</v>
      </c>
      <c r="N291" s="39">
        <v>1.9576972396082899</v>
      </c>
      <c r="O291" s="39">
        <f>VLOOKUP(C291,'HB EASRs'!$A$6:$H$54,8,FALSE)</f>
        <v>35.013896065014599</v>
      </c>
      <c r="P291" s="39">
        <f>VLOOKUP(C291,'HB EASRs'!$A$6:$H$54,7,FALSE)</f>
        <v>49.127822147679503</v>
      </c>
      <c r="Q291" s="55">
        <f>VLOOKUP(C291,'HB EASRs'!$A$6:$H$54,6,FALSE)</f>
        <v>34681</v>
      </c>
    </row>
    <row r="292" spans="1:21" x14ac:dyDescent="0.2">
      <c r="A292" s="38" t="str">
        <f t="shared" si="12"/>
        <v>Holywell &amp; FlintDM</v>
      </c>
      <c r="B292" s="38" t="s">
        <v>40</v>
      </c>
      <c r="C292" s="38" t="str">
        <f t="shared" si="13"/>
        <v>Betsi Cadwaladr University Local Health Board                                                       DM</v>
      </c>
      <c r="D292" s="38" t="s">
        <v>100</v>
      </c>
      <c r="E292" s="38" t="str">
        <f>VLOOKUP(D292,'Interactive controls'!$I$1:$J$7,2,FALSE)</f>
        <v>Betsi Cadwaladr</v>
      </c>
      <c r="F292" s="38" t="s">
        <v>108</v>
      </c>
      <c r="G292" s="38" t="str">
        <f t="shared" si="14"/>
        <v>Betsi CadwaladrDM</v>
      </c>
      <c r="H292" s="38">
        <v>2130</v>
      </c>
      <c r="I292" s="39">
        <v>53.378107457898999</v>
      </c>
      <c r="J292" s="39">
        <v>40.716165809737099</v>
      </c>
      <c r="K292" s="39">
        <v>38.957611880410802</v>
      </c>
      <c r="L292" s="39">
        <v>42.532000586349298</v>
      </c>
      <c r="M292" s="39">
        <v>1.8158347766121099</v>
      </c>
      <c r="N292" s="39">
        <v>1.7585539293263699</v>
      </c>
      <c r="O292" s="39">
        <f>VLOOKUP(C292,'HB EASRs'!$A$6:$H$54,8,FALSE)</f>
        <v>35.013896065014599</v>
      </c>
      <c r="P292" s="39">
        <f>VLOOKUP(C292,'HB EASRs'!$A$6:$H$54,7,FALSE)</f>
        <v>49.127822147679503</v>
      </c>
      <c r="Q292" s="55">
        <f>VLOOKUP(C292,'HB EASRs'!$A$6:$H$54,6,FALSE)</f>
        <v>34681</v>
      </c>
    </row>
    <row r="293" spans="1:21" x14ac:dyDescent="0.2">
      <c r="A293" s="38" t="str">
        <f t="shared" si="12"/>
        <v>MeirionnyddDM</v>
      </c>
      <c r="B293" s="38" t="s">
        <v>41</v>
      </c>
      <c r="C293" s="38" t="str">
        <f t="shared" si="13"/>
        <v>Betsi Cadwaladr University Local Health Board                                                       DM</v>
      </c>
      <c r="D293" s="38" t="s">
        <v>100</v>
      </c>
      <c r="E293" s="38" t="str">
        <f>VLOOKUP(D293,'Interactive controls'!$I$1:$J$7,2,FALSE)</f>
        <v>Betsi Cadwaladr</v>
      </c>
      <c r="F293" s="38" t="s">
        <v>108</v>
      </c>
      <c r="G293" s="38" t="str">
        <f t="shared" si="14"/>
        <v>Betsi CadwaladrDM</v>
      </c>
      <c r="H293" s="38">
        <v>1722</v>
      </c>
      <c r="I293" s="39">
        <v>53.271461716937402</v>
      </c>
      <c r="J293" s="39">
        <v>31.924441828217201</v>
      </c>
      <c r="K293" s="39">
        <v>30.2840629234781</v>
      </c>
      <c r="L293" s="39">
        <v>33.6243652656362</v>
      </c>
      <c r="M293" s="39">
        <v>1.69992343741898</v>
      </c>
      <c r="N293" s="39">
        <v>1.6403789047391499</v>
      </c>
      <c r="O293" s="39">
        <f>VLOOKUP(C293,'HB EASRs'!$A$6:$H$54,8,FALSE)</f>
        <v>35.013896065014599</v>
      </c>
      <c r="P293" s="39">
        <f>VLOOKUP(C293,'HB EASRs'!$A$6:$H$54,7,FALSE)</f>
        <v>49.127822147679503</v>
      </c>
      <c r="Q293" s="55">
        <f>VLOOKUP(C293,'HB EASRs'!$A$6:$H$54,6,FALSE)</f>
        <v>34681</v>
      </c>
    </row>
    <row r="294" spans="1:21" x14ac:dyDescent="0.2">
      <c r="A294" s="38" t="str">
        <f t="shared" si="12"/>
        <v>Mold, Buckley &amp; CaergwleDM</v>
      </c>
      <c r="B294" s="38" t="s">
        <v>42</v>
      </c>
      <c r="C294" s="38" t="str">
        <f t="shared" si="13"/>
        <v>Betsi Cadwaladr University Local Health Board                                                       DM</v>
      </c>
      <c r="D294" s="38" t="s">
        <v>100</v>
      </c>
      <c r="E294" s="38" t="str">
        <f>VLOOKUP(D294,'Interactive controls'!$I$1:$J$7,2,FALSE)</f>
        <v>Betsi Cadwaladr</v>
      </c>
      <c r="F294" s="38" t="s">
        <v>108</v>
      </c>
      <c r="G294" s="38" t="str">
        <f t="shared" si="14"/>
        <v>Betsi CadwaladrDM</v>
      </c>
      <c r="H294" s="38">
        <v>2331</v>
      </c>
      <c r="I294" s="39">
        <v>48.064828752293998</v>
      </c>
      <c r="J294" s="39">
        <v>33.722688469787599</v>
      </c>
      <c r="K294" s="39">
        <v>32.308227957682099</v>
      </c>
      <c r="L294" s="39">
        <v>35.181155916133598</v>
      </c>
      <c r="M294" s="39">
        <v>1.4584674463460101</v>
      </c>
      <c r="N294" s="39">
        <v>1.4144605121054401</v>
      </c>
      <c r="O294" s="39">
        <f>VLOOKUP(C294,'HB EASRs'!$A$6:$H$54,8,FALSE)</f>
        <v>35.013896065014599</v>
      </c>
      <c r="P294" s="39">
        <f>VLOOKUP(C294,'HB EASRs'!$A$6:$H$54,7,FALSE)</f>
        <v>49.127822147679503</v>
      </c>
      <c r="Q294" s="55">
        <f>VLOOKUP(C294,'HB EASRs'!$A$6:$H$54,6,FALSE)</f>
        <v>34681</v>
      </c>
    </row>
    <row r="295" spans="1:21" x14ac:dyDescent="0.2">
      <c r="A295" s="38" t="str">
        <f t="shared" si="12"/>
        <v>North DenbighshireDM</v>
      </c>
      <c r="B295" s="38" t="s">
        <v>43</v>
      </c>
      <c r="C295" s="38" t="str">
        <f t="shared" si="13"/>
        <v>Betsi Cadwaladr University Local Health Board                                                       DM</v>
      </c>
      <c r="D295" s="38" t="s">
        <v>100</v>
      </c>
      <c r="E295" s="38" t="str">
        <f>VLOOKUP(D295,'Interactive controls'!$I$1:$J$7,2,FALSE)</f>
        <v>Betsi Cadwaladr</v>
      </c>
      <c r="F295" s="38" t="s">
        <v>108</v>
      </c>
      <c r="G295" s="38" t="str">
        <f t="shared" si="14"/>
        <v>Betsi CadwaladrDM</v>
      </c>
      <c r="H295" s="38">
        <v>3313</v>
      </c>
      <c r="I295" s="39">
        <v>57.634431049179803</v>
      </c>
      <c r="J295" s="39">
        <v>40.532376397851401</v>
      </c>
      <c r="K295" s="39">
        <v>39.077473057878599</v>
      </c>
      <c r="L295" s="39">
        <v>42.025143999417701</v>
      </c>
      <c r="M295" s="39">
        <v>1.49276760156638</v>
      </c>
      <c r="N295" s="39">
        <v>1.45490333997278</v>
      </c>
      <c r="O295" s="39">
        <f>VLOOKUP(C295,'HB EASRs'!$A$6:$H$54,8,FALSE)</f>
        <v>35.013896065014599</v>
      </c>
      <c r="P295" s="39">
        <f>VLOOKUP(C295,'HB EASRs'!$A$6:$H$54,7,FALSE)</f>
        <v>49.127822147679503</v>
      </c>
      <c r="Q295" s="55">
        <f>VLOOKUP(C295,'HB EASRs'!$A$6:$H$54,6,FALSE)</f>
        <v>34681</v>
      </c>
    </row>
    <row r="296" spans="1:21" x14ac:dyDescent="0.2">
      <c r="A296" s="38" t="str">
        <f t="shared" si="12"/>
        <v>South WrexhamDM</v>
      </c>
      <c r="B296" s="38" t="s">
        <v>44</v>
      </c>
      <c r="C296" s="38" t="str">
        <f t="shared" si="13"/>
        <v>Betsi Cadwaladr University Local Health Board                                                       DM</v>
      </c>
      <c r="D296" s="38" t="s">
        <v>100</v>
      </c>
      <c r="E296" s="38" t="str">
        <f>VLOOKUP(D296,'Interactive controls'!$I$1:$J$7,2,FALSE)</f>
        <v>Betsi Cadwaladr</v>
      </c>
      <c r="F296" s="38" t="s">
        <v>108</v>
      </c>
      <c r="G296" s="38" t="str">
        <f t="shared" si="14"/>
        <v>Betsi CadwaladrDM</v>
      </c>
      <c r="H296" s="38">
        <v>2565</v>
      </c>
      <c r="I296" s="39">
        <v>46.528080104484097</v>
      </c>
      <c r="J296" s="39">
        <v>34.756466812728</v>
      </c>
      <c r="K296" s="39">
        <v>33.376195155299101</v>
      </c>
      <c r="L296" s="39">
        <v>36.1776434235652</v>
      </c>
      <c r="M296" s="39">
        <v>1.4211766108371899</v>
      </c>
      <c r="N296" s="39">
        <v>1.38027165742894</v>
      </c>
      <c r="O296" s="39">
        <f>VLOOKUP(C296,'HB EASRs'!$A$6:$H$54,8,FALSE)</f>
        <v>35.013896065014599</v>
      </c>
      <c r="P296" s="39">
        <f>VLOOKUP(C296,'HB EASRs'!$A$6:$H$54,7,FALSE)</f>
        <v>49.127822147679503</v>
      </c>
      <c r="Q296" s="55">
        <f>VLOOKUP(C296,'HB EASRs'!$A$6:$H$54,6,FALSE)</f>
        <v>34681</v>
      </c>
    </row>
    <row r="297" spans="1:21" x14ac:dyDescent="0.2">
      <c r="A297" s="38" t="str">
        <f t="shared" si="12"/>
        <v>West &amp; North WrexhamDM</v>
      </c>
      <c r="B297" s="38" t="s">
        <v>45</v>
      </c>
      <c r="C297" s="38" t="str">
        <f t="shared" si="13"/>
        <v>Betsi Cadwaladr University Local Health Board                                                       DM</v>
      </c>
      <c r="D297" s="38" t="s">
        <v>100</v>
      </c>
      <c r="E297" s="38" t="str">
        <f>VLOOKUP(D297,'Interactive controls'!$I$1:$J$7,2,FALSE)</f>
        <v>Betsi Cadwaladr</v>
      </c>
      <c r="F297" s="38" t="s">
        <v>108</v>
      </c>
      <c r="G297" s="38" t="str">
        <f t="shared" si="14"/>
        <v>Betsi CadwaladrDM</v>
      </c>
      <c r="H297" s="38">
        <v>1891</v>
      </c>
      <c r="I297" s="39">
        <v>46.619989152408699</v>
      </c>
      <c r="J297" s="39">
        <v>36.2913077040809</v>
      </c>
      <c r="K297" s="39">
        <v>34.629793514689503</v>
      </c>
      <c r="L297" s="39">
        <v>38.010323203042397</v>
      </c>
      <c r="M297" s="39">
        <v>1.71901549896154</v>
      </c>
      <c r="N297" s="39">
        <v>1.66151418939143</v>
      </c>
      <c r="O297" s="39">
        <f>VLOOKUP(C297,'HB EASRs'!$A$6:$H$54,8,FALSE)</f>
        <v>35.013896065014599</v>
      </c>
      <c r="P297" s="39">
        <f>VLOOKUP(C297,'HB EASRs'!$A$6:$H$54,7,FALSE)</f>
        <v>49.127822147679503</v>
      </c>
      <c r="Q297" s="55">
        <f>VLOOKUP(C297,'HB EASRs'!$A$6:$H$54,6,FALSE)</f>
        <v>34681</v>
      </c>
    </row>
    <row r="298" spans="1:21" x14ac:dyDescent="0.2">
      <c r="A298" s="38" t="str">
        <f t="shared" si="12"/>
        <v>Wrexham TownDM</v>
      </c>
      <c r="B298" s="38" t="s">
        <v>46</v>
      </c>
      <c r="C298" s="38" t="str">
        <f t="shared" si="13"/>
        <v>Betsi Cadwaladr University Local Health Board                                                       DM</v>
      </c>
      <c r="D298" s="38" t="s">
        <v>100</v>
      </c>
      <c r="E298" s="38" t="str">
        <f>VLOOKUP(D298,'Interactive controls'!$I$1:$J$7,2,FALSE)</f>
        <v>Betsi Cadwaladr</v>
      </c>
      <c r="F298" s="38" t="s">
        <v>108</v>
      </c>
      <c r="G298" s="38" t="str">
        <f t="shared" si="14"/>
        <v>Betsi CadwaladrDM</v>
      </c>
      <c r="H298" s="38">
        <v>2435</v>
      </c>
      <c r="I298" s="39">
        <v>46.524513737628503</v>
      </c>
      <c r="J298" s="39">
        <v>37.298822103854597</v>
      </c>
      <c r="K298" s="39">
        <v>35.7903358285024</v>
      </c>
      <c r="L298" s="39">
        <v>38.853210545071903</v>
      </c>
      <c r="M298" s="39">
        <v>1.5543884412172999</v>
      </c>
      <c r="N298" s="39">
        <v>1.5084862753522099</v>
      </c>
      <c r="O298" s="39">
        <f>VLOOKUP(C298,'HB EASRs'!$A$6:$H$54,8,FALSE)</f>
        <v>35.013896065014599</v>
      </c>
      <c r="P298" s="39">
        <f>VLOOKUP(C298,'HB EASRs'!$A$6:$H$54,7,FALSE)</f>
        <v>49.127822147679503</v>
      </c>
      <c r="Q298" s="55">
        <f>VLOOKUP(C298,'HB EASRs'!$A$6:$H$54,6,FALSE)</f>
        <v>34681</v>
      </c>
    </row>
    <row r="299" spans="1:21" x14ac:dyDescent="0.2">
      <c r="A299" s="38" t="str">
        <f t="shared" si="12"/>
        <v>Cardiff EastDM</v>
      </c>
      <c r="B299" s="38" t="s">
        <v>47</v>
      </c>
      <c r="C299" s="38" t="str">
        <f t="shared" si="13"/>
        <v>Cardiff and Vale University Local Health Board                                                      DM</v>
      </c>
      <c r="D299" s="38" t="s">
        <v>101</v>
      </c>
      <c r="E299" s="38" t="str">
        <f>VLOOKUP(D299,'Interactive controls'!$I$1:$J$7,2,FALSE)</f>
        <v>Cardiff &amp; Vale</v>
      </c>
      <c r="F299" s="38" t="s">
        <v>108</v>
      </c>
      <c r="G299" s="38" t="str">
        <f t="shared" si="14"/>
        <v>Cardiff &amp; ValeDM</v>
      </c>
      <c r="H299" s="38">
        <v>2544</v>
      </c>
      <c r="I299" s="39">
        <v>44.484856962999203</v>
      </c>
      <c r="J299" s="39">
        <v>43.293750431975099</v>
      </c>
      <c r="K299" s="39">
        <v>41.606123382042497</v>
      </c>
      <c r="L299" s="39">
        <v>45.031600413749402</v>
      </c>
      <c r="M299" s="39">
        <v>1.7378499817742701</v>
      </c>
      <c r="N299" s="39">
        <v>1.68762704993261</v>
      </c>
      <c r="O299" s="39">
        <f>VLOOKUP(C299,'HB EASRs'!$A$6:$H$54,8,FALSE)</f>
        <v>38.3708717200169</v>
      </c>
      <c r="P299" s="39">
        <f>VLOOKUP(C299,'HB EASRs'!$A$6:$H$54,7,FALSE)</f>
        <v>42.688524720750202</v>
      </c>
      <c r="Q299" s="55">
        <f>VLOOKUP(C299,'HB EASRs'!$A$6:$H$54,6,FALSE)</f>
        <v>21436</v>
      </c>
      <c r="S299" s="38" t="str">
        <f>G299</f>
        <v>Cardiff &amp; ValeDM</v>
      </c>
      <c r="T299" s="39">
        <f>MIN(I299:I307)</f>
        <v>34.683278103492199</v>
      </c>
      <c r="U299" s="39">
        <f>MAX(I299:I307)</f>
        <v>51.018081120703698</v>
      </c>
    </row>
    <row r="300" spans="1:21" x14ac:dyDescent="0.2">
      <c r="A300" s="38" t="str">
        <f t="shared" si="12"/>
        <v>Cardiff NorthDM</v>
      </c>
      <c r="B300" s="38" t="s">
        <v>48</v>
      </c>
      <c r="C300" s="38" t="str">
        <f t="shared" si="13"/>
        <v>Cardiff and Vale University Local Health Board                                                      DM</v>
      </c>
      <c r="D300" s="38" t="s">
        <v>101</v>
      </c>
      <c r="E300" s="38" t="str">
        <f>VLOOKUP(D300,'Interactive controls'!$I$1:$J$7,2,FALSE)</f>
        <v>Cardiff &amp; Vale</v>
      </c>
      <c r="F300" s="38" t="s">
        <v>108</v>
      </c>
      <c r="G300" s="38" t="str">
        <f t="shared" si="14"/>
        <v>Cardiff &amp; ValeDM</v>
      </c>
      <c r="H300" s="38">
        <v>3784</v>
      </c>
      <c r="I300" s="39">
        <v>36.822591788873403</v>
      </c>
      <c r="J300" s="39">
        <v>32.140261213097098</v>
      </c>
      <c r="K300" s="39">
        <v>31.089768936369701</v>
      </c>
      <c r="L300" s="39">
        <v>33.216311293901001</v>
      </c>
      <c r="M300" s="39">
        <v>1.07605008080387</v>
      </c>
      <c r="N300" s="39">
        <v>1.0504922767274101</v>
      </c>
      <c r="O300" s="39">
        <f>VLOOKUP(C300,'HB EASRs'!$A$6:$H$54,8,FALSE)</f>
        <v>38.3708717200169</v>
      </c>
      <c r="P300" s="39">
        <f>VLOOKUP(C300,'HB EASRs'!$A$6:$H$54,7,FALSE)</f>
        <v>42.688524720750202</v>
      </c>
      <c r="Q300" s="55">
        <f>VLOOKUP(C300,'HB EASRs'!$A$6:$H$54,6,FALSE)</f>
        <v>21436</v>
      </c>
    </row>
    <row r="301" spans="1:21" x14ac:dyDescent="0.2">
      <c r="A301" s="38" t="str">
        <f t="shared" si="12"/>
        <v>Cardiff South EastDM</v>
      </c>
      <c r="B301" s="38" t="s">
        <v>49</v>
      </c>
      <c r="C301" s="38" t="str">
        <f t="shared" si="13"/>
        <v>Cardiff and Vale University Local Health Board                                                      DM</v>
      </c>
      <c r="D301" s="38" t="s">
        <v>101</v>
      </c>
      <c r="E301" s="38" t="str">
        <f>VLOOKUP(D301,'Interactive controls'!$I$1:$J$7,2,FALSE)</f>
        <v>Cardiff &amp; Vale</v>
      </c>
      <c r="F301" s="38" t="s">
        <v>108</v>
      </c>
      <c r="G301" s="38" t="str">
        <f t="shared" si="14"/>
        <v>Cardiff &amp; ValeDM</v>
      </c>
      <c r="H301" s="38">
        <v>2177</v>
      </c>
      <c r="I301" s="39">
        <v>34.683278103492199</v>
      </c>
      <c r="J301" s="39">
        <v>43.397711042430601</v>
      </c>
      <c r="K301" s="39">
        <v>41.5308940408163</v>
      </c>
      <c r="L301" s="39">
        <v>45.324663671331002</v>
      </c>
      <c r="M301" s="39">
        <v>1.92695262890038</v>
      </c>
      <c r="N301" s="39">
        <v>1.86681700161432</v>
      </c>
      <c r="O301" s="39">
        <f>VLOOKUP(C301,'HB EASRs'!$A$6:$H$54,8,FALSE)</f>
        <v>38.3708717200169</v>
      </c>
      <c r="P301" s="39">
        <f>VLOOKUP(C301,'HB EASRs'!$A$6:$H$54,7,FALSE)</f>
        <v>42.688524720750202</v>
      </c>
      <c r="Q301" s="55">
        <f>VLOOKUP(C301,'HB EASRs'!$A$6:$H$54,6,FALSE)</f>
        <v>21436</v>
      </c>
    </row>
    <row r="302" spans="1:21" x14ac:dyDescent="0.2">
      <c r="A302" s="38" t="str">
        <f t="shared" si="12"/>
        <v>Cardiff South WestDM</v>
      </c>
      <c r="B302" s="38" t="s">
        <v>50</v>
      </c>
      <c r="C302" s="38" t="str">
        <f t="shared" si="13"/>
        <v>Cardiff and Vale University Local Health Board                                                      DM</v>
      </c>
      <c r="D302" s="38" t="s">
        <v>101</v>
      </c>
      <c r="E302" s="38" t="str">
        <f>VLOOKUP(D302,'Interactive controls'!$I$1:$J$7,2,FALSE)</f>
        <v>Cardiff &amp; Vale</v>
      </c>
      <c r="F302" s="38" t="s">
        <v>108</v>
      </c>
      <c r="G302" s="38" t="str">
        <f t="shared" si="14"/>
        <v>Cardiff &amp; ValeDM</v>
      </c>
      <c r="H302" s="38">
        <v>3023</v>
      </c>
      <c r="I302" s="39">
        <v>45.834975892288597</v>
      </c>
      <c r="J302" s="39">
        <v>44.097638512001701</v>
      </c>
      <c r="K302" s="39">
        <v>42.509882797490697</v>
      </c>
      <c r="L302" s="39">
        <v>45.728681690477501</v>
      </c>
      <c r="M302" s="39">
        <v>1.63104317847575</v>
      </c>
      <c r="N302" s="39">
        <v>1.58775571451098</v>
      </c>
      <c r="O302" s="39">
        <f>VLOOKUP(C302,'HB EASRs'!$A$6:$H$54,8,FALSE)</f>
        <v>38.3708717200169</v>
      </c>
      <c r="P302" s="39">
        <f>VLOOKUP(C302,'HB EASRs'!$A$6:$H$54,7,FALSE)</f>
        <v>42.688524720750202</v>
      </c>
      <c r="Q302" s="55">
        <f>VLOOKUP(C302,'HB EASRs'!$A$6:$H$54,6,FALSE)</f>
        <v>21436</v>
      </c>
    </row>
    <row r="303" spans="1:21" x14ac:dyDescent="0.2">
      <c r="A303" s="38" t="str">
        <f t="shared" si="12"/>
        <v>Cardiff WestDM</v>
      </c>
      <c r="B303" s="38" t="s">
        <v>51</v>
      </c>
      <c r="C303" s="38" t="str">
        <f t="shared" si="13"/>
        <v>Cardiff and Vale University Local Health Board                                                      DM</v>
      </c>
      <c r="D303" s="38" t="s">
        <v>101</v>
      </c>
      <c r="E303" s="38" t="str">
        <f>VLOOKUP(D303,'Interactive controls'!$I$1:$J$7,2,FALSE)</f>
        <v>Cardiff &amp; Vale</v>
      </c>
      <c r="F303" s="38" t="s">
        <v>108</v>
      </c>
      <c r="G303" s="38" t="str">
        <f t="shared" si="14"/>
        <v>Cardiff &amp; ValeDM</v>
      </c>
      <c r="H303" s="38">
        <v>2133</v>
      </c>
      <c r="I303" s="39">
        <v>40.185384050189299</v>
      </c>
      <c r="J303" s="39">
        <v>31.924315514096499</v>
      </c>
      <c r="K303" s="39">
        <v>30.543459983462501</v>
      </c>
      <c r="L303" s="39">
        <v>33.350117029485602</v>
      </c>
      <c r="M303" s="39">
        <v>1.42580151538908</v>
      </c>
      <c r="N303" s="39">
        <v>1.38085553063399</v>
      </c>
      <c r="O303" s="39">
        <f>VLOOKUP(C303,'HB EASRs'!$A$6:$H$54,8,FALSE)</f>
        <v>38.3708717200169</v>
      </c>
      <c r="P303" s="39">
        <f>VLOOKUP(C303,'HB EASRs'!$A$6:$H$54,7,FALSE)</f>
        <v>42.688524720750202</v>
      </c>
      <c r="Q303" s="55">
        <f>VLOOKUP(C303,'HB EASRs'!$A$6:$H$54,6,FALSE)</f>
        <v>21436</v>
      </c>
    </row>
    <row r="304" spans="1:21" x14ac:dyDescent="0.2">
      <c r="A304" s="38" t="str">
        <f t="shared" si="12"/>
        <v>Central ValeDM</v>
      </c>
      <c r="B304" s="38" t="s">
        <v>52</v>
      </c>
      <c r="C304" s="38" t="str">
        <f t="shared" si="13"/>
        <v>Cardiff and Vale University Local Health Board                                                      DM</v>
      </c>
      <c r="D304" s="38" t="s">
        <v>101</v>
      </c>
      <c r="E304" s="38" t="str">
        <f>VLOOKUP(D304,'Interactive controls'!$I$1:$J$7,2,FALSE)</f>
        <v>Cardiff &amp; Vale</v>
      </c>
      <c r="F304" s="38" t="s">
        <v>108</v>
      </c>
      <c r="G304" s="38" t="str">
        <f t="shared" si="14"/>
        <v>Cardiff &amp; ValeDM</v>
      </c>
      <c r="H304" s="38">
        <v>3132</v>
      </c>
      <c r="I304" s="39">
        <v>51.018081120703698</v>
      </c>
      <c r="J304" s="39">
        <v>41.559689059781299</v>
      </c>
      <c r="K304" s="39">
        <v>40.0839770238425</v>
      </c>
      <c r="L304" s="39">
        <v>43.074917187013298</v>
      </c>
      <c r="M304" s="39">
        <v>1.51522812723206</v>
      </c>
      <c r="N304" s="39">
        <v>1.4757120359387801</v>
      </c>
      <c r="O304" s="39">
        <f>VLOOKUP(C304,'HB EASRs'!$A$6:$H$54,8,FALSE)</f>
        <v>38.3708717200169</v>
      </c>
      <c r="P304" s="39">
        <f>VLOOKUP(C304,'HB EASRs'!$A$6:$H$54,7,FALSE)</f>
        <v>42.688524720750202</v>
      </c>
      <c r="Q304" s="55">
        <f>VLOOKUP(C304,'HB EASRs'!$A$6:$H$54,6,FALSE)</f>
        <v>21436</v>
      </c>
    </row>
    <row r="305" spans="1:21" x14ac:dyDescent="0.2">
      <c r="A305" s="38" t="str">
        <f t="shared" si="12"/>
        <v>City &amp; Cardiff SouthDM</v>
      </c>
      <c r="B305" s="38" t="s">
        <v>53</v>
      </c>
      <c r="C305" s="38" t="str">
        <f t="shared" si="13"/>
        <v>Cardiff and Vale University Local Health Board                                                      DM</v>
      </c>
      <c r="D305" s="38" t="s">
        <v>101</v>
      </c>
      <c r="E305" s="38" t="str">
        <f>VLOOKUP(D305,'Interactive controls'!$I$1:$J$7,2,FALSE)</f>
        <v>Cardiff &amp; Vale</v>
      </c>
      <c r="F305" s="38" t="s">
        <v>108</v>
      </c>
      <c r="G305" s="38" t="str">
        <f t="shared" si="14"/>
        <v>Cardiff &amp; ValeDM</v>
      </c>
      <c r="H305" s="38">
        <v>1672</v>
      </c>
      <c r="I305" s="39">
        <v>47.602778726796501</v>
      </c>
      <c r="J305" s="39">
        <v>57.717238951132998</v>
      </c>
      <c r="K305" s="39">
        <v>54.915172978870103</v>
      </c>
      <c r="L305" s="39">
        <v>60.622557921389202</v>
      </c>
      <c r="M305" s="39">
        <v>2.9053189702562299</v>
      </c>
      <c r="N305" s="39">
        <v>2.80206597226287</v>
      </c>
      <c r="O305" s="39">
        <f>VLOOKUP(C305,'HB EASRs'!$A$6:$H$54,8,FALSE)</f>
        <v>38.3708717200169</v>
      </c>
      <c r="P305" s="39">
        <f>VLOOKUP(C305,'HB EASRs'!$A$6:$H$54,7,FALSE)</f>
        <v>42.688524720750202</v>
      </c>
      <c r="Q305" s="55">
        <f>VLOOKUP(C305,'HB EASRs'!$A$6:$H$54,6,FALSE)</f>
        <v>21436</v>
      </c>
    </row>
    <row r="306" spans="1:21" x14ac:dyDescent="0.2">
      <c r="A306" s="38" t="str">
        <f t="shared" si="12"/>
        <v>Eastern ValeDM</v>
      </c>
      <c r="B306" s="38" t="s">
        <v>54</v>
      </c>
      <c r="C306" s="38" t="str">
        <f t="shared" si="13"/>
        <v>Cardiff and Vale University Local Health Board                                                      DM</v>
      </c>
      <c r="D306" s="38" t="s">
        <v>101</v>
      </c>
      <c r="E306" s="38" t="str">
        <f>VLOOKUP(D306,'Interactive controls'!$I$1:$J$7,2,FALSE)</f>
        <v>Cardiff &amp; Vale</v>
      </c>
      <c r="F306" s="38" t="s">
        <v>108</v>
      </c>
      <c r="G306" s="38" t="str">
        <f t="shared" si="14"/>
        <v>Cardiff &amp; ValeDM</v>
      </c>
      <c r="H306" s="38">
        <v>1802</v>
      </c>
      <c r="I306" s="39">
        <v>48.767286406321901</v>
      </c>
      <c r="J306" s="39">
        <v>33.3159896591145</v>
      </c>
      <c r="K306" s="39">
        <v>31.7085030948415</v>
      </c>
      <c r="L306" s="39">
        <v>34.980491391377697</v>
      </c>
      <c r="M306" s="39">
        <v>1.6645017322632301</v>
      </c>
      <c r="N306" s="39">
        <v>1.6074865642729601</v>
      </c>
      <c r="O306" s="39">
        <f>VLOOKUP(C306,'HB EASRs'!$A$6:$H$54,8,FALSE)</f>
        <v>38.3708717200169</v>
      </c>
      <c r="P306" s="39">
        <f>VLOOKUP(C306,'HB EASRs'!$A$6:$H$54,7,FALSE)</f>
        <v>42.688524720750202</v>
      </c>
      <c r="Q306" s="55">
        <f>VLOOKUP(C306,'HB EASRs'!$A$6:$H$54,6,FALSE)</f>
        <v>21436</v>
      </c>
    </row>
    <row r="307" spans="1:21" x14ac:dyDescent="0.2">
      <c r="A307" s="38" t="str">
        <f t="shared" si="12"/>
        <v>Western ValeDM</v>
      </c>
      <c r="B307" s="38" t="s">
        <v>55</v>
      </c>
      <c r="C307" s="38" t="str">
        <f t="shared" si="13"/>
        <v>Cardiff and Vale University Local Health Board                                                      DM</v>
      </c>
      <c r="D307" s="38" t="s">
        <v>101</v>
      </c>
      <c r="E307" s="38" t="str">
        <f>VLOOKUP(D307,'Interactive controls'!$I$1:$J$7,2,FALSE)</f>
        <v>Cardiff &amp; Vale</v>
      </c>
      <c r="F307" s="38" t="s">
        <v>108</v>
      </c>
      <c r="G307" s="38" t="str">
        <f t="shared" si="14"/>
        <v>Cardiff &amp; ValeDM</v>
      </c>
      <c r="H307" s="38">
        <v>1169</v>
      </c>
      <c r="I307" s="39">
        <v>43.405614139313798</v>
      </c>
      <c r="J307" s="39">
        <v>29.868960708394301</v>
      </c>
      <c r="K307" s="39">
        <v>28.102026738565701</v>
      </c>
      <c r="L307" s="39">
        <v>31.714070658608101</v>
      </c>
      <c r="M307" s="39">
        <v>1.84510995021379</v>
      </c>
      <c r="N307" s="39">
        <v>1.76693396982859</v>
      </c>
      <c r="O307" s="39">
        <f>VLOOKUP(C307,'HB EASRs'!$A$6:$H$54,8,FALSE)</f>
        <v>38.3708717200169</v>
      </c>
      <c r="P307" s="39">
        <f>VLOOKUP(C307,'HB EASRs'!$A$6:$H$54,7,FALSE)</f>
        <v>42.688524720750202</v>
      </c>
      <c r="Q307" s="55">
        <f>VLOOKUP(C307,'HB EASRs'!$A$6:$H$54,6,FALSE)</f>
        <v>21436</v>
      </c>
    </row>
    <row r="308" spans="1:21" x14ac:dyDescent="0.2">
      <c r="A308" s="38" t="str">
        <f t="shared" si="12"/>
        <v>North CynonDM</v>
      </c>
      <c r="B308" s="38" t="s">
        <v>56</v>
      </c>
      <c r="C308" s="38" t="str">
        <f t="shared" si="13"/>
        <v>Cwm Taf Local Health Board                                                                          DM</v>
      </c>
      <c r="D308" s="38" t="s">
        <v>102</v>
      </c>
      <c r="E308" s="38" t="str">
        <f>VLOOKUP(D308,'Interactive controls'!$I$1:$J$7,2,FALSE)</f>
        <v>Cwm Taf</v>
      </c>
      <c r="F308" s="38" t="s">
        <v>108</v>
      </c>
      <c r="G308" s="38" t="str">
        <f t="shared" si="14"/>
        <v>Cwm TafDM</v>
      </c>
      <c r="H308" s="38">
        <v>2224</v>
      </c>
      <c r="I308" s="39">
        <v>55.779890145719897</v>
      </c>
      <c r="J308" s="39">
        <v>42.392919742957098</v>
      </c>
      <c r="K308" s="39">
        <v>40.592238192294097</v>
      </c>
      <c r="L308" s="39">
        <v>44.250979542821298</v>
      </c>
      <c r="M308" s="39">
        <v>1.8580597998641699</v>
      </c>
      <c r="N308" s="39">
        <v>1.8006815506630101</v>
      </c>
      <c r="O308" s="39">
        <f>VLOOKUP(C308,'HB EASRs'!$A$6:$H$54,8,FALSE)</f>
        <v>41.516129991787302</v>
      </c>
      <c r="P308" s="39">
        <f>VLOOKUP(C308,'HB EASRs'!$A$6:$H$54,7,FALSE)</f>
        <v>52.569583662809201</v>
      </c>
      <c r="Q308" s="55">
        <f>VLOOKUP(C308,'HB EASRs'!$A$6:$H$54,6,FALSE)</f>
        <v>16022</v>
      </c>
      <c r="S308" s="38" t="str">
        <f>G308</f>
        <v>Cwm TafDM</v>
      </c>
      <c r="T308" s="39">
        <f>MIN(I308:I315)</f>
        <v>46.915495689275197</v>
      </c>
      <c r="U308" s="39">
        <f>MAX(I308:I315)</f>
        <v>58.1701536841097</v>
      </c>
    </row>
    <row r="309" spans="1:21" x14ac:dyDescent="0.2">
      <c r="A309" s="38" t="str">
        <f t="shared" si="12"/>
        <v>North Merthyr TydfilDM</v>
      </c>
      <c r="B309" s="38" t="s">
        <v>57</v>
      </c>
      <c r="C309" s="38" t="str">
        <f t="shared" si="13"/>
        <v>Cwm Taf Local Health Board                                                                          DM</v>
      </c>
      <c r="D309" s="38" t="s">
        <v>102</v>
      </c>
      <c r="E309" s="38" t="str">
        <f>VLOOKUP(D309,'Interactive controls'!$I$1:$J$7,2,FALSE)</f>
        <v>Cwm Taf</v>
      </c>
      <c r="F309" s="38" t="s">
        <v>108</v>
      </c>
      <c r="G309" s="38" t="str">
        <f t="shared" si="14"/>
        <v>Cwm TafDM</v>
      </c>
      <c r="H309" s="38">
        <v>1618</v>
      </c>
      <c r="I309" s="39">
        <v>50.907717962432699</v>
      </c>
      <c r="J309" s="39">
        <v>40.631267711300701</v>
      </c>
      <c r="K309" s="39">
        <v>38.626760979218602</v>
      </c>
      <c r="L309" s="39">
        <v>42.710885825670402</v>
      </c>
      <c r="M309" s="39">
        <v>2.0796181143697199</v>
      </c>
      <c r="N309" s="39">
        <v>2.00450673208204</v>
      </c>
      <c r="O309" s="39">
        <f>VLOOKUP(C309,'HB EASRs'!$A$6:$H$54,8,FALSE)</f>
        <v>41.516129991787302</v>
      </c>
      <c r="P309" s="39">
        <f>VLOOKUP(C309,'HB EASRs'!$A$6:$H$54,7,FALSE)</f>
        <v>52.569583662809201</v>
      </c>
      <c r="Q309" s="55">
        <f>VLOOKUP(C309,'HB EASRs'!$A$6:$H$54,6,FALSE)</f>
        <v>16022</v>
      </c>
    </row>
    <row r="310" spans="1:21" x14ac:dyDescent="0.2">
      <c r="A310" s="38" t="str">
        <f t="shared" si="12"/>
        <v>North RhonddaDM</v>
      </c>
      <c r="B310" s="38" t="s">
        <v>58</v>
      </c>
      <c r="C310" s="38" t="str">
        <f t="shared" si="13"/>
        <v>Cwm Taf Local Health Board                                                                          DM</v>
      </c>
      <c r="D310" s="38" t="s">
        <v>102</v>
      </c>
      <c r="E310" s="38" t="str">
        <f>VLOOKUP(D310,'Interactive controls'!$I$1:$J$7,2,FALSE)</f>
        <v>Cwm Taf</v>
      </c>
      <c r="F310" s="38" t="s">
        <v>108</v>
      </c>
      <c r="G310" s="38" t="str">
        <f t="shared" si="14"/>
        <v>Cwm TafDM</v>
      </c>
      <c r="H310" s="38">
        <v>2092</v>
      </c>
      <c r="I310" s="39">
        <v>57.096069868995599</v>
      </c>
      <c r="J310" s="39">
        <v>42.580718571102302</v>
      </c>
      <c r="K310" s="39">
        <v>40.692968777531199</v>
      </c>
      <c r="L310" s="39">
        <v>44.530523439638699</v>
      </c>
      <c r="M310" s="39">
        <v>1.94980486853635</v>
      </c>
      <c r="N310" s="39">
        <v>1.88774979357115</v>
      </c>
      <c r="O310" s="39">
        <f>VLOOKUP(C310,'HB EASRs'!$A$6:$H$54,8,FALSE)</f>
        <v>41.516129991787302</v>
      </c>
      <c r="P310" s="39">
        <f>VLOOKUP(C310,'HB EASRs'!$A$6:$H$54,7,FALSE)</f>
        <v>52.569583662809201</v>
      </c>
      <c r="Q310" s="55">
        <f>VLOOKUP(C310,'HB EASRs'!$A$6:$H$54,6,FALSE)</f>
        <v>16022</v>
      </c>
    </row>
    <row r="311" spans="1:21" x14ac:dyDescent="0.2">
      <c r="A311" s="38" t="str">
        <f t="shared" si="12"/>
        <v>North Taf ElyDM</v>
      </c>
      <c r="B311" s="38" t="s">
        <v>59</v>
      </c>
      <c r="C311" s="38" t="str">
        <f t="shared" si="13"/>
        <v>Cwm Taf Local Health Board                                                                          DM</v>
      </c>
      <c r="D311" s="38" t="s">
        <v>102</v>
      </c>
      <c r="E311" s="38" t="str">
        <f>VLOOKUP(D311,'Interactive controls'!$I$1:$J$7,2,FALSE)</f>
        <v>Cwm Taf</v>
      </c>
      <c r="F311" s="38" t="s">
        <v>108</v>
      </c>
      <c r="G311" s="38" t="str">
        <f t="shared" si="14"/>
        <v>Cwm TafDM</v>
      </c>
      <c r="H311" s="38">
        <v>2433</v>
      </c>
      <c r="I311" s="39">
        <v>51.447421285234</v>
      </c>
      <c r="J311" s="39">
        <v>42.627464882314598</v>
      </c>
      <c r="K311" s="39">
        <v>40.9057798952051</v>
      </c>
      <c r="L311" s="39">
        <v>44.401561409052498</v>
      </c>
      <c r="M311" s="39">
        <v>1.7740965267378901</v>
      </c>
      <c r="N311" s="39">
        <v>1.7216849871094799</v>
      </c>
      <c r="O311" s="39">
        <f>VLOOKUP(C311,'HB EASRs'!$A$6:$H$54,8,FALSE)</f>
        <v>41.516129991787302</v>
      </c>
      <c r="P311" s="39">
        <f>VLOOKUP(C311,'HB EASRs'!$A$6:$H$54,7,FALSE)</f>
        <v>52.569583662809201</v>
      </c>
      <c r="Q311" s="55">
        <f>VLOOKUP(C311,'HB EASRs'!$A$6:$H$54,6,FALSE)</f>
        <v>16022</v>
      </c>
    </row>
    <row r="312" spans="1:21" x14ac:dyDescent="0.2">
      <c r="A312" s="38" t="str">
        <f t="shared" si="12"/>
        <v>South CynonDM</v>
      </c>
      <c r="B312" s="38" t="s">
        <v>60</v>
      </c>
      <c r="C312" s="38" t="str">
        <f t="shared" si="13"/>
        <v>Cwm Taf Local Health Board                                                                          DM</v>
      </c>
      <c r="D312" s="38" t="s">
        <v>102</v>
      </c>
      <c r="E312" s="38" t="str">
        <f>VLOOKUP(D312,'Interactive controls'!$I$1:$J$7,2,FALSE)</f>
        <v>Cwm Taf</v>
      </c>
      <c r="F312" s="38" t="s">
        <v>108</v>
      </c>
      <c r="G312" s="38" t="str">
        <f t="shared" si="14"/>
        <v>Cwm TafDM</v>
      </c>
      <c r="H312" s="38">
        <v>1215</v>
      </c>
      <c r="I312" s="39">
        <v>58.1701536841097</v>
      </c>
      <c r="J312" s="39">
        <v>46.890531453619197</v>
      </c>
      <c r="K312" s="39">
        <v>44.221012004269902</v>
      </c>
      <c r="L312" s="39">
        <v>49.675849890457897</v>
      </c>
      <c r="M312" s="39">
        <v>2.78531843683874</v>
      </c>
      <c r="N312" s="39">
        <v>2.66951944934927</v>
      </c>
      <c r="O312" s="39">
        <f>VLOOKUP(C312,'HB EASRs'!$A$6:$H$54,8,FALSE)</f>
        <v>41.516129991787302</v>
      </c>
      <c r="P312" s="39">
        <f>VLOOKUP(C312,'HB EASRs'!$A$6:$H$54,7,FALSE)</f>
        <v>52.569583662809201</v>
      </c>
      <c r="Q312" s="55">
        <f>VLOOKUP(C312,'HB EASRs'!$A$6:$H$54,6,FALSE)</f>
        <v>16022</v>
      </c>
    </row>
    <row r="313" spans="1:21" x14ac:dyDescent="0.2">
      <c r="A313" s="38" t="str">
        <f t="shared" si="12"/>
        <v>South Merthyr TydfilDM</v>
      </c>
      <c r="B313" s="38" t="s">
        <v>61</v>
      </c>
      <c r="C313" s="38" t="str">
        <f t="shared" si="13"/>
        <v>Cwm Taf Local Health Board                                                                          DM</v>
      </c>
      <c r="D313" s="38" t="s">
        <v>102</v>
      </c>
      <c r="E313" s="38" t="str">
        <f>VLOOKUP(D313,'Interactive controls'!$I$1:$J$7,2,FALSE)</f>
        <v>Cwm Taf</v>
      </c>
      <c r="F313" s="38" t="s">
        <v>108</v>
      </c>
      <c r="G313" s="38" t="str">
        <f t="shared" si="14"/>
        <v>Cwm TafDM</v>
      </c>
      <c r="H313" s="38">
        <v>1353</v>
      </c>
      <c r="I313" s="39">
        <v>49.293208976974597</v>
      </c>
      <c r="J313" s="39">
        <v>39.9443680188133</v>
      </c>
      <c r="K313" s="39">
        <v>37.8002658662543</v>
      </c>
      <c r="L313" s="39">
        <v>42.1764975382426</v>
      </c>
      <c r="M313" s="39">
        <v>2.2321295194292299</v>
      </c>
      <c r="N313" s="39">
        <v>2.1441021525590598</v>
      </c>
      <c r="O313" s="39">
        <f>VLOOKUP(C313,'HB EASRs'!$A$6:$H$54,8,FALSE)</f>
        <v>41.516129991787302</v>
      </c>
      <c r="P313" s="39">
        <f>VLOOKUP(C313,'HB EASRs'!$A$6:$H$54,7,FALSE)</f>
        <v>52.569583662809201</v>
      </c>
      <c r="Q313" s="55">
        <f>VLOOKUP(C313,'HB EASRs'!$A$6:$H$54,6,FALSE)</f>
        <v>16022</v>
      </c>
    </row>
    <row r="314" spans="1:21" x14ac:dyDescent="0.2">
      <c r="A314" s="38" t="str">
        <f t="shared" si="12"/>
        <v>South RhonddaDM</v>
      </c>
      <c r="B314" s="38" t="s">
        <v>62</v>
      </c>
      <c r="C314" s="38" t="str">
        <f t="shared" si="13"/>
        <v>Cwm Taf Local Health Board                                                                          DM</v>
      </c>
      <c r="D314" s="38" t="s">
        <v>102</v>
      </c>
      <c r="E314" s="38" t="str">
        <f>VLOOKUP(D314,'Interactive controls'!$I$1:$J$7,2,FALSE)</f>
        <v>Cwm Taf</v>
      </c>
      <c r="F314" s="38" t="s">
        <v>108</v>
      </c>
      <c r="G314" s="38" t="str">
        <f t="shared" si="14"/>
        <v>Cwm TafDM</v>
      </c>
      <c r="H314" s="38">
        <v>2426</v>
      </c>
      <c r="I314" s="39">
        <v>54.963976618786504</v>
      </c>
      <c r="J314" s="39">
        <v>42.901244379489803</v>
      </c>
      <c r="K314" s="39">
        <v>41.1603615850361</v>
      </c>
      <c r="L314" s="39">
        <v>44.695200814731102</v>
      </c>
      <c r="M314" s="39">
        <v>1.7939564352413699</v>
      </c>
      <c r="N314" s="39">
        <v>1.74088279445364</v>
      </c>
      <c r="O314" s="39">
        <f>VLOOKUP(C314,'HB EASRs'!$A$6:$H$54,8,FALSE)</f>
        <v>41.516129991787302</v>
      </c>
      <c r="P314" s="39">
        <f>VLOOKUP(C314,'HB EASRs'!$A$6:$H$54,7,FALSE)</f>
        <v>52.569583662809201</v>
      </c>
      <c r="Q314" s="55">
        <f>VLOOKUP(C314,'HB EASRs'!$A$6:$H$54,6,FALSE)</f>
        <v>16022</v>
      </c>
    </row>
    <row r="315" spans="1:21" x14ac:dyDescent="0.2">
      <c r="A315" s="38" t="str">
        <f t="shared" si="12"/>
        <v>South Taf ElyDM</v>
      </c>
      <c r="B315" s="38" t="s">
        <v>63</v>
      </c>
      <c r="C315" s="38" t="str">
        <f t="shared" si="13"/>
        <v>Cwm Taf Local Health Board                                                                          DM</v>
      </c>
      <c r="D315" s="38" t="s">
        <v>102</v>
      </c>
      <c r="E315" s="38" t="str">
        <f>VLOOKUP(D315,'Interactive controls'!$I$1:$J$7,2,FALSE)</f>
        <v>Cwm Taf</v>
      </c>
      <c r="F315" s="38" t="s">
        <v>108</v>
      </c>
      <c r="G315" s="38" t="str">
        <f t="shared" si="14"/>
        <v>Cwm TafDM</v>
      </c>
      <c r="H315" s="38">
        <v>2661</v>
      </c>
      <c r="I315" s="39">
        <v>46.915495689275197</v>
      </c>
      <c r="J315" s="39">
        <v>37.742342759037697</v>
      </c>
      <c r="K315" s="39">
        <v>36.3021292272946</v>
      </c>
      <c r="L315" s="39">
        <v>39.224448259254601</v>
      </c>
      <c r="M315" s="39">
        <v>1.4821055002168799</v>
      </c>
      <c r="N315" s="39">
        <v>1.4402135317431</v>
      </c>
      <c r="O315" s="39">
        <f>VLOOKUP(C315,'HB EASRs'!$A$6:$H$54,8,FALSE)</f>
        <v>41.516129991787302</v>
      </c>
      <c r="P315" s="39">
        <f>VLOOKUP(C315,'HB EASRs'!$A$6:$H$54,7,FALSE)</f>
        <v>52.569583662809201</v>
      </c>
      <c r="Q315" s="55">
        <f>VLOOKUP(C315,'HB EASRs'!$A$6:$H$54,6,FALSE)</f>
        <v>16022</v>
      </c>
    </row>
    <row r="316" spans="1:21" x14ac:dyDescent="0.2">
      <c r="A316" s="38" t="str">
        <f t="shared" si="12"/>
        <v>Amman/GwendraethDM</v>
      </c>
      <c r="B316" s="38" t="s">
        <v>64</v>
      </c>
      <c r="C316" s="38" t="str">
        <f t="shared" si="13"/>
        <v>Hywel Dda Local Health Board                                                                        DM</v>
      </c>
      <c r="D316" s="38" t="s">
        <v>103</v>
      </c>
      <c r="E316" s="38" t="str">
        <f>VLOOKUP(D316,'Interactive controls'!$I$1:$J$7,2,FALSE)</f>
        <v>Hywel Dda</v>
      </c>
      <c r="F316" s="38" t="s">
        <v>108</v>
      </c>
      <c r="G316" s="38" t="str">
        <f t="shared" si="14"/>
        <v>Hywel DdaDM</v>
      </c>
      <c r="H316" s="38">
        <v>3586</v>
      </c>
      <c r="I316" s="39">
        <v>62.018989640442101</v>
      </c>
      <c r="J316" s="39">
        <v>41.7476364510878</v>
      </c>
      <c r="K316" s="39">
        <v>40.317339745875302</v>
      </c>
      <c r="L316" s="39">
        <v>43.213692182853201</v>
      </c>
      <c r="M316" s="39">
        <v>1.46605573176534</v>
      </c>
      <c r="N316" s="39">
        <v>1.43029670521248</v>
      </c>
      <c r="O316" s="39">
        <f>VLOOKUP(C316,'HB EASRs'!$A$6:$H$54,8,FALSE)</f>
        <v>37.242030488169597</v>
      </c>
      <c r="P316" s="39">
        <f>VLOOKUP(C316,'HB EASRs'!$A$6:$H$54,7,FALSE)</f>
        <v>54.593206587652801</v>
      </c>
      <c r="Q316" s="55">
        <f>VLOOKUP(C316,'HB EASRs'!$A$6:$H$54,6,FALSE)</f>
        <v>19581</v>
      </c>
      <c r="S316" s="38" t="str">
        <f>G316</f>
        <v>Hywel DdaDM</v>
      </c>
      <c r="T316" s="39">
        <f>MIN(I316:I322)</f>
        <v>40.675249211040402</v>
      </c>
      <c r="U316" s="39">
        <f>MAX(I316:I322)</f>
        <v>62.018989640442101</v>
      </c>
    </row>
    <row r="317" spans="1:21" x14ac:dyDescent="0.2">
      <c r="A317" s="38" t="str">
        <f t="shared" si="12"/>
        <v>LlanelliDM</v>
      </c>
      <c r="B317" s="38" t="s">
        <v>65</v>
      </c>
      <c r="C317" s="38" t="str">
        <f t="shared" si="13"/>
        <v>Hywel Dda Local Health Board                                                                        DM</v>
      </c>
      <c r="D317" s="38" t="s">
        <v>103</v>
      </c>
      <c r="E317" s="38" t="str">
        <f>VLOOKUP(D317,'Interactive controls'!$I$1:$J$7,2,FALSE)</f>
        <v>Hywel Dda</v>
      </c>
      <c r="F317" s="38" t="s">
        <v>108</v>
      </c>
      <c r="G317" s="38" t="str">
        <f t="shared" si="14"/>
        <v>Hywel DdaDM</v>
      </c>
      <c r="H317" s="38">
        <v>3660</v>
      </c>
      <c r="I317" s="39">
        <v>59.844013146061897</v>
      </c>
      <c r="J317" s="39">
        <v>44.032538415177001</v>
      </c>
      <c r="K317" s="39">
        <v>42.548867490196201</v>
      </c>
      <c r="L317" s="39">
        <v>45.552920745519401</v>
      </c>
      <c r="M317" s="39">
        <v>1.52038233034244</v>
      </c>
      <c r="N317" s="39">
        <v>1.4836709249807201</v>
      </c>
      <c r="O317" s="39">
        <f>VLOOKUP(C317,'HB EASRs'!$A$6:$H$54,8,FALSE)</f>
        <v>37.242030488169597</v>
      </c>
      <c r="P317" s="39">
        <f>VLOOKUP(C317,'HB EASRs'!$A$6:$H$54,7,FALSE)</f>
        <v>54.593206587652801</v>
      </c>
      <c r="Q317" s="55">
        <f>VLOOKUP(C317,'HB EASRs'!$A$6:$H$54,6,FALSE)</f>
        <v>19581</v>
      </c>
    </row>
    <row r="318" spans="1:21" x14ac:dyDescent="0.2">
      <c r="A318" s="38" t="str">
        <f t="shared" si="12"/>
        <v>North CeredigionDM</v>
      </c>
      <c r="B318" s="38" t="s">
        <v>66</v>
      </c>
      <c r="C318" s="38" t="str">
        <f t="shared" si="13"/>
        <v>Hywel Dda Local Health Board                                                                        DM</v>
      </c>
      <c r="D318" s="38" t="s">
        <v>103</v>
      </c>
      <c r="E318" s="38" t="str">
        <f>VLOOKUP(D318,'Interactive controls'!$I$1:$J$7,2,FALSE)</f>
        <v>Hywel Dda</v>
      </c>
      <c r="F318" s="38" t="s">
        <v>108</v>
      </c>
      <c r="G318" s="38" t="str">
        <f t="shared" si="14"/>
        <v>Hywel DdaDM</v>
      </c>
      <c r="H318" s="38">
        <v>1624</v>
      </c>
      <c r="I318" s="39">
        <v>40.675249211040402</v>
      </c>
      <c r="J318" s="39">
        <v>32.133004476982599</v>
      </c>
      <c r="K318" s="39">
        <v>30.508146824166801</v>
      </c>
      <c r="L318" s="39">
        <v>33.818632702451602</v>
      </c>
      <c r="M318" s="39">
        <v>1.68562822546904</v>
      </c>
      <c r="N318" s="39">
        <v>1.6248576528157901</v>
      </c>
      <c r="O318" s="39">
        <f>VLOOKUP(C318,'HB EASRs'!$A$6:$H$54,8,FALSE)</f>
        <v>37.242030488169597</v>
      </c>
      <c r="P318" s="39">
        <f>VLOOKUP(C318,'HB EASRs'!$A$6:$H$54,7,FALSE)</f>
        <v>54.593206587652801</v>
      </c>
      <c r="Q318" s="55">
        <f>VLOOKUP(C318,'HB EASRs'!$A$6:$H$54,6,FALSE)</f>
        <v>19581</v>
      </c>
    </row>
    <row r="319" spans="1:21" x14ac:dyDescent="0.2">
      <c r="A319" s="38" t="str">
        <f t="shared" si="12"/>
        <v>North PembrokeshireDM</v>
      </c>
      <c r="B319" s="38" t="s">
        <v>67</v>
      </c>
      <c r="C319" s="38" t="str">
        <f t="shared" si="13"/>
        <v>Hywel Dda Local Health Board                                                                        DM</v>
      </c>
      <c r="D319" s="38" t="s">
        <v>103</v>
      </c>
      <c r="E319" s="38" t="str">
        <f>VLOOKUP(D319,'Interactive controls'!$I$1:$J$7,2,FALSE)</f>
        <v>Hywel Dda</v>
      </c>
      <c r="F319" s="38" t="s">
        <v>108</v>
      </c>
      <c r="G319" s="38" t="str">
        <f t="shared" si="14"/>
        <v>Hywel DdaDM</v>
      </c>
      <c r="H319" s="38">
        <v>2572</v>
      </c>
      <c r="I319" s="39">
        <v>52.8120572472845</v>
      </c>
      <c r="J319" s="39">
        <v>35.259403039055996</v>
      </c>
      <c r="K319" s="39">
        <v>33.822512480175099</v>
      </c>
      <c r="L319" s="39">
        <v>36.7388175479023</v>
      </c>
      <c r="M319" s="39">
        <v>1.47941450884634</v>
      </c>
      <c r="N319" s="39">
        <v>1.4368905588808301</v>
      </c>
      <c r="O319" s="39">
        <f>VLOOKUP(C319,'HB EASRs'!$A$6:$H$54,8,FALSE)</f>
        <v>37.242030488169597</v>
      </c>
      <c r="P319" s="39">
        <f>VLOOKUP(C319,'HB EASRs'!$A$6:$H$54,7,FALSE)</f>
        <v>54.593206587652801</v>
      </c>
      <c r="Q319" s="55">
        <f>VLOOKUP(C319,'HB EASRs'!$A$6:$H$54,6,FALSE)</f>
        <v>19581</v>
      </c>
    </row>
    <row r="320" spans="1:21" x14ac:dyDescent="0.2">
      <c r="A320" s="38" t="str">
        <f t="shared" si="12"/>
        <v>South CeredigionDM</v>
      </c>
      <c r="B320" s="38" t="s">
        <v>68</v>
      </c>
      <c r="C320" s="38" t="str">
        <f t="shared" si="13"/>
        <v>Hywel Dda Local Health Board                                                                        DM</v>
      </c>
      <c r="D320" s="38" t="s">
        <v>103</v>
      </c>
      <c r="E320" s="38" t="str">
        <f>VLOOKUP(D320,'Interactive controls'!$I$1:$J$7,2,FALSE)</f>
        <v>Hywel Dda</v>
      </c>
      <c r="F320" s="38" t="s">
        <v>108</v>
      </c>
      <c r="G320" s="38" t="str">
        <f t="shared" si="14"/>
        <v>Hywel DdaDM</v>
      </c>
      <c r="H320" s="38">
        <v>2556</v>
      </c>
      <c r="I320" s="39">
        <v>53.075293824494402</v>
      </c>
      <c r="J320" s="39">
        <v>33.178767826162797</v>
      </c>
      <c r="K320" s="39">
        <v>31.800451576737</v>
      </c>
      <c r="L320" s="39">
        <v>34.598004101924303</v>
      </c>
      <c r="M320" s="39">
        <v>1.41923627576153</v>
      </c>
      <c r="N320" s="39">
        <v>1.3783162494257799</v>
      </c>
      <c r="O320" s="39">
        <f>VLOOKUP(C320,'HB EASRs'!$A$6:$H$54,8,FALSE)</f>
        <v>37.242030488169597</v>
      </c>
      <c r="P320" s="39">
        <f>VLOOKUP(C320,'HB EASRs'!$A$6:$H$54,7,FALSE)</f>
        <v>54.593206587652801</v>
      </c>
      <c r="Q320" s="55">
        <f>VLOOKUP(C320,'HB EASRs'!$A$6:$H$54,6,FALSE)</f>
        <v>19581</v>
      </c>
    </row>
    <row r="321" spans="1:21" x14ac:dyDescent="0.2">
      <c r="A321" s="38" t="str">
        <f t="shared" si="12"/>
        <v>South PembrokeshireDM</v>
      </c>
      <c r="B321" s="38" t="s">
        <v>69</v>
      </c>
      <c r="C321" s="38" t="str">
        <f t="shared" si="13"/>
        <v>Hywel Dda Local Health Board                                                                        DM</v>
      </c>
      <c r="D321" s="38" t="s">
        <v>103</v>
      </c>
      <c r="E321" s="38" t="str">
        <f>VLOOKUP(D321,'Interactive controls'!$I$1:$J$7,2,FALSE)</f>
        <v>Hywel Dda</v>
      </c>
      <c r="F321" s="38" t="s">
        <v>108</v>
      </c>
      <c r="G321" s="38" t="str">
        <f t="shared" si="14"/>
        <v>Hywel DdaDM</v>
      </c>
      <c r="H321" s="38">
        <v>2485</v>
      </c>
      <c r="I321" s="39">
        <v>54.587790787074702</v>
      </c>
      <c r="J321" s="39">
        <v>36.178704234091697</v>
      </c>
      <c r="K321" s="39">
        <v>34.675788931518298</v>
      </c>
      <c r="L321" s="39">
        <v>37.726882108890003</v>
      </c>
      <c r="M321" s="39">
        <v>1.5481778747983399</v>
      </c>
      <c r="N321" s="39">
        <v>1.5029153025733699</v>
      </c>
      <c r="O321" s="39">
        <f>VLOOKUP(C321,'HB EASRs'!$A$6:$H$54,8,FALSE)</f>
        <v>37.242030488169597</v>
      </c>
      <c r="P321" s="39">
        <f>VLOOKUP(C321,'HB EASRs'!$A$6:$H$54,7,FALSE)</f>
        <v>54.593206587652801</v>
      </c>
      <c r="Q321" s="55">
        <f>VLOOKUP(C321,'HB EASRs'!$A$6:$H$54,6,FALSE)</f>
        <v>19581</v>
      </c>
    </row>
    <row r="322" spans="1:21" x14ac:dyDescent="0.2">
      <c r="A322" s="38" t="str">
        <f t="shared" si="12"/>
        <v>Taf / Teifi / TywiDM</v>
      </c>
      <c r="B322" s="38" t="s">
        <v>70</v>
      </c>
      <c r="C322" s="38" t="str">
        <f t="shared" si="13"/>
        <v>Hywel Dda Local Health Board                                                                        DM</v>
      </c>
      <c r="D322" s="38" t="s">
        <v>103</v>
      </c>
      <c r="E322" s="38" t="str">
        <f>VLOOKUP(D322,'Interactive controls'!$I$1:$J$7,2,FALSE)</f>
        <v>Hywel Dda</v>
      </c>
      <c r="F322" s="38" t="s">
        <v>108</v>
      </c>
      <c r="G322" s="38" t="str">
        <f t="shared" si="14"/>
        <v>Hywel DdaDM</v>
      </c>
      <c r="H322" s="38">
        <v>3098</v>
      </c>
      <c r="I322" s="39">
        <v>53.988114946935497</v>
      </c>
      <c r="J322" s="39">
        <v>34.919192011345402</v>
      </c>
      <c r="K322" s="39">
        <v>33.618932275194403</v>
      </c>
      <c r="L322" s="39">
        <v>36.254463000025602</v>
      </c>
      <c r="M322" s="39">
        <v>1.3352709886802101</v>
      </c>
      <c r="N322" s="39">
        <v>1.30025973615096</v>
      </c>
      <c r="O322" s="39">
        <f>VLOOKUP(C322,'HB EASRs'!$A$6:$H$54,8,FALSE)</f>
        <v>37.242030488169597</v>
      </c>
      <c r="P322" s="39">
        <f>VLOOKUP(C322,'HB EASRs'!$A$6:$H$54,7,FALSE)</f>
        <v>54.593206587652801</v>
      </c>
      <c r="Q322" s="55">
        <f>VLOOKUP(C322,'HB EASRs'!$A$6:$H$54,6,FALSE)</f>
        <v>19581</v>
      </c>
    </row>
    <row r="323" spans="1:21" x14ac:dyDescent="0.2">
      <c r="A323" s="38" t="str">
        <f t="shared" si="12"/>
        <v>Mid PowysDM</v>
      </c>
      <c r="B323" s="38" t="s">
        <v>71</v>
      </c>
      <c r="C323" s="38" t="str">
        <f t="shared" si="13"/>
        <v>Powys Teaching Local Health Board                                                                   DM</v>
      </c>
      <c r="D323" s="38" t="s">
        <v>104</v>
      </c>
      <c r="E323" s="38" t="str">
        <f>VLOOKUP(D323,'Interactive controls'!$I$1:$J$7,2,FALSE)</f>
        <v>Powys</v>
      </c>
      <c r="F323" s="38" t="s">
        <v>108</v>
      </c>
      <c r="G323" s="38" t="str">
        <f t="shared" si="14"/>
        <v>PowysDM</v>
      </c>
      <c r="H323" s="38">
        <v>1496</v>
      </c>
      <c r="I323" s="39">
        <v>52.746632818560002</v>
      </c>
      <c r="J323" s="39">
        <v>30.844981885529599</v>
      </c>
      <c r="K323" s="39">
        <v>29.158462980604099</v>
      </c>
      <c r="L323" s="39">
        <v>32.5972770378877</v>
      </c>
      <c r="M323" s="39">
        <v>1.7522951523580199</v>
      </c>
      <c r="N323" s="39">
        <v>1.68651890492551</v>
      </c>
      <c r="O323" s="39">
        <f>VLOOKUP(C323,'HB EASRs'!$A$6:$H$54,8,FALSE)</f>
        <v>32.614376218867797</v>
      </c>
      <c r="P323" s="39">
        <f>VLOOKUP(C323,'HB EASRs'!$A$6:$H$54,7,FALSE)</f>
        <v>51.4929525929427</v>
      </c>
      <c r="Q323" s="55">
        <f>VLOOKUP(C323,'HB EASRs'!$A$6:$H$54,6,FALSE)</f>
        <v>6755</v>
      </c>
      <c r="S323" s="38" t="str">
        <f>G323</f>
        <v>PowysDM</v>
      </c>
      <c r="T323" s="39">
        <f>MIN(I323:I325)</f>
        <v>47.164728985280597</v>
      </c>
      <c r="U323" s="39">
        <f>MAX(I323:I325)</f>
        <v>56.208313088033897</v>
      </c>
    </row>
    <row r="324" spans="1:21" x14ac:dyDescent="0.2">
      <c r="A324" s="38" t="str">
        <f t="shared" si="12"/>
        <v>North PowysDM</v>
      </c>
      <c r="B324" s="38" t="s">
        <v>72</v>
      </c>
      <c r="C324" s="38" t="str">
        <f t="shared" si="13"/>
        <v>Powys Teaching Local Health Board                                                                   DM</v>
      </c>
      <c r="D324" s="38" t="s">
        <v>104</v>
      </c>
      <c r="E324" s="38" t="str">
        <f>VLOOKUP(D324,'Interactive controls'!$I$1:$J$7,2,FALSE)</f>
        <v>Powys</v>
      </c>
      <c r="F324" s="38" t="s">
        <v>108</v>
      </c>
      <c r="G324" s="38" t="str">
        <f t="shared" si="14"/>
        <v>PowysDM</v>
      </c>
      <c r="H324" s="38">
        <v>2714</v>
      </c>
      <c r="I324" s="39">
        <v>47.164728985280597</v>
      </c>
      <c r="J324" s="39">
        <v>31.272251937254399</v>
      </c>
      <c r="K324" s="39">
        <v>30.038533893492701</v>
      </c>
      <c r="L324" s="39">
        <v>32.541497854033899</v>
      </c>
      <c r="M324" s="39">
        <v>1.26924591677951</v>
      </c>
      <c r="N324" s="39">
        <v>1.2337180437616799</v>
      </c>
      <c r="O324" s="39">
        <f>VLOOKUP(C324,'HB EASRs'!$A$6:$H$54,8,FALSE)</f>
        <v>32.614376218867797</v>
      </c>
      <c r="P324" s="39">
        <f>VLOOKUP(C324,'HB EASRs'!$A$6:$H$54,7,FALSE)</f>
        <v>51.4929525929427</v>
      </c>
      <c r="Q324" s="55">
        <f>VLOOKUP(C324,'HB EASRs'!$A$6:$H$54,6,FALSE)</f>
        <v>6755</v>
      </c>
    </row>
    <row r="325" spans="1:21" x14ac:dyDescent="0.2">
      <c r="A325" s="38" t="str">
        <f t="shared" si="12"/>
        <v>South PowysDM</v>
      </c>
      <c r="B325" s="38" t="s">
        <v>73</v>
      </c>
      <c r="C325" s="38" t="str">
        <f t="shared" si="13"/>
        <v>Powys Teaching Local Health Board                                                                   DM</v>
      </c>
      <c r="D325" s="38" t="s">
        <v>104</v>
      </c>
      <c r="E325" s="38" t="str">
        <f>VLOOKUP(D325,'Interactive controls'!$I$1:$J$7,2,FALSE)</f>
        <v>Powys</v>
      </c>
      <c r="F325" s="38" t="s">
        <v>108</v>
      </c>
      <c r="G325" s="38" t="str">
        <f t="shared" si="14"/>
        <v>PowysDM</v>
      </c>
      <c r="H325" s="38">
        <v>2545</v>
      </c>
      <c r="I325" s="39">
        <v>56.208313088033897</v>
      </c>
      <c r="J325" s="39">
        <v>35.323579155000601</v>
      </c>
      <c r="K325" s="39">
        <v>33.869273553751597</v>
      </c>
      <c r="L325" s="39">
        <v>36.821155516536002</v>
      </c>
      <c r="M325" s="39">
        <v>1.4975763615354001</v>
      </c>
      <c r="N325" s="39">
        <v>1.4543056012489799</v>
      </c>
      <c r="O325" s="39">
        <f>VLOOKUP(C325,'HB EASRs'!$A$6:$H$54,8,FALSE)</f>
        <v>32.614376218867797</v>
      </c>
      <c r="P325" s="39">
        <f>VLOOKUP(C325,'HB EASRs'!$A$6:$H$54,7,FALSE)</f>
        <v>51.4929525929427</v>
      </c>
      <c r="Q325" s="55">
        <f>VLOOKUP(C325,'HB EASRs'!$A$6:$H$54,6,FALSE)</f>
        <v>6755</v>
      </c>
    </row>
    <row r="326" spans="1:21" x14ac:dyDescent="0.2">
      <c r="A326" s="38" t="str">
        <f t="shared" si="12"/>
        <v>AfanEpilepsy</v>
      </c>
      <c r="B326" s="38" t="s">
        <v>10</v>
      </c>
      <c r="C326" s="38" t="str">
        <f t="shared" si="13"/>
        <v>Abertawe Bro Morgannwg University Local Health Board                                                Epilepsy</v>
      </c>
      <c r="D326" s="38" t="s">
        <v>97</v>
      </c>
      <c r="E326" s="38" t="str">
        <f>VLOOKUP(D326,'Interactive controls'!$I$1:$J$7,2,FALSE)</f>
        <v>Abertawe Bro Morgannwg</v>
      </c>
      <c r="F326" s="38" t="s">
        <v>109</v>
      </c>
      <c r="G326" s="38" t="str">
        <f t="shared" si="14"/>
        <v>Abertawe Bro MorgannwgEpilepsy</v>
      </c>
      <c r="H326" s="38">
        <v>458</v>
      </c>
      <c r="I326" s="39">
        <v>9.00954067079768</v>
      </c>
      <c r="J326" s="39">
        <v>8.2189486735850004</v>
      </c>
      <c r="K326" s="39">
        <v>7.4654182357913399</v>
      </c>
      <c r="L326" s="39">
        <v>9.0265178998002504</v>
      </c>
      <c r="M326" s="39">
        <v>0.80756922621524496</v>
      </c>
      <c r="N326" s="39">
        <v>0.75353043779366302</v>
      </c>
      <c r="O326" s="39">
        <f>VLOOKUP(C326,'HB EASRs'!$A$6:$H$54,8,FALSE)</f>
        <v>6.9475428503291399</v>
      </c>
      <c r="P326" s="39">
        <f>VLOOKUP(C326,'HB EASRs'!$A$6:$H$54,7,FALSE)</f>
        <v>7.6498262937923496</v>
      </c>
      <c r="Q326" s="55">
        <f>VLOOKUP(C326,'HB EASRs'!$A$6:$H$54,6,FALSE)</f>
        <v>4078</v>
      </c>
      <c r="S326" s="38" t="str">
        <f>G326</f>
        <v>Abertawe Bro MorgannwgEpilepsy</v>
      </c>
      <c r="T326" s="39">
        <f>MIN(I326:I336)</f>
        <v>5.4158920054967297</v>
      </c>
      <c r="U326" s="39">
        <f>MAX(I326:I336)</f>
        <v>9.1618199148009101</v>
      </c>
    </row>
    <row r="327" spans="1:21" x14ac:dyDescent="0.2">
      <c r="A327" s="38" t="str">
        <f t="shared" ref="A327:A390" si="15">B327&amp;F327</f>
        <v>BayHealthEpilepsy</v>
      </c>
      <c r="B327" s="38" t="s">
        <v>11</v>
      </c>
      <c r="C327" s="38" t="str">
        <f t="shared" ref="C327:C390" si="16">D327&amp;F327</f>
        <v>Abertawe Bro Morgannwg University Local Health Board                                                Epilepsy</v>
      </c>
      <c r="D327" s="38" t="s">
        <v>97</v>
      </c>
      <c r="E327" s="38" t="str">
        <f>VLOOKUP(D327,'Interactive controls'!$I$1:$J$7,2,FALSE)</f>
        <v>Abertawe Bro Morgannwg</v>
      </c>
      <c r="F327" s="38" t="s">
        <v>109</v>
      </c>
      <c r="G327" s="38" t="str">
        <f t="shared" ref="G327:G390" si="17">E327&amp;F327</f>
        <v>Abertawe Bro MorgannwgEpilepsy</v>
      </c>
      <c r="H327" s="38">
        <v>402</v>
      </c>
      <c r="I327" s="39">
        <v>5.4158920054967297</v>
      </c>
      <c r="J327" s="39">
        <v>4.7460829566672604</v>
      </c>
      <c r="K327" s="39">
        <v>4.2697942403179603</v>
      </c>
      <c r="L327" s="39">
        <v>5.2589250444341404</v>
      </c>
      <c r="M327" s="39">
        <v>0.51284208776687801</v>
      </c>
      <c r="N327" s="39">
        <v>0.47628871634930398</v>
      </c>
      <c r="O327" s="39">
        <f>VLOOKUP(C327,'HB EASRs'!$A$6:$H$54,8,FALSE)</f>
        <v>6.9475428503291399</v>
      </c>
      <c r="P327" s="39">
        <f>VLOOKUP(C327,'HB EASRs'!$A$6:$H$54,7,FALSE)</f>
        <v>7.6498262937923496</v>
      </c>
      <c r="Q327" s="55">
        <f>VLOOKUP(C327,'HB EASRs'!$A$6:$H$54,6,FALSE)</f>
        <v>4078</v>
      </c>
    </row>
    <row r="328" spans="1:21" x14ac:dyDescent="0.2">
      <c r="A328" s="38" t="str">
        <f t="shared" si="15"/>
        <v>Bridgend East NetworkEpilepsy</v>
      </c>
      <c r="B328" s="38" t="s">
        <v>12</v>
      </c>
      <c r="C328" s="38" t="str">
        <f t="shared" si="16"/>
        <v>Abertawe Bro Morgannwg University Local Health Board                                                Epilepsy</v>
      </c>
      <c r="D328" s="38" t="s">
        <v>97</v>
      </c>
      <c r="E328" s="38" t="str">
        <f>VLOOKUP(D328,'Interactive controls'!$I$1:$J$7,2,FALSE)</f>
        <v>Abertawe Bro Morgannwg</v>
      </c>
      <c r="F328" s="38" t="s">
        <v>109</v>
      </c>
      <c r="G328" s="38" t="str">
        <f t="shared" si="17"/>
        <v>Abertawe Bro MorgannwgEpilepsy</v>
      </c>
      <c r="H328" s="38">
        <v>430</v>
      </c>
      <c r="I328" s="39">
        <v>6.29206906643254</v>
      </c>
      <c r="J328" s="39">
        <v>5.6412518607859496</v>
      </c>
      <c r="K328" s="39">
        <v>5.1114314235970904</v>
      </c>
      <c r="L328" s="39">
        <v>6.2103341330743804</v>
      </c>
      <c r="M328" s="39">
        <v>0.569082272288431</v>
      </c>
      <c r="N328" s="39">
        <v>0.52982043718885397</v>
      </c>
      <c r="O328" s="39">
        <f>VLOOKUP(C328,'HB EASRs'!$A$6:$H$54,8,FALSE)</f>
        <v>6.9475428503291399</v>
      </c>
      <c r="P328" s="39">
        <f>VLOOKUP(C328,'HB EASRs'!$A$6:$H$54,7,FALSE)</f>
        <v>7.6498262937923496</v>
      </c>
      <c r="Q328" s="55">
        <f>VLOOKUP(C328,'HB EASRs'!$A$6:$H$54,6,FALSE)</f>
        <v>4078</v>
      </c>
    </row>
    <row r="329" spans="1:21" x14ac:dyDescent="0.2">
      <c r="A329" s="38" t="str">
        <f t="shared" si="15"/>
        <v>Bridgend North NetworkEpilepsy</v>
      </c>
      <c r="B329" s="38" t="s">
        <v>13</v>
      </c>
      <c r="C329" s="38" t="str">
        <f t="shared" si="16"/>
        <v>Abertawe Bro Morgannwg University Local Health Board                                                Epilepsy</v>
      </c>
      <c r="D329" s="38" t="s">
        <v>97</v>
      </c>
      <c r="E329" s="38" t="str">
        <f>VLOOKUP(D329,'Interactive controls'!$I$1:$J$7,2,FALSE)</f>
        <v>Abertawe Bro Morgannwg</v>
      </c>
      <c r="F329" s="38" t="s">
        <v>109</v>
      </c>
      <c r="G329" s="38" t="str">
        <f t="shared" si="17"/>
        <v>Abertawe Bro MorgannwgEpilepsy</v>
      </c>
      <c r="H329" s="38">
        <v>471</v>
      </c>
      <c r="I329" s="39">
        <v>9.1618199148009101</v>
      </c>
      <c r="J329" s="39">
        <v>8.4716403091133099</v>
      </c>
      <c r="K329" s="39">
        <v>7.7074953444982404</v>
      </c>
      <c r="L329" s="39">
        <v>9.2897946696531104</v>
      </c>
      <c r="M329" s="39">
        <v>0.81815436053980595</v>
      </c>
      <c r="N329" s="39">
        <v>0.76414496461506498</v>
      </c>
      <c r="O329" s="39">
        <f>VLOOKUP(C329,'HB EASRs'!$A$6:$H$54,8,FALSE)</f>
        <v>6.9475428503291399</v>
      </c>
      <c r="P329" s="39">
        <f>VLOOKUP(C329,'HB EASRs'!$A$6:$H$54,7,FALSE)</f>
        <v>7.6498262937923496</v>
      </c>
      <c r="Q329" s="55">
        <f>VLOOKUP(C329,'HB EASRs'!$A$6:$H$54,6,FALSE)</f>
        <v>4078</v>
      </c>
    </row>
    <row r="330" spans="1:21" x14ac:dyDescent="0.2">
      <c r="A330" s="38" t="str">
        <f t="shared" si="15"/>
        <v>Bridgend West NetworkEpilepsy</v>
      </c>
      <c r="B330" s="38" t="s">
        <v>14</v>
      </c>
      <c r="C330" s="38" t="str">
        <f t="shared" si="16"/>
        <v>Abertawe Bro Morgannwg University Local Health Board                                                Epilepsy</v>
      </c>
      <c r="D330" s="38" t="s">
        <v>97</v>
      </c>
      <c r="E330" s="38" t="str">
        <f>VLOOKUP(D330,'Interactive controls'!$I$1:$J$7,2,FALSE)</f>
        <v>Abertawe Bro Morgannwg</v>
      </c>
      <c r="F330" s="38" t="s">
        <v>109</v>
      </c>
      <c r="G330" s="38" t="str">
        <f t="shared" si="17"/>
        <v>Abertawe Bro MorgannwgEpilepsy</v>
      </c>
      <c r="H330" s="38">
        <v>260</v>
      </c>
      <c r="I330" s="39">
        <v>7.6277650648359998</v>
      </c>
      <c r="J330" s="39">
        <v>6.5687859668892701</v>
      </c>
      <c r="K330" s="39">
        <v>5.7524646514969202</v>
      </c>
      <c r="L330" s="39">
        <v>7.4637969893467799</v>
      </c>
      <c r="M330" s="39">
        <v>0.89501102245750297</v>
      </c>
      <c r="N330" s="39">
        <v>0.81632131539235597</v>
      </c>
      <c r="O330" s="39">
        <f>VLOOKUP(C330,'HB EASRs'!$A$6:$H$54,8,FALSE)</f>
        <v>6.9475428503291399</v>
      </c>
      <c r="P330" s="39">
        <f>VLOOKUP(C330,'HB EASRs'!$A$6:$H$54,7,FALSE)</f>
        <v>7.6498262937923496</v>
      </c>
      <c r="Q330" s="55">
        <f>VLOOKUP(C330,'HB EASRs'!$A$6:$H$54,6,FALSE)</f>
        <v>4078</v>
      </c>
    </row>
    <row r="331" spans="1:21" x14ac:dyDescent="0.2">
      <c r="A331" s="38" t="str">
        <f t="shared" si="15"/>
        <v>CityHealthEpilepsy</v>
      </c>
      <c r="B331" s="38" t="s">
        <v>15</v>
      </c>
      <c r="C331" s="38" t="str">
        <f t="shared" si="16"/>
        <v>Abertawe Bro Morgannwg University Local Health Board                                                Epilepsy</v>
      </c>
      <c r="D331" s="38" t="s">
        <v>97</v>
      </c>
      <c r="E331" s="38" t="str">
        <f>VLOOKUP(D331,'Interactive controls'!$I$1:$J$7,2,FALSE)</f>
        <v>Abertawe Bro Morgannwg</v>
      </c>
      <c r="F331" s="38" t="s">
        <v>109</v>
      </c>
      <c r="G331" s="38" t="str">
        <f t="shared" si="17"/>
        <v>Abertawe Bro MorgannwgEpilepsy</v>
      </c>
      <c r="H331" s="38">
        <v>334</v>
      </c>
      <c r="I331" s="39">
        <v>6.9182650482621497</v>
      </c>
      <c r="J331" s="39">
        <v>6.4815412059936302</v>
      </c>
      <c r="K331" s="39">
        <v>5.7972342614786703</v>
      </c>
      <c r="L331" s="39">
        <v>7.2236964881055803</v>
      </c>
      <c r="M331" s="39">
        <v>0.74215528211195003</v>
      </c>
      <c r="N331" s="39">
        <v>0.684306944514955</v>
      </c>
      <c r="O331" s="39">
        <f>VLOOKUP(C331,'HB EASRs'!$A$6:$H$54,8,FALSE)</f>
        <v>6.9475428503291399</v>
      </c>
      <c r="P331" s="39">
        <f>VLOOKUP(C331,'HB EASRs'!$A$6:$H$54,7,FALSE)</f>
        <v>7.6498262937923496</v>
      </c>
      <c r="Q331" s="55">
        <f>VLOOKUP(C331,'HB EASRs'!$A$6:$H$54,6,FALSE)</f>
        <v>4078</v>
      </c>
    </row>
    <row r="332" spans="1:21" x14ac:dyDescent="0.2">
      <c r="A332" s="38" t="str">
        <f t="shared" si="15"/>
        <v>CwmtaweEpilepsy</v>
      </c>
      <c r="B332" s="38" t="s">
        <v>16</v>
      </c>
      <c r="C332" s="38" t="str">
        <f t="shared" si="16"/>
        <v>Abertawe Bro Morgannwg University Local Health Board                                                Epilepsy</v>
      </c>
      <c r="D332" s="38" t="s">
        <v>97</v>
      </c>
      <c r="E332" s="38" t="str">
        <f>VLOOKUP(D332,'Interactive controls'!$I$1:$J$7,2,FALSE)</f>
        <v>Abertawe Bro Morgannwg</v>
      </c>
      <c r="F332" s="38" t="s">
        <v>109</v>
      </c>
      <c r="G332" s="38" t="str">
        <f t="shared" si="17"/>
        <v>Abertawe Bro MorgannwgEpilepsy</v>
      </c>
      <c r="H332" s="38">
        <v>359</v>
      </c>
      <c r="I332" s="39">
        <v>8.3465079512694107</v>
      </c>
      <c r="J332" s="39">
        <v>7.9170140206162403</v>
      </c>
      <c r="K332" s="39">
        <v>7.1073376979213503</v>
      </c>
      <c r="L332" s="39">
        <v>8.7926045504353993</v>
      </c>
      <c r="M332" s="39">
        <v>0.87559052981915797</v>
      </c>
      <c r="N332" s="39">
        <v>0.80967632269488798</v>
      </c>
      <c r="O332" s="39">
        <f>VLOOKUP(C332,'HB EASRs'!$A$6:$H$54,8,FALSE)</f>
        <v>6.9475428503291399</v>
      </c>
      <c r="P332" s="39">
        <f>VLOOKUP(C332,'HB EASRs'!$A$6:$H$54,7,FALSE)</f>
        <v>7.6498262937923496</v>
      </c>
      <c r="Q332" s="55">
        <f>VLOOKUP(C332,'HB EASRs'!$A$6:$H$54,6,FALSE)</f>
        <v>4078</v>
      </c>
    </row>
    <row r="333" spans="1:21" x14ac:dyDescent="0.2">
      <c r="A333" s="38" t="str">
        <f t="shared" si="15"/>
        <v>LlwchwrEpilepsy</v>
      </c>
      <c r="B333" s="38" t="s">
        <v>17</v>
      </c>
      <c r="C333" s="38" t="str">
        <f t="shared" si="16"/>
        <v>Abertawe Bro Morgannwg University Local Health Board                                                Epilepsy</v>
      </c>
      <c r="D333" s="38" t="s">
        <v>97</v>
      </c>
      <c r="E333" s="38" t="str">
        <f>VLOOKUP(D333,'Interactive controls'!$I$1:$J$7,2,FALSE)</f>
        <v>Abertawe Bro Morgannwg</v>
      </c>
      <c r="F333" s="38" t="s">
        <v>109</v>
      </c>
      <c r="G333" s="38" t="str">
        <f t="shared" si="17"/>
        <v>Abertawe Bro MorgannwgEpilepsy</v>
      </c>
      <c r="H333" s="38">
        <v>312</v>
      </c>
      <c r="I333" s="39">
        <v>8.3235513819229503</v>
      </c>
      <c r="J333" s="39">
        <v>7.4062022207878204</v>
      </c>
      <c r="K333" s="39">
        <v>6.5844540682140202</v>
      </c>
      <c r="L333" s="39">
        <v>8.2999379551230792</v>
      </c>
      <c r="M333" s="39">
        <v>0.893735734335254</v>
      </c>
      <c r="N333" s="39">
        <v>0.82174815257380796</v>
      </c>
      <c r="O333" s="39">
        <f>VLOOKUP(C333,'HB EASRs'!$A$6:$H$54,8,FALSE)</f>
        <v>6.9475428503291399</v>
      </c>
      <c r="P333" s="39">
        <f>VLOOKUP(C333,'HB EASRs'!$A$6:$H$54,7,FALSE)</f>
        <v>7.6498262937923496</v>
      </c>
      <c r="Q333" s="55">
        <f>VLOOKUP(C333,'HB EASRs'!$A$6:$H$54,6,FALSE)</f>
        <v>4078</v>
      </c>
    </row>
    <row r="334" spans="1:21" x14ac:dyDescent="0.2">
      <c r="A334" s="38" t="str">
        <f t="shared" si="15"/>
        <v>NeathEpilepsy</v>
      </c>
      <c r="B334" s="38" t="s">
        <v>18</v>
      </c>
      <c r="C334" s="38" t="str">
        <f t="shared" si="16"/>
        <v>Abertawe Bro Morgannwg University Local Health Board                                                Epilepsy</v>
      </c>
      <c r="D334" s="38" t="s">
        <v>97</v>
      </c>
      <c r="E334" s="38" t="str">
        <f>VLOOKUP(D334,'Interactive controls'!$I$1:$J$7,2,FALSE)</f>
        <v>Abertawe Bro Morgannwg</v>
      </c>
      <c r="F334" s="38" t="s">
        <v>109</v>
      </c>
      <c r="G334" s="38" t="str">
        <f t="shared" si="17"/>
        <v>Abertawe Bro MorgannwgEpilepsy</v>
      </c>
      <c r="H334" s="38">
        <v>480</v>
      </c>
      <c r="I334" s="39">
        <v>8.4582988246488906</v>
      </c>
      <c r="J334" s="39">
        <v>7.5538181107274402</v>
      </c>
      <c r="K334" s="39">
        <v>6.8709900596049298</v>
      </c>
      <c r="L334" s="39">
        <v>8.2844363437636694</v>
      </c>
      <c r="M334" s="39">
        <v>0.73061823303622797</v>
      </c>
      <c r="N334" s="39">
        <v>0.68282805112251499</v>
      </c>
      <c r="O334" s="39">
        <f>VLOOKUP(C334,'HB EASRs'!$A$6:$H$54,8,FALSE)</f>
        <v>6.9475428503291399</v>
      </c>
      <c r="P334" s="39">
        <f>VLOOKUP(C334,'HB EASRs'!$A$6:$H$54,7,FALSE)</f>
        <v>7.6498262937923496</v>
      </c>
      <c r="Q334" s="55">
        <f>VLOOKUP(C334,'HB EASRs'!$A$6:$H$54,6,FALSE)</f>
        <v>4078</v>
      </c>
    </row>
    <row r="335" spans="1:21" x14ac:dyDescent="0.2">
      <c r="A335" s="38" t="str">
        <f t="shared" si="15"/>
        <v>PenderiEpilepsy</v>
      </c>
      <c r="B335" s="38" t="s">
        <v>19</v>
      </c>
      <c r="C335" s="38" t="str">
        <f t="shared" si="16"/>
        <v>Abertawe Bro Morgannwg University Local Health Board                                                Epilepsy</v>
      </c>
      <c r="D335" s="38" t="s">
        <v>97</v>
      </c>
      <c r="E335" s="38" t="str">
        <f>VLOOKUP(D335,'Interactive controls'!$I$1:$J$7,2,FALSE)</f>
        <v>Abertawe Bro Morgannwg</v>
      </c>
      <c r="F335" s="38" t="s">
        <v>109</v>
      </c>
      <c r="G335" s="38" t="str">
        <f t="shared" si="17"/>
        <v>Abertawe Bro MorgannwgEpilepsy</v>
      </c>
      <c r="H335" s="38">
        <v>329</v>
      </c>
      <c r="I335" s="39">
        <v>8.7108475204532798</v>
      </c>
      <c r="J335" s="39">
        <v>8.2118089557620397</v>
      </c>
      <c r="K335" s="39">
        <v>7.33449985482883</v>
      </c>
      <c r="L335" s="39">
        <v>9.1638690596337895</v>
      </c>
      <c r="M335" s="39">
        <v>0.95206010387175699</v>
      </c>
      <c r="N335" s="39">
        <v>0.87730910093320602</v>
      </c>
      <c r="O335" s="39">
        <f>VLOOKUP(C335,'HB EASRs'!$A$6:$H$54,8,FALSE)</f>
        <v>6.9475428503291399</v>
      </c>
      <c r="P335" s="39">
        <f>VLOOKUP(C335,'HB EASRs'!$A$6:$H$54,7,FALSE)</f>
        <v>7.6498262937923496</v>
      </c>
      <c r="Q335" s="55">
        <f>VLOOKUP(C335,'HB EASRs'!$A$6:$H$54,6,FALSE)</f>
        <v>4078</v>
      </c>
    </row>
    <row r="336" spans="1:21" x14ac:dyDescent="0.2">
      <c r="A336" s="38" t="str">
        <f t="shared" si="15"/>
        <v>Upper ValleysEpilepsy</v>
      </c>
      <c r="B336" s="38" t="s">
        <v>20</v>
      </c>
      <c r="C336" s="38" t="str">
        <f t="shared" si="16"/>
        <v>Abertawe Bro Morgannwg University Local Health Board                                                Epilepsy</v>
      </c>
      <c r="D336" s="38" t="s">
        <v>97</v>
      </c>
      <c r="E336" s="38" t="str">
        <f>VLOOKUP(D336,'Interactive controls'!$I$1:$J$7,2,FALSE)</f>
        <v>Abertawe Bro Morgannwg</v>
      </c>
      <c r="F336" s="38" t="s">
        <v>109</v>
      </c>
      <c r="G336" s="38" t="str">
        <f t="shared" si="17"/>
        <v>Abertawe Bro MorgannwgEpilepsy</v>
      </c>
      <c r="H336" s="38">
        <v>243</v>
      </c>
      <c r="I336" s="39">
        <v>7.8650958052822402</v>
      </c>
      <c r="J336" s="39">
        <v>7.0440297695374499</v>
      </c>
      <c r="K336" s="39">
        <v>6.1583891322066497</v>
      </c>
      <c r="L336" s="39">
        <v>8.0181344753029897</v>
      </c>
      <c r="M336" s="39">
        <v>0.97410470576553598</v>
      </c>
      <c r="N336" s="39">
        <v>0.88564063733079701</v>
      </c>
      <c r="O336" s="39">
        <f>VLOOKUP(C336,'HB EASRs'!$A$6:$H$54,8,FALSE)</f>
        <v>6.9475428503291399</v>
      </c>
      <c r="P336" s="39">
        <f>VLOOKUP(C336,'HB EASRs'!$A$6:$H$54,7,FALSE)</f>
        <v>7.6498262937923496</v>
      </c>
      <c r="Q336" s="55">
        <f>VLOOKUP(C336,'HB EASRs'!$A$6:$H$54,6,FALSE)</f>
        <v>4078</v>
      </c>
    </row>
    <row r="337" spans="1:21" x14ac:dyDescent="0.2">
      <c r="A337" s="38" t="str">
        <f t="shared" si="15"/>
        <v>Blaenau Gwent EastEpilepsy</v>
      </c>
      <c r="B337" s="38" t="s">
        <v>21</v>
      </c>
      <c r="C337" s="38" t="str">
        <f t="shared" si="16"/>
        <v>Aneurin Bevan Local Health Board                                                                    Epilepsy</v>
      </c>
      <c r="D337" s="38" t="s">
        <v>99</v>
      </c>
      <c r="E337" s="38" t="str">
        <f>VLOOKUP(D337,'Interactive controls'!$I$1:$J$7,2,FALSE)</f>
        <v>Aneurin Bevan</v>
      </c>
      <c r="F337" s="38" t="s">
        <v>109</v>
      </c>
      <c r="G337" s="38" t="str">
        <f t="shared" si="17"/>
        <v>Aneurin BevanEpilepsy</v>
      </c>
      <c r="H337" s="38">
        <v>297</v>
      </c>
      <c r="I337" s="39">
        <v>7.6787838047468799</v>
      </c>
      <c r="J337" s="39">
        <v>6.9394605372102198</v>
      </c>
      <c r="K337" s="39">
        <v>6.1552491376131098</v>
      </c>
      <c r="L337" s="39">
        <v>7.7941671737791003</v>
      </c>
      <c r="M337" s="39">
        <v>0.85470663656888002</v>
      </c>
      <c r="N337" s="39">
        <v>0.78421139959710695</v>
      </c>
      <c r="O337" s="39">
        <f>VLOOKUP(C337,'HB EASRs'!$A$6:$H$54,8,FALSE)</f>
        <v>6.7344183282566501</v>
      </c>
      <c r="P337" s="39">
        <f>VLOOKUP(C337,'HB EASRs'!$A$6:$H$54,7,FALSE)</f>
        <v>7.3891885987321704</v>
      </c>
      <c r="Q337" s="55">
        <f>VLOOKUP(C337,'HB EASRs'!$A$6:$H$54,6,FALSE)</f>
        <v>4194</v>
      </c>
      <c r="S337" s="38" t="str">
        <f>G337</f>
        <v>Aneurin BevanEpilepsy</v>
      </c>
      <c r="T337" s="39">
        <f>MIN(I337:I348)</f>
        <v>5.6389005455308396</v>
      </c>
      <c r="U337" s="39">
        <f>MAX(I337:I348)</f>
        <v>8.5849097819913496</v>
      </c>
    </row>
    <row r="338" spans="1:21" x14ac:dyDescent="0.2">
      <c r="A338" s="38" t="str">
        <f t="shared" si="15"/>
        <v>Blaenau Gwent WestEpilepsy</v>
      </c>
      <c r="B338" s="38" t="s">
        <v>22</v>
      </c>
      <c r="C338" s="38" t="str">
        <f t="shared" si="16"/>
        <v>Aneurin Bevan Local Health Board                                                                    Epilepsy</v>
      </c>
      <c r="D338" s="38" t="s">
        <v>99</v>
      </c>
      <c r="E338" s="38" t="str">
        <f>VLOOKUP(D338,'Interactive controls'!$I$1:$J$7,2,FALSE)</f>
        <v>Aneurin Bevan</v>
      </c>
      <c r="F338" s="38" t="s">
        <v>109</v>
      </c>
      <c r="G338" s="38" t="str">
        <f t="shared" si="17"/>
        <v>Aneurin BevanEpilepsy</v>
      </c>
      <c r="H338" s="38">
        <v>300</v>
      </c>
      <c r="I338" s="39">
        <v>8.5728982111219096</v>
      </c>
      <c r="J338" s="39">
        <v>7.8108573973218904</v>
      </c>
      <c r="K338" s="39">
        <v>6.9344353236438003</v>
      </c>
      <c r="L338" s="39">
        <v>8.7656499918676403</v>
      </c>
      <c r="M338" s="39">
        <v>0.95479259454575705</v>
      </c>
      <c r="N338" s="39">
        <v>0.876422073678087</v>
      </c>
      <c r="O338" s="39">
        <f>VLOOKUP(C338,'HB EASRs'!$A$6:$H$54,8,FALSE)</f>
        <v>6.7344183282566501</v>
      </c>
      <c r="P338" s="39">
        <f>VLOOKUP(C338,'HB EASRs'!$A$6:$H$54,7,FALSE)</f>
        <v>7.3891885987321704</v>
      </c>
      <c r="Q338" s="55">
        <f>VLOOKUP(C338,'HB EASRs'!$A$6:$H$54,6,FALSE)</f>
        <v>4194</v>
      </c>
    </row>
    <row r="339" spans="1:21" x14ac:dyDescent="0.2">
      <c r="A339" s="38" t="str">
        <f t="shared" si="15"/>
        <v>Caerphilly EastEpilepsy</v>
      </c>
      <c r="B339" s="38" t="s">
        <v>23</v>
      </c>
      <c r="C339" s="38" t="str">
        <f t="shared" si="16"/>
        <v>Aneurin Bevan Local Health Board                                                                    Epilepsy</v>
      </c>
      <c r="D339" s="38" t="s">
        <v>99</v>
      </c>
      <c r="E339" s="38" t="str">
        <f>VLOOKUP(D339,'Interactive controls'!$I$1:$J$7,2,FALSE)</f>
        <v>Aneurin Bevan</v>
      </c>
      <c r="F339" s="38" t="s">
        <v>109</v>
      </c>
      <c r="G339" s="38" t="str">
        <f t="shared" si="17"/>
        <v>Aneurin BevanEpilepsy</v>
      </c>
      <c r="H339" s="38">
        <v>286</v>
      </c>
      <c r="I339" s="39">
        <v>7.3085965450270898</v>
      </c>
      <c r="J339" s="39">
        <v>6.80957266422954</v>
      </c>
      <c r="K339" s="39">
        <v>6.0307936950194696</v>
      </c>
      <c r="L339" s="39">
        <v>7.65975757440905</v>
      </c>
      <c r="M339" s="39">
        <v>0.85018491017950804</v>
      </c>
      <c r="N339" s="39">
        <v>0.77877896921007195</v>
      </c>
      <c r="O339" s="39">
        <f>VLOOKUP(C339,'HB EASRs'!$A$6:$H$54,8,FALSE)</f>
        <v>6.7344183282566501</v>
      </c>
      <c r="P339" s="39">
        <f>VLOOKUP(C339,'HB EASRs'!$A$6:$H$54,7,FALSE)</f>
        <v>7.3891885987321704</v>
      </c>
      <c r="Q339" s="55">
        <f>VLOOKUP(C339,'HB EASRs'!$A$6:$H$54,6,FALSE)</f>
        <v>4194</v>
      </c>
    </row>
    <row r="340" spans="1:21" x14ac:dyDescent="0.2">
      <c r="A340" s="38" t="str">
        <f t="shared" si="15"/>
        <v>Caerphilly NorthEpilepsy</v>
      </c>
      <c r="B340" s="38" t="s">
        <v>24</v>
      </c>
      <c r="C340" s="38" t="str">
        <f t="shared" si="16"/>
        <v>Aneurin Bevan Local Health Board                                                                    Epilepsy</v>
      </c>
      <c r="D340" s="38" t="s">
        <v>99</v>
      </c>
      <c r="E340" s="38" t="str">
        <f>VLOOKUP(D340,'Interactive controls'!$I$1:$J$7,2,FALSE)</f>
        <v>Aneurin Bevan</v>
      </c>
      <c r="F340" s="38" t="s">
        <v>109</v>
      </c>
      <c r="G340" s="38" t="str">
        <f t="shared" si="17"/>
        <v>Aneurin BevanEpilepsy</v>
      </c>
      <c r="H340" s="38">
        <v>553</v>
      </c>
      <c r="I340" s="39">
        <v>8.3542315013445307</v>
      </c>
      <c r="J340" s="39">
        <v>7.7751174507390797</v>
      </c>
      <c r="K340" s="39">
        <v>7.1305005126877203</v>
      </c>
      <c r="L340" s="39">
        <v>8.4616586851007796</v>
      </c>
      <c r="M340" s="39">
        <v>0.68654123436169401</v>
      </c>
      <c r="N340" s="39">
        <v>0.64461693805136699</v>
      </c>
      <c r="O340" s="39">
        <f>VLOOKUP(C340,'HB EASRs'!$A$6:$H$54,8,FALSE)</f>
        <v>6.7344183282566501</v>
      </c>
      <c r="P340" s="39">
        <f>VLOOKUP(C340,'HB EASRs'!$A$6:$H$54,7,FALSE)</f>
        <v>7.3891885987321704</v>
      </c>
      <c r="Q340" s="55">
        <f>VLOOKUP(C340,'HB EASRs'!$A$6:$H$54,6,FALSE)</f>
        <v>4194</v>
      </c>
    </row>
    <row r="341" spans="1:21" x14ac:dyDescent="0.2">
      <c r="A341" s="38" t="str">
        <f t="shared" si="15"/>
        <v>Caerphilly SouthEpilepsy</v>
      </c>
      <c r="B341" s="38" t="s">
        <v>25</v>
      </c>
      <c r="C341" s="38" t="str">
        <f t="shared" si="16"/>
        <v>Aneurin Bevan Local Health Board                                                                    Epilepsy</v>
      </c>
      <c r="D341" s="38" t="s">
        <v>99</v>
      </c>
      <c r="E341" s="38" t="str">
        <f>VLOOKUP(D341,'Interactive controls'!$I$1:$J$7,2,FALSE)</f>
        <v>Aneurin Bevan</v>
      </c>
      <c r="F341" s="38" t="s">
        <v>109</v>
      </c>
      <c r="G341" s="38" t="str">
        <f t="shared" si="17"/>
        <v>Aneurin BevanEpilepsy</v>
      </c>
      <c r="H341" s="38">
        <v>399</v>
      </c>
      <c r="I341" s="39">
        <v>7.0891743510473901</v>
      </c>
      <c r="J341" s="39">
        <v>6.6116337190613601</v>
      </c>
      <c r="K341" s="39">
        <v>5.9699772176948196</v>
      </c>
      <c r="L341" s="39">
        <v>7.3027273977943299</v>
      </c>
      <c r="M341" s="39">
        <v>0.69109367873297101</v>
      </c>
      <c r="N341" s="39">
        <v>0.64165650136653896</v>
      </c>
      <c r="O341" s="39">
        <f>VLOOKUP(C341,'HB EASRs'!$A$6:$H$54,8,FALSE)</f>
        <v>6.7344183282566501</v>
      </c>
      <c r="P341" s="39">
        <f>VLOOKUP(C341,'HB EASRs'!$A$6:$H$54,7,FALSE)</f>
        <v>7.3891885987321704</v>
      </c>
      <c r="Q341" s="55">
        <f>VLOOKUP(C341,'HB EASRs'!$A$6:$H$54,6,FALSE)</f>
        <v>4194</v>
      </c>
    </row>
    <row r="342" spans="1:21" x14ac:dyDescent="0.2">
      <c r="A342" s="38" t="str">
        <f t="shared" si="15"/>
        <v>Monmouthshire NorthEpilepsy</v>
      </c>
      <c r="B342" s="38" t="s">
        <v>26</v>
      </c>
      <c r="C342" s="38" t="str">
        <f t="shared" si="16"/>
        <v>Aneurin Bevan Local Health Board                                                                    Epilepsy</v>
      </c>
      <c r="D342" s="38" t="s">
        <v>99</v>
      </c>
      <c r="E342" s="38" t="str">
        <f>VLOOKUP(D342,'Interactive controls'!$I$1:$J$7,2,FALSE)</f>
        <v>Aneurin Bevan</v>
      </c>
      <c r="F342" s="38" t="s">
        <v>109</v>
      </c>
      <c r="G342" s="38" t="str">
        <f t="shared" si="17"/>
        <v>Aneurin BevanEpilepsy</v>
      </c>
      <c r="H342" s="38">
        <v>305</v>
      </c>
      <c r="I342" s="39">
        <v>6.1141849089888503</v>
      </c>
      <c r="J342" s="39">
        <v>5.4595605496406101</v>
      </c>
      <c r="K342" s="39">
        <v>4.8184676111700604</v>
      </c>
      <c r="L342" s="39">
        <v>6.1574864025332499</v>
      </c>
      <c r="M342" s="39">
        <v>0.69792585289263998</v>
      </c>
      <c r="N342" s="39">
        <v>0.64109293847054805</v>
      </c>
      <c r="O342" s="39">
        <f>VLOOKUP(C342,'HB EASRs'!$A$6:$H$54,8,FALSE)</f>
        <v>6.7344183282566501</v>
      </c>
      <c r="P342" s="39">
        <f>VLOOKUP(C342,'HB EASRs'!$A$6:$H$54,7,FALSE)</f>
        <v>7.3891885987321704</v>
      </c>
      <c r="Q342" s="55">
        <f>VLOOKUP(C342,'HB EASRs'!$A$6:$H$54,6,FALSE)</f>
        <v>4194</v>
      </c>
    </row>
    <row r="343" spans="1:21" x14ac:dyDescent="0.2">
      <c r="A343" s="38" t="str">
        <f t="shared" si="15"/>
        <v>Monmouthshire SouthEpilepsy</v>
      </c>
      <c r="B343" s="38" t="s">
        <v>27</v>
      </c>
      <c r="C343" s="38" t="str">
        <f t="shared" si="16"/>
        <v>Aneurin Bevan Local Health Board                                                                    Epilepsy</v>
      </c>
      <c r="D343" s="38" t="s">
        <v>99</v>
      </c>
      <c r="E343" s="38" t="str">
        <f>VLOOKUP(D343,'Interactive controls'!$I$1:$J$7,2,FALSE)</f>
        <v>Aneurin Bevan</v>
      </c>
      <c r="F343" s="38" t="s">
        <v>109</v>
      </c>
      <c r="G343" s="38" t="str">
        <f t="shared" si="17"/>
        <v>Aneurin BevanEpilepsy</v>
      </c>
      <c r="H343" s="38">
        <v>215</v>
      </c>
      <c r="I343" s="39">
        <v>5.6389005455308396</v>
      </c>
      <c r="J343" s="39">
        <v>4.7890066759848198</v>
      </c>
      <c r="K343" s="39">
        <v>4.1456957009918698</v>
      </c>
      <c r="L343" s="39">
        <v>5.5008625602605301</v>
      </c>
      <c r="M343" s="39">
        <v>0.71185588427571</v>
      </c>
      <c r="N343" s="39">
        <v>0.64331097499294698</v>
      </c>
      <c r="O343" s="39">
        <f>VLOOKUP(C343,'HB EASRs'!$A$6:$H$54,8,FALSE)</f>
        <v>6.7344183282566501</v>
      </c>
      <c r="P343" s="39">
        <f>VLOOKUP(C343,'HB EASRs'!$A$6:$H$54,7,FALSE)</f>
        <v>7.3891885987321704</v>
      </c>
      <c r="Q343" s="55">
        <f>VLOOKUP(C343,'HB EASRs'!$A$6:$H$54,6,FALSE)</f>
        <v>4194</v>
      </c>
    </row>
    <row r="344" spans="1:21" x14ac:dyDescent="0.2">
      <c r="A344" s="38" t="str">
        <f t="shared" si="15"/>
        <v>Newport CentralEpilepsy</v>
      </c>
      <c r="B344" s="38" t="s">
        <v>28</v>
      </c>
      <c r="C344" s="38" t="str">
        <f t="shared" si="16"/>
        <v>Aneurin Bevan Local Health Board                                                                    Epilepsy</v>
      </c>
      <c r="D344" s="38" t="s">
        <v>99</v>
      </c>
      <c r="E344" s="38" t="str">
        <f>VLOOKUP(D344,'Interactive controls'!$I$1:$J$7,2,FALSE)</f>
        <v>Aneurin Bevan</v>
      </c>
      <c r="F344" s="38" t="s">
        <v>109</v>
      </c>
      <c r="G344" s="38" t="str">
        <f t="shared" si="17"/>
        <v>Aneurin BevanEpilepsy</v>
      </c>
      <c r="H344" s="38">
        <v>336</v>
      </c>
      <c r="I344" s="39">
        <v>6.7811661183878602</v>
      </c>
      <c r="J344" s="39">
        <v>6.1793210785927402</v>
      </c>
      <c r="K344" s="39">
        <v>5.5253929613465296</v>
      </c>
      <c r="L344" s="39">
        <v>6.8883572163264102</v>
      </c>
      <c r="M344" s="39">
        <v>0.70903613773367402</v>
      </c>
      <c r="N344" s="39">
        <v>0.65392811724621303</v>
      </c>
      <c r="O344" s="39">
        <f>VLOOKUP(C344,'HB EASRs'!$A$6:$H$54,8,FALSE)</f>
        <v>6.7344183282566501</v>
      </c>
      <c r="P344" s="39">
        <f>VLOOKUP(C344,'HB EASRs'!$A$6:$H$54,7,FALSE)</f>
        <v>7.3891885987321704</v>
      </c>
      <c r="Q344" s="55">
        <f>VLOOKUP(C344,'HB EASRs'!$A$6:$H$54,6,FALSE)</f>
        <v>4194</v>
      </c>
    </row>
    <row r="345" spans="1:21" x14ac:dyDescent="0.2">
      <c r="A345" s="38" t="str">
        <f t="shared" si="15"/>
        <v>Newport EastEpilepsy</v>
      </c>
      <c r="B345" s="38" t="s">
        <v>29</v>
      </c>
      <c r="C345" s="38" t="str">
        <f t="shared" si="16"/>
        <v>Aneurin Bevan Local Health Board                                                                    Epilepsy</v>
      </c>
      <c r="D345" s="38" t="s">
        <v>99</v>
      </c>
      <c r="E345" s="38" t="str">
        <f>VLOOKUP(D345,'Interactive controls'!$I$1:$J$7,2,FALSE)</f>
        <v>Aneurin Bevan</v>
      </c>
      <c r="F345" s="38" t="s">
        <v>109</v>
      </c>
      <c r="G345" s="38" t="str">
        <f t="shared" si="17"/>
        <v>Aneurin BevanEpilepsy</v>
      </c>
      <c r="H345" s="38">
        <v>334</v>
      </c>
      <c r="I345" s="39">
        <v>6.9794169888204003</v>
      </c>
      <c r="J345" s="39">
        <v>6.6116487136520599</v>
      </c>
      <c r="K345" s="39">
        <v>5.9103789229715602</v>
      </c>
      <c r="L345" s="39">
        <v>7.3722008072859699</v>
      </c>
      <c r="M345" s="39">
        <v>0.76055209363390797</v>
      </c>
      <c r="N345" s="39">
        <v>0.701269790680497</v>
      </c>
      <c r="O345" s="39">
        <f>VLOOKUP(C345,'HB EASRs'!$A$6:$H$54,8,FALSE)</f>
        <v>6.7344183282566501</v>
      </c>
      <c r="P345" s="39">
        <f>VLOOKUP(C345,'HB EASRs'!$A$6:$H$54,7,FALSE)</f>
        <v>7.3891885987321704</v>
      </c>
      <c r="Q345" s="55">
        <f>VLOOKUP(C345,'HB EASRs'!$A$6:$H$54,6,FALSE)</f>
        <v>4194</v>
      </c>
    </row>
    <row r="346" spans="1:21" x14ac:dyDescent="0.2">
      <c r="A346" s="38" t="str">
        <f t="shared" si="15"/>
        <v>Newport WestEpilepsy</v>
      </c>
      <c r="B346" s="38" t="s">
        <v>30</v>
      </c>
      <c r="C346" s="38" t="str">
        <f t="shared" si="16"/>
        <v>Aneurin Bevan Local Health Board                                                                    Epilepsy</v>
      </c>
      <c r="D346" s="38" t="s">
        <v>99</v>
      </c>
      <c r="E346" s="38" t="str">
        <f>VLOOKUP(D346,'Interactive controls'!$I$1:$J$7,2,FALSE)</f>
        <v>Aneurin Bevan</v>
      </c>
      <c r="F346" s="38" t="s">
        <v>109</v>
      </c>
      <c r="G346" s="38" t="str">
        <f t="shared" si="17"/>
        <v>Aneurin BevanEpilepsy</v>
      </c>
      <c r="H346" s="38">
        <v>392</v>
      </c>
      <c r="I346" s="39">
        <v>7.5289056197902697</v>
      </c>
      <c r="J346" s="39">
        <v>6.9263956193492504</v>
      </c>
      <c r="K346" s="39">
        <v>6.2443983278791002</v>
      </c>
      <c r="L346" s="39">
        <v>7.6614248207137399</v>
      </c>
      <c r="M346" s="39">
        <v>0.73502920136448502</v>
      </c>
      <c r="N346" s="39">
        <v>0.68199729147015797</v>
      </c>
      <c r="O346" s="39">
        <f>VLOOKUP(C346,'HB EASRs'!$A$6:$H$54,8,FALSE)</f>
        <v>6.7344183282566501</v>
      </c>
      <c r="P346" s="39">
        <f>VLOOKUP(C346,'HB EASRs'!$A$6:$H$54,7,FALSE)</f>
        <v>7.3891885987321704</v>
      </c>
      <c r="Q346" s="55">
        <f>VLOOKUP(C346,'HB EASRs'!$A$6:$H$54,6,FALSE)</f>
        <v>4194</v>
      </c>
    </row>
    <row r="347" spans="1:21" x14ac:dyDescent="0.2">
      <c r="A347" s="38" t="str">
        <f t="shared" si="15"/>
        <v>Torfaen NorthEpilepsy</v>
      </c>
      <c r="B347" s="38" t="s">
        <v>31</v>
      </c>
      <c r="C347" s="38" t="str">
        <f t="shared" si="16"/>
        <v>Aneurin Bevan Local Health Board                                                                    Epilepsy</v>
      </c>
      <c r="D347" s="38" t="s">
        <v>99</v>
      </c>
      <c r="E347" s="38" t="str">
        <f>VLOOKUP(D347,'Interactive controls'!$I$1:$J$7,2,FALSE)</f>
        <v>Aneurin Bevan</v>
      </c>
      <c r="F347" s="38" t="s">
        <v>109</v>
      </c>
      <c r="G347" s="38" t="str">
        <f t="shared" si="17"/>
        <v>Aneurin BevanEpilepsy</v>
      </c>
      <c r="H347" s="38">
        <v>384</v>
      </c>
      <c r="I347" s="39">
        <v>7.8295442960546398</v>
      </c>
      <c r="J347" s="39">
        <v>6.9195825605582701</v>
      </c>
      <c r="K347" s="39">
        <v>6.2208532399510199</v>
      </c>
      <c r="L347" s="39">
        <v>7.6732317347125401</v>
      </c>
      <c r="M347" s="39">
        <v>0.75364917415426702</v>
      </c>
      <c r="N347" s="39">
        <v>0.69872932060724402</v>
      </c>
      <c r="O347" s="39">
        <f>VLOOKUP(C347,'HB EASRs'!$A$6:$H$54,8,FALSE)</f>
        <v>6.7344183282566501</v>
      </c>
      <c r="P347" s="39">
        <f>VLOOKUP(C347,'HB EASRs'!$A$6:$H$54,7,FALSE)</f>
        <v>7.3891885987321704</v>
      </c>
      <c r="Q347" s="55">
        <f>VLOOKUP(C347,'HB EASRs'!$A$6:$H$54,6,FALSE)</f>
        <v>4194</v>
      </c>
    </row>
    <row r="348" spans="1:21" x14ac:dyDescent="0.2">
      <c r="A348" s="38" t="str">
        <f t="shared" si="15"/>
        <v>Torfaen SouthEpilepsy</v>
      </c>
      <c r="B348" s="38" t="s">
        <v>32</v>
      </c>
      <c r="C348" s="38" t="str">
        <f t="shared" si="16"/>
        <v>Aneurin Bevan Local Health Board                                                                    Epilepsy</v>
      </c>
      <c r="D348" s="38" t="s">
        <v>99</v>
      </c>
      <c r="E348" s="38" t="str">
        <f>VLOOKUP(D348,'Interactive controls'!$I$1:$J$7,2,FALSE)</f>
        <v>Aneurin Bevan</v>
      </c>
      <c r="F348" s="38" t="s">
        <v>109</v>
      </c>
      <c r="G348" s="38" t="str">
        <f t="shared" si="17"/>
        <v>Aneurin BevanEpilepsy</v>
      </c>
      <c r="H348" s="38">
        <v>393</v>
      </c>
      <c r="I348" s="39">
        <v>8.5849097819913496</v>
      </c>
      <c r="J348" s="39">
        <v>7.82599629453986</v>
      </c>
      <c r="K348" s="39">
        <v>7.0551425334162401</v>
      </c>
      <c r="L348" s="39">
        <v>8.6567119193003492</v>
      </c>
      <c r="M348" s="39">
        <v>0.83071562476048799</v>
      </c>
      <c r="N348" s="39">
        <v>0.77085376112362602</v>
      </c>
      <c r="O348" s="39">
        <f>VLOOKUP(C348,'HB EASRs'!$A$6:$H$54,8,FALSE)</f>
        <v>6.7344183282566501</v>
      </c>
      <c r="P348" s="39">
        <f>VLOOKUP(C348,'HB EASRs'!$A$6:$H$54,7,FALSE)</f>
        <v>7.3891885987321704</v>
      </c>
      <c r="Q348" s="55">
        <f>VLOOKUP(C348,'HB EASRs'!$A$6:$H$54,6,FALSE)</f>
        <v>4194</v>
      </c>
    </row>
    <row r="349" spans="1:21" x14ac:dyDescent="0.2">
      <c r="A349" s="38" t="str">
        <f t="shared" si="15"/>
        <v>AngleseyEpilepsy</v>
      </c>
      <c r="B349" s="38" t="s">
        <v>33</v>
      </c>
      <c r="C349" s="38" t="str">
        <f t="shared" si="16"/>
        <v>Betsi Cadwaladr University Local Health Board                                                       Epilepsy</v>
      </c>
      <c r="D349" s="38" t="s">
        <v>100</v>
      </c>
      <c r="E349" s="38" t="str">
        <f>VLOOKUP(D349,'Interactive controls'!$I$1:$J$7,2,FALSE)</f>
        <v>Betsi Cadwaladr</v>
      </c>
      <c r="F349" s="38" t="s">
        <v>109</v>
      </c>
      <c r="G349" s="38" t="str">
        <f t="shared" si="17"/>
        <v>Betsi CadwaladrEpilepsy</v>
      </c>
      <c r="H349" s="38">
        <v>449</v>
      </c>
      <c r="I349" s="39">
        <v>6.7018926503074798</v>
      </c>
      <c r="J349" s="39">
        <v>5.85645214840868</v>
      </c>
      <c r="K349" s="39">
        <v>5.2948047123417199</v>
      </c>
      <c r="L349" s="39">
        <v>6.4587950243007999</v>
      </c>
      <c r="M349" s="39">
        <v>0.60234287589211599</v>
      </c>
      <c r="N349" s="39">
        <v>0.56164743606696299</v>
      </c>
      <c r="O349" s="39">
        <f>VLOOKUP(C349,'HB EASRs'!$A$6:$H$54,8,FALSE)</f>
        <v>6.2295373809259402</v>
      </c>
      <c r="P349" s="39">
        <f>VLOOKUP(C349,'HB EASRs'!$A$6:$H$54,7,FALSE)</f>
        <v>7.0544838469318698</v>
      </c>
      <c r="Q349" s="55">
        <f>VLOOKUP(C349,'HB EASRs'!$A$6:$H$54,6,FALSE)</f>
        <v>4980</v>
      </c>
      <c r="S349" s="38" t="str">
        <f>G349</f>
        <v>Betsi CadwaladrEpilepsy</v>
      </c>
      <c r="T349" s="39">
        <f>MIN(I349:I362)</f>
        <v>5.5884121892542096</v>
      </c>
      <c r="U349" s="39">
        <f>MAX(I349:I362)</f>
        <v>8.4720700033053191</v>
      </c>
    </row>
    <row r="350" spans="1:21" x14ac:dyDescent="0.2">
      <c r="A350" s="38" t="str">
        <f t="shared" si="15"/>
        <v>ArfonEpilepsy</v>
      </c>
      <c r="B350" s="38" t="s">
        <v>34</v>
      </c>
      <c r="C350" s="38" t="str">
        <f t="shared" si="16"/>
        <v>Betsi Cadwaladr University Local Health Board                                                       Epilepsy</v>
      </c>
      <c r="D350" s="38" t="s">
        <v>100</v>
      </c>
      <c r="E350" s="38" t="str">
        <f>VLOOKUP(D350,'Interactive controls'!$I$1:$J$7,2,FALSE)</f>
        <v>Betsi Cadwaladr</v>
      </c>
      <c r="F350" s="38" t="s">
        <v>109</v>
      </c>
      <c r="G350" s="38" t="str">
        <f t="shared" si="17"/>
        <v>Betsi CadwaladrEpilepsy</v>
      </c>
      <c r="H350" s="38">
        <v>448</v>
      </c>
      <c r="I350" s="39">
        <v>6.3814936683617498</v>
      </c>
      <c r="J350" s="39">
        <v>5.8969761310155802</v>
      </c>
      <c r="K350" s="39">
        <v>5.3521269108857599</v>
      </c>
      <c r="L350" s="39">
        <v>6.4813493971814102</v>
      </c>
      <c r="M350" s="39">
        <v>0.58437326616582697</v>
      </c>
      <c r="N350" s="39">
        <v>0.54484922012982895</v>
      </c>
      <c r="O350" s="39">
        <f>VLOOKUP(C350,'HB EASRs'!$A$6:$H$54,8,FALSE)</f>
        <v>6.2295373809259402</v>
      </c>
      <c r="P350" s="39">
        <f>VLOOKUP(C350,'HB EASRs'!$A$6:$H$54,7,FALSE)</f>
        <v>7.0544838469318698</v>
      </c>
      <c r="Q350" s="55">
        <f>VLOOKUP(C350,'HB EASRs'!$A$6:$H$54,6,FALSE)</f>
        <v>4980</v>
      </c>
    </row>
    <row r="351" spans="1:21" x14ac:dyDescent="0.2">
      <c r="A351" s="38" t="str">
        <f t="shared" si="15"/>
        <v>Central &amp; South DenbighshireEpilepsy</v>
      </c>
      <c r="B351" s="38" t="s">
        <v>35</v>
      </c>
      <c r="C351" s="38" t="str">
        <f t="shared" si="16"/>
        <v>Betsi Cadwaladr University Local Health Board                                                       Epilepsy</v>
      </c>
      <c r="D351" s="38" t="s">
        <v>100</v>
      </c>
      <c r="E351" s="38" t="str">
        <f>VLOOKUP(D351,'Interactive controls'!$I$1:$J$7,2,FALSE)</f>
        <v>Betsi Cadwaladr</v>
      </c>
      <c r="F351" s="38" t="s">
        <v>109</v>
      </c>
      <c r="G351" s="38" t="str">
        <f t="shared" si="17"/>
        <v>Betsi CadwaladrEpilepsy</v>
      </c>
      <c r="H351" s="38">
        <v>308</v>
      </c>
      <c r="I351" s="39">
        <v>7.21750949055631</v>
      </c>
      <c r="J351" s="39">
        <v>6.3406018174898797</v>
      </c>
      <c r="K351" s="39">
        <v>5.61228579740978</v>
      </c>
      <c r="L351" s="39">
        <v>7.1331529741813497</v>
      </c>
      <c r="M351" s="39">
        <v>0.79255115669147203</v>
      </c>
      <c r="N351" s="39">
        <v>0.72831602008010199</v>
      </c>
      <c r="O351" s="39">
        <f>VLOOKUP(C351,'HB EASRs'!$A$6:$H$54,8,FALSE)</f>
        <v>6.2295373809259402</v>
      </c>
      <c r="P351" s="39">
        <f>VLOOKUP(C351,'HB EASRs'!$A$6:$H$54,7,FALSE)</f>
        <v>7.0544838469318698</v>
      </c>
      <c r="Q351" s="55">
        <f>VLOOKUP(C351,'HB EASRs'!$A$6:$H$54,6,FALSE)</f>
        <v>4980</v>
      </c>
    </row>
    <row r="352" spans="1:21" x14ac:dyDescent="0.2">
      <c r="A352" s="38" t="str">
        <f t="shared" si="15"/>
        <v>Conwy EastEpilepsy</v>
      </c>
      <c r="B352" s="38" t="s">
        <v>36</v>
      </c>
      <c r="C352" s="38" t="str">
        <f t="shared" si="16"/>
        <v>Betsi Cadwaladr University Local Health Board                                                       Epilepsy</v>
      </c>
      <c r="D352" s="38" t="s">
        <v>100</v>
      </c>
      <c r="E352" s="38" t="str">
        <f>VLOOKUP(D352,'Interactive controls'!$I$1:$J$7,2,FALSE)</f>
        <v>Betsi Cadwaladr</v>
      </c>
      <c r="F352" s="38" t="s">
        <v>109</v>
      </c>
      <c r="G352" s="38" t="str">
        <f t="shared" si="17"/>
        <v>Betsi CadwaladrEpilepsy</v>
      </c>
      <c r="H352" s="38">
        <v>412</v>
      </c>
      <c r="I352" s="39">
        <v>8.1363429903035307</v>
      </c>
      <c r="J352" s="39">
        <v>7.1123201956727602</v>
      </c>
      <c r="K352" s="39">
        <v>6.3949168889821104</v>
      </c>
      <c r="L352" s="39">
        <v>7.8840817960371599</v>
      </c>
      <c r="M352" s="39">
        <v>0.77176160036439601</v>
      </c>
      <c r="N352" s="39">
        <v>0.717403306690648</v>
      </c>
      <c r="O352" s="39">
        <f>VLOOKUP(C352,'HB EASRs'!$A$6:$H$54,8,FALSE)</f>
        <v>6.2295373809259402</v>
      </c>
      <c r="P352" s="39">
        <f>VLOOKUP(C352,'HB EASRs'!$A$6:$H$54,7,FALSE)</f>
        <v>7.0544838469318698</v>
      </c>
      <c r="Q352" s="55">
        <f>VLOOKUP(C352,'HB EASRs'!$A$6:$H$54,6,FALSE)</f>
        <v>4980</v>
      </c>
    </row>
    <row r="353" spans="1:21" x14ac:dyDescent="0.2">
      <c r="A353" s="38" t="str">
        <f t="shared" si="15"/>
        <v>Conwy WestEpilepsy</v>
      </c>
      <c r="B353" s="38" t="s">
        <v>37</v>
      </c>
      <c r="C353" s="38" t="str">
        <f t="shared" si="16"/>
        <v>Betsi Cadwaladr University Local Health Board                                                       Epilepsy</v>
      </c>
      <c r="D353" s="38" t="s">
        <v>100</v>
      </c>
      <c r="E353" s="38" t="str">
        <f>VLOOKUP(D353,'Interactive controls'!$I$1:$J$7,2,FALSE)</f>
        <v>Betsi Cadwaladr</v>
      </c>
      <c r="F353" s="38" t="s">
        <v>109</v>
      </c>
      <c r="G353" s="38" t="str">
        <f t="shared" si="17"/>
        <v>Betsi CadwaladrEpilepsy</v>
      </c>
      <c r="H353" s="38">
        <v>483</v>
      </c>
      <c r="I353" s="39">
        <v>7.5822985510431504</v>
      </c>
      <c r="J353" s="39">
        <v>6.3721387105893896</v>
      </c>
      <c r="K353" s="39">
        <v>5.7767686376452296</v>
      </c>
      <c r="L353" s="39">
        <v>7.0090434124458101</v>
      </c>
      <c r="M353" s="39">
        <v>0.63690470185642301</v>
      </c>
      <c r="N353" s="39">
        <v>0.595370072944159</v>
      </c>
      <c r="O353" s="39">
        <f>VLOOKUP(C353,'HB EASRs'!$A$6:$H$54,8,FALSE)</f>
        <v>6.2295373809259402</v>
      </c>
      <c r="P353" s="39">
        <f>VLOOKUP(C353,'HB EASRs'!$A$6:$H$54,7,FALSE)</f>
        <v>7.0544838469318698</v>
      </c>
      <c r="Q353" s="55">
        <f>VLOOKUP(C353,'HB EASRs'!$A$6:$H$54,6,FALSE)</f>
        <v>4980</v>
      </c>
    </row>
    <row r="354" spans="1:21" x14ac:dyDescent="0.2">
      <c r="A354" s="38" t="str">
        <f>B354&amp;F354</f>
        <v>Deeside, Hawarden &amp; SaltneyEpilepsy</v>
      </c>
      <c r="B354" s="38" t="s">
        <v>38</v>
      </c>
      <c r="C354" s="38" t="str">
        <f t="shared" si="16"/>
        <v>Betsi Cadwaladr University Local Health Board                                                       Epilepsy</v>
      </c>
      <c r="D354" s="38" t="s">
        <v>100</v>
      </c>
      <c r="E354" s="38" t="str">
        <f>VLOOKUP(D354,'Interactive controls'!$I$1:$J$7,2,FALSE)</f>
        <v>Betsi Cadwaladr</v>
      </c>
      <c r="F354" s="38" t="s">
        <v>109</v>
      </c>
      <c r="G354" s="38" t="str">
        <f t="shared" si="17"/>
        <v>Betsi CadwaladrEpilepsy</v>
      </c>
      <c r="H354" s="38">
        <v>383</v>
      </c>
      <c r="I354" s="39">
        <v>6.1955062359468798</v>
      </c>
      <c r="J354" s="39">
        <v>5.6271627852656101</v>
      </c>
      <c r="K354" s="39">
        <v>5.0680226917292197</v>
      </c>
      <c r="L354" s="39">
        <v>6.23031083738252</v>
      </c>
      <c r="M354" s="39">
        <v>0.60314805211691302</v>
      </c>
      <c r="N354" s="39">
        <v>0.55914009353638905</v>
      </c>
      <c r="O354" s="39">
        <f>VLOOKUP(C354,'HB EASRs'!$A$6:$H$54,8,FALSE)</f>
        <v>6.2295373809259402</v>
      </c>
      <c r="P354" s="39">
        <f>VLOOKUP(C354,'HB EASRs'!$A$6:$H$54,7,FALSE)</f>
        <v>7.0544838469318698</v>
      </c>
      <c r="Q354" s="55">
        <f>VLOOKUP(C354,'HB EASRs'!$A$6:$H$54,6,FALSE)</f>
        <v>4980</v>
      </c>
    </row>
    <row r="355" spans="1:21" x14ac:dyDescent="0.2">
      <c r="A355" s="38" t="str">
        <f t="shared" si="15"/>
        <v>DwyforEpilepsy</v>
      </c>
      <c r="B355" s="38" t="s">
        <v>39</v>
      </c>
      <c r="C355" s="38" t="str">
        <f t="shared" si="16"/>
        <v>Betsi Cadwaladr University Local Health Board                                                       Epilepsy</v>
      </c>
      <c r="D355" s="38" t="s">
        <v>100</v>
      </c>
      <c r="E355" s="38" t="str">
        <f>VLOOKUP(D355,'Interactive controls'!$I$1:$J$7,2,FALSE)</f>
        <v>Betsi Cadwaladr</v>
      </c>
      <c r="F355" s="38" t="s">
        <v>109</v>
      </c>
      <c r="G355" s="38" t="str">
        <f t="shared" si="17"/>
        <v>Betsi CadwaladrEpilepsy</v>
      </c>
      <c r="H355" s="38">
        <v>158</v>
      </c>
      <c r="I355" s="39">
        <v>6.6759623103899903</v>
      </c>
      <c r="J355" s="39">
        <v>5.6008373095036399</v>
      </c>
      <c r="K355" s="39">
        <v>4.6915993891064298</v>
      </c>
      <c r="L355" s="39">
        <v>6.6241592574526198</v>
      </c>
      <c r="M355" s="39">
        <v>1.0233219479489799</v>
      </c>
      <c r="N355" s="39">
        <v>0.90923792039721796</v>
      </c>
      <c r="O355" s="39">
        <f>VLOOKUP(C355,'HB EASRs'!$A$6:$H$54,8,FALSE)</f>
        <v>6.2295373809259402</v>
      </c>
      <c r="P355" s="39">
        <f>VLOOKUP(C355,'HB EASRs'!$A$6:$H$54,7,FALSE)</f>
        <v>7.0544838469318698</v>
      </c>
      <c r="Q355" s="55">
        <f>VLOOKUP(C355,'HB EASRs'!$A$6:$H$54,6,FALSE)</f>
        <v>4980</v>
      </c>
    </row>
    <row r="356" spans="1:21" x14ac:dyDescent="0.2">
      <c r="A356" s="38" t="str">
        <f t="shared" si="15"/>
        <v>Holywell &amp; FlintEpilepsy</v>
      </c>
      <c r="B356" s="38" t="s">
        <v>40</v>
      </c>
      <c r="C356" s="38" t="str">
        <f t="shared" si="16"/>
        <v>Betsi Cadwaladr University Local Health Board                                                       Epilepsy</v>
      </c>
      <c r="D356" s="38" t="s">
        <v>100</v>
      </c>
      <c r="E356" s="38" t="str">
        <f>VLOOKUP(D356,'Interactive controls'!$I$1:$J$7,2,FALSE)</f>
        <v>Betsi Cadwaladr</v>
      </c>
      <c r="F356" s="38" t="s">
        <v>109</v>
      </c>
      <c r="G356" s="38" t="str">
        <f t="shared" si="17"/>
        <v>Betsi CadwaladrEpilepsy</v>
      </c>
      <c r="H356" s="38">
        <v>223</v>
      </c>
      <c r="I356" s="39">
        <v>5.5884121892542096</v>
      </c>
      <c r="J356" s="39">
        <v>5.1910415623460899</v>
      </c>
      <c r="K356" s="39">
        <v>4.51715511304596</v>
      </c>
      <c r="L356" s="39">
        <v>5.9353587565809596</v>
      </c>
      <c r="M356" s="39">
        <v>0.74431719423487797</v>
      </c>
      <c r="N356" s="39">
        <v>0.67388644930012997</v>
      </c>
      <c r="O356" s="39">
        <f>VLOOKUP(C356,'HB EASRs'!$A$6:$H$54,8,FALSE)</f>
        <v>6.2295373809259402</v>
      </c>
      <c r="P356" s="39">
        <f>VLOOKUP(C356,'HB EASRs'!$A$6:$H$54,7,FALSE)</f>
        <v>7.0544838469318698</v>
      </c>
      <c r="Q356" s="55">
        <f>VLOOKUP(C356,'HB EASRs'!$A$6:$H$54,6,FALSE)</f>
        <v>4980</v>
      </c>
    </row>
    <row r="357" spans="1:21" x14ac:dyDescent="0.2">
      <c r="A357" s="38" t="str">
        <f t="shared" si="15"/>
        <v>MeirionnyddEpilepsy</v>
      </c>
      <c r="B357" s="38" t="s">
        <v>41</v>
      </c>
      <c r="C357" s="38" t="str">
        <f t="shared" si="16"/>
        <v>Betsi Cadwaladr University Local Health Board                                                       Epilepsy</v>
      </c>
      <c r="D357" s="38" t="s">
        <v>100</v>
      </c>
      <c r="E357" s="38" t="str">
        <f>VLOOKUP(D357,'Interactive controls'!$I$1:$J$7,2,FALSE)</f>
        <v>Betsi Cadwaladr</v>
      </c>
      <c r="F357" s="38" t="s">
        <v>109</v>
      </c>
      <c r="G357" s="38" t="str">
        <f t="shared" si="17"/>
        <v>Betsi CadwaladrEpilepsy</v>
      </c>
      <c r="H357" s="38">
        <v>255</v>
      </c>
      <c r="I357" s="39">
        <v>7.8886310904872401</v>
      </c>
      <c r="J357" s="39">
        <v>6.7646452294488597</v>
      </c>
      <c r="K357" s="39">
        <v>5.8803293319190102</v>
      </c>
      <c r="L357" s="39">
        <v>7.7350801248885199</v>
      </c>
      <c r="M357" s="39">
        <v>0.970434895439655</v>
      </c>
      <c r="N357" s="39">
        <v>0.88431589752985695</v>
      </c>
      <c r="O357" s="39">
        <f>VLOOKUP(C357,'HB EASRs'!$A$6:$H$54,8,FALSE)</f>
        <v>6.2295373809259402</v>
      </c>
      <c r="P357" s="39">
        <f>VLOOKUP(C357,'HB EASRs'!$A$6:$H$54,7,FALSE)</f>
        <v>7.0544838469318698</v>
      </c>
      <c r="Q357" s="55">
        <f>VLOOKUP(C357,'HB EASRs'!$A$6:$H$54,6,FALSE)</f>
        <v>4980</v>
      </c>
    </row>
    <row r="358" spans="1:21" x14ac:dyDescent="0.2">
      <c r="A358" s="38" t="str">
        <f t="shared" si="15"/>
        <v>Mold, Buckley &amp; CaergwleEpilepsy</v>
      </c>
      <c r="B358" s="38" t="s">
        <v>42</v>
      </c>
      <c r="C358" s="38" t="str">
        <f t="shared" si="16"/>
        <v>Betsi Cadwaladr University Local Health Board                                                       Epilepsy</v>
      </c>
      <c r="D358" s="38" t="s">
        <v>100</v>
      </c>
      <c r="E358" s="38" t="str">
        <f>VLOOKUP(D358,'Interactive controls'!$I$1:$J$7,2,FALSE)</f>
        <v>Betsi Cadwaladr</v>
      </c>
      <c r="F358" s="38" t="s">
        <v>109</v>
      </c>
      <c r="G358" s="38" t="str">
        <f t="shared" si="17"/>
        <v>Betsi CadwaladrEpilepsy</v>
      </c>
      <c r="H358" s="38">
        <v>300</v>
      </c>
      <c r="I358" s="39">
        <v>6.1859496463698802</v>
      </c>
      <c r="J358" s="39">
        <v>5.39028451714635</v>
      </c>
      <c r="K358" s="39">
        <v>4.7704995124804803</v>
      </c>
      <c r="L358" s="39">
        <v>6.0654913044218102</v>
      </c>
      <c r="M358" s="39">
        <v>0.67520678727546202</v>
      </c>
      <c r="N358" s="39">
        <v>0.61978500466586905</v>
      </c>
      <c r="O358" s="39">
        <f>VLOOKUP(C358,'HB EASRs'!$A$6:$H$54,8,FALSE)</f>
        <v>6.2295373809259402</v>
      </c>
      <c r="P358" s="39">
        <f>VLOOKUP(C358,'HB EASRs'!$A$6:$H$54,7,FALSE)</f>
        <v>7.0544838469318698</v>
      </c>
      <c r="Q358" s="55">
        <f>VLOOKUP(C358,'HB EASRs'!$A$6:$H$54,6,FALSE)</f>
        <v>4980</v>
      </c>
    </row>
    <row r="359" spans="1:21" x14ac:dyDescent="0.2">
      <c r="A359" s="38" t="str">
        <f t="shared" si="15"/>
        <v>North DenbighshireEpilepsy</v>
      </c>
      <c r="B359" s="38" t="s">
        <v>43</v>
      </c>
      <c r="C359" s="38" t="str">
        <f t="shared" si="16"/>
        <v>Betsi Cadwaladr University Local Health Board                                                       Epilepsy</v>
      </c>
      <c r="D359" s="38" t="s">
        <v>100</v>
      </c>
      <c r="E359" s="38" t="str">
        <f>VLOOKUP(D359,'Interactive controls'!$I$1:$J$7,2,FALSE)</f>
        <v>Betsi Cadwaladr</v>
      </c>
      <c r="F359" s="38" t="s">
        <v>109</v>
      </c>
      <c r="G359" s="38" t="str">
        <f t="shared" si="17"/>
        <v>Betsi CadwaladrEpilepsy</v>
      </c>
      <c r="H359" s="38">
        <v>487</v>
      </c>
      <c r="I359" s="39">
        <v>8.4720700033053191</v>
      </c>
      <c r="J359" s="39">
        <v>7.57098554983006</v>
      </c>
      <c r="K359" s="39">
        <v>6.8830405702014099</v>
      </c>
      <c r="L359" s="39">
        <v>8.3067185230147693</v>
      </c>
      <c r="M359" s="39">
        <v>0.73573297318470898</v>
      </c>
      <c r="N359" s="39">
        <v>0.68794497962864398</v>
      </c>
      <c r="O359" s="39">
        <f>VLOOKUP(C359,'HB EASRs'!$A$6:$H$54,8,FALSE)</f>
        <v>6.2295373809259402</v>
      </c>
      <c r="P359" s="39">
        <f>VLOOKUP(C359,'HB EASRs'!$A$6:$H$54,7,FALSE)</f>
        <v>7.0544838469318698</v>
      </c>
      <c r="Q359" s="55">
        <f>VLOOKUP(C359,'HB EASRs'!$A$6:$H$54,6,FALSE)</f>
        <v>4980</v>
      </c>
    </row>
    <row r="360" spans="1:21" x14ac:dyDescent="0.2">
      <c r="A360" s="38" t="str">
        <f t="shared" si="15"/>
        <v>South WrexhamEpilepsy</v>
      </c>
      <c r="B360" s="38" t="s">
        <v>44</v>
      </c>
      <c r="C360" s="38" t="str">
        <f t="shared" si="16"/>
        <v>Betsi Cadwaladr University Local Health Board                                                       Epilepsy</v>
      </c>
      <c r="D360" s="38" t="s">
        <v>100</v>
      </c>
      <c r="E360" s="38" t="str">
        <f>VLOOKUP(D360,'Interactive controls'!$I$1:$J$7,2,FALSE)</f>
        <v>Betsi Cadwaladr</v>
      </c>
      <c r="F360" s="38" t="s">
        <v>109</v>
      </c>
      <c r="G360" s="38" t="str">
        <f t="shared" si="17"/>
        <v>Betsi CadwaladrEpilepsy</v>
      </c>
      <c r="H360" s="38">
        <v>388</v>
      </c>
      <c r="I360" s="39">
        <v>7.0381657234073396</v>
      </c>
      <c r="J360" s="39">
        <v>6.2553753620293699</v>
      </c>
      <c r="K360" s="39">
        <v>5.6323148158731202</v>
      </c>
      <c r="L360" s="39">
        <v>6.9271444907559001</v>
      </c>
      <c r="M360" s="39">
        <v>0.67176912872653105</v>
      </c>
      <c r="N360" s="39">
        <v>0.62306054615625095</v>
      </c>
      <c r="O360" s="39">
        <f>VLOOKUP(C360,'HB EASRs'!$A$6:$H$54,8,FALSE)</f>
        <v>6.2295373809259402</v>
      </c>
      <c r="P360" s="39">
        <f>VLOOKUP(C360,'HB EASRs'!$A$6:$H$54,7,FALSE)</f>
        <v>7.0544838469318698</v>
      </c>
      <c r="Q360" s="55">
        <f>VLOOKUP(C360,'HB EASRs'!$A$6:$H$54,6,FALSE)</f>
        <v>4980</v>
      </c>
    </row>
    <row r="361" spans="1:21" x14ac:dyDescent="0.2">
      <c r="A361" s="38" t="str">
        <f t="shared" si="15"/>
        <v>West &amp; North WrexhamEpilepsy</v>
      </c>
      <c r="B361" s="38" t="s">
        <v>45</v>
      </c>
      <c r="C361" s="38" t="str">
        <f t="shared" si="16"/>
        <v>Betsi Cadwaladr University Local Health Board                                                       Epilepsy</v>
      </c>
      <c r="D361" s="38" t="s">
        <v>100</v>
      </c>
      <c r="E361" s="38" t="str">
        <f>VLOOKUP(D361,'Interactive controls'!$I$1:$J$7,2,FALSE)</f>
        <v>Betsi Cadwaladr</v>
      </c>
      <c r="F361" s="38" t="s">
        <v>109</v>
      </c>
      <c r="G361" s="38" t="str">
        <f t="shared" si="17"/>
        <v>Betsi CadwaladrEpilepsy</v>
      </c>
      <c r="H361" s="38">
        <v>281</v>
      </c>
      <c r="I361" s="39">
        <v>6.9276662886445397</v>
      </c>
      <c r="J361" s="39">
        <v>6.1691498931587603</v>
      </c>
      <c r="K361" s="39">
        <v>5.4538669094669396</v>
      </c>
      <c r="L361" s="39">
        <v>6.9506265736702497</v>
      </c>
      <c r="M361" s="39">
        <v>0.78147668051149699</v>
      </c>
      <c r="N361" s="39">
        <v>0.71528298369181997</v>
      </c>
      <c r="O361" s="39">
        <f>VLOOKUP(C361,'HB EASRs'!$A$6:$H$54,8,FALSE)</f>
        <v>6.2295373809259402</v>
      </c>
      <c r="P361" s="39">
        <f>VLOOKUP(C361,'HB EASRs'!$A$6:$H$54,7,FALSE)</f>
        <v>7.0544838469318698</v>
      </c>
      <c r="Q361" s="55">
        <f>VLOOKUP(C361,'HB EASRs'!$A$6:$H$54,6,FALSE)</f>
        <v>4980</v>
      </c>
    </row>
    <row r="362" spans="1:21" x14ac:dyDescent="0.2">
      <c r="A362" s="38" t="str">
        <f t="shared" si="15"/>
        <v>Wrexham TownEpilepsy</v>
      </c>
      <c r="B362" s="38" t="s">
        <v>46</v>
      </c>
      <c r="C362" s="38" t="str">
        <f t="shared" si="16"/>
        <v>Betsi Cadwaladr University Local Health Board                                                       Epilepsy</v>
      </c>
      <c r="D362" s="38" t="s">
        <v>100</v>
      </c>
      <c r="E362" s="38" t="str">
        <f>VLOOKUP(D362,'Interactive controls'!$I$1:$J$7,2,FALSE)</f>
        <v>Betsi Cadwaladr</v>
      </c>
      <c r="F362" s="38" t="s">
        <v>109</v>
      </c>
      <c r="G362" s="38" t="str">
        <f t="shared" si="17"/>
        <v>Betsi CadwaladrEpilepsy</v>
      </c>
      <c r="H362" s="38">
        <v>405</v>
      </c>
      <c r="I362" s="39">
        <v>7.7381634758683902</v>
      </c>
      <c r="J362" s="39">
        <v>7.0544801537411903</v>
      </c>
      <c r="K362" s="39">
        <v>6.3728338430504197</v>
      </c>
      <c r="L362" s="39">
        <v>7.78823815459576</v>
      </c>
      <c r="M362" s="39">
        <v>0.73375800085457199</v>
      </c>
      <c r="N362" s="39">
        <v>0.68164631069077297</v>
      </c>
      <c r="O362" s="39">
        <f>VLOOKUP(C362,'HB EASRs'!$A$6:$H$54,8,FALSE)</f>
        <v>6.2295373809259402</v>
      </c>
      <c r="P362" s="39">
        <f>VLOOKUP(C362,'HB EASRs'!$A$6:$H$54,7,FALSE)</f>
        <v>7.0544838469318698</v>
      </c>
      <c r="Q362" s="55">
        <f>VLOOKUP(C362,'HB EASRs'!$A$6:$H$54,6,FALSE)</f>
        <v>4980</v>
      </c>
    </row>
    <row r="363" spans="1:21" x14ac:dyDescent="0.2">
      <c r="A363" s="38" t="str">
        <f t="shared" si="15"/>
        <v>Cardiff EastEpilepsy</v>
      </c>
      <c r="B363" s="38" t="s">
        <v>47</v>
      </c>
      <c r="C363" s="38" t="str">
        <f t="shared" si="16"/>
        <v>Cardiff and Vale University Local Health Board                                                      Epilepsy</v>
      </c>
      <c r="D363" s="38" t="s">
        <v>101</v>
      </c>
      <c r="E363" s="38" t="str">
        <f>VLOOKUP(D363,'Interactive controls'!$I$1:$J$7,2,FALSE)</f>
        <v>Cardiff &amp; Vale</v>
      </c>
      <c r="F363" s="38" t="s">
        <v>109</v>
      </c>
      <c r="G363" s="38" t="str">
        <f t="shared" si="17"/>
        <v>Cardiff &amp; ValeEpilepsy</v>
      </c>
      <c r="H363" s="38">
        <v>419</v>
      </c>
      <c r="I363" s="39">
        <v>7.3267118976008998</v>
      </c>
      <c r="J363" s="39">
        <v>7.1824600072871503</v>
      </c>
      <c r="K363" s="39">
        <v>6.5045304981452503</v>
      </c>
      <c r="L363" s="39">
        <v>7.9113085195446704</v>
      </c>
      <c r="M363" s="39">
        <v>0.72884851225752001</v>
      </c>
      <c r="N363" s="39">
        <v>0.67792950914190198</v>
      </c>
      <c r="O363" s="39">
        <f>VLOOKUP(C363,'HB EASRs'!$A$6:$H$54,8,FALSE)</f>
        <v>5.83742498325753</v>
      </c>
      <c r="P363" s="39">
        <f>VLOOKUP(C363,'HB EASRs'!$A$6:$H$54,7,FALSE)</f>
        <v>6.1714750004480701</v>
      </c>
      <c r="Q363" s="55">
        <f>VLOOKUP(C363,'HB EASRs'!$A$6:$H$54,6,FALSE)</f>
        <v>3099</v>
      </c>
      <c r="S363" s="38" t="str">
        <f>G363</f>
        <v>Cardiff &amp; ValeEpilepsy</v>
      </c>
      <c r="T363" s="39">
        <f>MIN(I363:I371)</f>
        <v>5.1088426768389397</v>
      </c>
      <c r="U363" s="39">
        <f>MAX(I363:I371)</f>
        <v>7.7537058152793596</v>
      </c>
    </row>
    <row r="364" spans="1:21" x14ac:dyDescent="0.2">
      <c r="A364" s="38" t="str">
        <f t="shared" si="15"/>
        <v>Cardiff NorthEpilepsy</v>
      </c>
      <c r="B364" s="38" t="s">
        <v>48</v>
      </c>
      <c r="C364" s="38" t="str">
        <f t="shared" si="16"/>
        <v>Cardiff and Vale University Local Health Board                                                      Epilepsy</v>
      </c>
      <c r="D364" s="38" t="s">
        <v>101</v>
      </c>
      <c r="E364" s="38" t="str">
        <f>VLOOKUP(D364,'Interactive controls'!$I$1:$J$7,2,FALSE)</f>
        <v>Cardiff &amp; Vale</v>
      </c>
      <c r="F364" s="38" t="s">
        <v>109</v>
      </c>
      <c r="G364" s="38" t="str">
        <f t="shared" si="17"/>
        <v>Cardiff &amp; ValeEpilepsy</v>
      </c>
      <c r="H364" s="38">
        <v>525</v>
      </c>
      <c r="I364" s="39">
        <v>5.1088426768389397</v>
      </c>
      <c r="J364" s="39">
        <v>4.7272732913317803</v>
      </c>
      <c r="K364" s="39">
        <v>4.3242540114701002</v>
      </c>
      <c r="L364" s="39">
        <v>5.1572187728927403</v>
      </c>
      <c r="M364" s="39">
        <v>0.42994548156095802</v>
      </c>
      <c r="N364" s="39">
        <v>0.40301927986167702</v>
      </c>
      <c r="O364" s="39">
        <f>VLOOKUP(C364,'HB EASRs'!$A$6:$H$54,8,FALSE)</f>
        <v>5.83742498325753</v>
      </c>
      <c r="P364" s="39">
        <f>VLOOKUP(C364,'HB EASRs'!$A$6:$H$54,7,FALSE)</f>
        <v>6.1714750004480701</v>
      </c>
      <c r="Q364" s="55">
        <f>VLOOKUP(C364,'HB EASRs'!$A$6:$H$54,6,FALSE)</f>
        <v>3099</v>
      </c>
    </row>
    <row r="365" spans="1:21" x14ac:dyDescent="0.2">
      <c r="A365" s="38" t="str">
        <f t="shared" si="15"/>
        <v>Cardiff South EastEpilepsy</v>
      </c>
      <c r="B365" s="38" t="s">
        <v>49</v>
      </c>
      <c r="C365" s="38" t="str">
        <f t="shared" si="16"/>
        <v>Cardiff and Vale University Local Health Board                                                      Epilepsy</v>
      </c>
      <c r="D365" s="38" t="s">
        <v>101</v>
      </c>
      <c r="E365" s="38" t="str">
        <f>VLOOKUP(D365,'Interactive controls'!$I$1:$J$7,2,FALSE)</f>
        <v>Cardiff &amp; Vale</v>
      </c>
      <c r="F365" s="38" t="s">
        <v>109</v>
      </c>
      <c r="G365" s="38" t="str">
        <f t="shared" si="17"/>
        <v>Cardiff &amp; ValeEpilepsy</v>
      </c>
      <c r="H365" s="38">
        <v>356</v>
      </c>
      <c r="I365" s="39">
        <v>5.6716798368595498</v>
      </c>
      <c r="J365" s="39">
        <v>6.3019743789208302</v>
      </c>
      <c r="K365" s="39">
        <v>5.6259365086359896</v>
      </c>
      <c r="L365" s="39">
        <v>7.0332887740967003</v>
      </c>
      <c r="M365" s="39">
        <v>0.73131439517587105</v>
      </c>
      <c r="N365" s="39">
        <v>0.67603787028483797</v>
      </c>
      <c r="O365" s="39">
        <f>VLOOKUP(C365,'HB EASRs'!$A$6:$H$54,8,FALSE)</f>
        <v>5.83742498325753</v>
      </c>
      <c r="P365" s="39">
        <f>VLOOKUP(C365,'HB EASRs'!$A$6:$H$54,7,FALSE)</f>
        <v>6.1714750004480701</v>
      </c>
      <c r="Q365" s="55">
        <f>VLOOKUP(C365,'HB EASRs'!$A$6:$H$54,6,FALSE)</f>
        <v>3099</v>
      </c>
    </row>
    <row r="366" spans="1:21" x14ac:dyDescent="0.2">
      <c r="A366" s="38" t="str">
        <f t="shared" si="15"/>
        <v>Cardiff South WestEpilepsy</v>
      </c>
      <c r="B366" s="38" t="s">
        <v>50</v>
      </c>
      <c r="C366" s="38" t="str">
        <f t="shared" si="16"/>
        <v>Cardiff and Vale University Local Health Board                                                      Epilepsy</v>
      </c>
      <c r="D366" s="38" t="s">
        <v>101</v>
      </c>
      <c r="E366" s="38" t="str">
        <f>VLOOKUP(D366,'Interactive controls'!$I$1:$J$7,2,FALSE)</f>
        <v>Cardiff &amp; Vale</v>
      </c>
      <c r="F366" s="38" t="s">
        <v>109</v>
      </c>
      <c r="G366" s="38" t="str">
        <f t="shared" si="17"/>
        <v>Cardiff &amp; ValeEpilepsy</v>
      </c>
      <c r="H366" s="38">
        <v>445</v>
      </c>
      <c r="I366" s="39">
        <v>6.7471267853352304</v>
      </c>
      <c r="J366" s="39">
        <v>6.4798705249185797</v>
      </c>
      <c r="K366" s="39">
        <v>5.8833176785903296</v>
      </c>
      <c r="L366" s="39">
        <v>7.1198494054724497</v>
      </c>
      <c r="M366" s="39">
        <v>0.63997888055386498</v>
      </c>
      <c r="N366" s="39">
        <v>0.59655284632824601</v>
      </c>
      <c r="O366" s="39">
        <f>VLOOKUP(C366,'HB EASRs'!$A$6:$H$54,8,FALSE)</f>
        <v>5.83742498325753</v>
      </c>
      <c r="P366" s="39">
        <f>VLOOKUP(C366,'HB EASRs'!$A$6:$H$54,7,FALSE)</f>
        <v>6.1714750004480701</v>
      </c>
      <c r="Q366" s="55">
        <f>VLOOKUP(C366,'HB EASRs'!$A$6:$H$54,6,FALSE)</f>
        <v>3099</v>
      </c>
    </row>
    <row r="367" spans="1:21" x14ac:dyDescent="0.2">
      <c r="A367" s="38" t="str">
        <f t="shared" si="15"/>
        <v>Cardiff WestEpilepsy</v>
      </c>
      <c r="B367" s="38" t="s">
        <v>51</v>
      </c>
      <c r="C367" s="38" t="str">
        <f t="shared" si="16"/>
        <v>Cardiff and Vale University Local Health Board                                                      Epilepsy</v>
      </c>
      <c r="D367" s="38" t="s">
        <v>101</v>
      </c>
      <c r="E367" s="38" t="str">
        <f>VLOOKUP(D367,'Interactive controls'!$I$1:$J$7,2,FALSE)</f>
        <v>Cardiff &amp; Vale</v>
      </c>
      <c r="F367" s="38" t="s">
        <v>109</v>
      </c>
      <c r="G367" s="38" t="str">
        <f t="shared" si="17"/>
        <v>Cardiff &amp; ValeEpilepsy</v>
      </c>
      <c r="H367" s="38">
        <v>309</v>
      </c>
      <c r="I367" s="39">
        <v>5.8215113321652598</v>
      </c>
      <c r="J367" s="39">
        <v>5.3018164254673499</v>
      </c>
      <c r="K367" s="39">
        <v>4.7174420515686801</v>
      </c>
      <c r="L367" s="39">
        <v>5.9376433405888003</v>
      </c>
      <c r="M367" s="39">
        <v>0.63582691512144196</v>
      </c>
      <c r="N367" s="39">
        <v>0.58437437389867897</v>
      </c>
      <c r="O367" s="39">
        <f>VLOOKUP(C367,'HB EASRs'!$A$6:$H$54,8,FALSE)</f>
        <v>5.83742498325753</v>
      </c>
      <c r="P367" s="39">
        <f>VLOOKUP(C367,'HB EASRs'!$A$6:$H$54,7,FALSE)</f>
        <v>6.1714750004480701</v>
      </c>
      <c r="Q367" s="55">
        <f>VLOOKUP(C367,'HB EASRs'!$A$6:$H$54,6,FALSE)</f>
        <v>3099</v>
      </c>
    </row>
    <row r="368" spans="1:21" x14ac:dyDescent="0.2">
      <c r="A368" s="38" t="str">
        <f t="shared" si="15"/>
        <v>Central ValeEpilepsy</v>
      </c>
      <c r="B368" s="38" t="s">
        <v>52</v>
      </c>
      <c r="C368" s="38" t="str">
        <f t="shared" si="16"/>
        <v>Cardiff and Vale University Local Health Board                                                      Epilepsy</v>
      </c>
      <c r="D368" s="38" t="s">
        <v>101</v>
      </c>
      <c r="E368" s="38" t="str">
        <f>VLOOKUP(D368,'Interactive controls'!$I$1:$J$7,2,FALSE)</f>
        <v>Cardiff &amp; Vale</v>
      </c>
      <c r="F368" s="38" t="s">
        <v>109</v>
      </c>
      <c r="G368" s="38" t="str">
        <f t="shared" si="17"/>
        <v>Cardiff &amp; ValeEpilepsy</v>
      </c>
      <c r="H368" s="38">
        <v>476</v>
      </c>
      <c r="I368" s="39">
        <v>7.7537058152793596</v>
      </c>
      <c r="J368" s="39">
        <v>7.3481777009724496</v>
      </c>
      <c r="K368" s="39">
        <v>6.6959204187066499</v>
      </c>
      <c r="L368" s="39">
        <v>8.0462842320733294</v>
      </c>
      <c r="M368" s="39">
        <v>0.69810653110087495</v>
      </c>
      <c r="N368" s="39">
        <v>0.65225728226580004</v>
      </c>
      <c r="O368" s="39">
        <f>VLOOKUP(C368,'HB EASRs'!$A$6:$H$54,8,FALSE)</f>
        <v>5.83742498325753</v>
      </c>
      <c r="P368" s="39">
        <f>VLOOKUP(C368,'HB EASRs'!$A$6:$H$54,7,FALSE)</f>
        <v>6.1714750004480701</v>
      </c>
      <c r="Q368" s="55">
        <f>VLOOKUP(C368,'HB EASRs'!$A$6:$H$54,6,FALSE)</f>
        <v>3099</v>
      </c>
    </row>
    <row r="369" spans="1:21" x14ac:dyDescent="0.2">
      <c r="A369" s="38" t="str">
        <f t="shared" si="15"/>
        <v>City &amp; Cardiff SouthEpilepsy</v>
      </c>
      <c r="B369" s="38" t="s">
        <v>53</v>
      </c>
      <c r="C369" s="38" t="str">
        <f t="shared" si="16"/>
        <v>Cardiff and Vale University Local Health Board                                                      Epilepsy</v>
      </c>
      <c r="D369" s="38" t="s">
        <v>101</v>
      </c>
      <c r="E369" s="38" t="str">
        <f>VLOOKUP(D369,'Interactive controls'!$I$1:$J$7,2,FALSE)</f>
        <v>Cardiff &amp; Vale</v>
      </c>
      <c r="F369" s="38" t="s">
        <v>109</v>
      </c>
      <c r="G369" s="38" t="str">
        <f t="shared" si="17"/>
        <v>Cardiff &amp; ValeEpilepsy</v>
      </c>
      <c r="H369" s="38">
        <v>187</v>
      </c>
      <c r="I369" s="39">
        <v>5.3239949891811902</v>
      </c>
      <c r="J369" s="39">
        <v>5.7602233387219703</v>
      </c>
      <c r="K369" s="39">
        <v>4.9299059757347097</v>
      </c>
      <c r="L369" s="39">
        <v>6.68579311404081</v>
      </c>
      <c r="M369" s="39">
        <v>0.92556977531883899</v>
      </c>
      <c r="N369" s="39">
        <v>0.830317362987261</v>
      </c>
      <c r="O369" s="39">
        <f>VLOOKUP(C369,'HB EASRs'!$A$6:$H$54,8,FALSE)</f>
        <v>5.83742498325753</v>
      </c>
      <c r="P369" s="39">
        <f>VLOOKUP(C369,'HB EASRs'!$A$6:$H$54,7,FALSE)</f>
        <v>6.1714750004480701</v>
      </c>
      <c r="Q369" s="55">
        <f>VLOOKUP(C369,'HB EASRs'!$A$6:$H$54,6,FALSE)</f>
        <v>3099</v>
      </c>
    </row>
    <row r="370" spans="1:21" x14ac:dyDescent="0.2">
      <c r="A370" s="38" t="str">
        <f t="shared" si="15"/>
        <v>Eastern ValeEpilepsy</v>
      </c>
      <c r="B370" s="38" t="s">
        <v>54</v>
      </c>
      <c r="C370" s="38" t="str">
        <f t="shared" si="16"/>
        <v>Cardiff and Vale University Local Health Board                                                      Epilepsy</v>
      </c>
      <c r="D370" s="38" t="s">
        <v>101</v>
      </c>
      <c r="E370" s="38" t="str">
        <f>VLOOKUP(D370,'Interactive controls'!$I$1:$J$7,2,FALSE)</f>
        <v>Cardiff &amp; Vale</v>
      </c>
      <c r="F370" s="38" t="s">
        <v>109</v>
      </c>
      <c r="G370" s="38" t="str">
        <f t="shared" si="17"/>
        <v>Cardiff &amp; ValeEpilepsy</v>
      </c>
      <c r="H370" s="38">
        <v>225</v>
      </c>
      <c r="I370" s="39">
        <v>6.0891450840301999</v>
      </c>
      <c r="J370" s="39">
        <v>5.2480088855371898</v>
      </c>
      <c r="K370" s="39">
        <v>4.5583544744514803</v>
      </c>
      <c r="L370" s="39">
        <v>6.0094031724246904</v>
      </c>
      <c r="M370" s="39">
        <v>0.761394286887498</v>
      </c>
      <c r="N370" s="39">
        <v>0.68965441108571801</v>
      </c>
      <c r="O370" s="39">
        <f>VLOOKUP(C370,'HB EASRs'!$A$6:$H$54,8,FALSE)</f>
        <v>5.83742498325753</v>
      </c>
      <c r="P370" s="39">
        <f>VLOOKUP(C370,'HB EASRs'!$A$6:$H$54,7,FALSE)</f>
        <v>6.1714750004480701</v>
      </c>
      <c r="Q370" s="55">
        <f>VLOOKUP(C370,'HB EASRs'!$A$6:$H$54,6,FALSE)</f>
        <v>3099</v>
      </c>
    </row>
    <row r="371" spans="1:21" x14ac:dyDescent="0.2">
      <c r="A371" s="38" t="str">
        <f t="shared" si="15"/>
        <v>Western ValeEpilepsy</v>
      </c>
      <c r="B371" s="38" t="s">
        <v>55</v>
      </c>
      <c r="C371" s="38" t="str">
        <f t="shared" si="16"/>
        <v>Cardiff and Vale University Local Health Board                                                      Epilepsy</v>
      </c>
      <c r="D371" s="38" t="s">
        <v>101</v>
      </c>
      <c r="E371" s="38" t="str">
        <f>VLOOKUP(D371,'Interactive controls'!$I$1:$J$7,2,FALSE)</f>
        <v>Cardiff &amp; Vale</v>
      </c>
      <c r="F371" s="38" t="s">
        <v>109</v>
      </c>
      <c r="G371" s="38" t="str">
        <f t="shared" si="17"/>
        <v>Cardiff &amp; ValeEpilepsy</v>
      </c>
      <c r="H371" s="38">
        <v>157</v>
      </c>
      <c r="I371" s="39">
        <v>5.8294965097281999</v>
      </c>
      <c r="J371" s="39">
        <v>4.9479109066687901</v>
      </c>
      <c r="K371" s="39">
        <v>4.1624944466662104</v>
      </c>
      <c r="L371" s="39">
        <v>5.83220942266672</v>
      </c>
      <c r="M371" s="39">
        <v>0.88429851599792597</v>
      </c>
      <c r="N371" s="39">
        <v>0.78541646000258503</v>
      </c>
      <c r="O371" s="39">
        <f>VLOOKUP(C371,'HB EASRs'!$A$6:$H$54,8,FALSE)</f>
        <v>5.83742498325753</v>
      </c>
      <c r="P371" s="39">
        <f>VLOOKUP(C371,'HB EASRs'!$A$6:$H$54,7,FALSE)</f>
        <v>6.1714750004480701</v>
      </c>
      <c r="Q371" s="55">
        <f>VLOOKUP(C371,'HB EASRs'!$A$6:$H$54,6,FALSE)</f>
        <v>3099</v>
      </c>
    </row>
    <row r="372" spans="1:21" x14ac:dyDescent="0.2">
      <c r="A372" s="38" t="str">
        <f t="shared" si="15"/>
        <v>North CynonEpilepsy</v>
      </c>
      <c r="B372" s="38" t="s">
        <v>56</v>
      </c>
      <c r="C372" s="38" t="str">
        <f t="shared" si="16"/>
        <v>Cwm Taf Local Health Board                                                                          Epilepsy</v>
      </c>
      <c r="D372" s="38" t="s">
        <v>102</v>
      </c>
      <c r="E372" s="38" t="str">
        <f>VLOOKUP(D372,'Interactive controls'!$I$1:$J$7,2,FALSE)</f>
        <v>Cwm Taf</v>
      </c>
      <c r="F372" s="38" t="s">
        <v>109</v>
      </c>
      <c r="G372" s="38" t="str">
        <f t="shared" si="17"/>
        <v>Cwm TafEpilepsy</v>
      </c>
      <c r="H372" s="38">
        <v>348</v>
      </c>
      <c r="I372" s="39">
        <v>8.7281482781971906</v>
      </c>
      <c r="J372" s="39">
        <v>8.1004541199914808</v>
      </c>
      <c r="K372" s="39">
        <v>7.2518488254179703</v>
      </c>
      <c r="L372" s="39">
        <v>9.0192742530098595</v>
      </c>
      <c r="M372" s="39">
        <v>0.91882013301838095</v>
      </c>
      <c r="N372" s="39">
        <v>0.84860529457350697</v>
      </c>
      <c r="O372" s="39">
        <f>VLOOKUP(C372,'HB EASRs'!$A$6:$H$54,8,FALSE)</f>
        <v>7.8351240511874103</v>
      </c>
      <c r="P372" s="39">
        <f>VLOOKUP(C372,'HB EASRs'!$A$6:$H$54,7,FALSE)</f>
        <v>8.4783300577143308</v>
      </c>
      <c r="Q372" s="55">
        <f>VLOOKUP(C372,'HB EASRs'!$A$6:$H$54,6,FALSE)</f>
        <v>2584</v>
      </c>
      <c r="S372" s="38" t="str">
        <f>G372</f>
        <v>Cwm TafEpilepsy</v>
      </c>
      <c r="T372" s="39">
        <f>MIN(I372:I379)</f>
        <v>6.7878488689856997</v>
      </c>
      <c r="U372" s="39">
        <f>MAX(I372:I379)</f>
        <v>10.512483574244399</v>
      </c>
    </row>
    <row r="373" spans="1:21" x14ac:dyDescent="0.2">
      <c r="A373" s="38" t="str">
        <f t="shared" si="15"/>
        <v>North Merthyr TydfilEpilepsy</v>
      </c>
      <c r="B373" s="38" t="s">
        <v>57</v>
      </c>
      <c r="C373" s="38" t="str">
        <f t="shared" si="16"/>
        <v>Cwm Taf Local Health Board                                                                          Epilepsy</v>
      </c>
      <c r="D373" s="38" t="s">
        <v>102</v>
      </c>
      <c r="E373" s="38" t="str">
        <f>VLOOKUP(D373,'Interactive controls'!$I$1:$J$7,2,FALSE)</f>
        <v>Cwm Taf</v>
      </c>
      <c r="F373" s="38" t="s">
        <v>109</v>
      </c>
      <c r="G373" s="38" t="str">
        <f t="shared" si="17"/>
        <v>Cwm TafEpilepsy</v>
      </c>
      <c r="H373" s="38">
        <v>294</v>
      </c>
      <c r="I373" s="39">
        <v>9.2502281093666401</v>
      </c>
      <c r="J373" s="39">
        <v>8.6622624599833298</v>
      </c>
      <c r="K373" s="39">
        <v>7.6866082073592104</v>
      </c>
      <c r="L373" s="39">
        <v>9.7260892877919591</v>
      </c>
      <c r="M373" s="39">
        <v>1.06382682780863</v>
      </c>
      <c r="N373" s="39">
        <v>0.97565425262411598</v>
      </c>
      <c r="O373" s="39">
        <f>VLOOKUP(C373,'HB EASRs'!$A$6:$H$54,8,FALSE)</f>
        <v>7.8351240511874103</v>
      </c>
      <c r="P373" s="39">
        <f>VLOOKUP(C373,'HB EASRs'!$A$6:$H$54,7,FALSE)</f>
        <v>8.4783300577143308</v>
      </c>
      <c r="Q373" s="55">
        <f>VLOOKUP(C373,'HB EASRs'!$A$6:$H$54,6,FALSE)</f>
        <v>2584</v>
      </c>
    </row>
    <row r="374" spans="1:21" x14ac:dyDescent="0.2">
      <c r="A374" s="38" t="str">
        <f t="shared" si="15"/>
        <v>North RhonddaEpilepsy</v>
      </c>
      <c r="B374" s="38" t="s">
        <v>58</v>
      </c>
      <c r="C374" s="38" t="str">
        <f t="shared" si="16"/>
        <v>Cwm Taf Local Health Board                                                                          Epilepsy</v>
      </c>
      <c r="D374" s="38" t="s">
        <v>102</v>
      </c>
      <c r="E374" s="38" t="str">
        <f>VLOOKUP(D374,'Interactive controls'!$I$1:$J$7,2,FALSE)</f>
        <v>Cwm Taf</v>
      </c>
      <c r="F374" s="38" t="s">
        <v>109</v>
      </c>
      <c r="G374" s="38" t="str">
        <f t="shared" si="17"/>
        <v>Cwm TafEpilepsy</v>
      </c>
      <c r="H374" s="38">
        <v>326</v>
      </c>
      <c r="I374" s="39">
        <v>8.8973799126637605</v>
      </c>
      <c r="J374" s="39">
        <v>8.2062912174398495</v>
      </c>
      <c r="K374" s="39">
        <v>7.3160471013686603</v>
      </c>
      <c r="L374" s="39">
        <v>9.1727526755687894</v>
      </c>
      <c r="M374" s="39">
        <v>0.96646145812893502</v>
      </c>
      <c r="N374" s="39">
        <v>0.89024411607119402</v>
      </c>
      <c r="O374" s="39">
        <f>VLOOKUP(C374,'HB EASRs'!$A$6:$H$54,8,FALSE)</f>
        <v>7.8351240511874103</v>
      </c>
      <c r="P374" s="39">
        <f>VLOOKUP(C374,'HB EASRs'!$A$6:$H$54,7,FALSE)</f>
        <v>8.4783300577143308</v>
      </c>
      <c r="Q374" s="55">
        <f>VLOOKUP(C374,'HB EASRs'!$A$6:$H$54,6,FALSE)</f>
        <v>2584</v>
      </c>
    </row>
    <row r="375" spans="1:21" x14ac:dyDescent="0.2">
      <c r="A375" s="38" t="str">
        <f>B375&amp;F375</f>
        <v>North Taf ElyEpilepsy</v>
      </c>
      <c r="B375" s="38" t="s">
        <v>59</v>
      </c>
      <c r="C375" s="38" t="str">
        <f t="shared" si="16"/>
        <v>Cwm Taf Local Health Board                                                                          Epilepsy</v>
      </c>
      <c r="D375" s="38" t="s">
        <v>102</v>
      </c>
      <c r="E375" s="38" t="str">
        <f>VLOOKUP(D375,'Interactive controls'!$I$1:$J$7,2,FALSE)</f>
        <v>Cwm Taf</v>
      </c>
      <c r="F375" s="38" t="s">
        <v>109</v>
      </c>
      <c r="G375" s="38" t="str">
        <f t="shared" si="17"/>
        <v>Cwm TafEpilepsy</v>
      </c>
      <c r="H375" s="38">
        <v>384</v>
      </c>
      <c r="I375" s="39">
        <v>8.1199382546361907</v>
      </c>
      <c r="J375" s="39">
        <v>7.5376327762093096</v>
      </c>
      <c r="K375" s="39">
        <v>6.7931210842436602</v>
      </c>
      <c r="L375" s="39">
        <v>8.3406627983507509</v>
      </c>
      <c r="M375" s="39">
        <v>0.80303002214144104</v>
      </c>
      <c r="N375" s="39">
        <v>0.74451169196565203</v>
      </c>
      <c r="O375" s="39">
        <f>VLOOKUP(C375,'HB EASRs'!$A$6:$H$54,8,FALSE)</f>
        <v>7.8351240511874103</v>
      </c>
      <c r="P375" s="39">
        <f>VLOOKUP(C375,'HB EASRs'!$A$6:$H$54,7,FALSE)</f>
        <v>8.4783300577143308</v>
      </c>
      <c r="Q375" s="55">
        <f>VLOOKUP(C375,'HB EASRs'!$A$6:$H$54,6,FALSE)</f>
        <v>2584</v>
      </c>
    </row>
    <row r="376" spans="1:21" x14ac:dyDescent="0.2">
      <c r="A376" s="38" t="str">
        <f t="shared" si="15"/>
        <v>South CynonEpilepsy</v>
      </c>
      <c r="B376" s="38" t="s">
        <v>60</v>
      </c>
      <c r="C376" s="38" t="str">
        <f t="shared" si="16"/>
        <v>Cwm Taf Local Health Board                                                                          Epilepsy</v>
      </c>
      <c r="D376" s="38" t="s">
        <v>102</v>
      </c>
      <c r="E376" s="38" t="str">
        <f>VLOOKUP(D376,'Interactive controls'!$I$1:$J$7,2,FALSE)</f>
        <v>Cwm Taf</v>
      </c>
      <c r="F376" s="38" t="s">
        <v>109</v>
      </c>
      <c r="G376" s="38" t="str">
        <f t="shared" si="17"/>
        <v>Cwm TafEpilepsy</v>
      </c>
      <c r="H376" s="38">
        <v>182</v>
      </c>
      <c r="I376" s="39">
        <v>8.7135538851917502</v>
      </c>
      <c r="J376" s="39">
        <v>8.1948946425287605</v>
      </c>
      <c r="K376" s="39">
        <v>7.0306093237343896</v>
      </c>
      <c r="L376" s="39">
        <v>9.4946791786054892</v>
      </c>
      <c r="M376" s="39">
        <v>1.2997845360767299</v>
      </c>
      <c r="N376" s="39">
        <v>1.16428531879437</v>
      </c>
      <c r="O376" s="39">
        <f>VLOOKUP(C376,'HB EASRs'!$A$6:$H$54,8,FALSE)</f>
        <v>7.8351240511874103</v>
      </c>
      <c r="P376" s="39">
        <f>VLOOKUP(C376,'HB EASRs'!$A$6:$H$54,7,FALSE)</f>
        <v>8.4783300577143308</v>
      </c>
      <c r="Q376" s="55">
        <f>VLOOKUP(C376,'HB EASRs'!$A$6:$H$54,6,FALSE)</f>
        <v>2584</v>
      </c>
    </row>
    <row r="377" spans="1:21" x14ac:dyDescent="0.2">
      <c r="A377" s="38" t="str">
        <f t="shared" si="15"/>
        <v>South Merthyr TydfilEpilepsy</v>
      </c>
      <c r="B377" s="38" t="s">
        <v>61</v>
      </c>
      <c r="C377" s="38" t="str">
        <f t="shared" si="16"/>
        <v>Cwm Taf Local Health Board                                                                          Epilepsy</v>
      </c>
      <c r="D377" s="38" t="s">
        <v>102</v>
      </c>
      <c r="E377" s="38" t="str">
        <f>VLOOKUP(D377,'Interactive controls'!$I$1:$J$7,2,FALSE)</f>
        <v>Cwm Taf</v>
      </c>
      <c r="F377" s="38" t="s">
        <v>109</v>
      </c>
      <c r="G377" s="38" t="str">
        <f t="shared" si="17"/>
        <v>Cwm TafEpilepsy</v>
      </c>
      <c r="H377" s="38">
        <v>201</v>
      </c>
      <c r="I377" s="39">
        <v>7.32293791897406</v>
      </c>
      <c r="J377" s="39">
        <v>6.6826792210124504</v>
      </c>
      <c r="K377" s="39">
        <v>5.7754905892961297</v>
      </c>
      <c r="L377" s="39">
        <v>7.6900328462390997</v>
      </c>
      <c r="M377" s="39">
        <v>1.00735362522665</v>
      </c>
      <c r="N377" s="39">
        <v>0.90718863171632802</v>
      </c>
      <c r="O377" s="39">
        <f>VLOOKUP(C377,'HB EASRs'!$A$6:$H$54,8,FALSE)</f>
        <v>7.8351240511874103</v>
      </c>
      <c r="P377" s="39">
        <f>VLOOKUP(C377,'HB EASRs'!$A$6:$H$54,7,FALSE)</f>
        <v>8.4783300577143308</v>
      </c>
      <c r="Q377" s="55">
        <f>VLOOKUP(C377,'HB EASRs'!$A$6:$H$54,6,FALSE)</f>
        <v>2584</v>
      </c>
    </row>
    <row r="378" spans="1:21" x14ac:dyDescent="0.2">
      <c r="A378" s="38" t="str">
        <f t="shared" si="15"/>
        <v>South RhonddaEpilepsy</v>
      </c>
      <c r="B378" s="38" t="s">
        <v>62</v>
      </c>
      <c r="C378" s="38" t="str">
        <f t="shared" si="16"/>
        <v>Cwm Taf Local Health Board                                                                          Epilepsy</v>
      </c>
      <c r="D378" s="38" t="s">
        <v>102</v>
      </c>
      <c r="E378" s="38" t="str">
        <f>VLOOKUP(D378,'Interactive controls'!$I$1:$J$7,2,FALSE)</f>
        <v>Cwm Taf</v>
      </c>
      <c r="F378" s="38" t="s">
        <v>109</v>
      </c>
      <c r="G378" s="38" t="str">
        <f t="shared" si="17"/>
        <v>Cwm TafEpilepsy</v>
      </c>
      <c r="H378" s="38">
        <v>464</v>
      </c>
      <c r="I378" s="39">
        <v>10.512483574244399</v>
      </c>
      <c r="J378" s="39">
        <v>9.7209442591426498</v>
      </c>
      <c r="K378" s="39">
        <v>8.8412349038313103</v>
      </c>
      <c r="L378" s="39">
        <v>10.663316264826101</v>
      </c>
      <c r="M378" s="39">
        <v>0.94237200568342605</v>
      </c>
      <c r="N378" s="39">
        <v>0.87970935531134697</v>
      </c>
      <c r="O378" s="39">
        <f>VLOOKUP(C378,'HB EASRs'!$A$6:$H$54,8,FALSE)</f>
        <v>7.8351240511874103</v>
      </c>
      <c r="P378" s="39">
        <f>VLOOKUP(C378,'HB EASRs'!$A$6:$H$54,7,FALSE)</f>
        <v>8.4783300577143308</v>
      </c>
      <c r="Q378" s="55">
        <f>VLOOKUP(C378,'HB EASRs'!$A$6:$H$54,6,FALSE)</f>
        <v>2584</v>
      </c>
    </row>
    <row r="379" spans="1:21" x14ac:dyDescent="0.2">
      <c r="A379" s="38" t="str">
        <f t="shared" si="15"/>
        <v>South Taf ElyEpilepsy</v>
      </c>
      <c r="B379" s="38" t="s">
        <v>63</v>
      </c>
      <c r="C379" s="38" t="str">
        <f t="shared" si="16"/>
        <v>Cwm Taf Local Health Board                                                                          Epilepsy</v>
      </c>
      <c r="D379" s="38" t="s">
        <v>102</v>
      </c>
      <c r="E379" s="38" t="str">
        <f>VLOOKUP(D379,'Interactive controls'!$I$1:$J$7,2,FALSE)</f>
        <v>Cwm Taf</v>
      </c>
      <c r="F379" s="38" t="s">
        <v>109</v>
      </c>
      <c r="G379" s="38" t="str">
        <f t="shared" si="17"/>
        <v>Cwm TafEpilepsy</v>
      </c>
      <c r="H379" s="38">
        <v>385</v>
      </c>
      <c r="I379" s="39">
        <v>6.7878488689856997</v>
      </c>
      <c r="J379" s="39">
        <v>6.2906204802929704</v>
      </c>
      <c r="K379" s="39">
        <v>5.6686012941024897</v>
      </c>
      <c r="L379" s="39">
        <v>6.9614639145848702</v>
      </c>
      <c r="M379" s="39">
        <v>0.67084343429189397</v>
      </c>
      <c r="N379" s="39">
        <v>0.62201918619048202</v>
      </c>
      <c r="O379" s="39">
        <f>VLOOKUP(C379,'HB EASRs'!$A$6:$H$54,8,FALSE)</f>
        <v>7.8351240511874103</v>
      </c>
      <c r="P379" s="39">
        <f>VLOOKUP(C379,'HB EASRs'!$A$6:$H$54,7,FALSE)</f>
        <v>8.4783300577143308</v>
      </c>
      <c r="Q379" s="55">
        <f>VLOOKUP(C379,'HB EASRs'!$A$6:$H$54,6,FALSE)</f>
        <v>2584</v>
      </c>
    </row>
    <row r="380" spans="1:21" x14ac:dyDescent="0.2">
      <c r="A380" s="38" t="str">
        <f t="shared" si="15"/>
        <v>Amman/GwendraethEpilepsy</v>
      </c>
      <c r="B380" s="38" t="s">
        <v>64</v>
      </c>
      <c r="C380" s="38" t="str">
        <f t="shared" si="16"/>
        <v>Hywel Dda Local Health Board                                                                        Epilepsy</v>
      </c>
      <c r="D380" s="38" t="s">
        <v>103</v>
      </c>
      <c r="E380" s="38" t="str">
        <f>VLOOKUP(D380,'Interactive controls'!$I$1:$J$7,2,FALSE)</f>
        <v>Hywel Dda</v>
      </c>
      <c r="F380" s="38" t="s">
        <v>109</v>
      </c>
      <c r="G380" s="38" t="str">
        <f t="shared" si="17"/>
        <v>Hywel DdaEpilepsy</v>
      </c>
      <c r="H380" s="38">
        <v>497</v>
      </c>
      <c r="I380" s="39">
        <v>8.5954929869770496</v>
      </c>
      <c r="J380" s="39">
        <v>7.9525517491180402</v>
      </c>
      <c r="K380" s="39">
        <v>7.2373725241081601</v>
      </c>
      <c r="L380" s="39">
        <v>8.7168898027864898</v>
      </c>
      <c r="M380" s="39">
        <v>0.76433805366845198</v>
      </c>
      <c r="N380" s="39">
        <v>0.71517922500987496</v>
      </c>
      <c r="O380" s="39">
        <f>VLOOKUP(C380,'HB EASRs'!$A$6:$H$54,8,FALSE)</f>
        <v>6.7097591574028801</v>
      </c>
      <c r="P380" s="39">
        <f>VLOOKUP(C380,'HB EASRs'!$A$6:$H$54,7,FALSE)</f>
        <v>7.4580883316465503</v>
      </c>
      <c r="Q380" s="55">
        <f>VLOOKUP(C380,'HB EASRs'!$A$6:$H$54,6,FALSE)</f>
        <v>2675</v>
      </c>
      <c r="S380" s="38" t="str">
        <f>G380</f>
        <v>Hywel DdaEpilepsy</v>
      </c>
      <c r="T380" s="39">
        <f>MIN(I380:I386)</f>
        <v>6.6122326303661803</v>
      </c>
      <c r="U380" s="39">
        <f>MAX(I380:I386)</f>
        <v>8.5954929869770496</v>
      </c>
    </row>
    <row r="381" spans="1:21" x14ac:dyDescent="0.2">
      <c r="A381" s="38" t="str">
        <f t="shared" si="15"/>
        <v>LlanelliEpilepsy</v>
      </c>
      <c r="B381" s="38" t="s">
        <v>65</v>
      </c>
      <c r="C381" s="38" t="str">
        <f t="shared" si="16"/>
        <v>Hywel Dda Local Health Board                                                                        Epilepsy</v>
      </c>
      <c r="D381" s="38" t="s">
        <v>103</v>
      </c>
      <c r="E381" s="38" t="str">
        <f>VLOOKUP(D381,'Interactive controls'!$I$1:$J$7,2,FALSE)</f>
        <v>Hywel Dda</v>
      </c>
      <c r="F381" s="38" t="s">
        <v>109</v>
      </c>
      <c r="G381" s="38" t="str">
        <f t="shared" si="17"/>
        <v>Hywel DdaEpilepsy</v>
      </c>
      <c r="H381" s="38">
        <v>453</v>
      </c>
      <c r="I381" s="39">
        <v>7.4069229385699602</v>
      </c>
      <c r="J381" s="39">
        <v>6.6410443818514899</v>
      </c>
      <c r="K381" s="39">
        <v>6.0209527387880399</v>
      </c>
      <c r="L381" s="39">
        <v>7.3058596305862702</v>
      </c>
      <c r="M381" s="39">
        <v>0.66481524873478504</v>
      </c>
      <c r="N381" s="39">
        <v>0.620091643063444</v>
      </c>
      <c r="O381" s="39">
        <f>VLOOKUP(C381,'HB EASRs'!$A$6:$H$54,8,FALSE)</f>
        <v>6.7097591574028801</v>
      </c>
      <c r="P381" s="39">
        <f>VLOOKUP(C381,'HB EASRs'!$A$6:$H$54,7,FALSE)</f>
        <v>7.4580883316465503</v>
      </c>
      <c r="Q381" s="55">
        <f>VLOOKUP(C381,'HB EASRs'!$A$6:$H$54,6,FALSE)</f>
        <v>2675</v>
      </c>
    </row>
    <row r="382" spans="1:21" x14ac:dyDescent="0.2">
      <c r="A382" s="38" t="str">
        <f t="shared" si="15"/>
        <v>North CeredigionEpilepsy</v>
      </c>
      <c r="B382" s="38" t="s">
        <v>66</v>
      </c>
      <c r="C382" s="38" t="str">
        <f t="shared" si="16"/>
        <v>Hywel Dda Local Health Board                                                                        Epilepsy</v>
      </c>
      <c r="D382" s="38" t="s">
        <v>103</v>
      </c>
      <c r="E382" s="38" t="str">
        <f>VLOOKUP(D382,'Interactive controls'!$I$1:$J$7,2,FALSE)</f>
        <v>Hywel Dda</v>
      </c>
      <c r="F382" s="38" t="s">
        <v>109</v>
      </c>
      <c r="G382" s="38" t="str">
        <f t="shared" si="17"/>
        <v>Hywel DdaEpilepsy</v>
      </c>
      <c r="H382" s="38">
        <v>264</v>
      </c>
      <c r="I382" s="39">
        <v>6.6122326303661803</v>
      </c>
      <c r="J382" s="39">
        <v>6.2424297671839897</v>
      </c>
      <c r="K382" s="39">
        <v>5.47911775151975</v>
      </c>
      <c r="L382" s="39">
        <v>7.0787334981178596</v>
      </c>
      <c r="M382" s="39">
        <v>0.83630373093386901</v>
      </c>
      <c r="N382" s="39">
        <v>0.76331201566424101</v>
      </c>
      <c r="O382" s="39">
        <f>VLOOKUP(C382,'HB EASRs'!$A$6:$H$54,8,FALSE)</f>
        <v>6.7097591574028801</v>
      </c>
      <c r="P382" s="39">
        <f>VLOOKUP(C382,'HB EASRs'!$A$6:$H$54,7,FALSE)</f>
        <v>7.4580883316465503</v>
      </c>
      <c r="Q382" s="55">
        <f>VLOOKUP(C382,'HB EASRs'!$A$6:$H$54,6,FALSE)</f>
        <v>2675</v>
      </c>
    </row>
    <row r="383" spans="1:21" x14ac:dyDescent="0.2">
      <c r="A383" s="38" t="str">
        <f t="shared" si="15"/>
        <v>North PembrokeshireEpilepsy</v>
      </c>
      <c r="B383" s="38" t="s">
        <v>67</v>
      </c>
      <c r="C383" s="38" t="str">
        <f t="shared" si="16"/>
        <v>Hywel Dda Local Health Board                                                                        Epilepsy</v>
      </c>
      <c r="D383" s="38" t="s">
        <v>103</v>
      </c>
      <c r="E383" s="38" t="str">
        <f>VLOOKUP(D383,'Interactive controls'!$I$1:$J$7,2,FALSE)</f>
        <v>Hywel Dda</v>
      </c>
      <c r="F383" s="38" t="s">
        <v>109</v>
      </c>
      <c r="G383" s="38" t="str">
        <f t="shared" si="17"/>
        <v>Hywel DdaEpilepsy</v>
      </c>
      <c r="H383" s="38">
        <v>358</v>
      </c>
      <c r="I383" s="39">
        <v>7.35097841933431</v>
      </c>
      <c r="J383" s="39">
        <v>6.6115733080640702</v>
      </c>
      <c r="K383" s="39">
        <v>5.9092657976022904</v>
      </c>
      <c r="L383" s="39">
        <v>7.3711376267180198</v>
      </c>
      <c r="M383" s="39">
        <v>0.75956431865395402</v>
      </c>
      <c r="N383" s="39">
        <v>0.70230751046177298</v>
      </c>
      <c r="O383" s="39">
        <f>VLOOKUP(C383,'HB EASRs'!$A$6:$H$54,8,FALSE)</f>
        <v>6.7097591574028801</v>
      </c>
      <c r="P383" s="39">
        <f>VLOOKUP(C383,'HB EASRs'!$A$6:$H$54,7,FALSE)</f>
        <v>7.4580883316465503</v>
      </c>
      <c r="Q383" s="55">
        <f>VLOOKUP(C383,'HB EASRs'!$A$6:$H$54,6,FALSE)</f>
        <v>2675</v>
      </c>
    </row>
    <row r="384" spans="1:21" x14ac:dyDescent="0.2">
      <c r="A384" s="38" t="str">
        <f t="shared" si="15"/>
        <v>South CeredigionEpilepsy</v>
      </c>
      <c r="B384" s="38" t="s">
        <v>68</v>
      </c>
      <c r="C384" s="38" t="str">
        <f t="shared" si="16"/>
        <v>Hywel Dda Local Health Board                                                                        Epilepsy</v>
      </c>
      <c r="D384" s="38" t="s">
        <v>103</v>
      </c>
      <c r="E384" s="38" t="str">
        <f>VLOOKUP(D384,'Interactive controls'!$I$1:$J$7,2,FALSE)</f>
        <v>Hywel Dda</v>
      </c>
      <c r="F384" s="38" t="s">
        <v>109</v>
      </c>
      <c r="G384" s="38" t="str">
        <f t="shared" si="17"/>
        <v>Hywel DdaEpilepsy</v>
      </c>
      <c r="H384" s="38">
        <v>333</v>
      </c>
      <c r="I384" s="39">
        <v>6.9147389841770801</v>
      </c>
      <c r="J384" s="39">
        <v>6.1561475792254203</v>
      </c>
      <c r="K384" s="39">
        <v>5.4679401481220404</v>
      </c>
      <c r="L384" s="39">
        <v>6.9026243335764503</v>
      </c>
      <c r="M384" s="39">
        <v>0.746476754351033</v>
      </c>
      <c r="N384" s="39">
        <v>0.68820743110337501</v>
      </c>
      <c r="O384" s="39">
        <f>VLOOKUP(C384,'HB EASRs'!$A$6:$H$54,8,FALSE)</f>
        <v>6.7097591574028801</v>
      </c>
      <c r="P384" s="39">
        <f>VLOOKUP(C384,'HB EASRs'!$A$6:$H$54,7,FALSE)</f>
        <v>7.4580883316465503</v>
      </c>
      <c r="Q384" s="55">
        <f>VLOOKUP(C384,'HB EASRs'!$A$6:$H$54,6,FALSE)</f>
        <v>2675</v>
      </c>
    </row>
    <row r="385" spans="1:21" x14ac:dyDescent="0.2">
      <c r="A385" s="38" t="str">
        <f t="shared" si="15"/>
        <v>South PembrokeshireEpilepsy</v>
      </c>
      <c r="B385" s="38" t="s">
        <v>69</v>
      </c>
      <c r="C385" s="38" t="str">
        <f t="shared" si="16"/>
        <v>Hywel Dda Local Health Board                                                                        Epilepsy</v>
      </c>
      <c r="D385" s="38" t="s">
        <v>103</v>
      </c>
      <c r="E385" s="38" t="str">
        <f>VLOOKUP(D385,'Interactive controls'!$I$1:$J$7,2,FALSE)</f>
        <v>Hywel Dda</v>
      </c>
      <c r="F385" s="38" t="s">
        <v>109</v>
      </c>
      <c r="G385" s="38" t="str">
        <f t="shared" si="17"/>
        <v>Hywel DdaEpilepsy</v>
      </c>
      <c r="H385" s="38">
        <v>336</v>
      </c>
      <c r="I385" s="39">
        <v>7.3808843881115003</v>
      </c>
      <c r="J385" s="39">
        <v>6.6482652784054297</v>
      </c>
      <c r="K385" s="39">
        <v>5.9109426865388004</v>
      </c>
      <c r="L385" s="39">
        <v>7.4477237341794904</v>
      </c>
      <c r="M385" s="39">
        <v>0.79945845577405705</v>
      </c>
      <c r="N385" s="39">
        <v>0.73732259186662696</v>
      </c>
      <c r="O385" s="39">
        <f>VLOOKUP(C385,'HB EASRs'!$A$6:$H$54,8,FALSE)</f>
        <v>6.7097591574028801</v>
      </c>
      <c r="P385" s="39">
        <f>VLOOKUP(C385,'HB EASRs'!$A$6:$H$54,7,FALSE)</f>
        <v>7.4580883316465503</v>
      </c>
      <c r="Q385" s="55">
        <f>VLOOKUP(C385,'HB EASRs'!$A$6:$H$54,6,FALSE)</f>
        <v>2675</v>
      </c>
    </row>
    <row r="386" spans="1:21" x14ac:dyDescent="0.2">
      <c r="A386" s="38" t="str">
        <f t="shared" si="15"/>
        <v>Taf / Teifi / TywiEpilepsy</v>
      </c>
      <c r="B386" s="38" t="s">
        <v>70</v>
      </c>
      <c r="C386" s="38" t="str">
        <f t="shared" si="16"/>
        <v>Hywel Dda Local Health Board                                                                        Epilepsy</v>
      </c>
      <c r="D386" s="38" t="s">
        <v>103</v>
      </c>
      <c r="E386" s="38" t="str">
        <f>VLOOKUP(D386,'Interactive controls'!$I$1:$J$7,2,FALSE)</f>
        <v>Hywel Dda</v>
      </c>
      <c r="F386" s="38" t="s">
        <v>109</v>
      </c>
      <c r="G386" s="38" t="str">
        <f t="shared" si="17"/>
        <v>Hywel DdaEpilepsy</v>
      </c>
      <c r="H386" s="38">
        <v>434</v>
      </c>
      <c r="I386" s="39">
        <v>7.5632155864977397</v>
      </c>
      <c r="J386" s="39">
        <v>6.78105164567042</v>
      </c>
      <c r="K386" s="39">
        <v>6.1226609257611102</v>
      </c>
      <c r="L386" s="39">
        <v>7.4879974624948797</v>
      </c>
      <c r="M386" s="39">
        <v>0.706945816824461</v>
      </c>
      <c r="N386" s="39">
        <v>0.65839071990930598</v>
      </c>
      <c r="O386" s="39">
        <f>VLOOKUP(C386,'HB EASRs'!$A$6:$H$54,8,FALSE)</f>
        <v>6.7097591574028801</v>
      </c>
      <c r="P386" s="39">
        <f>VLOOKUP(C386,'HB EASRs'!$A$6:$H$54,7,FALSE)</f>
        <v>7.4580883316465503</v>
      </c>
      <c r="Q386" s="55">
        <f>VLOOKUP(C386,'HB EASRs'!$A$6:$H$54,6,FALSE)</f>
        <v>2675</v>
      </c>
    </row>
    <row r="387" spans="1:21" x14ac:dyDescent="0.2">
      <c r="A387" s="38" t="str">
        <f t="shared" si="15"/>
        <v>Mid PowysEpilepsy</v>
      </c>
      <c r="B387" s="38" t="s">
        <v>71</v>
      </c>
      <c r="C387" s="38" t="str">
        <f t="shared" si="16"/>
        <v>Powys Teaching Local Health Board                                                                   Epilepsy</v>
      </c>
      <c r="D387" s="38" t="s">
        <v>104</v>
      </c>
      <c r="E387" s="38" t="str">
        <f>VLOOKUP(D387,'Interactive controls'!$I$1:$J$7,2,FALSE)</f>
        <v>Powys</v>
      </c>
      <c r="F387" s="38" t="s">
        <v>109</v>
      </c>
      <c r="G387" s="38" t="str">
        <f t="shared" si="17"/>
        <v>PowysEpilepsy</v>
      </c>
      <c r="H387" s="38">
        <v>210</v>
      </c>
      <c r="I387" s="39">
        <v>7.4042733234609699</v>
      </c>
      <c r="J387" s="39">
        <v>6.0988362422187699</v>
      </c>
      <c r="K387" s="39">
        <v>5.2196665721736704</v>
      </c>
      <c r="L387" s="39">
        <v>7.0728538383124704</v>
      </c>
      <c r="M387" s="39">
        <v>0.97401759609370098</v>
      </c>
      <c r="N387" s="39">
        <v>0.87916967004509206</v>
      </c>
      <c r="O387" s="39">
        <f>VLOOKUP(C387,'HB EASRs'!$A$6:$H$54,8,FALSE)</f>
        <v>5.6096832555940503</v>
      </c>
      <c r="P387" s="39">
        <f>VLOOKUP(C387,'HB EASRs'!$A$6:$H$54,7,FALSE)</f>
        <v>6.67007157939672</v>
      </c>
      <c r="Q387" s="55">
        <f>VLOOKUP(C387,'HB EASRs'!$A$6:$H$54,6,FALSE)</f>
        <v>875</v>
      </c>
      <c r="S387" s="38" t="str">
        <f>G387</f>
        <v>PowysEpilepsy</v>
      </c>
      <c r="T387" s="39">
        <f>MIN(I387:I389)</f>
        <v>6.0073324793497997</v>
      </c>
      <c r="U387" s="39">
        <f>MAX(I387:I389)</f>
        <v>7.4042733234609699</v>
      </c>
    </row>
    <row r="388" spans="1:21" x14ac:dyDescent="0.2">
      <c r="A388" s="38" t="str">
        <f t="shared" si="15"/>
        <v>North PowysEpilepsy</v>
      </c>
      <c r="B388" s="38" t="s">
        <v>72</v>
      </c>
      <c r="C388" s="38" t="str">
        <f t="shared" si="16"/>
        <v>Powys Teaching Local Health Board                                                                   Epilepsy</v>
      </c>
      <c r="D388" s="38" t="s">
        <v>104</v>
      </c>
      <c r="E388" s="38" t="str">
        <f>VLOOKUP(D388,'Interactive controls'!$I$1:$J$7,2,FALSE)</f>
        <v>Powys</v>
      </c>
      <c r="F388" s="38" t="s">
        <v>109</v>
      </c>
      <c r="G388" s="38" t="str">
        <f t="shared" si="17"/>
        <v>PowysEpilepsy</v>
      </c>
      <c r="H388" s="38">
        <v>393</v>
      </c>
      <c r="I388" s="39">
        <v>6.8296751994160898</v>
      </c>
      <c r="J388" s="39">
        <v>5.8334621135541003</v>
      </c>
      <c r="K388" s="39">
        <v>5.2382827402848502</v>
      </c>
      <c r="L388" s="39">
        <v>6.4748610790196501</v>
      </c>
      <c r="M388" s="39">
        <v>0.64139896546554798</v>
      </c>
      <c r="N388" s="39">
        <v>0.59517937326925097</v>
      </c>
      <c r="O388" s="39">
        <f>VLOOKUP(C388,'HB EASRs'!$A$6:$H$54,8,FALSE)</f>
        <v>5.6096832555940503</v>
      </c>
      <c r="P388" s="39">
        <f>VLOOKUP(C388,'HB EASRs'!$A$6:$H$54,7,FALSE)</f>
        <v>6.67007157939672</v>
      </c>
      <c r="Q388" s="55">
        <f>VLOOKUP(C388,'HB EASRs'!$A$6:$H$54,6,FALSE)</f>
        <v>875</v>
      </c>
    </row>
    <row r="389" spans="1:21" x14ac:dyDescent="0.2">
      <c r="A389" s="38" t="str">
        <f t="shared" si="15"/>
        <v>South PowysEpilepsy</v>
      </c>
      <c r="B389" s="38" t="s">
        <v>73</v>
      </c>
      <c r="C389" s="38" t="str">
        <f t="shared" si="16"/>
        <v>Powys Teaching Local Health Board                                                                   Epilepsy</v>
      </c>
      <c r="D389" s="38" t="s">
        <v>104</v>
      </c>
      <c r="E389" s="38" t="str">
        <f>VLOOKUP(D389,'Interactive controls'!$I$1:$J$7,2,FALSE)</f>
        <v>Powys</v>
      </c>
      <c r="F389" s="38" t="s">
        <v>109</v>
      </c>
      <c r="G389" s="38" t="str">
        <f t="shared" si="17"/>
        <v>PowysEpilepsy</v>
      </c>
      <c r="H389" s="38">
        <v>272</v>
      </c>
      <c r="I389" s="39">
        <v>6.0073324793497997</v>
      </c>
      <c r="J389" s="39">
        <v>5.0210269392699498</v>
      </c>
      <c r="K389" s="39">
        <v>4.3998781741950497</v>
      </c>
      <c r="L389" s="39">
        <v>5.7006487753899204</v>
      </c>
      <c r="M389" s="39">
        <v>0.67962183611996696</v>
      </c>
      <c r="N389" s="39">
        <v>0.62114876507490302</v>
      </c>
      <c r="O389" s="39">
        <f>VLOOKUP(C389,'HB EASRs'!$A$6:$H$54,8,FALSE)</f>
        <v>5.6096832555940503</v>
      </c>
      <c r="P389" s="39">
        <f>VLOOKUP(C389,'HB EASRs'!$A$6:$H$54,7,FALSE)</f>
        <v>6.67007157939672</v>
      </c>
      <c r="Q389" s="55">
        <f>VLOOKUP(C389,'HB EASRs'!$A$6:$H$54,6,FALSE)</f>
        <v>875</v>
      </c>
    </row>
    <row r="390" spans="1:21" x14ac:dyDescent="0.2">
      <c r="A390" s="38" t="str">
        <f t="shared" si="15"/>
        <v>AfanHF</v>
      </c>
      <c r="B390" s="38" t="s">
        <v>10</v>
      </c>
      <c r="C390" s="38" t="str">
        <f t="shared" si="16"/>
        <v>Abertawe Bro Morgannwg University Local Health Board                                                HF</v>
      </c>
      <c r="D390" s="38" t="s">
        <v>97</v>
      </c>
      <c r="E390" s="38" t="str">
        <f>VLOOKUP(D390,'Interactive controls'!$I$1:$J$7,2,FALSE)</f>
        <v>Abertawe Bro Morgannwg</v>
      </c>
      <c r="F390" s="38" t="s">
        <v>110</v>
      </c>
      <c r="G390" s="38" t="str">
        <f t="shared" si="17"/>
        <v>Abertawe Bro MorgannwgHF</v>
      </c>
      <c r="H390" s="38">
        <v>480</v>
      </c>
      <c r="I390" s="39">
        <v>9.4423133667748598</v>
      </c>
      <c r="J390" s="39">
        <v>5.6666550112740701</v>
      </c>
      <c r="K390" s="39">
        <v>5.1424743002947997</v>
      </c>
      <c r="L390" s="39">
        <v>6.2275223983384604</v>
      </c>
      <c r="M390" s="39">
        <v>0.56086738706438599</v>
      </c>
      <c r="N390" s="39">
        <v>0.52418071097927599</v>
      </c>
      <c r="O390" s="39">
        <f>VLOOKUP(C390,'HB EASRs'!$A$6:$H$54,8,FALSE)</f>
        <v>6.0216554935114104</v>
      </c>
      <c r="P390" s="39">
        <f>VLOOKUP(C390,'HB EASRs'!$A$6:$H$54,7,FALSE)</f>
        <v>9.8839957680215509</v>
      </c>
      <c r="Q390" s="55">
        <f>VLOOKUP(C390,'HB EASRs'!$A$6:$H$54,6,FALSE)</f>
        <v>5269</v>
      </c>
      <c r="S390" s="38" t="str">
        <f>G390</f>
        <v>Abertawe Bro MorgannwgHF</v>
      </c>
      <c r="T390" s="39">
        <f>MIN(I390:I400)</f>
        <v>7.1134103952792804</v>
      </c>
      <c r="U390" s="39">
        <f>MAX(I390:I400)</f>
        <v>16.5463826791058</v>
      </c>
    </row>
    <row r="391" spans="1:21" x14ac:dyDescent="0.2">
      <c r="A391" s="38" t="str">
        <f t="shared" ref="A391:A453" si="18">B391&amp;F391</f>
        <v>BayHealthHF</v>
      </c>
      <c r="B391" s="38" t="s">
        <v>11</v>
      </c>
      <c r="C391" s="38" t="str">
        <f t="shared" ref="C391:C453" si="19">D391&amp;F391</f>
        <v>Abertawe Bro Morgannwg University Local Health Board                                                HF</v>
      </c>
      <c r="D391" s="38" t="s">
        <v>97</v>
      </c>
      <c r="E391" s="38" t="str">
        <f>VLOOKUP(D391,'Interactive controls'!$I$1:$J$7,2,FALSE)</f>
        <v>Abertawe Bro Morgannwg</v>
      </c>
      <c r="F391" s="38" t="s">
        <v>110</v>
      </c>
      <c r="G391" s="38" t="str">
        <f t="shared" ref="G391:G453" si="20">E391&amp;F391</f>
        <v>Abertawe Bro MorgannwgHF</v>
      </c>
      <c r="H391" s="38">
        <v>528</v>
      </c>
      <c r="I391" s="39">
        <v>7.1134103952792804</v>
      </c>
      <c r="J391" s="39">
        <v>3.50498941994003</v>
      </c>
      <c r="K391" s="39">
        <v>3.1865332252939398</v>
      </c>
      <c r="L391" s="39">
        <v>3.8446593443517898</v>
      </c>
      <c r="M391" s="39">
        <v>0.33966992441176103</v>
      </c>
      <c r="N391" s="39">
        <v>0.31845619464608599</v>
      </c>
      <c r="O391" s="39">
        <f>VLOOKUP(C391,'HB EASRs'!$A$6:$H$54,8,FALSE)</f>
        <v>6.0216554935114104</v>
      </c>
      <c r="P391" s="39">
        <f>VLOOKUP(C391,'HB EASRs'!$A$6:$H$54,7,FALSE)</f>
        <v>9.8839957680215509</v>
      </c>
      <c r="Q391" s="55">
        <f>VLOOKUP(C391,'HB EASRs'!$A$6:$H$54,6,FALSE)</f>
        <v>5269</v>
      </c>
    </row>
    <row r="392" spans="1:21" x14ac:dyDescent="0.2">
      <c r="A392" s="38" t="str">
        <f t="shared" si="18"/>
        <v>Bridgend East NetworkHF</v>
      </c>
      <c r="B392" s="38" t="s">
        <v>12</v>
      </c>
      <c r="C392" s="38" t="str">
        <f t="shared" si="19"/>
        <v>Abertawe Bro Morgannwg University Local Health Board                                                HF</v>
      </c>
      <c r="D392" s="38" t="s">
        <v>97</v>
      </c>
      <c r="E392" s="38" t="str">
        <f>VLOOKUP(D392,'Interactive controls'!$I$1:$J$7,2,FALSE)</f>
        <v>Abertawe Bro Morgannwg</v>
      </c>
      <c r="F392" s="38" t="s">
        <v>110</v>
      </c>
      <c r="G392" s="38" t="str">
        <f t="shared" si="20"/>
        <v>Abertawe Bro MorgannwgHF</v>
      </c>
      <c r="H392" s="38">
        <v>605</v>
      </c>
      <c r="I392" s="39">
        <v>8.8527948492830006</v>
      </c>
      <c r="J392" s="39">
        <v>5.9460012037464596</v>
      </c>
      <c r="K392" s="39">
        <v>5.4671156241817904</v>
      </c>
      <c r="L392" s="39">
        <v>6.4546177661043496</v>
      </c>
      <c r="M392" s="39">
        <v>0.50861656235788799</v>
      </c>
      <c r="N392" s="39">
        <v>0.47888557956466599</v>
      </c>
      <c r="O392" s="39">
        <f>VLOOKUP(C392,'HB EASRs'!$A$6:$H$54,8,FALSE)</f>
        <v>6.0216554935114104</v>
      </c>
      <c r="P392" s="39">
        <f>VLOOKUP(C392,'HB EASRs'!$A$6:$H$54,7,FALSE)</f>
        <v>9.8839957680215509</v>
      </c>
      <c r="Q392" s="55">
        <f>VLOOKUP(C392,'HB EASRs'!$A$6:$H$54,6,FALSE)</f>
        <v>5269</v>
      </c>
    </row>
    <row r="393" spans="1:21" x14ac:dyDescent="0.2">
      <c r="A393" s="38" t="str">
        <f t="shared" si="18"/>
        <v>Bridgend North NetworkHF</v>
      </c>
      <c r="B393" s="38" t="s">
        <v>13</v>
      </c>
      <c r="C393" s="38" t="str">
        <f t="shared" si="19"/>
        <v>Abertawe Bro Morgannwg University Local Health Board                                                HF</v>
      </c>
      <c r="D393" s="38" t="s">
        <v>97</v>
      </c>
      <c r="E393" s="38" t="str">
        <f>VLOOKUP(D393,'Interactive controls'!$I$1:$J$7,2,FALSE)</f>
        <v>Abertawe Bro Morgannwg</v>
      </c>
      <c r="F393" s="38" t="s">
        <v>110</v>
      </c>
      <c r="G393" s="38" t="str">
        <f t="shared" si="20"/>
        <v>Abertawe Bro MorgannwgHF</v>
      </c>
      <c r="H393" s="38">
        <v>612</v>
      </c>
      <c r="I393" s="39">
        <v>11.9045303351553</v>
      </c>
      <c r="J393" s="39">
        <v>7.9248930465501903</v>
      </c>
      <c r="K393" s="39">
        <v>7.2923702016866798</v>
      </c>
      <c r="L393" s="39">
        <v>8.5964524858295697</v>
      </c>
      <c r="M393" s="39">
        <v>0.671559439279378</v>
      </c>
      <c r="N393" s="39">
        <v>0.63252284486351096</v>
      </c>
      <c r="O393" s="39">
        <f>VLOOKUP(C393,'HB EASRs'!$A$6:$H$54,8,FALSE)</f>
        <v>6.0216554935114104</v>
      </c>
      <c r="P393" s="39">
        <f>VLOOKUP(C393,'HB EASRs'!$A$6:$H$54,7,FALSE)</f>
        <v>9.8839957680215509</v>
      </c>
      <c r="Q393" s="55">
        <f>VLOOKUP(C393,'HB EASRs'!$A$6:$H$54,6,FALSE)</f>
        <v>5269</v>
      </c>
    </row>
    <row r="394" spans="1:21" x14ac:dyDescent="0.2">
      <c r="A394" s="38" t="str">
        <f t="shared" si="18"/>
        <v>Bridgend West NetworkHF</v>
      </c>
      <c r="B394" s="38" t="s">
        <v>14</v>
      </c>
      <c r="C394" s="38" t="str">
        <f t="shared" si="19"/>
        <v>Abertawe Bro Morgannwg University Local Health Board                                                HF</v>
      </c>
      <c r="D394" s="38" t="s">
        <v>97</v>
      </c>
      <c r="E394" s="38" t="str">
        <f>VLOOKUP(D394,'Interactive controls'!$I$1:$J$7,2,FALSE)</f>
        <v>Abertawe Bro Morgannwg</v>
      </c>
      <c r="F394" s="38" t="s">
        <v>110</v>
      </c>
      <c r="G394" s="38" t="str">
        <f t="shared" si="20"/>
        <v>Abertawe Bro MorgannwgHF</v>
      </c>
      <c r="H394" s="38">
        <v>564</v>
      </c>
      <c r="I394" s="39">
        <v>16.5463826791058</v>
      </c>
      <c r="J394" s="39">
        <v>8.5965232512079304</v>
      </c>
      <c r="K394" s="39">
        <v>7.8374977014517198</v>
      </c>
      <c r="L394" s="39">
        <v>9.4044133294721899</v>
      </c>
      <c r="M394" s="39">
        <v>0.80789007826426495</v>
      </c>
      <c r="N394" s="39">
        <v>0.75902554975620196</v>
      </c>
      <c r="O394" s="39">
        <f>VLOOKUP(C394,'HB EASRs'!$A$6:$H$54,8,FALSE)</f>
        <v>6.0216554935114104</v>
      </c>
      <c r="P394" s="39">
        <f>VLOOKUP(C394,'HB EASRs'!$A$6:$H$54,7,FALSE)</f>
        <v>9.8839957680215509</v>
      </c>
      <c r="Q394" s="55">
        <f>VLOOKUP(C394,'HB EASRs'!$A$6:$H$54,6,FALSE)</f>
        <v>5269</v>
      </c>
    </row>
    <row r="395" spans="1:21" x14ac:dyDescent="0.2">
      <c r="A395" s="38" t="str">
        <f t="shared" si="18"/>
        <v>CityHealthHF</v>
      </c>
      <c r="B395" s="38" t="s">
        <v>15</v>
      </c>
      <c r="C395" s="38" t="str">
        <f t="shared" si="19"/>
        <v>Abertawe Bro Morgannwg University Local Health Board                                                HF</v>
      </c>
      <c r="D395" s="38" t="s">
        <v>97</v>
      </c>
      <c r="E395" s="38" t="str">
        <f>VLOOKUP(D395,'Interactive controls'!$I$1:$J$7,2,FALSE)</f>
        <v>Abertawe Bro Morgannwg</v>
      </c>
      <c r="F395" s="38" t="s">
        <v>110</v>
      </c>
      <c r="G395" s="38" t="str">
        <f t="shared" si="20"/>
        <v>Abertawe Bro MorgannwgHF</v>
      </c>
      <c r="H395" s="38">
        <v>376</v>
      </c>
      <c r="I395" s="39">
        <v>7.7882265213969104</v>
      </c>
      <c r="J395" s="39">
        <v>5.5417319314824702</v>
      </c>
      <c r="K395" s="39">
        <v>4.97217944973168</v>
      </c>
      <c r="L395" s="39">
        <v>6.15654500218512</v>
      </c>
      <c r="M395" s="39">
        <v>0.61481307070265201</v>
      </c>
      <c r="N395" s="39">
        <v>0.56955248175079098</v>
      </c>
      <c r="O395" s="39">
        <f>VLOOKUP(C395,'HB EASRs'!$A$6:$H$54,8,FALSE)</f>
        <v>6.0216554935114104</v>
      </c>
      <c r="P395" s="39">
        <f>VLOOKUP(C395,'HB EASRs'!$A$6:$H$54,7,FALSE)</f>
        <v>9.8839957680215509</v>
      </c>
      <c r="Q395" s="55">
        <f>VLOOKUP(C395,'HB EASRs'!$A$6:$H$54,6,FALSE)</f>
        <v>5269</v>
      </c>
    </row>
    <row r="396" spans="1:21" x14ac:dyDescent="0.2">
      <c r="A396" s="38" t="str">
        <f t="shared" si="18"/>
        <v>CwmtaweHF</v>
      </c>
      <c r="B396" s="38" t="s">
        <v>16</v>
      </c>
      <c r="C396" s="38" t="str">
        <f t="shared" si="19"/>
        <v>Abertawe Bro Morgannwg University Local Health Board                                                HF</v>
      </c>
      <c r="D396" s="38" t="s">
        <v>97</v>
      </c>
      <c r="E396" s="38" t="str">
        <f>VLOOKUP(D396,'Interactive controls'!$I$1:$J$7,2,FALSE)</f>
        <v>Abertawe Bro Morgannwg</v>
      </c>
      <c r="F396" s="38" t="s">
        <v>110</v>
      </c>
      <c r="G396" s="38" t="str">
        <f t="shared" si="20"/>
        <v>Abertawe Bro MorgannwgHF</v>
      </c>
      <c r="H396" s="38">
        <v>405</v>
      </c>
      <c r="I396" s="39">
        <v>9.4159769366688408</v>
      </c>
      <c r="J396" s="39">
        <v>6.1608638841111798</v>
      </c>
      <c r="K396" s="39">
        <v>5.5520606586721497</v>
      </c>
      <c r="L396" s="39">
        <v>6.8162099640441296</v>
      </c>
      <c r="M396" s="39">
        <v>0.65534607993295202</v>
      </c>
      <c r="N396" s="39">
        <v>0.60880322543902798</v>
      </c>
      <c r="O396" s="39">
        <f>VLOOKUP(C396,'HB EASRs'!$A$6:$H$54,8,FALSE)</f>
        <v>6.0216554935114104</v>
      </c>
      <c r="P396" s="39">
        <f>VLOOKUP(C396,'HB EASRs'!$A$6:$H$54,7,FALSE)</f>
        <v>9.8839957680215509</v>
      </c>
      <c r="Q396" s="55">
        <f>VLOOKUP(C396,'HB EASRs'!$A$6:$H$54,6,FALSE)</f>
        <v>5269</v>
      </c>
    </row>
    <row r="397" spans="1:21" x14ac:dyDescent="0.2">
      <c r="A397" s="38" t="str">
        <f t="shared" si="18"/>
        <v>LlwchwrHF</v>
      </c>
      <c r="B397" s="38" t="s">
        <v>17</v>
      </c>
      <c r="C397" s="38" t="str">
        <f t="shared" si="19"/>
        <v>Abertawe Bro Morgannwg University Local Health Board                                                HF</v>
      </c>
      <c r="D397" s="38" t="s">
        <v>97</v>
      </c>
      <c r="E397" s="38" t="str">
        <f>VLOOKUP(D397,'Interactive controls'!$I$1:$J$7,2,FALSE)</f>
        <v>Abertawe Bro Morgannwg</v>
      </c>
      <c r="F397" s="38" t="s">
        <v>110</v>
      </c>
      <c r="G397" s="38" t="str">
        <f t="shared" si="20"/>
        <v>Abertawe Bro MorgannwgHF</v>
      </c>
      <c r="H397" s="38">
        <v>358</v>
      </c>
      <c r="I397" s="39">
        <v>9.5507416497705702</v>
      </c>
      <c r="J397" s="39">
        <v>5.7047090460172996</v>
      </c>
      <c r="K397" s="39">
        <v>5.1038934557142897</v>
      </c>
      <c r="L397" s="39">
        <v>6.3545071439831302</v>
      </c>
      <c r="M397" s="39">
        <v>0.64979809796583199</v>
      </c>
      <c r="N397" s="39">
        <v>0.60081559030300802</v>
      </c>
      <c r="O397" s="39">
        <f>VLOOKUP(C397,'HB EASRs'!$A$6:$H$54,8,FALSE)</f>
        <v>6.0216554935114104</v>
      </c>
      <c r="P397" s="39">
        <f>VLOOKUP(C397,'HB EASRs'!$A$6:$H$54,7,FALSE)</f>
        <v>9.8839957680215509</v>
      </c>
      <c r="Q397" s="55">
        <f>VLOOKUP(C397,'HB EASRs'!$A$6:$H$54,6,FALSE)</f>
        <v>5269</v>
      </c>
    </row>
    <row r="398" spans="1:21" x14ac:dyDescent="0.2">
      <c r="A398" s="38" t="str">
        <f t="shared" si="18"/>
        <v>NeathHF</v>
      </c>
      <c r="B398" s="38" t="s">
        <v>18</v>
      </c>
      <c r="C398" s="38" t="str">
        <f t="shared" si="19"/>
        <v>Abertawe Bro Morgannwg University Local Health Board                                                HF</v>
      </c>
      <c r="D398" s="38" t="s">
        <v>97</v>
      </c>
      <c r="E398" s="38" t="str">
        <f>VLOOKUP(D398,'Interactive controls'!$I$1:$J$7,2,FALSE)</f>
        <v>Abertawe Bro Morgannwg</v>
      </c>
      <c r="F398" s="38" t="s">
        <v>110</v>
      </c>
      <c r="G398" s="38" t="str">
        <f t="shared" si="20"/>
        <v>Abertawe Bro MorgannwgHF</v>
      </c>
      <c r="H398" s="38">
        <v>561</v>
      </c>
      <c r="I398" s="39">
        <v>9.8856367513083896</v>
      </c>
      <c r="J398" s="39">
        <v>5.6269946388025902</v>
      </c>
      <c r="K398" s="39">
        <v>5.1449279743952196</v>
      </c>
      <c r="L398" s="39">
        <v>6.1401815438258698</v>
      </c>
      <c r="M398" s="39">
        <v>0.51318690502327802</v>
      </c>
      <c r="N398" s="39">
        <v>0.482066664407371</v>
      </c>
      <c r="O398" s="39">
        <f>VLOOKUP(C398,'HB EASRs'!$A$6:$H$54,8,FALSE)</f>
        <v>6.0216554935114104</v>
      </c>
      <c r="P398" s="39">
        <f>VLOOKUP(C398,'HB EASRs'!$A$6:$H$54,7,FALSE)</f>
        <v>9.8839957680215509</v>
      </c>
      <c r="Q398" s="55">
        <f>VLOOKUP(C398,'HB EASRs'!$A$6:$H$54,6,FALSE)</f>
        <v>5269</v>
      </c>
    </row>
    <row r="399" spans="1:21" x14ac:dyDescent="0.2">
      <c r="A399" s="38" t="str">
        <f t="shared" si="18"/>
        <v>PenderiHF</v>
      </c>
      <c r="B399" s="38" t="s">
        <v>19</v>
      </c>
      <c r="C399" s="38" t="str">
        <f t="shared" si="19"/>
        <v>Abertawe Bro Morgannwg University Local Health Board                                                HF</v>
      </c>
      <c r="D399" s="38" t="s">
        <v>97</v>
      </c>
      <c r="E399" s="38" t="str">
        <f>VLOOKUP(D399,'Interactive controls'!$I$1:$J$7,2,FALSE)</f>
        <v>Abertawe Bro Morgannwg</v>
      </c>
      <c r="F399" s="38" t="s">
        <v>110</v>
      </c>
      <c r="G399" s="38" t="str">
        <f t="shared" si="20"/>
        <v>Abertawe Bro MorgannwgHF</v>
      </c>
      <c r="H399" s="38">
        <v>382</v>
      </c>
      <c r="I399" s="39">
        <v>10.114114750192</v>
      </c>
      <c r="J399" s="39">
        <v>6.7485492696319804</v>
      </c>
      <c r="K399" s="39">
        <v>6.0589619512699899</v>
      </c>
      <c r="L399" s="39">
        <v>7.4924855951683202</v>
      </c>
      <c r="M399" s="39">
        <v>0.74393632553633804</v>
      </c>
      <c r="N399" s="39">
        <v>0.68958731836199205</v>
      </c>
      <c r="O399" s="39">
        <f>VLOOKUP(C399,'HB EASRs'!$A$6:$H$54,8,FALSE)</f>
        <v>6.0216554935114104</v>
      </c>
      <c r="P399" s="39">
        <f>VLOOKUP(C399,'HB EASRs'!$A$6:$H$54,7,FALSE)</f>
        <v>9.8839957680215509</v>
      </c>
      <c r="Q399" s="55">
        <f>VLOOKUP(C399,'HB EASRs'!$A$6:$H$54,6,FALSE)</f>
        <v>5269</v>
      </c>
    </row>
    <row r="400" spans="1:21" x14ac:dyDescent="0.2">
      <c r="A400" s="38" t="str">
        <f t="shared" si="18"/>
        <v>Upper ValleysHF</v>
      </c>
      <c r="B400" s="38" t="s">
        <v>20</v>
      </c>
      <c r="C400" s="38" t="str">
        <f t="shared" si="19"/>
        <v>Abertawe Bro Morgannwg University Local Health Board                                                HF</v>
      </c>
      <c r="D400" s="38" t="s">
        <v>97</v>
      </c>
      <c r="E400" s="38" t="str">
        <f>VLOOKUP(D400,'Interactive controls'!$I$1:$J$7,2,FALSE)</f>
        <v>Abertawe Bro Morgannwg</v>
      </c>
      <c r="F400" s="38" t="s">
        <v>110</v>
      </c>
      <c r="G400" s="38" t="str">
        <f t="shared" si="20"/>
        <v>Abertawe Bro MorgannwgHF</v>
      </c>
      <c r="H400" s="38">
        <v>398</v>
      </c>
      <c r="I400" s="39">
        <v>12.881926462972601</v>
      </c>
      <c r="J400" s="39">
        <v>7.5229293662827903</v>
      </c>
      <c r="K400" s="39">
        <v>6.7582081350549297</v>
      </c>
      <c r="L400" s="39">
        <v>8.3466464857503002</v>
      </c>
      <c r="M400" s="39">
        <v>0.82371711946751203</v>
      </c>
      <c r="N400" s="39">
        <v>0.76472123122785896</v>
      </c>
      <c r="O400" s="39">
        <f>VLOOKUP(C400,'HB EASRs'!$A$6:$H$54,8,FALSE)</f>
        <v>6.0216554935114104</v>
      </c>
      <c r="P400" s="39">
        <f>VLOOKUP(C400,'HB EASRs'!$A$6:$H$54,7,FALSE)</f>
        <v>9.8839957680215509</v>
      </c>
      <c r="Q400" s="55">
        <f>VLOOKUP(C400,'HB EASRs'!$A$6:$H$54,6,FALSE)</f>
        <v>5269</v>
      </c>
    </row>
    <row r="401" spans="1:21" x14ac:dyDescent="0.2">
      <c r="A401" s="38" t="str">
        <f t="shared" si="18"/>
        <v>Blaenau Gwent EastHF</v>
      </c>
      <c r="B401" s="38" t="s">
        <v>21</v>
      </c>
      <c r="C401" s="38" t="str">
        <f t="shared" si="19"/>
        <v>Aneurin Bevan Local Health Board                                                                    HF</v>
      </c>
      <c r="D401" s="38" t="s">
        <v>99</v>
      </c>
      <c r="E401" s="38" t="str">
        <f>VLOOKUP(D401,'Interactive controls'!$I$1:$J$7,2,FALSE)</f>
        <v>Aneurin Bevan</v>
      </c>
      <c r="F401" s="38" t="s">
        <v>110</v>
      </c>
      <c r="G401" s="38" t="str">
        <f t="shared" si="20"/>
        <v>Aneurin BevanHF</v>
      </c>
      <c r="H401" s="38">
        <v>517</v>
      </c>
      <c r="I401" s="39">
        <v>13.366771808263101</v>
      </c>
      <c r="J401" s="39">
        <v>8.3569027573527492</v>
      </c>
      <c r="K401" s="39">
        <v>7.6234341225129096</v>
      </c>
      <c r="L401" s="39">
        <v>9.1397667475777595</v>
      </c>
      <c r="M401" s="39">
        <v>0.78286399022501596</v>
      </c>
      <c r="N401" s="39">
        <v>0.73346863483984304</v>
      </c>
      <c r="O401" s="39">
        <f>VLOOKUP(C401,'HB EASRs'!$A$6:$H$54,8,FALSE)</f>
        <v>5.9265668477250104</v>
      </c>
      <c r="P401" s="39">
        <f>VLOOKUP(C401,'HB EASRs'!$A$6:$H$54,7,FALSE)</f>
        <v>9.4716923955136298</v>
      </c>
      <c r="Q401" s="55">
        <f>VLOOKUP(C401,'HB EASRs'!$A$6:$H$54,6,FALSE)</f>
        <v>5376</v>
      </c>
      <c r="S401" s="38" t="str">
        <f>G401</f>
        <v>Aneurin BevanHF</v>
      </c>
      <c r="T401" s="39">
        <f>MIN(I401:I412)</f>
        <v>6.8191355434326502</v>
      </c>
      <c r="U401" s="39">
        <f>MAX(I401:I412)</f>
        <v>13.366771808263101</v>
      </c>
    </row>
    <row r="402" spans="1:21" x14ac:dyDescent="0.2">
      <c r="A402" s="38" t="str">
        <f t="shared" si="18"/>
        <v>Blaenau Gwent WestHF</v>
      </c>
      <c r="B402" s="38" t="s">
        <v>22</v>
      </c>
      <c r="C402" s="38" t="str">
        <f t="shared" si="19"/>
        <v>Aneurin Bevan Local Health Board                                                                    HF</v>
      </c>
      <c r="D402" s="38" t="s">
        <v>99</v>
      </c>
      <c r="E402" s="38" t="str">
        <f>VLOOKUP(D402,'Interactive controls'!$I$1:$J$7,2,FALSE)</f>
        <v>Aneurin Bevan</v>
      </c>
      <c r="F402" s="38" t="s">
        <v>110</v>
      </c>
      <c r="G402" s="38" t="str">
        <f t="shared" si="20"/>
        <v>Aneurin BevanHF</v>
      </c>
      <c r="H402" s="38">
        <v>425</v>
      </c>
      <c r="I402" s="39">
        <v>12.144939132422699</v>
      </c>
      <c r="J402" s="39">
        <v>7.8173196074997104</v>
      </c>
      <c r="K402" s="39">
        <v>7.0670032369049904</v>
      </c>
      <c r="L402" s="39">
        <v>8.6235766684546693</v>
      </c>
      <c r="M402" s="39">
        <v>0.80625706095495397</v>
      </c>
      <c r="N402" s="39">
        <v>0.750316370594726</v>
      </c>
      <c r="O402" s="39">
        <f>VLOOKUP(C402,'HB EASRs'!$A$6:$H$54,8,FALSE)</f>
        <v>5.9265668477250104</v>
      </c>
      <c r="P402" s="39">
        <f>VLOOKUP(C402,'HB EASRs'!$A$6:$H$54,7,FALSE)</f>
        <v>9.4716923955136298</v>
      </c>
      <c r="Q402" s="55">
        <f>VLOOKUP(C402,'HB EASRs'!$A$6:$H$54,6,FALSE)</f>
        <v>5376</v>
      </c>
    </row>
    <row r="403" spans="1:21" x14ac:dyDescent="0.2">
      <c r="A403" s="38" t="str">
        <f t="shared" si="18"/>
        <v>Caerphilly EastHF</v>
      </c>
      <c r="B403" s="38" t="s">
        <v>23</v>
      </c>
      <c r="C403" s="38" t="str">
        <f t="shared" si="19"/>
        <v>Aneurin Bevan Local Health Board                                                                    HF</v>
      </c>
      <c r="D403" s="38" t="s">
        <v>99</v>
      </c>
      <c r="E403" s="38" t="str">
        <f>VLOOKUP(D403,'Interactive controls'!$I$1:$J$7,2,FALSE)</f>
        <v>Aneurin Bevan</v>
      </c>
      <c r="F403" s="38" t="s">
        <v>110</v>
      </c>
      <c r="G403" s="38" t="str">
        <f t="shared" si="20"/>
        <v>Aneurin BevanHF</v>
      </c>
      <c r="H403" s="38">
        <v>289</v>
      </c>
      <c r="I403" s="39">
        <v>7.3852601451497497</v>
      </c>
      <c r="J403" s="39">
        <v>4.8879212086631902</v>
      </c>
      <c r="K403" s="39">
        <v>4.3208070086546799</v>
      </c>
      <c r="L403" s="39">
        <v>5.5067500910878699</v>
      </c>
      <c r="M403" s="39">
        <v>0.61882888242468004</v>
      </c>
      <c r="N403" s="39">
        <v>0.56711420000850998</v>
      </c>
      <c r="O403" s="39">
        <f>VLOOKUP(C403,'HB EASRs'!$A$6:$H$54,8,FALSE)</f>
        <v>5.9265668477250104</v>
      </c>
      <c r="P403" s="39">
        <f>VLOOKUP(C403,'HB EASRs'!$A$6:$H$54,7,FALSE)</f>
        <v>9.4716923955136298</v>
      </c>
      <c r="Q403" s="55">
        <f>VLOOKUP(C403,'HB EASRs'!$A$6:$H$54,6,FALSE)</f>
        <v>5376</v>
      </c>
    </row>
    <row r="404" spans="1:21" x14ac:dyDescent="0.2">
      <c r="A404" s="38" t="str">
        <f t="shared" si="18"/>
        <v>Caerphilly NorthHF</v>
      </c>
      <c r="B404" s="38" t="s">
        <v>24</v>
      </c>
      <c r="C404" s="38" t="str">
        <f t="shared" si="19"/>
        <v>Aneurin Bevan Local Health Board                                                                    HF</v>
      </c>
      <c r="D404" s="38" t="s">
        <v>99</v>
      </c>
      <c r="E404" s="38" t="str">
        <f>VLOOKUP(D404,'Interactive controls'!$I$1:$J$7,2,FALSE)</f>
        <v>Aneurin Bevan</v>
      </c>
      <c r="F404" s="38" t="s">
        <v>110</v>
      </c>
      <c r="G404" s="38" t="str">
        <f t="shared" si="20"/>
        <v>Aneurin BevanHF</v>
      </c>
      <c r="H404" s="38">
        <v>628</v>
      </c>
      <c r="I404" s="39">
        <v>9.4872647067710094</v>
      </c>
      <c r="J404" s="39">
        <v>6.3914666070224104</v>
      </c>
      <c r="K404" s="39">
        <v>5.8890228070048503</v>
      </c>
      <c r="L404" s="39">
        <v>6.92450839713824</v>
      </c>
      <c r="M404" s="39">
        <v>0.53304179011582797</v>
      </c>
      <c r="N404" s="39">
        <v>0.50244380001755296</v>
      </c>
      <c r="O404" s="39">
        <f>VLOOKUP(C404,'HB EASRs'!$A$6:$H$54,8,FALSE)</f>
        <v>5.9265668477250104</v>
      </c>
      <c r="P404" s="39">
        <f>VLOOKUP(C404,'HB EASRs'!$A$6:$H$54,7,FALSE)</f>
        <v>9.4716923955136298</v>
      </c>
      <c r="Q404" s="55">
        <f>VLOOKUP(C404,'HB EASRs'!$A$6:$H$54,6,FALSE)</f>
        <v>5376</v>
      </c>
    </row>
    <row r="405" spans="1:21" x14ac:dyDescent="0.2">
      <c r="A405" s="38" t="str">
        <f t="shared" si="18"/>
        <v>Caerphilly SouthHF</v>
      </c>
      <c r="B405" s="38" t="s">
        <v>25</v>
      </c>
      <c r="C405" s="38" t="str">
        <f t="shared" si="19"/>
        <v>Aneurin Bevan Local Health Board                                                                    HF</v>
      </c>
      <c r="D405" s="38" t="s">
        <v>99</v>
      </c>
      <c r="E405" s="38" t="str">
        <f>VLOOKUP(D405,'Interactive controls'!$I$1:$J$7,2,FALSE)</f>
        <v>Aneurin Bevan</v>
      </c>
      <c r="F405" s="38" t="s">
        <v>110</v>
      </c>
      <c r="G405" s="38" t="str">
        <f t="shared" si="20"/>
        <v>Aneurin BevanHF</v>
      </c>
      <c r="H405" s="38">
        <v>469</v>
      </c>
      <c r="I405" s="39">
        <v>8.3328891494767507</v>
      </c>
      <c r="J405" s="39">
        <v>5.6740649641307002</v>
      </c>
      <c r="K405" s="39">
        <v>5.1627386741421697</v>
      </c>
      <c r="L405" s="39">
        <v>6.22161146807768</v>
      </c>
      <c r="M405" s="39">
        <v>0.54754650394698301</v>
      </c>
      <c r="N405" s="39">
        <v>0.51132628998852703</v>
      </c>
      <c r="O405" s="39">
        <f>VLOOKUP(C405,'HB EASRs'!$A$6:$H$54,8,FALSE)</f>
        <v>5.9265668477250104</v>
      </c>
      <c r="P405" s="39">
        <f>VLOOKUP(C405,'HB EASRs'!$A$6:$H$54,7,FALSE)</f>
        <v>9.4716923955136298</v>
      </c>
      <c r="Q405" s="55">
        <f>VLOOKUP(C405,'HB EASRs'!$A$6:$H$54,6,FALSE)</f>
        <v>5376</v>
      </c>
    </row>
    <row r="406" spans="1:21" x14ac:dyDescent="0.2">
      <c r="A406" s="38" t="str">
        <f t="shared" si="18"/>
        <v>Monmouthshire NorthHF</v>
      </c>
      <c r="B406" s="38" t="s">
        <v>26</v>
      </c>
      <c r="C406" s="38" t="str">
        <f t="shared" si="19"/>
        <v>Aneurin Bevan Local Health Board                                                                    HF</v>
      </c>
      <c r="D406" s="38" t="s">
        <v>99</v>
      </c>
      <c r="E406" s="38" t="str">
        <f>VLOOKUP(D406,'Interactive controls'!$I$1:$J$7,2,FALSE)</f>
        <v>Aneurin Bevan</v>
      </c>
      <c r="F406" s="38" t="s">
        <v>110</v>
      </c>
      <c r="G406" s="38" t="str">
        <f t="shared" si="20"/>
        <v>Aneurin BevanHF</v>
      </c>
      <c r="H406" s="38">
        <v>572</v>
      </c>
      <c r="I406" s="39">
        <v>11.4666025178414</v>
      </c>
      <c r="J406" s="39">
        <v>5.5687627142079297</v>
      </c>
      <c r="K406" s="39">
        <v>5.0874524078234904</v>
      </c>
      <c r="L406" s="39">
        <v>6.0808338348311404</v>
      </c>
      <c r="M406" s="39">
        <v>0.51207112062321003</v>
      </c>
      <c r="N406" s="39">
        <v>0.481310306384443</v>
      </c>
      <c r="O406" s="39">
        <f>VLOOKUP(C406,'HB EASRs'!$A$6:$H$54,8,FALSE)</f>
        <v>5.9265668477250104</v>
      </c>
      <c r="P406" s="39">
        <f>VLOOKUP(C406,'HB EASRs'!$A$6:$H$54,7,FALSE)</f>
        <v>9.4716923955136298</v>
      </c>
      <c r="Q406" s="55">
        <f>VLOOKUP(C406,'HB EASRs'!$A$6:$H$54,6,FALSE)</f>
        <v>5376</v>
      </c>
    </row>
    <row r="407" spans="1:21" x14ac:dyDescent="0.2">
      <c r="A407" s="38" t="str">
        <f t="shared" si="18"/>
        <v>Monmouthshire SouthHF</v>
      </c>
      <c r="B407" s="38" t="s">
        <v>27</v>
      </c>
      <c r="C407" s="38" t="str">
        <f t="shared" si="19"/>
        <v>Aneurin Bevan Local Health Board                                                                    HF</v>
      </c>
      <c r="D407" s="38" t="s">
        <v>99</v>
      </c>
      <c r="E407" s="38" t="str">
        <f>VLOOKUP(D407,'Interactive controls'!$I$1:$J$7,2,FALSE)</f>
        <v>Aneurin Bevan</v>
      </c>
      <c r="F407" s="38" t="s">
        <v>110</v>
      </c>
      <c r="G407" s="38" t="str">
        <f t="shared" si="20"/>
        <v>Aneurin BevanHF</v>
      </c>
      <c r="H407" s="38">
        <v>260</v>
      </c>
      <c r="I407" s="39">
        <v>6.8191355434326502</v>
      </c>
      <c r="J407" s="39">
        <v>3.7658252539711601</v>
      </c>
      <c r="K407" s="39">
        <v>3.3042060409693002</v>
      </c>
      <c r="L407" s="39">
        <v>4.2719424850473198</v>
      </c>
      <c r="M407" s="39">
        <v>0.50611723107615603</v>
      </c>
      <c r="N407" s="39">
        <v>0.46161921300186198</v>
      </c>
      <c r="O407" s="39">
        <f>VLOOKUP(C407,'HB EASRs'!$A$6:$H$54,8,FALSE)</f>
        <v>5.9265668477250104</v>
      </c>
      <c r="P407" s="39">
        <f>VLOOKUP(C407,'HB EASRs'!$A$6:$H$54,7,FALSE)</f>
        <v>9.4716923955136298</v>
      </c>
      <c r="Q407" s="55">
        <f>VLOOKUP(C407,'HB EASRs'!$A$6:$H$54,6,FALSE)</f>
        <v>5376</v>
      </c>
    </row>
    <row r="408" spans="1:21" x14ac:dyDescent="0.2">
      <c r="A408" s="38" t="str">
        <f t="shared" si="18"/>
        <v>Newport CentralHF</v>
      </c>
      <c r="B408" s="38" t="s">
        <v>28</v>
      </c>
      <c r="C408" s="38" t="str">
        <f t="shared" si="19"/>
        <v>Aneurin Bevan Local Health Board                                                                    HF</v>
      </c>
      <c r="D408" s="38" t="s">
        <v>99</v>
      </c>
      <c r="E408" s="38" t="str">
        <f>VLOOKUP(D408,'Interactive controls'!$I$1:$J$7,2,FALSE)</f>
        <v>Aneurin Bevan</v>
      </c>
      <c r="F408" s="38" t="s">
        <v>110</v>
      </c>
      <c r="G408" s="38" t="str">
        <f t="shared" si="20"/>
        <v>Aneurin BevanHF</v>
      </c>
      <c r="H408" s="38">
        <v>462</v>
      </c>
      <c r="I408" s="39">
        <v>9.3241034127833107</v>
      </c>
      <c r="J408" s="39">
        <v>5.9182186336123497</v>
      </c>
      <c r="K408" s="39">
        <v>5.36911916625247</v>
      </c>
      <c r="L408" s="39">
        <v>6.50651887767253</v>
      </c>
      <c r="M408" s="39">
        <v>0.588300244060177</v>
      </c>
      <c r="N408" s="39">
        <v>0.54909946735988002</v>
      </c>
      <c r="O408" s="39">
        <f>VLOOKUP(C408,'HB EASRs'!$A$6:$H$54,8,FALSE)</f>
        <v>5.9265668477250104</v>
      </c>
      <c r="P408" s="39">
        <f>VLOOKUP(C408,'HB EASRs'!$A$6:$H$54,7,FALSE)</f>
        <v>9.4716923955136298</v>
      </c>
      <c r="Q408" s="55">
        <f>VLOOKUP(C408,'HB EASRs'!$A$6:$H$54,6,FALSE)</f>
        <v>5376</v>
      </c>
    </row>
    <row r="409" spans="1:21" x14ac:dyDescent="0.2">
      <c r="A409" s="38" t="str">
        <f t="shared" si="18"/>
        <v>Newport EastHF</v>
      </c>
      <c r="B409" s="38" t="s">
        <v>29</v>
      </c>
      <c r="C409" s="38" t="str">
        <f t="shared" si="19"/>
        <v>Aneurin Bevan Local Health Board                                                                    HF</v>
      </c>
      <c r="D409" s="38" t="s">
        <v>99</v>
      </c>
      <c r="E409" s="38" t="str">
        <f>VLOOKUP(D409,'Interactive controls'!$I$1:$J$7,2,FALSE)</f>
        <v>Aneurin Bevan</v>
      </c>
      <c r="F409" s="38" t="s">
        <v>110</v>
      </c>
      <c r="G409" s="38" t="str">
        <f t="shared" si="20"/>
        <v>Aneurin BevanHF</v>
      </c>
      <c r="H409" s="38">
        <v>371</v>
      </c>
      <c r="I409" s="39">
        <v>7.7525859366837304</v>
      </c>
      <c r="J409" s="39">
        <v>5.20943891645355</v>
      </c>
      <c r="K409" s="39">
        <v>4.6680352847465603</v>
      </c>
      <c r="L409" s="39">
        <v>5.7941676156886004</v>
      </c>
      <c r="M409" s="39">
        <v>0.58472869923505499</v>
      </c>
      <c r="N409" s="39">
        <v>0.54140363170699002</v>
      </c>
      <c r="O409" s="39">
        <f>VLOOKUP(C409,'HB EASRs'!$A$6:$H$54,8,FALSE)</f>
        <v>5.9265668477250104</v>
      </c>
      <c r="P409" s="39">
        <f>VLOOKUP(C409,'HB EASRs'!$A$6:$H$54,7,FALSE)</f>
        <v>9.4716923955136298</v>
      </c>
      <c r="Q409" s="55">
        <f>VLOOKUP(C409,'HB EASRs'!$A$6:$H$54,6,FALSE)</f>
        <v>5376</v>
      </c>
    </row>
    <row r="410" spans="1:21" x14ac:dyDescent="0.2">
      <c r="A410" s="38" t="str">
        <f t="shared" si="18"/>
        <v>Newport WestHF</v>
      </c>
      <c r="B410" s="38" t="s">
        <v>30</v>
      </c>
      <c r="C410" s="38" t="str">
        <f t="shared" si="19"/>
        <v>Aneurin Bevan Local Health Board                                                                    HF</v>
      </c>
      <c r="D410" s="38" t="s">
        <v>99</v>
      </c>
      <c r="E410" s="38" t="str">
        <f>VLOOKUP(D410,'Interactive controls'!$I$1:$J$7,2,FALSE)</f>
        <v>Aneurin Bevan</v>
      </c>
      <c r="F410" s="38" t="s">
        <v>110</v>
      </c>
      <c r="G410" s="38" t="str">
        <f t="shared" si="20"/>
        <v>Aneurin BevanHF</v>
      </c>
      <c r="H410" s="38">
        <v>446</v>
      </c>
      <c r="I410" s="39">
        <v>8.5660507817001506</v>
      </c>
      <c r="J410" s="39">
        <v>5.6703285905081797</v>
      </c>
      <c r="K410" s="39">
        <v>5.1298457919717197</v>
      </c>
      <c r="L410" s="39">
        <v>6.2501099434658096</v>
      </c>
      <c r="M410" s="39">
        <v>0.579781352957629</v>
      </c>
      <c r="N410" s="39">
        <v>0.54048279853646497</v>
      </c>
      <c r="O410" s="39">
        <f>VLOOKUP(C410,'HB EASRs'!$A$6:$H$54,8,FALSE)</f>
        <v>5.9265668477250104</v>
      </c>
      <c r="P410" s="39">
        <f>VLOOKUP(C410,'HB EASRs'!$A$6:$H$54,7,FALSE)</f>
        <v>9.4716923955136298</v>
      </c>
      <c r="Q410" s="55">
        <f>VLOOKUP(C410,'HB EASRs'!$A$6:$H$54,6,FALSE)</f>
        <v>5376</v>
      </c>
    </row>
    <row r="411" spans="1:21" x14ac:dyDescent="0.2">
      <c r="A411" s="38" t="str">
        <f t="shared" si="18"/>
        <v>Torfaen NorthHF</v>
      </c>
      <c r="B411" s="38" t="s">
        <v>31</v>
      </c>
      <c r="C411" s="38" t="str">
        <f t="shared" si="19"/>
        <v>Aneurin Bevan Local Health Board                                                                    HF</v>
      </c>
      <c r="D411" s="38" t="s">
        <v>99</v>
      </c>
      <c r="E411" s="38" t="str">
        <f>VLOOKUP(D411,'Interactive controls'!$I$1:$J$7,2,FALSE)</f>
        <v>Aneurin Bevan</v>
      </c>
      <c r="F411" s="38" t="s">
        <v>110</v>
      </c>
      <c r="G411" s="38" t="str">
        <f t="shared" si="20"/>
        <v>Aneurin BevanHF</v>
      </c>
      <c r="H411" s="38">
        <v>507</v>
      </c>
      <c r="I411" s="39">
        <v>10.3374452033846</v>
      </c>
      <c r="J411" s="39">
        <v>6.0073380071587197</v>
      </c>
      <c r="K411" s="39">
        <v>5.46746110611529</v>
      </c>
      <c r="L411" s="39">
        <v>6.5839427801604202</v>
      </c>
      <c r="M411" s="39">
        <v>0.57660477300169899</v>
      </c>
      <c r="N411" s="39">
        <v>0.539876901043431</v>
      </c>
      <c r="O411" s="39">
        <f>VLOOKUP(C411,'HB EASRs'!$A$6:$H$54,8,FALSE)</f>
        <v>5.9265668477250104</v>
      </c>
      <c r="P411" s="39">
        <f>VLOOKUP(C411,'HB EASRs'!$A$6:$H$54,7,FALSE)</f>
        <v>9.4716923955136298</v>
      </c>
      <c r="Q411" s="55">
        <f>VLOOKUP(C411,'HB EASRs'!$A$6:$H$54,6,FALSE)</f>
        <v>5376</v>
      </c>
    </row>
    <row r="412" spans="1:21" x14ac:dyDescent="0.2">
      <c r="A412" s="38" t="str">
        <f t="shared" si="18"/>
        <v>Torfaen SouthHF</v>
      </c>
      <c r="B412" s="38" t="s">
        <v>32</v>
      </c>
      <c r="C412" s="38" t="str">
        <f t="shared" si="19"/>
        <v>Aneurin Bevan Local Health Board                                                                    HF</v>
      </c>
      <c r="D412" s="38" t="s">
        <v>99</v>
      </c>
      <c r="E412" s="38" t="str">
        <f>VLOOKUP(D412,'Interactive controls'!$I$1:$J$7,2,FALSE)</f>
        <v>Aneurin Bevan</v>
      </c>
      <c r="F412" s="38" t="s">
        <v>110</v>
      </c>
      <c r="G412" s="38" t="str">
        <f t="shared" si="20"/>
        <v>Aneurin BevanHF</v>
      </c>
      <c r="H412" s="38">
        <v>430</v>
      </c>
      <c r="I412" s="39">
        <v>9.3931582856393891</v>
      </c>
      <c r="J412" s="39">
        <v>6.1033226594383896</v>
      </c>
      <c r="K412" s="39">
        <v>5.5149030257252303</v>
      </c>
      <c r="L412" s="39">
        <v>6.7353465654796896</v>
      </c>
      <c r="M412" s="39">
        <v>0.63202390604130199</v>
      </c>
      <c r="N412" s="39">
        <v>0.58841963371315598</v>
      </c>
      <c r="O412" s="39">
        <f>VLOOKUP(C412,'HB EASRs'!$A$6:$H$54,8,FALSE)</f>
        <v>5.9265668477250104</v>
      </c>
      <c r="P412" s="39">
        <f>VLOOKUP(C412,'HB EASRs'!$A$6:$H$54,7,FALSE)</f>
        <v>9.4716923955136298</v>
      </c>
      <c r="Q412" s="55">
        <f>VLOOKUP(C412,'HB EASRs'!$A$6:$H$54,6,FALSE)</f>
        <v>5376</v>
      </c>
    </row>
    <row r="413" spans="1:21" x14ac:dyDescent="0.2">
      <c r="A413" s="38" t="str">
        <f t="shared" si="18"/>
        <v>AngleseyHF</v>
      </c>
      <c r="B413" s="38" t="s">
        <v>33</v>
      </c>
      <c r="C413" s="38" t="str">
        <f t="shared" si="19"/>
        <v>Betsi Cadwaladr University Local Health Board                                                       HF</v>
      </c>
      <c r="D413" s="38" t="s">
        <v>100</v>
      </c>
      <c r="E413" s="38" t="str">
        <f>VLOOKUP(D413,'Interactive controls'!$I$1:$J$7,2,FALSE)</f>
        <v>Betsi Cadwaladr</v>
      </c>
      <c r="F413" s="38" t="s">
        <v>110</v>
      </c>
      <c r="G413" s="38" t="str">
        <f t="shared" si="20"/>
        <v>Betsi CadwaladrHF</v>
      </c>
      <c r="H413" s="38">
        <v>795</v>
      </c>
      <c r="I413" s="39">
        <v>11.866380082393</v>
      </c>
      <c r="J413" s="39">
        <v>5.7194371654191398</v>
      </c>
      <c r="K413" s="39">
        <v>5.3073617696461897</v>
      </c>
      <c r="L413" s="39">
        <v>6.1537346365589602</v>
      </c>
      <c r="M413" s="39">
        <v>0.43429747113981798</v>
      </c>
      <c r="N413" s="39">
        <v>0.41207539577294999</v>
      </c>
      <c r="O413" s="39">
        <f>VLOOKUP(C413,'HB EASRs'!$A$6:$H$54,8,FALSE)</f>
        <v>5.1882908329716102</v>
      </c>
      <c r="P413" s="39">
        <f>VLOOKUP(C413,'HB EASRs'!$A$6:$H$54,7,FALSE)</f>
        <v>9.5547175798304096</v>
      </c>
      <c r="Q413" s="55">
        <f>VLOOKUP(C413,'HB EASRs'!$A$6:$H$54,6,FALSE)</f>
        <v>6745</v>
      </c>
      <c r="S413" s="38" t="str">
        <f>G413</f>
        <v>Betsi CadwaladrHF</v>
      </c>
      <c r="T413" s="39">
        <f>MIN(I413:I426)</f>
        <v>7.7324370579623496</v>
      </c>
      <c r="U413" s="39">
        <f>MAX(I413:I426)</f>
        <v>11.866380082393</v>
      </c>
    </row>
    <row r="414" spans="1:21" x14ac:dyDescent="0.2">
      <c r="A414" s="38" t="str">
        <f t="shared" si="18"/>
        <v>ArfonHF</v>
      </c>
      <c r="B414" s="38" t="s">
        <v>34</v>
      </c>
      <c r="C414" s="38" t="str">
        <f t="shared" si="19"/>
        <v>Betsi Cadwaladr University Local Health Board                                                       HF</v>
      </c>
      <c r="D414" s="38" t="s">
        <v>100</v>
      </c>
      <c r="E414" s="38" t="str">
        <f>VLOOKUP(D414,'Interactive controls'!$I$1:$J$7,2,FALSE)</f>
        <v>Betsi Cadwaladr</v>
      </c>
      <c r="F414" s="38" t="s">
        <v>110</v>
      </c>
      <c r="G414" s="38" t="str">
        <f t="shared" si="20"/>
        <v>Betsi CadwaladrHF</v>
      </c>
      <c r="H414" s="38">
        <v>577</v>
      </c>
      <c r="I414" s="39">
        <v>8.2190219791177004</v>
      </c>
      <c r="J414" s="39">
        <v>5.4370411475924803</v>
      </c>
      <c r="K414" s="39">
        <v>4.98367262468315</v>
      </c>
      <c r="L414" s="39">
        <v>5.9192545610923997</v>
      </c>
      <c r="M414" s="39">
        <v>0.48221341349991997</v>
      </c>
      <c r="N414" s="39">
        <v>0.453368522909324</v>
      </c>
      <c r="O414" s="39">
        <f>VLOOKUP(C414,'HB EASRs'!$A$6:$H$54,8,FALSE)</f>
        <v>5.1882908329716102</v>
      </c>
      <c r="P414" s="39">
        <f>VLOOKUP(C414,'HB EASRs'!$A$6:$H$54,7,FALSE)</f>
        <v>9.5547175798304096</v>
      </c>
      <c r="Q414" s="55">
        <f>VLOOKUP(C414,'HB EASRs'!$A$6:$H$54,6,FALSE)</f>
        <v>6745</v>
      </c>
    </row>
    <row r="415" spans="1:21" x14ac:dyDescent="0.2">
      <c r="A415" s="38" t="str">
        <f t="shared" si="18"/>
        <v>Central &amp; South DenbighshireHF</v>
      </c>
      <c r="B415" s="38" t="s">
        <v>35</v>
      </c>
      <c r="C415" s="38" t="str">
        <f t="shared" si="19"/>
        <v>Betsi Cadwaladr University Local Health Board                                                       HF</v>
      </c>
      <c r="D415" s="38" t="s">
        <v>100</v>
      </c>
      <c r="E415" s="38" t="str">
        <f>VLOOKUP(D415,'Interactive controls'!$I$1:$J$7,2,FALSE)</f>
        <v>Betsi Cadwaladr</v>
      </c>
      <c r="F415" s="38" t="s">
        <v>110</v>
      </c>
      <c r="G415" s="38" t="str">
        <f t="shared" si="20"/>
        <v>Betsi CadwaladrHF</v>
      </c>
      <c r="H415" s="38">
        <v>425</v>
      </c>
      <c r="I415" s="39">
        <v>9.9592257580728294</v>
      </c>
      <c r="J415" s="39">
        <v>5.2303831727035002</v>
      </c>
      <c r="K415" s="39">
        <v>4.7186274912597499</v>
      </c>
      <c r="L415" s="39">
        <v>5.7802933810077501</v>
      </c>
      <c r="M415" s="39">
        <v>0.54991020830424897</v>
      </c>
      <c r="N415" s="39">
        <v>0.51175568144374695</v>
      </c>
      <c r="O415" s="39">
        <f>VLOOKUP(C415,'HB EASRs'!$A$6:$H$54,8,FALSE)</f>
        <v>5.1882908329716102</v>
      </c>
      <c r="P415" s="39">
        <f>VLOOKUP(C415,'HB EASRs'!$A$6:$H$54,7,FALSE)</f>
        <v>9.5547175798304096</v>
      </c>
      <c r="Q415" s="55">
        <f>VLOOKUP(C415,'HB EASRs'!$A$6:$H$54,6,FALSE)</f>
        <v>6745</v>
      </c>
    </row>
    <row r="416" spans="1:21" x14ac:dyDescent="0.2">
      <c r="A416" s="38" t="str">
        <f t="shared" si="18"/>
        <v>Conwy EastHF</v>
      </c>
      <c r="B416" s="38" t="s">
        <v>36</v>
      </c>
      <c r="C416" s="38" t="str">
        <f t="shared" si="19"/>
        <v>Betsi Cadwaladr University Local Health Board                                                       HF</v>
      </c>
      <c r="D416" s="38" t="s">
        <v>100</v>
      </c>
      <c r="E416" s="38" t="str">
        <f>VLOOKUP(D416,'Interactive controls'!$I$1:$J$7,2,FALSE)</f>
        <v>Betsi Cadwaladr</v>
      </c>
      <c r="F416" s="38" t="s">
        <v>110</v>
      </c>
      <c r="G416" s="38" t="str">
        <f t="shared" si="20"/>
        <v>Betsi CadwaladrHF</v>
      </c>
      <c r="H416" s="38">
        <v>501</v>
      </c>
      <c r="I416" s="39">
        <v>9.8939510634516292</v>
      </c>
      <c r="J416" s="39">
        <v>4.35956061551689</v>
      </c>
      <c r="K416" s="39">
        <v>3.9467238762656001</v>
      </c>
      <c r="L416" s="39">
        <v>4.80065655056561</v>
      </c>
      <c r="M416" s="39">
        <v>0.44109593504871702</v>
      </c>
      <c r="N416" s="39">
        <v>0.412836739251291</v>
      </c>
      <c r="O416" s="39">
        <f>VLOOKUP(C416,'HB EASRs'!$A$6:$H$54,8,FALSE)</f>
        <v>5.1882908329716102</v>
      </c>
      <c r="P416" s="39">
        <f>VLOOKUP(C416,'HB EASRs'!$A$6:$H$54,7,FALSE)</f>
        <v>9.5547175798304096</v>
      </c>
      <c r="Q416" s="55">
        <f>VLOOKUP(C416,'HB EASRs'!$A$6:$H$54,6,FALSE)</f>
        <v>6745</v>
      </c>
    </row>
    <row r="417" spans="1:21" x14ac:dyDescent="0.2">
      <c r="A417" s="38" t="str">
        <f t="shared" si="18"/>
        <v>Conwy WestHF</v>
      </c>
      <c r="B417" s="38" t="s">
        <v>37</v>
      </c>
      <c r="C417" s="38" t="str">
        <f t="shared" si="19"/>
        <v>Betsi Cadwaladr University Local Health Board                                                       HF</v>
      </c>
      <c r="D417" s="38" t="s">
        <v>100</v>
      </c>
      <c r="E417" s="38" t="str">
        <f>VLOOKUP(D417,'Interactive controls'!$I$1:$J$7,2,FALSE)</f>
        <v>Betsi Cadwaladr</v>
      </c>
      <c r="F417" s="38" t="s">
        <v>110</v>
      </c>
      <c r="G417" s="38" t="str">
        <f t="shared" si="20"/>
        <v>Betsi CadwaladrHF</v>
      </c>
      <c r="H417" s="38">
        <v>717</v>
      </c>
      <c r="I417" s="39">
        <v>11.2557102714243</v>
      </c>
      <c r="J417" s="39">
        <v>5.2131689434713104</v>
      </c>
      <c r="K417" s="39">
        <v>4.7944952654843398</v>
      </c>
      <c r="L417" s="39">
        <v>5.6556538786894501</v>
      </c>
      <c r="M417" s="39">
        <v>0.44248493521814802</v>
      </c>
      <c r="N417" s="39">
        <v>0.41867367798697203</v>
      </c>
      <c r="O417" s="39">
        <f>VLOOKUP(C417,'HB EASRs'!$A$6:$H$54,8,FALSE)</f>
        <v>5.1882908329716102</v>
      </c>
      <c r="P417" s="39">
        <f>VLOOKUP(C417,'HB EASRs'!$A$6:$H$54,7,FALSE)</f>
        <v>9.5547175798304096</v>
      </c>
      <c r="Q417" s="55">
        <f>VLOOKUP(C417,'HB EASRs'!$A$6:$H$54,6,FALSE)</f>
        <v>6745</v>
      </c>
    </row>
    <row r="418" spans="1:21" x14ac:dyDescent="0.2">
      <c r="A418" s="38" t="str">
        <f t="shared" si="18"/>
        <v>Deeside, Hawarden &amp; SaltneyHF</v>
      </c>
      <c r="B418" s="38" t="s">
        <v>38</v>
      </c>
      <c r="C418" s="38" t="str">
        <f t="shared" si="19"/>
        <v>Betsi Cadwaladr University Local Health Board                                                       HF</v>
      </c>
      <c r="D418" s="38" t="s">
        <v>100</v>
      </c>
      <c r="E418" s="38" t="str">
        <f>VLOOKUP(D418,'Interactive controls'!$I$1:$J$7,2,FALSE)</f>
        <v>Betsi Cadwaladr</v>
      </c>
      <c r="F418" s="38" t="s">
        <v>110</v>
      </c>
      <c r="G418" s="38" t="str">
        <f t="shared" si="20"/>
        <v>Betsi CadwaladrHF</v>
      </c>
      <c r="H418" s="38">
        <v>505</v>
      </c>
      <c r="I418" s="39">
        <v>8.1690095278150707</v>
      </c>
      <c r="J418" s="39">
        <v>5.4649597336692599</v>
      </c>
      <c r="K418" s="39">
        <v>4.9873377685321598</v>
      </c>
      <c r="L418" s="39">
        <v>5.9751410083243499</v>
      </c>
      <c r="M418" s="39">
        <v>0.510181274655087</v>
      </c>
      <c r="N418" s="39">
        <v>0.47762196513710797</v>
      </c>
      <c r="O418" s="39">
        <f>VLOOKUP(C418,'HB EASRs'!$A$6:$H$54,8,FALSE)</f>
        <v>5.1882908329716102</v>
      </c>
      <c r="P418" s="39">
        <f>VLOOKUP(C418,'HB EASRs'!$A$6:$H$54,7,FALSE)</f>
        <v>9.5547175798304096</v>
      </c>
      <c r="Q418" s="55">
        <f>VLOOKUP(C418,'HB EASRs'!$A$6:$H$54,6,FALSE)</f>
        <v>6745</v>
      </c>
    </row>
    <row r="419" spans="1:21" x14ac:dyDescent="0.2">
      <c r="A419" s="38" t="str">
        <f t="shared" si="18"/>
        <v>DwyforHF</v>
      </c>
      <c r="B419" s="38" t="s">
        <v>39</v>
      </c>
      <c r="C419" s="38" t="str">
        <f t="shared" si="19"/>
        <v>Betsi Cadwaladr University Local Health Board                                                       HF</v>
      </c>
      <c r="D419" s="38" t="s">
        <v>100</v>
      </c>
      <c r="E419" s="38" t="str">
        <f>VLOOKUP(D419,'Interactive controls'!$I$1:$J$7,2,FALSE)</f>
        <v>Betsi Cadwaladr</v>
      </c>
      <c r="F419" s="38" t="s">
        <v>110</v>
      </c>
      <c r="G419" s="38" t="str">
        <f t="shared" si="20"/>
        <v>Betsi CadwaladrHF</v>
      </c>
      <c r="H419" s="38">
        <v>255</v>
      </c>
      <c r="I419" s="39">
        <v>10.7744961338573</v>
      </c>
      <c r="J419" s="39">
        <v>4.7179209802230302</v>
      </c>
      <c r="K419" s="39">
        <v>4.0994293506453401</v>
      </c>
      <c r="L419" s="39">
        <v>5.3966443431706601</v>
      </c>
      <c r="M419" s="39">
        <v>0.67872336294763402</v>
      </c>
      <c r="N419" s="39">
        <v>0.618491629577683</v>
      </c>
      <c r="O419" s="39">
        <f>VLOOKUP(C419,'HB EASRs'!$A$6:$H$54,8,FALSE)</f>
        <v>5.1882908329716102</v>
      </c>
      <c r="P419" s="39">
        <f>VLOOKUP(C419,'HB EASRs'!$A$6:$H$54,7,FALSE)</f>
        <v>9.5547175798304096</v>
      </c>
      <c r="Q419" s="55">
        <f>VLOOKUP(C419,'HB EASRs'!$A$6:$H$54,6,FALSE)</f>
        <v>6745</v>
      </c>
    </row>
    <row r="420" spans="1:21" x14ac:dyDescent="0.2">
      <c r="A420" s="38" t="str">
        <f t="shared" si="18"/>
        <v>Holywell &amp; FlintHF</v>
      </c>
      <c r="B420" s="38" t="s">
        <v>40</v>
      </c>
      <c r="C420" s="38" t="str">
        <f t="shared" si="19"/>
        <v>Betsi Cadwaladr University Local Health Board                                                       HF</v>
      </c>
      <c r="D420" s="38" t="s">
        <v>100</v>
      </c>
      <c r="E420" s="38" t="str">
        <f>VLOOKUP(D420,'Interactive controls'!$I$1:$J$7,2,FALSE)</f>
        <v>Betsi Cadwaladr</v>
      </c>
      <c r="F420" s="38" t="s">
        <v>110</v>
      </c>
      <c r="G420" s="38" t="str">
        <f t="shared" si="20"/>
        <v>Betsi CadwaladrHF</v>
      </c>
      <c r="H420" s="38">
        <v>318</v>
      </c>
      <c r="I420" s="39">
        <v>7.9691259021652003</v>
      </c>
      <c r="J420" s="39">
        <v>4.9069043728514004</v>
      </c>
      <c r="K420" s="39">
        <v>4.3657228234001701</v>
      </c>
      <c r="L420" s="39">
        <v>5.49502475314707</v>
      </c>
      <c r="M420" s="39">
        <v>0.58812038029567304</v>
      </c>
      <c r="N420" s="39">
        <v>0.54118154945122798</v>
      </c>
      <c r="O420" s="39">
        <f>VLOOKUP(C420,'HB EASRs'!$A$6:$H$54,8,FALSE)</f>
        <v>5.1882908329716102</v>
      </c>
      <c r="P420" s="39">
        <f>VLOOKUP(C420,'HB EASRs'!$A$6:$H$54,7,FALSE)</f>
        <v>9.5547175798304096</v>
      </c>
      <c r="Q420" s="55">
        <f>VLOOKUP(C420,'HB EASRs'!$A$6:$H$54,6,FALSE)</f>
        <v>6745</v>
      </c>
    </row>
    <row r="421" spans="1:21" x14ac:dyDescent="0.2">
      <c r="A421" s="38" t="str">
        <f t="shared" si="18"/>
        <v>MeirionnyddHF</v>
      </c>
      <c r="B421" s="38" t="s">
        <v>41</v>
      </c>
      <c r="C421" s="38" t="str">
        <f t="shared" si="19"/>
        <v>Betsi Cadwaladr University Local Health Board                                                       HF</v>
      </c>
      <c r="D421" s="38" t="s">
        <v>100</v>
      </c>
      <c r="E421" s="38" t="str">
        <f>VLOOKUP(D421,'Interactive controls'!$I$1:$J$7,2,FALSE)</f>
        <v>Betsi Cadwaladr</v>
      </c>
      <c r="F421" s="38" t="s">
        <v>110</v>
      </c>
      <c r="G421" s="38" t="str">
        <f t="shared" si="20"/>
        <v>Betsi CadwaladrHF</v>
      </c>
      <c r="H421" s="38">
        <v>380</v>
      </c>
      <c r="I421" s="39">
        <v>11.7556071152359</v>
      </c>
      <c r="J421" s="39">
        <v>5.1282811043634</v>
      </c>
      <c r="K421" s="39">
        <v>4.5553073489545897</v>
      </c>
      <c r="L421" s="39">
        <v>5.7465368344010797</v>
      </c>
      <c r="M421" s="39">
        <v>0.61825573003768097</v>
      </c>
      <c r="N421" s="39">
        <v>0.57297375540880602</v>
      </c>
      <c r="O421" s="39">
        <f>VLOOKUP(C421,'HB EASRs'!$A$6:$H$54,8,FALSE)</f>
        <v>5.1882908329716102</v>
      </c>
      <c r="P421" s="39">
        <f>VLOOKUP(C421,'HB EASRs'!$A$6:$H$54,7,FALSE)</f>
        <v>9.5547175798304096</v>
      </c>
      <c r="Q421" s="55">
        <f>VLOOKUP(C421,'HB EASRs'!$A$6:$H$54,6,FALSE)</f>
        <v>6745</v>
      </c>
    </row>
    <row r="422" spans="1:21" x14ac:dyDescent="0.2">
      <c r="A422" s="38" t="str">
        <f t="shared" si="18"/>
        <v>Mold, Buckley &amp; CaergwleHF</v>
      </c>
      <c r="B422" s="38" t="s">
        <v>42</v>
      </c>
      <c r="C422" s="38" t="str">
        <f t="shared" si="19"/>
        <v>Betsi Cadwaladr University Local Health Board                                                       HF</v>
      </c>
      <c r="D422" s="38" t="s">
        <v>100</v>
      </c>
      <c r="E422" s="38" t="str">
        <f>VLOOKUP(D422,'Interactive controls'!$I$1:$J$7,2,FALSE)</f>
        <v>Betsi Cadwaladr</v>
      </c>
      <c r="F422" s="38" t="s">
        <v>110</v>
      </c>
      <c r="G422" s="38" t="str">
        <f t="shared" si="20"/>
        <v>Betsi CadwaladrHF</v>
      </c>
      <c r="H422" s="38">
        <v>375</v>
      </c>
      <c r="I422" s="39">
        <v>7.7324370579623496</v>
      </c>
      <c r="J422" s="39">
        <v>4.4318690889898997</v>
      </c>
      <c r="K422" s="39">
        <v>3.9756283308616802</v>
      </c>
      <c r="L422" s="39">
        <v>4.9244162776830702</v>
      </c>
      <c r="M422" s="39">
        <v>0.49254718869316899</v>
      </c>
      <c r="N422" s="39">
        <v>0.45624075812822401</v>
      </c>
      <c r="O422" s="39">
        <f>VLOOKUP(C422,'HB EASRs'!$A$6:$H$54,8,FALSE)</f>
        <v>5.1882908329716102</v>
      </c>
      <c r="P422" s="39">
        <f>VLOOKUP(C422,'HB EASRs'!$A$6:$H$54,7,FALSE)</f>
        <v>9.5547175798304096</v>
      </c>
      <c r="Q422" s="55">
        <f>VLOOKUP(C422,'HB EASRs'!$A$6:$H$54,6,FALSE)</f>
        <v>6745</v>
      </c>
    </row>
    <row r="423" spans="1:21" x14ac:dyDescent="0.2">
      <c r="A423" s="38" t="str">
        <f t="shared" si="18"/>
        <v>North DenbighshireHF</v>
      </c>
      <c r="B423" s="38" t="s">
        <v>43</v>
      </c>
      <c r="C423" s="38" t="str">
        <f t="shared" si="19"/>
        <v>Betsi Cadwaladr University Local Health Board                                                       HF</v>
      </c>
      <c r="D423" s="38" t="s">
        <v>100</v>
      </c>
      <c r="E423" s="38" t="str">
        <f>VLOOKUP(D423,'Interactive controls'!$I$1:$J$7,2,FALSE)</f>
        <v>Betsi Cadwaladr</v>
      </c>
      <c r="F423" s="38" t="s">
        <v>110</v>
      </c>
      <c r="G423" s="38" t="str">
        <f t="shared" si="20"/>
        <v>Betsi CadwaladrHF</v>
      </c>
      <c r="H423" s="38">
        <v>608</v>
      </c>
      <c r="I423" s="39">
        <v>10.5770401683976</v>
      </c>
      <c r="J423" s="39">
        <v>5.41865234745939</v>
      </c>
      <c r="K423" s="39">
        <v>4.9682814266189199</v>
      </c>
      <c r="L423" s="39">
        <v>5.8969125715168103</v>
      </c>
      <c r="M423" s="39">
        <v>0.47826022405741597</v>
      </c>
      <c r="N423" s="39">
        <v>0.45037092084047298</v>
      </c>
      <c r="O423" s="39">
        <f>VLOOKUP(C423,'HB EASRs'!$A$6:$H$54,8,FALSE)</f>
        <v>5.1882908329716102</v>
      </c>
      <c r="P423" s="39">
        <f>VLOOKUP(C423,'HB EASRs'!$A$6:$H$54,7,FALSE)</f>
        <v>9.5547175798304096</v>
      </c>
      <c r="Q423" s="55">
        <f>VLOOKUP(C423,'HB EASRs'!$A$6:$H$54,6,FALSE)</f>
        <v>6745</v>
      </c>
    </row>
    <row r="424" spans="1:21" x14ac:dyDescent="0.2">
      <c r="A424" s="38" t="str">
        <f t="shared" si="18"/>
        <v>South WrexhamHF</v>
      </c>
      <c r="B424" s="38" t="s">
        <v>44</v>
      </c>
      <c r="C424" s="38" t="str">
        <f t="shared" si="19"/>
        <v>Betsi Cadwaladr University Local Health Board                                                       HF</v>
      </c>
      <c r="D424" s="38" t="s">
        <v>100</v>
      </c>
      <c r="E424" s="38" t="str">
        <f>VLOOKUP(D424,'Interactive controls'!$I$1:$J$7,2,FALSE)</f>
        <v>Betsi Cadwaladr</v>
      </c>
      <c r="F424" s="38" t="s">
        <v>110</v>
      </c>
      <c r="G424" s="38" t="str">
        <f t="shared" si="20"/>
        <v>Betsi CadwaladrHF</v>
      </c>
      <c r="H424" s="38">
        <v>482</v>
      </c>
      <c r="I424" s="39">
        <v>8.7432883471194298</v>
      </c>
      <c r="J424" s="39">
        <v>5.0492571805067001</v>
      </c>
      <c r="K424" s="39">
        <v>4.5875034986725503</v>
      </c>
      <c r="L424" s="39">
        <v>5.5432587083001401</v>
      </c>
      <c r="M424" s="39">
        <v>0.49400152779343398</v>
      </c>
      <c r="N424" s="39">
        <v>0.461753681834152</v>
      </c>
      <c r="O424" s="39">
        <f>VLOOKUP(C424,'HB EASRs'!$A$6:$H$54,8,FALSE)</f>
        <v>5.1882908329716102</v>
      </c>
      <c r="P424" s="39">
        <f>VLOOKUP(C424,'HB EASRs'!$A$6:$H$54,7,FALSE)</f>
        <v>9.5547175798304096</v>
      </c>
      <c r="Q424" s="55">
        <f>VLOOKUP(C424,'HB EASRs'!$A$6:$H$54,6,FALSE)</f>
        <v>6745</v>
      </c>
    </row>
    <row r="425" spans="1:21" x14ac:dyDescent="0.2">
      <c r="A425" s="38" t="str">
        <f t="shared" si="18"/>
        <v>West &amp; North WrexhamHF</v>
      </c>
      <c r="B425" s="38" t="s">
        <v>45</v>
      </c>
      <c r="C425" s="38" t="str">
        <f t="shared" si="19"/>
        <v>Betsi Cadwaladr University Local Health Board                                                       HF</v>
      </c>
      <c r="D425" s="38" t="s">
        <v>100</v>
      </c>
      <c r="E425" s="38" t="str">
        <f>VLOOKUP(D425,'Interactive controls'!$I$1:$J$7,2,FALSE)</f>
        <v>Betsi Cadwaladr</v>
      </c>
      <c r="F425" s="38" t="s">
        <v>110</v>
      </c>
      <c r="G425" s="38" t="str">
        <f t="shared" si="20"/>
        <v>Betsi CadwaladrHF</v>
      </c>
      <c r="H425" s="38">
        <v>365</v>
      </c>
      <c r="I425" s="39">
        <v>8.9985700902322403</v>
      </c>
      <c r="J425" s="39">
        <v>5.8764338319516103</v>
      </c>
      <c r="K425" s="39">
        <v>5.2742684591023297</v>
      </c>
      <c r="L425" s="39">
        <v>6.52719820765439</v>
      </c>
      <c r="M425" s="39">
        <v>0.65076437570277901</v>
      </c>
      <c r="N425" s="39">
        <v>0.60216537284928096</v>
      </c>
      <c r="O425" s="39">
        <f>VLOOKUP(C425,'HB EASRs'!$A$6:$H$54,8,FALSE)</f>
        <v>5.1882908329716102</v>
      </c>
      <c r="P425" s="39">
        <f>VLOOKUP(C425,'HB EASRs'!$A$6:$H$54,7,FALSE)</f>
        <v>9.5547175798304096</v>
      </c>
      <c r="Q425" s="55">
        <f>VLOOKUP(C425,'HB EASRs'!$A$6:$H$54,6,FALSE)</f>
        <v>6745</v>
      </c>
    </row>
    <row r="426" spans="1:21" x14ac:dyDescent="0.2">
      <c r="A426" s="38" t="str">
        <f t="shared" si="18"/>
        <v>Wrexham TownHF</v>
      </c>
      <c r="B426" s="38" t="s">
        <v>46</v>
      </c>
      <c r="C426" s="38" t="str">
        <f t="shared" si="19"/>
        <v>Betsi Cadwaladr University Local Health Board                                                       HF</v>
      </c>
      <c r="D426" s="38" t="s">
        <v>100</v>
      </c>
      <c r="E426" s="38" t="str">
        <f>VLOOKUP(D426,'Interactive controls'!$I$1:$J$7,2,FALSE)</f>
        <v>Betsi Cadwaladr</v>
      </c>
      <c r="F426" s="38" t="s">
        <v>110</v>
      </c>
      <c r="G426" s="38" t="str">
        <f t="shared" si="20"/>
        <v>Betsi CadwaladrHF</v>
      </c>
      <c r="H426" s="38">
        <v>442</v>
      </c>
      <c r="I426" s="39">
        <v>8.4451068057625402</v>
      </c>
      <c r="J426" s="39">
        <v>5.5350008609217802</v>
      </c>
      <c r="K426" s="39">
        <v>5.0108522121836598</v>
      </c>
      <c r="L426" s="39">
        <v>6.0974392442422802</v>
      </c>
      <c r="M426" s="39">
        <v>0.56243838332049501</v>
      </c>
      <c r="N426" s="39">
        <v>0.52414864873812095</v>
      </c>
      <c r="O426" s="39">
        <f>VLOOKUP(C426,'HB EASRs'!$A$6:$H$54,8,FALSE)</f>
        <v>5.1882908329716102</v>
      </c>
      <c r="P426" s="39">
        <f>VLOOKUP(C426,'HB EASRs'!$A$6:$H$54,7,FALSE)</f>
        <v>9.5547175798304096</v>
      </c>
      <c r="Q426" s="55">
        <f>VLOOKUP(C426,'HB EASRs'!$A$6:$H$54,6,FALSE)</f>
        <v>6745</v>
      </c>
    </row>
    <row r="427" spans="1:21" x14ac:dyDescent="0.2">
      <c r="A427" s="38" t="str">
        <f t="shared" si="18"/>
        <v>Cardiff EastHF</v>
      </c>
      <c r="B427" s="38" t="s">
        <v>47</v>
      </c>
      <c r="C427" s="38" t="str">
        <f t="shared" si="19"/>
        <v>Cardiff and Vale University Local Health Board                                                      HF</v>
      </c>
      <c r="D427" s="38" t="s">
        <v>101</v>
      </c>
      <c r="E427" s="38" t="str">
        <f>VLOOKUP(D427,'Interactive controls'!$I$1:$J$7,2,FALSE)</f>
        <v>Cardiff &amp; Vale</v>
      </c>
      <c r="F427" s="38" t="s">
        <v>110</v>
      </c>
      <c r="G427" s="38" t="str">
        <f t="shared" si="20"/>
        <v>Cardiff &amp; ValeHF</v>
      </c>
      <c r="H427" s="38">
        <v>411</v>
      </c>
      <c r="I427" s="39">
        <v>7.1868224102958704</v>
      </c>
      <c r="J427" s="39">
        <v>5.8771482985166799</v>
      </c>
      <c r="K427" s="39">
        <v>5.3076548983466996</v>
      </c>
      <c r="L427" s="39">
        <v>6.4898473329415101</v>
      </c>
      <c r="M427" s="39">
        <v>0.61269903442482798</v>
      </c>
      <c r="N427" s="39">
        <v>0.56949340016997896</v>
      </c>
      <c r="O427" s="39">
        <f>VLOOKUP(C427,'HB EASRs'!$A$6:$H$54,8,FALSE)</f>
        <v>5.3529052201836604</v>
      </c>
      <c r="P427" s="39">
        <f>VLOOKUP(C427,'HB EASRs'!$A$6:$H$54,7,FALSE)</f>
        <v>7.4340484597201204</v>
      </c>
      <c r="Q427" s="55">
        <f>VLOOKUP(C427,'HB EASRs'!$A$6:$H$54,6,FALSE)</f>
        <v>3733</v>
      </c>
      <c r="S427" s="38" t="str">
        <f>G427</f>
        <v>Cardiff &amp; ValeHF</v>
      </c>
      <c r="T427" s="39">
        <f>MIN(I427:I435)</f>
        <v>5.1816421819838299</v>
      </c>
      <c r="U427" s="39">
        <f>MAX(I427:I435)</f>
        <v>13.107084509134101</v>
      </c>
    </row>
    <row r="428" spans="1:21" x14ac:dyDescent="0.2">
      <c r="A428" s="38" t="str">
        <f t="shared" si="18"/>
        <v>Cardiff NorthHF</v>
      </c>
      <c r="B428" s="38" t="s">
        <v>48</v>
      </c>
      <c r="C428" s="38" t="str">
        <f t="shared" si="19"/>
        <v>Cardiff and Vale University Local Health Board                                                      HF</v>
      </c>
      <c r="D428" s="38" t="s">
        <v>101</v>
      </c>
      <c r="E428" s="38" t="str">
        <f>VLOOKUP(D428,'Interactive controls'!$I$1:$J$7,2,FALSE)</f>
        <v>Cardiff &amp; Vale</v>
      </c>
      <c r="F428" s="38" t="s">
        <v>110</v>
      </c>
      <c r="G428" s="38" t="str">
        <f t="shared" si="20"/>
        <v>Cardiff &amp; ValeHF</v>
      </c>
      <c r="H428" s="38">
        <v>847</v>
      </c>
      <c r="I428" s="39">
        <v>8.24226618530016</v>
      </c>
      <c r="J428" s="39">
        <v>5.5337566225537804</v>
      </c>
      <c r="K428" s="39">
        <v>5.1423354287540102</v>
      </c>
      <c r="L428" s="39">
        <v>5.9456091705409397</v>
      </c>
      <c r="M428" s="39">
        <v>0.41185254798715398</v>
      </c>
      <c r="N428" s="39">
        <v>0.39142119379977602</v>
      </c>
      <c r="O428" s="39">
        <f>VLOOKUP(C428,'HB EASRs'!$A$6:$H$54,8,FALSE)</f>
        <v>5.3529052201836604</v>
      </c>
      <c r="P428" s="39">
        <f>VLOOKUP(C428,'HB EASRs'!$A$6:$H$54,7,FALSE)</f>
        <v>7.4340484597201204</v>
      </c>
      <c r="Q428" s="55">
        <f>VLOOKUP(C428,'HB EASRs'!$A$6:$H$54,6,FALSE)</f>
        <v>3733</v>
      </c>
    </row>
    <row r="429" spans="1:21" x14ac:dyDescent="0.2">
      <c r="A429" s="38" t="str">
        <f t="shared" si="18"/>
        <v>Cardiff South EastHF</v>
      </c>
      <c r="B429" s="38" t="s">
        <v>49</v>
      </c>
      <c r="C429" s="38" t="str">
        <f t="shared" si="19"/>
        <v>Cardiff and Vale University Local Health Board                                                      HF</v>
      </c>
      <c r="D429" s="38" t="s">
        <v>101</v>
      </c>
      <c r="E429" s="38" t="str">
        <f>VLOOKUP(D429,'Interactive controls'!$I$1:$J$7,2,FALSE)</f>
        <v>Cardiff &amp; Vale</v>
      </c>
      <c r="F429" s="38" t="s">
        <v>110</v>
      </c>
      <c r="G429" s="38" t="str">
        <f t="shared" si="20"/>
        <v>Cardiff &amp; ValeHF</v>
      </c>
      <c r="H429" s="38">
        <v>333</v>
      </c>
      <c r="I429" s="39">
        <v>5.3052510833545803</v>
      </c>
      <c r="J429" s="39">
        <v>5.7463049749193997</v>
      </c>
      <c r="K429" s="39">
        <v>5.1133802108360804</v>
      </c>
      <c r="L429" s="39">
        <v>6.43281837522348</v>
      </c>
      <c r="M429" s="39">
        <v>0.68651340030407904</v>
      </c>
      <c r="N429" s="39">
        <v>0.63292476408332199</v>
      </c>
      <c r="O429" s="39">
        <f>VLOOKUP(C429,'HB EASRs'!$A$6:$H$54,8,FALSE)</f>
        <v>5.3529052201836604</v>
      </c>
      <c r="P429" s="39">
        <f>VLOOKUP(C429,'HB EASRs'!$A$6:$H$54,7,FALSE)</f>
        <v>7.4340484597201204</v>
      </c>
      <c r="Q429" s="55">
        <f>VLOOKUP(C429,'HB EASRs'!$A$6:$H$54,6,FALSE)</f>
        <v>3733</v>
      </c>
    </row>
    <row r="430" spans="1:21" x14ac:dyDescent="0.2">
      <c r="A430" s="38" t="str">
        <f t="shared" si="18"/>
        <v>Cardiff South WestHF</v>
      </c>
      <c r="B430" s="38" t="s">
        <v>50</v>
      </c>
      <c r="C430" s="38" t="str">
        <f t="shared" si="19"/>
        <v>Cardiff and Vale University Local Health Board                                                      HF</v>
      </c>
      <c r="D430" s="38" t="s">
        <v>101</v>
      </c>
      <c r="E430" s="38" t="str">
        <f>VLOOKUP(D430,'Interactive controls'!$I$1:$J$7,2,FALSE)</f>
        <v>Cardiff &amp; Vale</v>
      </c>
      <c r="F430" s="38" t="s">
        <v>110</v>
      </c>
      <c r="G430" s="38" t="str">
        <f t="shared" si="20"/>
        <v>Cardiff &amp; ValeHF</v>
      </c>
      <c r="H430" s="38">
        <v>435</v>
      </c>
      <c r="I430" s="39">
        <v>6.5955059586984897</v>
      </c>
      <c r="J430" s="39">
        <v>5.2605400029965299</v>
      </c>
      <c r="K430" s="39">
        <v>4.7572543853323603</v>
      </c>
      <c r="L430" s="39">
        <v>5.8008976211564001</v>
      </c>
      <c r="M430" s="39">
        <v>0.54035761815986205</v>
      </c>
      <c r="N430" s="39">
        <v>0.50328561766417101</v>
      </c>
      <c r="O430" s="39">
        <f>VLOOKUP(C430,'HB EASRs'!$A$6:$H$54,8,FALSE)</f>
        <v>5.3529052201836604</v>
      </c>
      <c r="P430" s="39">
        <f>VLOOKUP(C430,'HB EASRs'!$A$6:$H$54,7,FALSE)</f>
        <v>7.4340484597201204</v>
      </c>
      <c r="Q430" s="55">
        <f>VLOOKUP(C430,'HB EASRs'!$A$6:$H$54,6,FALSE)</f>
        <v>3733</v>
      </c>
    </row>
    <row r="431" spans="1:21" x14ac:dyDescent="0.2">
      <c r="A431" s="38" t="str">
        <f t="shared" si="18"/>
        <v>Cardiff WestHF</v>
      </c>
      <c r="B431" s="38" t="s">
        <v>51</v>
      </c>
      <c r="C431" s="38" t="str">
        <f t="shared" si="19"/>
        <v>Cardiff and Vale University Local Health Board                                                      HF</v>
      </c>
      <c r="D431" s="38" t="s">
        <v>101</v>
      </c>
      <c r="E431" s="38" t="str">
        <f>VLOOKUP(D431,'Interactive controls'!$I$1:$J$7,2,FALSE)</f>
        <v>Cardiff &amp; Vale</v>
      </c>
      <c r="F431" s="38" t="s">
        <v>110</v>
      </c>
      <c r="G431" s="38" t="str">
        <f t="shared" si="20"/>
        <v>Cardiff &amp; ValeHF</v>
      </c>
      <c r="H431" s="38">
        <v>391</v>
      </c>
      <c r="I431" s="39">
        <v>7.3663784170764304</v>
      </c>
      <c r="J431" s="39">
        <v>4.6096807879141704</v>
      </c>
      <c r="K431" s="39">
        <v>4.1392989337068604</v>
      </c>
      <c r="L431" s="39">
        <v>5.1166880998264599</v>
      </c>
      <c r="M431" s="39">
        <v>0.50700731191228798</v>
      </c>
      <c r="N431" s="39">
        <v>0.47038185420730999</v>
      </c>
      <c r="O431" s="39">
        <f>VLOOKUP(C431,'HB EASRs'!$A$6:$H$54,8,FALSE)</f>
        <v>5.3529052201836604</v>
      </c>
      <c r="P431" s="39">
        <f>VLOOKUP(C431,'HB EASRs'!$A$6:$H$54,7,FALSE)</f>
        <v>7.4340484597201204</v>
      </c>
      <c r="Q431" s="55">
        <f>VLOOKUP(C431,'HB EASRs'!$A$6:$H$54,6,FALSE)</f>
        <v>3733</v>
      </c>
    </row>
    <row r="432" spans="1:21" x14ac:dyDescent="0.2">
      <c r="A432" s="38" t="str">
        <f t="shared" si="18"/>
        <v>Central ValeHF</v>
      </c>
      <c r="B432" s="38" t="s">
        <v>52</v>
      </c>
      <c r="C432" s="38" t="str">
        <f t="shared" si="19"/>
        <v>Cardiff and Vale University Local Health Board                                                      HF</v>
      </c>
      <c r="D432" s="38" t="s">
        <v>101</v>
      </c>
      <c r="E432" s="38" t="str">
        <f>VLOOKUP(D432,'Interactive controls'!$I$1:$J$7,2,FALSE)</f>
        <v>Cardiff &amp; Vale</v>
      </c>
      <c r="F432" s="38" t="s">
        <v>110</v>
      </c>
      <c r="G432" s="38" t="str">
        <f t="shared" si="20"/>
        <v>Cardiff &amp; ValeHF</v>
      </c>
      <c r="H432" s="38">
        <v>457</v>
      </c>
      <c r="I432" s="39">
        <v>7.4442091545854403</v>
      </c>
      <c r="J432" s="39">
        <v>4.8709228605597996</v>
      </c>
      <c r="K432" s="39">
        <v>4.4180433776327304</v>
      </c>
      <c r="L432" s="39">
        <v>5.3563170968998399</v>
      </c>
      <c r="M432" s="39">
        <v>0.48539423634003398</v>
      </c>
      <c r="N432" s="39">
        <v>0.45287948292707603</v>
      </c>
      <c r="O432" s="39">
        <f>VLOOKUP(C432,'HB EASRs'!$A$6:$H$54,8,FALSE)</f>
        <v>5.3529052201836604</v>
      </c>
      <c r="P432" s="39">
        <f>VLOOKUP(C432,'HB EASRs'!$A$6:$H$54,7,FALSE)</f>
        <v>7.4340484597201204</v>
      </c>
      <c r="Q432" s="55">
        <f>VLOOKUP(C432,'HB EASRs'!$A$6:$H$54,6,FALSE)</f>
        <v>3733</v>
      </c>
    </row>
    <row r="433" spans="1:21" x14ac:dyDescent="0.2">
      <c r="A433" s="38" t="str">
        <f t="shared" si="18"/>
        <v>City &amp; Cardiff SouthHF</v>
      </c>
      <c r="B433" s="38" t="s">
        <v>53</v>
      </c>
      <c r="C433" s="38" t="str">
        <f t="shared" si="19"/>
        <v>Cardiff and Vale University Local Health Board                                                      HF</v>
      </c>
      <c r="D433" s="38" t="s">
        <v>101</v>
      </c>
      <c r="E433" s="38" t="str">
        <f>VLOOKUP(D433,'Interactive controls'!$I$1:$J$7,2,FALSE)</f>
        <v>Cardiff &amp; Vale</v>
      </c>
      <c r="F433" s="38" t="s">
        <v>110</v>
      </c>
      <c r="G433" s="38" t="str">
        <f t="shared" si="20"/>
        <v>Cardiff &amp; ValeHF</v>
      </c>
      <c r="H433" s="38">
        <v>182</v>
      </c>
      <c r="I433" s="39">
        <v>5.1816421819838299</v>
      </c>
      <c r="J433" s="39">
        <v>5.6005546157857102</v>
      </c>
      <c r="K433" s="39">
        <v>4.7943118834297103</v>
      </c>
      <c r="L433" s="39">
        <v>6.5006276639675296</v>
      </c>
      <c r="M433" s="39">
        <v>0.90007304818181799</v>
      </c>
      <c r="N433" s="39">
        <v>0.80624273235600696</v>
      </c>
      <c r="O433" s="39">
        <f>VLOOKUP(C433,'HB EASRs'!$A$6:$H$54,8,FALSE)</f>
        <v>5.3529052201836604</v>
      </c>
      <c r="P433" s="39">
        <f>VLOOKUP(C433,'HB EASRs'!$A$6:$H$54,7,FALSE)</f>
        <v>7.4340484597201204</v>
      </c>
      <c r="Q433" s="55">
        <f>VLOOKUP(C433,'HB EASRs'!$A$6:$H$54,6,FALSE)</f>
        <v>3733</v>
      </c>
    </row>
    <row r="434" spans="1:21" x14ac:dyDescent="0.2">
      <c r="A434" s="38" t="str">
        <f t="shared" si="18"/>
        <v>Eastern ValeHF</v>
      </c>
      <c r="B434" s="38" t="s">
        <v>54</v>
      </c>
      <c r="C434" s="38" t="str">
        <f t="shared" si="19"/>
        <v>Cardiff and Vale University Local Health Board                                                      HF</v>
      </c>
      <c r="D434" s="38" t="s">
        <v>101</v>
      </c>
      <c r="E434" s="38" t="str">
        <f>VLOOKUP(D434,'Interactive controls'!$I$1:$J$7,2,FALSE)</f>
        <v>Cardiff &amp; Vale</v>
      </c>
      <c r="F434" s="38" t="s">
        <v>110</v>
      </c>
      <c r="G434" s="38" t="str">
        <f t="shared" si="20"/>
        <v>Cardiff &amp; ValeHF</v>
      </c>
      <c r="H434" s="38">
        <v>324</v>
      </c>
      <c r="I434" s="39">
        <v>8.7683689210034892</v>
      </c>
      <c r="J434" s="39">
        <v>4.2600104384754598</v>
      </c>
      <c r="K434" s="39">
        <v>3.7678809536680702</v>
      </c>
      <c r="L434" s="39">
        <v>4.7944089101347904</v>
      </c>
      <c r="M434" s="39">
        <v>0.53439847165933296</v>
      </c>
      <c r="N434" s="39">
        <v>0.492129484807385</v>
      </c>
      <c r="O434" s="39">
        <f>VLOOKUP(C434,'HB EASRs'!$A$6:$H$54,8,FALSE)</f>
        <v>5.3529052201836604</v>
      </c>
      <c r="P434" s="39">
        <f>VLOOKUP(C434,'HB EASRs'!$A$6:$H$54,7,FALSE)</f>
        <v>7.4340484597201204</v>
      </c>
      <c r="Q434" s="55">
        <f>VLOOKUP(C434,'HB EASRs'!$A$6:$H$54,6,FALSE)</f>
        <v>3733</v>
      </c>
    </row>
    <row r="435" spans="1:21" x14ac:dyDescent="0.2">
      <c r="A435" s="38" t="str">
        <f t="shared" si="18"/>
        <v>Western ValeHF</v>
      </c>
      <c r="B435" s="38" t="s">
        <v>55</v>
      </c>
      <c r="C435" s="38" t="str">
        <f t="shared" si="19"/>
        <v>Cardiff and Vale University Local Health Board                                                      HF</v>
      </c>
      <c r="D435" s="38" t="s">
        <v>101</v>
      </c>
      <c r="E435" s="38" t="str">
        <f>VLOOKUP(D435,'Interactive controls'!$I$1:$J$7,2,FALSE)</f>
        <v>Cardiff &amp; Vale</v>
      </c>
      <c r="F435" s="38" t="s">
        <v>110</v>
      </c>
      <c r="G435" s="38" t="str">
        <f t="shared" si="20"/>
        <v>Cardiff &amp; ValeHF</v>
      </c>
      <c r="H435" s="38">
        <v>353</v>
      </c>
      <c r="I435" s="39">
        <v>13.107084509134101</v>
      </c>
      <c r="J435" s="39">
        <v>7.49015870957221</v>
      </c>
      <c r="K435" s="39">
        <v>6.7025669072767897</v>
      </c>
      <c r="L435" s="39">
        <v>8.3424334067859203</v>
      </c>
      <c r="M435" s="39">
        <v>0.85227469721371196</v>
      </c>
      <c r="N435" s="39">
        <v>0.78759180229542103</v>
      </c>
      <c r="O435" s="39">
        <f>VLOOKUP(C435,'HB EASRs'!$A$6:$H$54,8,FALSE)</f>
        <v>5.3529052201836604</v>
      </c>
      <c r="P435" s="39">
        <f>VLOOKUP(C435,'HB EASRs'!$A$6:$H$54,7,FALSE)</f>
        <v>7.4340484597201204</v>
      </c>
      <c r="Q435" s="55">
        <f>VLOOKUP(C435,'HB EASRs'!$A$6:$H$54,6,FALSE)</f>
        <v>3733</v>
      </c>
    </row>
    <row r="436" spans="1:21" x14ac:dyDescent="0.2">
      <c r="A436" s="38" t="str">
        <f t="shared" si="18"/>
        <v>North CynonHF</v>
      </c>
      <c r="B436" s="38" t="s">
        <v>56</v>
      </c>
      <c r="C436" s="38" t="str">
        <f t="shared" si="19"/>
        <v>Cwm Taf Local Health Board                                                                          HF</v>
      </c>
      <c r="D436" s="38" t="s">
        <v>102</v>
      </c>
      <c r="E436" s="38" t="str">
        <f>VLOOKUP(D436,'Interactive controls'!$I$1:$J$7,2,FALSE)</f>
        <v>Cwm Taf</v>
      </c>
      <c r="F436" s="38" t="s">
        <v>110</v>
      </c>
      <c r="G436" s="38" t="str">
        <f t="shared" si="20"/>
        <v>Cwm TafHF</v>
      </c>
      <c r="H436" s="38">
        <v>461</v>
      </c>
      <c r="I436" s="39">
        <v>11.562288380025601</v>
      </c>
      <c r="J436" s="39">
        <v>7.0459198947928403</v>
      </c>
      <c r="K436" s="39">
        <v>6.3919851378186596</v>
      </c>
      <c r="L436" s="39">
        <v>7.74659228677434</v>
      </c>
      <c r="M436" s="39">
        <v>0.700672391981493</v>
      </c>
      <c r="N436" s="39">
        <v>0.65393475697418701</v>
      </c>
      <c r="O436" s="39">
        <f>VLOOKUP(C436,'HB EASRs'!$A$6:$H$54,8,FALSE)</f>
        <v>5.7110513029193202</v>
      </c>
      <c r="P436" s="39">
        <f>VLOOKUP(C436,'HB EASRs'!$A$6:$H$54,7,FALSE)</f>
        <v>8.7342548814379004</v>
      </c>
      <c r="Q436" s="55">
        <f>VLOOKUP(C436,'HB EASRs'!$A$6:$H$54,6,FALSE)</f>
        <v>2662</v>
      </c>
      <c r="S436" s="38" t="str">
        <f>G436</f>
        <v>Cwm TafHF</v>
      </c>
      <c r="T436" s="39">
        <f>MIN(I436:I443)</f>
        <v>6.1707716990779096</v>
      </c>
      <c r="U436" s="39">
        <f>MAX(I436:I443)</f>
        <v>14.602384258151</v>
      </c>
    </row>
    <row r="437" spans="1:21" x14ac:dyDescent="0.2">
      <c r="A437" s="38" t="str">
        <f t="shared" si="18"/>
        <v>North Merthyr TydfilHF</v>
      </c>
      <c r="B437" s="38" t="s">
        <v>57</v>
      </c>
      <c r="C437" s="38" t="str">
        <f t="shared" si="19"/>
        <v>Cwm Taf Local Health Board                                                                          HF</v>
      </c>
      <c r="D437" s="38" t="s">
        <v>102</v>
      </c>
      <c r="E437" s="38" t="str">
        <f>VLOOKUP(D437,'Interactive controls'!$I$1:$J$7,2,FALSE)</f>
        <v>Cwm Taf</v>
      </c>
      <c r="F437" s="38" t="s">
        <v>110</v>
      </c>
      <c r="G437" s="38" t="str">
        <f t="shared" si="20"/>
        <v>Cwm TafHF</v>
      </c>
      <c r="H437" s="38">
        <v>358</v>
      </c>
      <c r="I437" s="39">
        <v>11.2638832080043</v>
      </c>
      <c r="J437" s="39">
        <v>7.5007665998145603</v>
      </c>
      <c r="K437" s="39">
        <v>6.7177308680642804</v>
      </c>
      <c r="L437" s="39">
        <v>8.3476406446009204</v>
      </c>
      <c r="M437" s="39">
        <v>0.84687404478636397</v>
      </c>
      <c r="N437" s="39">
        <v>0.78303573175028196</v>
      </c>
      <c r="O437" s="39">
        <f>VLOOKUP(C437,'HB EASRs'!$A$6:$H$54,8,FALSE)</f>
        <v>5.7110513029193202</v>
      </c>
      <c r="P437" s="39">
        <f>VLOOKUP(C437,'HB EASRs'!$A$6:$H$54,7,FALSE)</f>
        <v>8.7342548814379004</v>
      </c>
      <c r="Q437" s="55">
        <f>VLOOKUP(C437,'HB EASRs'!$A$6:$H$54,6,FALSE)</f>
        <v>2662</v>
      </c>
    </row>
    <row r="438" spans="1:21" x14ac:dyDescent="0.2">
      <c r="A438" s="38" t="str">
        <f t="shared" si="18"/>
        <v>North RhonddaHF</v>
      </c>
      <c r="B438" s="38" t="s">
        <v>58</v>
      </c>
      <c r="C438" s="38" t="str">
        <f t="shared" si="19"/>
        <v>Cwm Taf Local Health Board                                                                          HF</v>
      </c>
      <c r="D438" s="38" t="s">
        <v>102</v>
      </c>
      <c r="E438" s="38" t="str">
        <f>VLOOKUP(D438,'Interactive controls'!$I$1:$J$7,2,FALSE)</f>
        <v>Cwm Taf</v>
      </c>
      <c r="F438" s="38" t="s">
        <v>110</v>
      </c>
      <c r="G438" s="38" t="str">
        <f t="shared" si="20"/>
        <v>Cwm TafHF</v>
      </c>
      <c r="H438" s="38">
        <v>278</v>
      </c>
      <c r="I438" s="39">
        <v>7.58733624454148</v>
      </c>
      <c r="J438" s="39">
        <v>4.3412541533348099</v>
      </c>
      <c r="K438" s="39">
        <v>3.8152143213482601</v>
      </c>
      <c r="L438" s="39">
        <v>4.9162497493273598</v>
      </c>
      <c r="M438" s="39">
        <v>0.57499559599254901</v>
      </c>
      <c r="N438" s="39">
        <v>0.52603983198655302</v>
      </c>
      <c r="O438" s="39">
        <f>VLOOKUP(C438,'HB EASRs'!$A$6:$H$54,8,FALSE)</f>
        <v>5.7110513029193202</v>
      </c>
      <c r="P438" s="39">
        <f>VLOOKUP(C438,'HB EASRs'!$A$6:$H$54,7,FALSE)</f>
        <v>8.7342548814379004</v>
      </c>
      <c r="Q438" s="55">
        <f>VLOOKUP(C438,'HB EASRs'!$A$6:$H$54,6,FALSE)</f>
        <v>2662</v>
      </c>
    </row>
    <row r="439" spans="1:21" x14ac:dyDescent="0.2">
      <c r="A439" s="38" t="str">
        <f t="shared" si="18"/>
        <v>North Taf ElyHF</v>
      </c>
      <c r="B439" s="38" t="s">
        <v>59</v>
      </c>
      <c r="C439" s="38" t="str">
        <f t="shared" si="19"/>
        <v>Cwm Taf Local Health Board                                                                          HF</v>
      </c>
      <c r="D439" s="38" t="s">
        <v>102</v>
      </c>
      <c r="E439" s="38" t="str">
        <f>VLOOKUP(D439,'Interactive controls'!$I$1:$J$7,2,FALSE)</f>
        <v>Cwm Taf</v>
      </c>
      <c r="F439" s="38" t="s">
        <v>110</v>
      </c>
      <c r="G439" s="38" t="str">
        <f t="shared" si="20"/>
        <v>Cwm TafHF</v>
      </c>
      <c r="H439" s="38">
        <v>377</v>
      </c>
      <c r="I439" s="39">
        <v>7.9719185468693796</v>
      </c>
      <c r="J439" s="39">
        <v>5.3892054190046901</v>
      </c>
      <c r="K439" s="39">
        <v>4.83648656358345</v>
      </c>
      <c r="L439" s="39">
        <v>5.9857863669002596</v>
      </c>
      <c r="M439" s="39">
        <v>0.59658094789557004</v>
      </c>
      <c r="N439" s="39">
        <v>0.55271885542124599</v>
      </c>
      <c r="O439" s="39">
        <f>VLOOKUP(C439,'HB EASRs'!$A$6:$H$54,8,FALSE)</f>
        <v>5.7110513029193202</v>
      </c>
      <c r="P439" s="39">
        <f>VLOOKUP(C439,'HB EASRs'!$A$6:$H$54,7,FALSE)</f>
        <v>8.7342548814379004</v>
      </c>
      <c r="Q439" s="55">
        <f>VLOOKUP(C439,'HB EASRs'!$A$6:$H$54,6,FALSE)</f>
        <v>2662</v>
      </c>
    </row>
    <row r="440" spans="1:21" x14ac:dyDescent="0.2">
      <c r="A440" s="38" t="str">
        <f t="shared" si="18"/>
        <v>South CynonHF</v>
      </c>
      <c r="B440" s="38" t="s">
        <v>60</v>
      </c>
      <c r="C440" s="38" t="str">
        <f t="shared" si="19"/>
        <v>Cwm Taf Local Health Board                                                                          HF</v>
      </c>
      <c r="D440" s="38" t="s">
        <v>102</v>
      </c>
      <c r="E440" s="38" t="str">
        <f>VLOOKUP(D440,'Interactive controls'!$I$1:$J$7,2,FALSE)</f>
        <v>Cwm Taf</v>
      </c>
      <c r="F440" s="38" t="s">
        <v>110</v>
      </c>
      <c r="G440" s="38" t="str">
        <f t="shared" si="20"/>
        <v>Cwm TafHF</v>
      </c>
      <c r="H440" s="38">
        <v>305</v>
      </c>
      <c r="I440" s="39">
        <v>14.602384258151</v>
      </c>
      <c r="J440" s="39">
        <v>10.127541009117101</v>
      </c>
      <c r="K440" s="39">
        <v>8.9829974117890092</v>
      </c>
      <c r="L440" s="39">
        <v>11.373548441742599</v>
      </c>
      <c r="M440" s="39">
        <v>1.24600743262549</v>
      </c>
      <c r="N440" s="39">
        <v>1.14454359732809</v>
      </c>
      <c r="O440" s="39">
        <f>VLOOKUP(C440,'HB EASRs'!$A$6:$H$54,8,FALSE)</f>
        <v>5.7110513029193202</v>
      </c>
      <c r="P440" s="39">
        <f>VLOOKUP(C440,'HB EASRs'!$A$6:$H$54,7,FALSE)</f>
        <v>8.7342548814379004</v>
      </c>
      <c r="Q440" s="55">
        <f>VLOOKUP(C440,'HB EASRs'!$A$6:$H$54,6,FALSE)</f>
        <v>2662</v>
      </c>
    </row>
    <row r="441" spans="1:21" x14ac:dyDescent="0.2">
      <c r="A441" s="38" t="str">
        <f t="shared" si="18"/>
        <v>South Merthyr TydfilHF</v>
      </c>
      <c r="B441" s="38" t="s">
        <v>61</v>
      </c>
      <c r="C441" s="38" t="str">
        <f t="shared" si="19"/>
        <v>Cwm Taf Local Health Board                                                                          HF</v>
      </c>
      <c r="D441" s="38" t="s">
        <v>102</v>
      </c>
      <c r="E441" s="38" t="str">
        <f>VLOOKUP(D441,'Interactive controls'!$I$1:$J$7,2,FALSE)</f>
        <v>Cwm Taf</v>
      </c>
      <c r="F441" s="38" t="s">
        <v>110</v>
      </c>
      <c r="G441" s="38" t="str">
        <f t="shared" si="20"/>
        <v>Cwm TafHF</v>
      </c>
      <c r="H441" s="38">
        <v>188</v>
      </c>
      <c r="I441" s="39">
        <v>6.8493150684931496</v>
      </c>
      <c r="J441" s="39">
        <v>4.52636173601715</v>
      </c>
      <c r="K441" s="39">
        <v>3.8828478183231798</v>
      </c>
      <c r="L441" s="39">
        <v>5.2434898111195203</v>
      </c>
      <c r="M441" s="39">
        <v>0.71712807510237297</v>
      </c>
      <c r="N441" s="39">
        <v>0.64351391769396504</v>
      </c>
      <c r="O441" s="39">
        <f>VLOOKUP(C441,'HB EASRs'!$A$6:$H$54,8,FALSE)</f>
        <v>5.7110513029193202</v>
      </c>
      <c r="P441" s="39">
        <f>VLOOKUP(C441,'HB EASRs'!$A$6:$H$54,7,FALSE)</f>
        <v>8.7342548814379004</v>
      </c>
      <c r="Q441" s="55">
        <f>VLOOKUP(C441,'HB EASRs'!$A$6:$H$54,6,FALSE)</f>
        <v>2662</v>
      </c>
    </row>
    <row r="442" spans="1:21" x14ac:dyDescent="0.2">
      <c r="A442" s="38" t="str">
        <f t="shared" si="18"/>
        <v>South RhonddaHF</v>
      </c>
      <c r="B442" s="38" t="s">
        <v>62</v>
      </c>
      <c r="C442" s="38" t="str">
        <f t="shared" si="19"/>
        <v>Cwm Taf Local Health Board                                                                          HF</v>
      </c>
      <c r="D442" s="38" t="s">
        <v>102</v>
      </c>
      <c r="E442" s="38" t="str">
        <f>VLOOKUP(D442,'Interactive controls'!$I$1:$J$7,2,FALSE)</f>
        <v>Cwm Taf</v>
      </c>
      <c r="F442" s="38" t="s">
        <v>110</v>
      </c>
      <c r="G442" s="38" t="str">
        <f t="shared" si="20"/>
        <v>Cwm TafHF</v>
      </c>
      <c r="H442" s="38">
        <v>345</v>
      </c>
      <c r="I442" s="39">
        <v>7.8163940368843203</v>
      </c>
      <c r="J442" s="39">
        <v>5.1523774956613</v>
      </c>
      <c r="K442" s="39">
        <v>4.6038726689877096</v>
      </c>
      <c r="L442" s="39">
        <v>5.7464720949972499</v>
      </c>
      <c r="M442" s="39">
        <v>0.59409459933595099</v>
      </c>
      <c r="N442" s="39">
        <v>0.54850482667359401</v>
      </c>
      <c r="O442" s="39">
        <f>VLOOKUP(C442,'HB EASRs'!$A$6:$H$54,8,FALSE)</f>
        <v>5.7110513029193202</v>
      </c>
      <c r="P442" s="39">
        <f>VLOOKUP(C442,'HB EASRs'!$A$6:$H$54,7,FALSE)</f>
        <v>8.7342548814379004</v>
      </c>
      <c r="Q442" s="55">
        <f>VLOOKUP(C442,'HB EASRs'!$A$6:$H$54,6,FALSE)</f>
        <v>2662</v>
      </c>
    </row>
    <row r="443" spans="1:21" x14ac:dyDescent="0.2">
      <c r="A443" s="38" t="str">
        <f t="shared" si="18"/>
        <v>South Taf ElyHF</v>
      </c>
      <c r="B443" s="38" t="s">
        <v>63</v>
      </c>
      <c r="C443" s="38" t="str">
        <f t="shared" si="19"/>
        <v>Cwm Taf Local Health Board                                                                          HF</v>
      </c>
      <c r="D443" s="38" t="s">
        <v>102</v>
      </c>
      <c r="E443" s="38" t="str">
        <f>VLOOKUP(D443,'Interactive controls'!$I$1:$J$7,2,FALSE)</f>
        <v>Cwm Taf</v>
      </c>
      <c r="F443" s="38" t="s">
        <v>110</v>
      </c>
      <c r="G443" s="38" t="str">
        <f t="shared" si="20"/>
        <v>Cwm TafHF</v>
      </c>
      <c r="H443" s="38">
        <v>350</v>
      </c>
      <c r="I443" s="39">
        <v>6.1707716990779096</v>
      </c>
      <c r="J443" s="39">
        <v>4.3461260047545904</v>
      </c>
      <c r="K443" s="39">
        <v>3.8968654031026402</v>
      </c>
      <c r="L443" s="39">
        <v>4.8324480110953401</v>
      </c>
      <c r="M443" s="39">
        <v>0.48632200634075301</v>
      </c>
      <c r="N443" s="39">
        <v>0.44926060165194698</v>
      </c>
      <c r="O443" s="39">
        <f>VLOOKUP(C443,'HB EASRs'!$A$6:$H$54,8,FALSE)</f>
        <v>5.7110513029193202</v>
      </c>
      <c r="P443" s="39">
        <f>VLOOKUP(C443,'HB EASRs'!$A$6:$H$54,7,FALSE)</f>
        <v>8.7342548814379004</v>
      </c>
      <c r="Q443" s="55">
        <f>VLOOKUP(C443,'HB EASRs'!$A$6:$H$54,6,FALSE)</f>
        <v>2662</v>
      </c>
    </row>
    <row r="444" spans="1:21" x14ac:dyDescent="0.2">
      <c r="A444" s="38" t="str">
        <f t="shared" si="18"/>
        <v>Amman/GwendraethHF</v>
      </c>
      <c r="B444" s="38" t="s">
        <v>64</v>
      </c>
      <c r="C444" s="38" t="str">
        <f t="shared" si="19"/>
        <v>Hywel Dda Local Health Board                                                                        HF</v>
      </c>
      <c r="D444" s="38" t="s">
        <v>103</v>
      </c>
      <c r="E444" s="38" t="str">
        <f>VLOOKUP(D444,'Interactive controls'!$I$1:$J$7,2,FALSE)</f>
        <v>Hywel Dda</v>
      </c>
      <c r="F444" s="38" t="s">
        <v>110</v>
      </c>
      <c r="G444" s="38" t="str">
        <f t="shared" si="20"/>
        <v>Hywel DdaHF</v>
      </c>
      <c r="H444" s="38">
        <v>591</v>
      </c>
      <c r="I444" s="39">
        <v>10.2211999100673</v>
      </c>
      <c r="J444" s="39">
        <v>5.5315099541905699</v>
      </c>
      <c r="K444" s="39">
        <v>5.06910484088041</v>
      </c>
      <c r="L444" s="39">
        <v>6.0229724228794304</v>
      </c>
      <c r="M444" s="39">
        <v>0.491462468688869</v>
      </c>
      <c r="N444" s="39">
        <v>0.46240511331015499</v>
      </c>
      <c r="O444" s="39">
        <f>VLOOKUP(C444,'HB EASRs'!$A$6:$H$54,8,FALSE)</f>
        <v>5.1593302978431801</v>
      </c>
      <c r="P444" s="39">
        <f>VLOOKUP(C444,'HB EASRs'!$A$6:$H$54,7,FALSE)</f>
        <v>9.9004380058605204</v>
      </c>
      <c r="Q444" s="55">
        <f>VLOOKUP(C444,'HB EASRs'!$A$6:$H$54,6,FALSE)</f>
        <v>3551</v>
      </c>
      <c r="S444" s="38" t="str">
        <f>G444</f>
        <v>Hywel DdaHF</v>
      </c>
      <c r="T444" s="39">
        <f>MIN(I444:I450)</f>
        <v>8.8621462090616294</v>
      </c>
      <c r="U444" s="39">
        <f>MAX(I444:I450)</f>
        <v>12.176341348226901</v>
      </c>
    </row>
    <row r="445" spans="1:21" x14ac:dyDescent="0.2">
      <c r="A445" s="38" t="str">
        <f t="shared" si="18"/>
        <v>LlanelliHF</v>
      </c>
      <c r="B445" s="38" t="s">
        <v>65</v>
      </c>
      <c r="C445" s="38" t="str">
        <f t="shared" si="19"/>
        <v>Hywel Dda Local Health Board                                                                        HF</v>
      </c>
      <c r="D445" s="38" t="s">
        <v>103</v>
      </c>
      <c r="E445" s="38" t="str">
        <f>VLOOKUP(D445,'Interactive controls'!$I$1:$J$7,2,FALSE)</f>
        <v>Hywel Dda</v>
      </c>
      <c r="F445" s="38" t="s">
        <v>110</v>
      </c>
      <c r="G445" s="38" t="str">
        <f t="shared" si="20"/>
        <v>Hywel DdaHF</v>
      </c>
      <c r="H445" s="38">
        <v>542</v>
      </c>
      <c r="I445" s="39">
        <v>8.8621462090616294</v>
      </c>
      <c r="J445" s="39">
        <v>4.64735105991259</v>
      </c>
      <c r="K445" s="39">
        <v>4.2410745230074403</v>
      </c>
      <c r="L445" s="39">
        <v>5.0803270916996803</v>
      </c>
      <c r="M445" s="39">
        <v>0.43297603178708699</v>
      </c>
      <c r="N445" s="39">
        <v>0.40627653690515397</v>
      </c>
      <c r="O445" s="39">
        <f>VLOOKUP(C445,'HB EASRs'!$A$6:$H$54,8,FALSE)</f>
        <v>5.1593302978431801</v>
      </c>
      <c r="P445" s="39">
        <f>VLOOKUP(C445,'HB EASRs'!$A$6:$H$54,7,FALSE)</f>
        <v>9.9004380058605204</v>
      </c>
      <c r="Q445" s="55">
        <f>VLOOKUP(C445,'HB EASRs'!$A$6:$H$54,6,FALSE)</f>
        <v>3551</v>
      </c>
    </row>
    <row r="446" spans="1:21" x14ac:dyDescent="0.2">
      <c r="A446" s="38" t="str">
        <f t="shared" si="18"/>
        <v>North CeredigionHF</v>
      </c>
      <c r="B446" s="38" t="s">
        <v>66</v>
      </c>
      <c r="C446" s="38" t="str">
        <f t="shared" si="19"/>
        <v>Hywel Dda Local Health Board                                                                        HF</v>
      </c>
      <c r="D446" s="38" t="s">
        <v>103</v>
      </c>
      <c r="E446" s="38" t="str">
        <f>VLOOKUP(D446,'Interactive controls'!$I$1:$J$7,2,FALSE)</f>
        <v>Hywel Dda</v>
      </c>
      <c r="F446" s="38" t="s">
        <v>110</v>
      </c>
      <c r="G446" s="38" t="str">
        <f t="shared" si="20"/>
        <v>Hywel DdaHF</v>
      </c>
      <c r="H446" s="38">
        <v>431</v>
      </c>
      <c r="I446" s="39">
        <v>10.7949706957872</v>
      </c>
      <c r="J446" s="39">
        <v>6.6615104868184698</v>
      </c>
      <c r="K446" s="39">
        <v>6.0088865736658903</v>
      </c>
      <c r="L446" s="39">
        <v>7.3624380920544503</v>
      </c>
      <c r="M446" s="39">
        <v>0.70092760523598097</v>
      </c>
      <c r="N446" s="39">
        <v>0.65262391315257995</v>
      </c>
      <c r="O446" s="39">
        <f>VLOOKUP(C446,'HB EASRs'!$A$6:$H$54,8,FALSE)</f>
        <v>5.1593302978431801</v>
      </c>
      <c r="P446" s="39">
        <f>VLOOKUP(C446,'HB EASRs'!$A$6:$H$54,7,FALSE)</f>
        <v>9.9004380058605204</v>
      </c>
      <c r="Q446" s="55">
        <f>VLOOKUP(C446,'HB EASRs'!$A$6:$H$54,6,FALSE)</f>
        <v>3551</v>
      </c>
    </row>
    <row r="447" spans="1:21" x14ac:dyDescent="0.2">
      <c r="A447" s="38" t="str">
        <f t="shared" si="18"/>
        <v>North PembrokeshireHF</v>
      </c>
      <c r="B447" s="38" t="s">
        <v>67</v>
      </c>
      <c r="C447" s="38" t="str">
        <f t="shared" si="19"/>
        <v>Hywel Dda Local Health Board                                                                        HF</v>
      </c>
      <c r="D447" s="38" t="s">
        <v>103</v>
      </c>
      <c r="E447" s="38" t="str">
        <f>VLOOKUP(D447,'Interactive controls'!$I$1:$J$7,2,FALSE)</f>
        <v>Hywel Dda</v>
      </c>
      <c r="F447" s="38" t="s">
        <v>110</v>
      </c>
      <c r="G447" s="38" t="str">
        <f t="shared" si="20"/>
        <v>Hywel DdaHF</v>
      </c>
      <c r="H447" s="38">
        <v>593</v>
      </c>
      <c r="I447" s="39">
        <v>12.176341348226901</v>
      </c>
      <c r="J447" s="39">
        <v>6.1093141766513801</v>
      </c>
      <c r="K447" s="39">
        <v>5.5988986800510396</v>
      </c>
      <c r="L447" s="39">
        <v>6.6517480091911896</v>
      </c>
      <c r="M447" s="39">
        <v>0.54243383253980804</v>
      </c>
      <c r="N447" s="39">
        <v>0.51041549660034002</v>
      </c>
      <c r="O447" s="39">
        <f>VLOOKUP(C447,'HB EASRs'!$A$6:$H$54,8,FALSE)</f>
        <v>5.1593302978431801</v>
      </c>
      <c r="P447" s="39">
        <f>VLOOKUP(C447,'HB EASRs'!$A$6:$H$54,7,FALSE)</f>
        <v>9.9004380058605204</v>
      </c>
      <c r="Q447" s="55">
        <f>VLOOKUP(C447,'HB EASRs'!$A$6:$H$54,6,FALSE)</f>
        <v>3551</v>
      </c>
    </row>
    <row r="448" spans="1:21" x14ac:dyDescent="0.2">
      <c r="A448" s="38" t="str">
        <f t="shared" si="18"/>
        <v>South CeredigionHF</v>
      </c>
      <c r="B448" s="38" t="s">
        <v>68</v>
      </c>
      <c r="C448" s="38" t="str">
        <f t="shared" si="19"/>
        <v>Hywel Dda Local Health Board                                                                        HF</v>
      </c>
      <c r="D448" s="38" t="s">
        <v>103</v>
      </c>
      <c r="E448" s="38" t="str">
        <f>VLOOKUP(D448,'Interactive controls'!$I$1:$J$7,2,FALSE)</f>
        <v>Hywel Dda</v>
      </c>
      <c r="F448" s="38" t="s">
        <v>110</v>
      </c>
      <c r="G448" s="38" t="str">
        <f t="shared" si="20"/>
        <v>Hywel DdaHF</v>
      </c>
      <c r="H448" s="38">
        <v>450</v>
      </c>
      <c r="I448" s="39">
        <v>9.3442418705095704</v>
      </c>
      <c r="J448" s="39">
        <v>4.4253866513662903</v>
      </c>
      <c r="K448" s="39">
        <v>4.0028975419514801</v>
      </c>
      <c r="L448" s="39">
        <v>4.8784528068747397</v>
      </c>
      <c r="M448" s="39">
        <v>0.45306615550844898</v>
      </c>
      <c r="N448" s="39">
        <v>0.42248910941481199</v>
      </c>
      <c r="O448" s="39">
        <f>VLOOKUP(C448,'HB EASRs'!$A$6:$H$54,8,FALSE)</f>
        <v>5.1593302978431801</v>
      </c>
      <c r="P448" s="39">
        <f>VLOOKUP(C448,'HB EASRs'!$A$6:$H$54,7,FALSE)</f>
        <v>9.9004380058605204</v>
      </c>
      <c r="Q448" s="55">
        <f>VLOOKUP(C448,'HB EASRs'!$A$6:$H$54,6,FALSE)</f>
        <v>3551</v>
      </c>
    </row>
    <row r="449" spans="1:21" x14ac:dyDescent="0.2">
      <c r="A449" s="38" t="str">
        <f t="shared" si="18"/>
        <v>South PembrokeshireHF</v>
      </c>
      <c r="B449" s="38" t="s">
        <v>69</v>
      </c>
      <c r="C449" s="38" t="str">
        <f t="shared" si="19"/>
        <v>Hywel Dda Local Health Board                                                                        HF</v>
      </c>
      <c r="D449" s="38" t="s">
        <v>103</v>
      </c>
      <c r="E449" s="38" t="str">
        <f>VLOOKUP(D449,'Interactive controls'!$I$1:$J$7,2,FALSE)</f>
        <v>Hywel Dda</v>
      </c>
      <c r="F449" s="38" t="s">
        <v>110</v>
      </c>
      <c r="G449" s="38" t="str">
        <f t="shared" si="20"/>
        <v>Hywel DdaHF</v>
      </c>
      <c r="H449" s="38">
        <v>425</v>
      </c>
      <c r="I449" s="39">
        <v>9.33594007424818</v>
      </c>
      <c r="J449" s="39">
        <v>4.76748776758253</v>
      </c>
      <c r="K449" s="39">
        <v>4.2939655574866897</v>
      </c>
      <c r="L449" s="39">
        <v>5.2763139645988</v>
      </c>
      <c r="M449" s="39">
        <v>0.50882619701626997</v>
      </c>
      <c r="N449" s="39">
        <v>0.473522210095839</v>
      </c>
      <c r="O449" s="39">
        <f>VLOOKUP(C449,'HB EASRs'!$A$6:$H$54,8,FALSE)</f>
        <v>5.1593302978431801</v>
      </c>
      <c r="P449" s="39">
        <f>VLOOKUP(C449,'HB EASRs'!$A$6:$H$54,7,FALSE)</f>
        <v>9.9004380058605204</v>
      </c>
      <c r="Q449" s="55">
        <f>VLOOKUP(C449,'HB EASRs'!$A$6:$H$54,6,FALSE)</f>
        <v>3551</v>
      </c>
    </row>
    <row r="450" spans="1:21" x14ac:dyDescent="0.2">
      <c r="A450" s="38" t="str">
        <f t="shared" si="18"/>
        <v>Taf / Teifi / TywiHF</v>
      </c>
      <c r="B450" s="38" t="s">
        <v>70</v>
      </c>
      <c r="C450" s="38" t="str">
        <f t="shared" si="19"/>
        <v>Hywel Dda Local Health Board                                                                        HF</v>
      </c>
      <c r="D450" s="38" t="s">
        <v>103</v>
      </c>
      <c r="E450" s="38" t="str">
        <f>VLOOKUP(D450,'Interactive controls'!$I$1:$J$7,2,FALSE)</f>
        <v>Hywel Dda</v>
      </c>
      <c r="F450" s="38" t="s">
        <v>110</v>
      </c>
      <c r="G450" s="38" t="str">
        <f t="shared" si="20"/>
        <v>Hywel DdaHF</v>
      </c>
      <c r="H450" s="38">
        <v>519</v>
      </c>
      <c r="I450" s="39">
        <v>9.0444905285537498</v>
      </c>
      <c r="J450" s="39">
        <v>4.6640732336717399</v>
      </c>
      <c r="K450" s="39">
        <v>4.2437459690823101</v>
      </c>
      <c r="L450" s="39">
        <v>5.1126508090655403</v>
      </c>
      <c r="M450" s="39">
        <v>0.448577575393799</v>
      </c>
      <c r="N450" s="39">
        <v>0.42032726458943398</v>
      </c>
      <c r="O450" s="39">
        <f>VLOOKUP(C450,'HB EASRs'!$A$6:$H$54,8,FALSE)</f>
        <v>5.1593302978431801</v>
      </c>
      <c r="P450" s="39">
        <f>VLOOKUP(C450,'HB EASRs'!$A$6:$H$54,7,FALSE)</f>
        <v>9.9004380058605204</v>
      </c>
      <c r="Q450" s="55">
        <f>VLOOKUP(C450,'HB EASRs'!$A$6:$H$54,6,FALSE)</f>
        <v>3551</v>
      </c>
    </row>
    <row r="451" spans="1:21" x14ac:dyDescent="0.2">
      <c r="A451" s="38" t="str">
        <f t="shared" si="18"/>
        <v>Mid PowysHF</v>
      </c>
      <c r="B451" s="38" t="s">
        <v>71</v>
      </c>
      <c r="C451" s="38" t="str">
        <f t="shared" si="19"/>
        <v>Powys Teaching Local Health Board                                                                   HF</v>
      </c>
      <c r="D451" s="38" t="s">
        <v>104</v>
      </c>
      <c r="E451" s="38" t="str">
        <f>VLOOKUP(D451,'Interactive controls'!$I$1:$J$7,2,FALSE)</f>
        <v>Powys</v>
      </c>
      <c r="F451" s="38" t="s">
        <v>110</v>
      </c>
      <c r="G451" s="38" t="str">
        <f t="shared" si="20"/>
        <v>PowysHF</v>
      </c>
      <c r="H451" s="38">
        <v>324</v>
      </c>
      <c r="I451" s="39">
        <v>11.423735984768401</v>
      </c>
      <c r="J451" s="39">
        <v>4.9864275254555297</v>
      </c>
      <c r="K451" s="39">
        <v>4.4266050026304704</v>
      </c>
      <c r="L451" s="39">
        <v>5.5943331881598901</v>
      </c>
      <c r="M451" s="39">
        <v>0.60790566270435298</v>
      </c>
      <c r="N451" s="39">
        <v>0.55982252282506295</v>
      </c>
      <c r="O451" s="39">
        <f>VLOOKUP(C451,'HB EASRs'!$A$6:$H$54,8,FALSE)</f>
        <v>4.9106506773330798</v>
      </c>
      <c r="P451" s="39">
        <f>VLOOKUP(C451,'HB EASRs'!$A$6:$H$54,7,FALSE)</f>
        <v>10.237607007005501</v>
      </c>
      <c r="Q451" s="55">
        <f>VLOOKUP(C451,'HB EASRs'!$A$6:$H$54,6,FALSE)</f>
        <v>1343</v>
      </c>
      <c r="S451" s="38" t="str">
        <f>G451</f>
        <v>PowysHF</v>
      </c>
      <c r="T451" s="39">
        <f>MIN(I451:I453)</f>
        <v>7.8202387779573499</v>
      </c>
      <c r="U451" s="39">
        <f>MAX(I451:I453)</f>
        <v>12.5668094880516</v>
      </c>
    </row>
    <row r="452" spans="1:21" x14ac:dyDescent="0.2">
      <c r="A452" s="38" t="str">
        <f t="shared" si="18"/>
        <v>North PowysHF</v>
      </c>
      <c r="B452" s="38" t="s">
        <v>72</v>
      </c>
      <c r="C452" s="38" t="str">
        <f t="shared" si="19"/>
        <v>Powys Teaching Local Health Board                                                                   HF</v>
      </c>
      <c r="D452" s="38" t="s">
        <v>104</v>
      </c>
      <c r="E452" s="38" t="str">
        <f>VLOOKUP(D452,'Interactive controls'!$I$1:$J$7,2,FALSE)</f>
        <v>Powys</v>
      </c>
      <c r="F452" s="38" t="s">
        <v>110</v>
      </c>
      <c r="G452" s="38" t="str">
        <f t="shared" si="20"/>
        <v>PowysHF</v>
      </c>
      <c r="H452" s="38">
        <v>450</v>
      </c>
      <c r="I452" s="39">
        <v>7.8202387779573499</v>
      </c>
      <c r="J452" s="39">
        <v>3.8536266276845899</v>
      </c>
      <c r="K452" s="39">
        <v>3.4863863835242599</v>
      </c>
      <c r="L452" s="39">
        <v>4.2474453601962097</v>
      </c>
      <c r="M452" s="39">
        <v>0.39381873251162303</v>
      </c>
      <c r="N452" s="39">
        <v>0.36724024416033102</v>
      </c>
      <c r="O452" s="39">
        <f>VLOOKUP(C452,'HB EASRs'!$A$6:$H$54,8,FALSE)</f>
        <v>4.9106506773330798</v>
      </c>
      <c r="P452" s="39">
        <f>VLOOKUP(C452,'HB EASRs'!$A$6:$H$54,7,FALSE)</f>
        <v>10.237607007005501</v>
      </c>
      <c r="Q452" s="55">
        <f>VLOOKUP(C452,'HB EASRs'!$A$6:$H$54,6,FALSE)</f>
        <v>1343</v>
      </c>
    </row>
    <row r="453" spans="1:21" x14ac:dyDescent="0.2">
      <c r="A453" s="38" t="str">
        <f t="shared" si="18"/>
        <v>South PowysHF</v>
      </c>
      <c r="B453" s="38" t="s">
        <v>73</v>
      </c>
      <c r="C453" s="38" t="str">
        <f t="shared" si="19"/>
        <v>Powys Teaching Local Health Board                                                                   HF</v>
      </c>
      <c r="D453" s="38" t="s">
        <v>104</v>
      </c>
      <c r="E453" s="38" t="str">
        <f>VLOOKUP(D453,'Interactive controls'!$I$1:$J$7,2,FALSE)</f>
        <v>Powys</v>
      </c>
      <c r="F453" s="38" t="s">
        <v>110</v>
      </c>
      <c r="G453" s="38" t="str">
        <f t="shared" si="20"/>
        <v>PowysHF</v>
      </c>
      <c r="H453" s="38">
        <v>569</v>
      </c>
      <c r="I453" s="39">
        <v>12.5668094880516</v>
      </c>
      <c r="J453" s="39">
        <v>6.1318875301900304</v>
      </c>
      <c r="K453" s="39">
        <v>5.6012631168495304</v>
      </c>
      <c r="L453" s="39">
        <v>6.6965168302362796</v>
      </c>
      <c r="M453" s="39">
        <v>0.56462930004624901</v>
      </c>
      <c r="N453" s="39">
        <v>0.53062441334050103</v>
      </c>
      <c r="O453" s="39">
        <f>VLOOKUP(C453,'HB EASRs'!$A$6:$H$54,8,FALSE)</f>
        <v>4.9106506773330798</v>
      </c>
      <c r="P453" s="39">
        <f>VLOOKUP(C453,'HB EASRs'!$A$6:$H$54,7,FALSE)</f>
        <v>10.237607007005501</v>
      </c>
      <c r="Q453" s="55">
        <f>VLOOKUP(C453,'HB EASRs'!$A$6:$H$54,6,FALSE)</f>
        <v>1343</v>
      </c>
    </row>
    <row r="455" spans="1:21" x14ac:dyDescent="0.2">
      <c r="J455" s="40"/>
      <c r="K455" s="40"/>
      <c r="L455" s="40"/>
    </row>
    <row r="456" spans="1:21" x14ac:dyDescent="0.2">
      <c r="J456" s="40"/>
      <c r="K456" s="40"/>
      <c r="L456" s="40"/>
    </row>
    <row r="457" spans="1:21" x14ac:dyDescent="0.2">
      <c r="J457" s="40"/>
      <c r="K457" s="40"/>
      <c r="L457" s="40"/>
    </row>
    <row r="458" spans="1:21" x14ac:dyDescent="0.2">
      <c r="J458" s="40"/>
      <c r="K458" s="40"/>
      <c r="L458" s="40"/>
    </row>
    <row r="459" spans="1:21" x14ac:dyDescent="0.2">
      <c r="J459" s="40"/>
      <c r="K459" s="40"/>
      <c r="L459" s="40"/>
    </row>
    <row r="460" spans="1:21" x14ac:dyDescent="0.2">
      <c r="J460" s="40"/>
      <c r="K460" s="40"/>
      <c r="L460" s="40"/>
    </row>
    <row r="461" spans="1:21" x14ac:dyDescent="0.2">
      <c r="J461" s="40"/>
      <c r="K461" s="40"/>
      <c r="L461" s="40"/>
    </row>
    <row r="462" spans="1:21" x14ac:dyDescent="0.2">
      <c r="J462" s="40"/>
      <c r="K462" s="40"/>
      <c r="L462" s="40"/>
    </row>
    <row r="463" spans="1:21" x14ac:dyDescent="0.2">
      <c r="J463" s="40"/>
      <c r="K463" s="40"/>
      <c r="L463" s="40"/>
    </row>
    <row r="464" spans="1:21" x14ac:dyDescent="0.2">
      <c r="J464" s="40"/>
      <c r="K464" s="40"/>
      <c r="L464" s="40"/>
    </row>
    <row r="465" spans="10:12" x14ac:dyDescent="0.2">
      <c r="J465" s="40"/>
      <c r="K465" s="40"/>
      <c r="L465" s="40"/>
    </row>
    <row r="466" spans="10:12" x14ac:dyDescent="0.2">
      <c r="J466" s="40"/>
      <c r="K466" s="40"/>
      <c r="L466" s="40"/>
    </row>
    <row r="467" spans="10:12" x14ac:dyDescent="0.2">
      <c r="J467" s="40"/>
      <c r="K467" s="40"/>
      <c r="L467" s="40"/>
    </row>
    <row r="468" spans="10:12" x14ac:dyDescent="0.2">
      <c r="J468" s="40"/>
      <c r="K468" s="40"/>
      <c r="L468" s="40"/>
    </row>
    <row r="469" spans="10:12" x14ac:dyDescent="0.2">
      <c r="J469" s="40"/>
      <c r="K469" s="40"/>
      <c r="L469" s="40"/>
    </row>
    <row r="470" spans="10:12" x14ac:dyDescent="0.2">
      <c r="J470" s="40"/>
      <c r="K470" s="40"/>
      <c r="L470" s="40"/>
    </row>
    <row r="471" spans="10:12" x14ac:dyDescent="0.2">
      <c r="J471" s="40"/>
      <c r="K471" s="40"/>
      <c r="L471" s="40"/>
    </row>
    <row r="472" spans="10:12" x14ac:dyDescent="0.2">
      <c r="J472" s="40"/>
      <c r="K472" s="40"/>
      <c r="L472" s="40"/>
    </row>
    <row r="473" spans="10:12" x14ac:dyDescent="0.2">
      <c r="J473" s="40"/>
      <c r="K473" s="40"/>
      <c r="L473" s="40"/>
    </row>
    <row r="474" spans="10:12" x14ac:dyDescent="0.2">
      <c r="J474" s="40"/>
      <c r="K474" s="40"/>
      <c r="L474" s="40"/>
    </row>
    <row r="475" spans="10:12" x14ac:dyDescent="0.2">
      <c r="J475" s="40"/>
      <c r="K475" s="40"/>
      <c r="L475" s="40"/>
    </row>
    <row r="476" spans="10:12" x14ac:dyDescent="0.2">
      <c r="J476" s="40"/>
      <c r="K476" s="40"/>
      <c r="L476" s="40"/>
    </row>
    <row r="477" spans="10:12" x14ac:dyDescent="0.2">
      <c r="J477" s="40"/>
      <c r="K477" s="40"/>
      <c r="L477" s="40"/>
    </row>
    <row r="478" spans="10:12" x14ac:dyDescent="0.2">
      <c r="J478" s="40"/>
      <c r="K478" s="40"/>
      <c r="L478" s="40"/>
    </row>
    <row r="479" spans="10:12" x14ac:dyDescent="0.2">
      <c r="J479" s="40"/>
      <c r="K479" s="40"/>
      <c r="L479" s="40"/>
    </row>
    <row r="480" spans="10:12" x14ac:dyDescent="0.2">
      <c r="J480" s="40"/>
      <c r="K480" s="40"/>
      <c r="L480" s="40"/>
    </row>
    <row r="481" spans="10:12" x14ac:dyDescent="0.2">
      <c r="J481" s="40"/>
      <c r="K481" s="40"/>
      <c r="L481" s="40"/>
    </row>
    <row r="482" spans="10:12" x14ac:dyDescent="0.2">
      <c r="J482" s="40"/>
      <c r="K482" s="40"/>
      <c r="L482" s="40"/>
    </row>
    <row r="483" spans="10:12" x14ac:dyDescent="0.2">
      <c r="J483" s="40"/>
      <c r="K483" s="40"/>
      <c r="L483" s="40"/>
    </row>
    <row r="484" spans="10:12" x14ac:dyDescent="0.2">
      <c r="J484" s="40"/>
      <c r="K484" s="40"/>
      <c r="L484" s="40"/>
    </row>
    <row r="485" spans="10:12" x14ac:dyDescent="0.2">
      <c r="J485" s="40"/>
      <c r="K485" s="40"/>
      <c r="L485" s="40"/>
    </row>
    <row r="486" spans="10:12" x14ac:dyDescent="0.2">
      <c r="J486" s="40"/>
      <c r="K486" s="40"/>
      <c r="L486" s="40"/>
    </row>
    <row r="487" spans="10:12" x14ac:dyDescent="0.2">
      <c r="J487" s="40"/>
      <c r="K487" s="40"/>
      <c r="L487" s="40"/>
    </row>
    <row r="488" spans="10:12" x14ac:dyDescent="0.2">
      <c r="J488" s="40"/>
      <c r="K488" s="40"/>
      <c r="L488" s="40"/>
    </row>
    <row r="489" spans="10:12" x14ac:dyDescent="0.2">
      <c r="J489" s="40"/>
      <c r="K489" s="40"/>
      <c r="L489" s="40"/>
    </row>
    <row r="490" spans="10:12" x14ac:dyDescent="0.2">
      <c r="J490" s="40"/>
      <c r="K490" s="40"/>
      <c r="L490" s="40"/>
    </row>
    <row r="491" spans="10:12" x14ac:dyDescent="0.2">
      <c r="J491" s="40"/>
      <c r="K491" s="40"/>
      <c r="L491" s="40"/>
    </row>
    <row r="492" spans="10:12" x14ac:dyDescent="0.2">
      <c r="J492" s="40"/>
      <c r="K492" s="40"/>
      <c r="L492" s="40"/>
    </row>
    <row r="493" spans="10:12" x14ac:dyDescent="0.2">
      <c r="J493" s="40"/>
      <c r="K493" s="40"/>
      <c r="L493" s="40"/>
    </row>
    <row r="494" spans="10:12" x14ac:dyDescent="0.2">
      <c r="J494" s="40"/>
      <c r="K494" s="40"/>
      <c r="L494" s="40"/>
    </row>
    <row r="495" spans="10:12" x14ac:dyDescent="0.2">
      <c r="J495" s="40"/>
      <c r="K495" s="40"/>
      <c r="L495" s="40"/>
    </row>
    <row r="496" spans="10:12" x14ac:dyDescent="0.2">
      <c r="J496" s="40"/>
      <c r="K496" s="40"/>
      <c r="L496" s="40"/>
    </row>
    <row r="497" spans="10:12" x14ac:dyDescent="0.2">
      <c r="J497" s="40"/>
      <c r="K497" s="40"/>
      <c r="L497" s="40"/>
    </row>
    <row r="498" spans="10:12" x14ac:dyDescent="0.2">
      <c r="J498" s="40"/>
      <c r="K498" s="40"/>
      <c r="L498" s="40"/>
    </row>
    <row r="499" spans="10:12" x14ac:dyDescent="0.2">
      <c r="J499" s="40"/>
      <c r="K499" s="40"/>
      <c r="L499" s="40"/>
    </row>
    <row r="500" spans="10:12" x14ac:dyDescent="0.2">
      <c r="J500" s="40"/>
      <c r="K500" s="40"/>
      <c r="L500" s="40"/>
    </row>
    <row r="501" spans="10:12" x14ac:dyDescent="0.2">
      <c r="J501" s="40"/>
      <c r="K501" s="40"/>
      <c r="L501" s="40"/>
    </row>
    <row r="502" spans="10:12" x14ac:dyDescent="0.2">
      <c r="J502" s="40"/>
      <c r="K502" s="40"/>
      <c r="L502" s="40"/>
    </row>
    <row r="503" spans="10:12" x14ac:dyDescent="0.2">
      <c r="J503" s="40"/>
      <c r="K503" s="40"/>
      <c r="L503" s="40"/>
    </row>
    <row r="504" spans="10:12" x14ac:dyDescent="0.2">
      <c r="J504" s="40"/>
      <c r="K504" s="40"/>
      <c r="L504" s="40"/>
    </row>
    <row r="505" spans="10:12" x14ac:dyDescent="0.2">
      <c r="J505" s="40"/>
      <c r="K505" s="40"/>
      <c r="L505" s="40"/>
    </row>
    <row r="506" spans="10:12" x14ac:dyDescent="0.2">
      <c r="J506" s="40"/>
      <c r="K506" s="40"/>
      <c r="L506" s="40"/>
    </row>
    <row r="507" spans="10:12" x14ac:dyDescent="0.2">
      <c r="J507" s="40"/>
      <c r="K507" s="40"/>
      <c r="L507" s="40"/>
    </row>
    <row r="508" spans="10:12" x14ac:dyDescent="0.2">
      <c r="J508" s="40"/>
      <c r="K508" s="40"/>
      <c r="L508" s="40"/>
    </row>
    <row r="509" spans="10:12" x14ac:dyDescent="0.2">
      <c r="J509" s="40"/>
      <c r="K509" s="40"/>
      <c r="L509" s="40"/>
    </row>
    <row r="510" spans="10:12" x14ac:dyDescent="0.2">
      <c r="J510" s="40"/>
      <c r="K510" s="40"/>
      <c r="L510" s="40"/>
    </row>
    <row r="511" spans="10:12" x14ac:dyDescent="0.2">
      <c r="J511" s="40"/>
      <c r="K511" s="40"/>
      <c r="L511" s="40"/>
    </row>
    <row r="512" spans="10:12" x14ac:dyDescent="0.2">
      <c r="J512" s="40"/>
      <c r="K512" s="40"/>
      <c r="L512" s="40"/>
    </row>
    <row r="513" spans="10:12" x14ac:dyDescent="0.2">
      <c r="J513" s="40"/>
      <c r="K513" s="40"/>
      <c r="L513" s="40"/>
    </row>
    <row r="514" spans="10:12" x14ac:dyDescent="0.2">
      <c r="J514" s="40"/>
      <c r="K514" s="40"/>
      <c r="L514" s="40"/>
    </row>
    <row r="515" spans="10:12" x14ac:dyDescent="0.2">
      <c r="J515" s="40"/>
      <c r="K515" s="40"/>
      <c r="L515" s="40"/>
    </row>
    <row r="516" spans="10:12" x14ac:dyDescent="0.2">
      <c r="J516" s="40"/>
      <c r="K516" s="40"/>
      <c r="L516" s="40"/>
    </row>
    <row r="517" spans="10:12" x14ac:dyDescent="0.2">
      <c r="J517" s="40"/>
      <c r="K517" s="40"/>
      <c r="L517" s="40"/>
    </row>
    <row r="518" spans="10:12" x14ac:dyDescent="0.2">
      <c r="J518" s="40"/>
      <c r="K518" s="40"/>
      <c r="L518" s="40"/>
    </row>
    <row r="519" spans="10:12" x14ac:dyDescent="0.2">
      <c r="J519" s="40"/>
      <c r="K519" s="40"/>
      <c r="L519" s="40"/>
    </row>
    <row r="520" spans="10:12" x14ac:dyDescent="0.2">
      <c r="J520" s="40"/>
      <c r="K520" s="40"/>
      <c r="L520" s="40"/>
    </row>
    <row r="521" spans="10:12" x14ac:dyDescent="0.2">
      <c r="J521" s="40"/>
      <c r="K521" s="40"/>
      <c r="L521" s="40"/>
    </row>
    <row r="522" spans="10:12" x14ac:dyDescent="0.2">
      <c r="J522" s="40"/>
      <c r="K522" s="40"/>
      <c r="L522" s="40"/>
    </row>
    <row r="523" spans="10:12" x14ac:dyDescent="0.2">
      <c r="J523" s="40"/>
      <c r="K523" s="40"/>
      <c r="L523" s="40"/>
    </row>
    <row r="524" spans="10:12" x14ac:dyDescent="0.2">
      <c r="J524" s="40"/>
      <c r="K524" s="40"/>
      <c r="L524" s="40"/>
    </row>
    <row r="525" spans="10:12" x14ac:dyDescent="0.2">
      <c r="J525" s="40"/>
      <c r="K525" s="40"/>
      <c r="L525" s="40"/>
    </row>
    <row r="526" spans="10:12" x14ac:dyDescent="0.2">
      <c r="J526" s="40"/>
      <c r="K526" s="40"/>
      <c r="L526" s="40"/>
    </row>
    <row r="527" spans="10:12" x14ac:dyDescent="0.2">
      <c r="J527" s="40"/>
      <c r="K527" s="40"/>
      <c r="L527" s="40"/>
    </row>
    <row r="528" spans="10:12" x14ac:dyDescent="0.2">
      <c r="J528" s="40"/>
      <c r="K528" s="40"/>
      <c r="L528" s="40"/>
    </row>
    <row r="529" spans="10:12" x14ac:dyDescent="0.2">
      <c r="J529" s="40"/>
      <c r="K529" s="40"/>
      <c r="L529" s="40"/>
    </row>
    <row r="530" spans="10:12" x14ac:dyDescent="0.2">
      <c r="J530" s="40"/>
      <c r="K530" s="40"/>
      <c r="L530" s="40"/>
    </row>
    <row r="531" spans="10:12" x14ac:dyDescent="0.2">
      <c r="J531" s="40"/>
      <c r="K531" s="40"/>
      <c r="L531" s="40"/>
    </row>
    <row r="532" spans="10:12" x14ac:dyDescent="0.2">
      <c r="J532" s="40"/>
      <c r="K532" s="40"/>
      <c r="L532" s="40"/>
    </row>
    <row r="533" spans="10:12" x14ac:dyDescent="0.2">
      <c r="J533" s="40"/>
      <c r="K533" s="40"/>
      <c r="L533" s="40"/>
    </row>
    <row r="534" spans="10:12" x14ac:dyDescent="0.2">
      <c r="J534" s="40"/>
      <c r="K534" s="40"/>
      <c r="L534" s="40"/>
    </row>
    <row r="535" spans="10:12" x14ac:dyDescent="0.2">
      <c r="J535" s="40"/>
      <c r="K535" s="40"/>
      <c r="L535" s="40"/>
    </row>
    <row r="536" spans="10:12" x14ac:dyDescent="0.2">
      <c r="J536" s="40"/>
      <c r="K536" s="40"/>
      <c r="L536" s="40"/>
    </row>
    <row r="537" spans="10:12" x14ac:dyDescent="0.2">
      <c r="J537" s="40"/>
      <c r="K537" s="40"/>
      <c r="L537" s="40"/>
    </row>
    <row r="538" spans="10:12" x14ac:dyDescent="0.2">
      <c r="J538" s="40"/>
      <c r="K538" s="40"/>
      <c r="L538" s="40"/>
    </row>
    <row r="539" spans="10:12" x14ac:dyDescent="0.2">
      <c r="J539" s="40"/>
      <c r="K539" s="40"/>
      <c r="L539" s="40"/>
    </row>
    <row r="540" spans="10:12" x14ac:dyDescent="0.2">
      <c r="J540" s="40"/>
      <c r="K540" s="40"/>
      <c r="L540" s="40"/>
    </row>
    <row r="541" spans="10:12" x14ac:dyDescent="0.2">
      <c r="J541" s="40"/>
      <c r="K541" s="40"/>
      <c r="L541" s="40"/>
    </row>
    <row r="542" spans="10:12" x14ac:dyDescent="0.2">
      <c r="J542" s="40"/>
      <c r="K542" s="40"/>
      <c r="L542" s="40"/>
    </row>
    <row r="543" spans="10:12" x14ac:dyDescent="0.2">
      <c r="J543" s="40"/>
      <c r="K543" s="40"/>
      <c r="L543" s="40"/>
    </row>
    <row r="544" spans="10:12" x14ac:dyDescent="0.2">
      <c r="J544" s="40"/>
      <c r="K544" s="40"/>
      <c r="L544" s="40"/>
    </row>
    <row r="545" spans="10:12" x14ac:dyDescent="0.2">
      <c r="J545" s="40"/>
      <c r="K545" s="40"/>
      <c r="L545" s="40"/>
    </row>
    <row r="546" spans="10:12" x14ac:dyDescent="0.2">
      <c r="J546" s="40"/>
      <c r="K546" s="40"/>
      <c r="L546" s="40"/>
    </row>
    <row r="547" spans="10:12" x14ac:dyDescent="0.2">
      <c r="J547" s="40"/>
      <c r="K547" s="40"/>
      <c r="L547" s="40"/>
    </row>
    <row r="548" spans="10:12" x14ac:dyDescent="0.2">
      <c r="J548" s="40"/>
      <c r="K548" s="40"/>
      <c r="L548" s="40"/>
    </row>
    <row r="549" spans="10:12" x14ac:dyDescent="0.2">
      <c r="J549" s="40"/>
      <c r="K549" s="40"/>
      <c r="L549" s="40"/>
    </row>
    <row r="550" spans="10:12" x14ac:dyDescent="0.2">
      <c r="J550" s="40"/>
      <c r="K550" s="40"/>
      <c r="L550" s="40"/>
    </row>
    <row r="551" spans="10:12" x14ac:dyDescent="0.2">
      <c r="J551" s="40"/>
      <c r="K551" s="40"/>
      <c r="L551" s="40"/>
    </row>
    <row r="552" spans="10:12" x14ac:dyDescent="0.2">
      <c r="J552" s="40"/>
      <c r="K552" s="40"/>
      <c r="L552" s="40"/>
    </row>
    <row r="553" spans="10:12" x14ac:dyDescent="0.2">
      <c r="J553" s="40"/>
      <c r="K553" s="40"/>
      <c r="L553" s="40"/>
    </row>
    <row r="554" spans="10:12" x14ac:dyDescent="0.2">
      <c r="J554" s="40"/>
      <c r="K554" s="40"/>
      <c r="L554" s="40"/>
    </row>
    <row r="555" spans="10:12" x14ac:dyDescent="0.2">
      <c r="J555" s="40"/>
      <c r="K555" s="40"/>
      <c r="L555" s="40"/>
    </row>
    <row r="556" spans="10:12" x14ac:dyDescent="0.2">
      <c r="J556" s="40"/>
      <c r="K556" s="40"/>
      <c r="L556" s="40"/>
    </row>
    <row r="557" spans="10:12" x14ac:dyDescent="0.2">
      <c r="J557" s="40"/>
      <c r="K557" s="40"/>
      <c r="L557" s="40"/>
    </row>
    <row r="558" spans="10:12" x14ac:dyDescent="0.2">
      <c r="J558" s="40"/>
      <c r="K558" s="40"/>
      <c r="L558" s="40"/>
    </row>
    <row r="559" spans="10:12" x14ac:dyDescent="0.2">
      <c r="J559" s="40"/>
      <c r="K559" s="40"/>
      <c r="L559" s="40"/>
    </row>
    <row r="560" spans="10:12" x14ac:dyDescent="0.2">
      <c r="J560" s="40"/>
      <c r="K560" s="40"/>
      <c r="L560" s="40"/>
    </row>
    <row r="561" spans="10:12" x14ac:dyDescent="0.2">
      <c r="J561" s="40"/>
      <c r="K561" s="40"/>
      <c r="L561" s="40"/>
    </row>
    <row r="562" spans="10:12" x14ac:dyDescent="0.2">
      <c r="J562" s="40"/>
      <c r="K562" s="40"/>
      <c r="L562" s="40"/>
    </row>
    <row r="563" spans="10:12" x14ac:dyDescent="0.2">
      <c r="J563" s="40"/>
      <c r="K563" s="40"/>
      <c r="L563" s="40"/>
    </row>
    <row r="564" spans="10:12" x14ac:dyDescent="0.2">
      <c r="J564" s="40"/>
      <c r="K564" s="40"/>
      <c r="L564" s="40"/>
    </row>
    <row r="565" spans="10:12" x14ac:dyDescent="0.2">
      <c r="J565" s="40"/>
      <c r="K565" s="40"/>
      <c r="L565" s="40"/>
    </row>
    <row r="566" spans="10:12" x14ac:dyDescent="0.2">
      <c r="J566" s="40"/>
      <c r="K566" s="40"/>
      <c r="L566" s="40"/>
    </row>
    <row r="567" spans="10:12" x14ac:dyDescent="0.2">
      <c r="J567" s="40"/>
      <c r="K567" s="40"/>
      <c r="L567" s="40"/>
    </row>
    <row r="568" spans="10:12" x14ac:dyDescent="0.2">
      <c r="J568" s="40"/>
      <c r="K568" s="40"/>
      <c r="L568" s="40"/>
    </row>
    <row r="569" spans="10:12" x14ac:dyDescent="0.2">
      <c r="J569" s="40"/>
      <c r="K569" s="40"/>
      <c r="L569" s="40"/>
    </row>
    <row r="570" spans="10:12" x14ac:dyDescent="0.2">
      <c r="J570" s="40"/>
      <c r="K570" s="40"/>
      <c r="L570" s="40"/>
    </row>
    <row r="571" spans="10:12" x14ac:dyDescent="0.2">
      <c r="J571" s="40"/>
      <c r="K571" s="40"/>
      <c r="L571" s="40"/>
    </row>
    <row r="572" spans="10:12" x14ac:dyDescent="0.2">
      <c r="J572" s="40"/>
      <c r="K572" s="40"/>
      <c r="L572" s="40"/>
    </row>
    <row r="573" spans="10:12" x14ac:dyDescent="0.2">
      <c r="J573" s="40"/>
      <c r="K573" s="40"/>
      <c r="L573" s="40"/>
    </row>
    <row r="574" spans="10:12" x14ac:dyDescent="0.2">
      <c r="J574" s="40"/>
      <c r="K574" s="40"/>
      <c r="L574" s="40"/>
    </row>
    <row r="575" spans="10:12" x14ac:dyDescent="0.2">
      <c r="J575" s="40"/>
      <c r="K575" s="40"/>
      <c r="L575" s="40"/>
    </row>
    <row r="576" spans="10:12" x14ac:dyDescent="0.2">
      <c r="J576" s="40"/>
      <c r="K576" s="40"/>
      <c r="L576" s="40"/>
    </row>
    <row r="577" spans="10:12" x14ac:dyDescent="0.2">
      <c r="J577" s="40"/>
      <c r="K577" s="40"/>
      <c r="L577" s="40"/>
    </row>
    <row r="578" spans="10:12" x14ac:dyDescent="0.2">
      <c r="J578" s="40"/>
      <c r="K578" s="40"/>
      <c r="L578" s="40"/>
    </row>
    <row r="579" spans="10:12" x14ac:dyDescent="0.2">
      <c r="J579" s="40"/>
      <c r="K579" s="40"/>
      <c r="L579" s="40"/>
    </row>
    <row r="580" spans="10:12" x14ac:dyDescent="0.2">
      <c r="J580" s="40"/>
      <c r="K580" s="40"/>
      <c r="L580" s="40"/>
    </row>
    <row r="581" spans="10:12" x14ac:dyDescent="0.2">
      <c r="J581" s="40"/>
      <c r="K581" s="40"/>
      <c r="L581" s="40"/>
    </row>
    <row r="582" spans="10:12" x14ac:dyDescent="0.2">
      <c r="J582" s="40"/>
      <c r="K582" s="40"/>
      <c r="L582" s="40"/>
    </row>
    <row r="583" spans="10:12" x14ac:dyDescent="0.2">
      <c r="J583" s="40"/>
      <c r="K583" s="40"/>
      <c r="L583" s="40"/>
    </row>
    <row r="584" spans="10:12" x14ac:dyDescent="0.2">
      <c r="J584" s="40"/>
      <c r="K584" s="40"/>
      <c r="L584" s="40"/>
    </row>
    <row r="585" spans="10:12" x14ac:dyDescent="0.2">
      <c r="J585" s="40"/>
      <c r="K585" s="40"/>
      <c r="L585" s="40"/>
    </row>
    <row r="586" spans="10:12" x14ac:dyDescent="0.2">
      <c r="J586" s="40"/>
      <c r="K586" s="40"/>
      <c r="L586" s="40"/>
    </row>
    <row r="587" spans="10:12" x14ac:dyDescent="0.2">
      <c r="J587" s="40"/>
      <c r="K587" s="40"/>
      <c r="L587" s="40"/>
    </row>
    <row r="588" spans="10:12" x14ac:dyDescent="0.2">
      <c r="J588" s="40"/>
      <c r="K588" s="40"/>
      <c r="L588" s="40"/>
    </row>
    <row r="589" spans="10:12" x14ac:dyDescent="0.2">
      <c r="J589" s="40"/>
      <c r="K589" s="40"/>
      <c r="L589" s="40"/>
    </row>
    <row r="590" spans="10:12" x14ac:dyDescent="0.2">
      <c r="J590" s="40"/>
      <c r="K590" s="40"/>
      <c r="L590" s="40"/>
    </row>
    <row r="591" spans="10:12" x14ac:dyDescent="0.2">
      <c r="J591" s="40"/>
      <c r="K591" s="40"/>
      <c r="L591" s="40"/>
    </row>
    <row r="592" spans="10:12" x14ac:dyDescent="0.2">
      <c r="J592" s="40"/>
      <c r="K592" s="40"/>
      <c r="L592" s="40"/>
    </row>
    <row r="593" spans="10:12" x14ac:dyDescent="0.2">
      <c r="J593" s="40"/>
      <c r="K593" s="40"/>
      <c r="L593" s="40"/>
    </row>
    <row r="594" spans="10:12" x14ac:dyDescent="0.2">
      <c r="J594" s="40"/>
      <c r="K594" s="40"/>
      <c r="L594" s="40"/>
    </row>
    <row r="595" spans="10:12" x14ac:dyDescent="0.2">
      <c r="J595" s="40"/>
      <c r="K595" s="40"/>
      <c r="L595" s="40"/>
    </row>
    <row r="596" spans="10:12" x14ac:dyDescent="0.2">
      <c r="J596" s="40"/>
      <c r="K596" s="40"/>
      <c r="L596" s="40"/>
    </row>
    <row r="597" spans="10:12" x14ac:dyDescent="0.2">
      <c r="J597" s="40"/>
      <c r="K597" s="40"/>
      <c r="L597" s="40"/>
    </row>
    <row r="598" spans="10:12" x14ac:dyDescent="0.2">
      <c r="J598" s="40"/>
      <c r="K598" s="40"/>
      <c r="L598" s="40"/>
    </row>
    <row r="599" spans="10:12" x14ac:dyDescent="0.2">
      <c r="J599" s="40"/>
      <c r="K599" s="40"/>
      <c r="L599" s="40"/>
    </row>
    <row r="600" spans="10:12" x14ac:dyDescent="0.2">
      <c r="J600" s="40"/>
      <c r="K600" s="40"/>
      <c r="L600" s="40"/>
    </row>
    <row r="601" spans="10:12" x14ac:dyDescent="0.2">
      <c r="J601" s="40"/>
      <c r="K601" s="40"/>
      <c r="L601" s="40"/>
    </row>
    <row r="602" spans="10:12" x14ac:dyDescent="0.2">
      <c r="J602" s="40"/>
      <c r="K602" s="40"/>
      <c r="L602" s="40"/>
    </row>
    <row r="603" spans="10:12" x14ac:dyDescent="0.2">
      <c r="J603" s="40"/>
      <c r="K603" s="40"/>
      <c r="L603" s="40"/>
    </row>
    <row r="604" spans="10:12" x14ac:dyDescent="0.2">
      <c r="J604" s="40"/>
      <c r="K604" s="40"/>
      <c r="L604" s="40"/>
    </row>
    <row r="605" spans="10:12" x14ac:dyDescent="0.2">
      <c r="J605" s="40"/>
      <c r="K605" s="40"/>
      <c r="L605" s="40"/>
    </row>
    <row r="606" spans="10:12" x14ac:dyDescent="0.2">
      <c r="J606" s="40"/>
      <c r="K606" s="40"/>
      <c r="L606" s="40"/>
    </row>
    <row r="607" spans="10:12" x14ac:dyDescent="0.2">
      <c r="J607" s="40"/>
      <c r="K607" s="40"/>
      <c r="L607" s="40"/>
    </row>
    <row r="608" spans="10:12" x14ac:dyDescent="0.2">
      <c r="J608" s="40"/>
      <c r="K608" s="40"/>
      <c r="L608" s="40"/>
    </row>
    <row r="609" spans="10:12" x14ac:dyDescent="0.2">
      <c r="J609" s="40"/>
      <c r="K609" s="40"/>
      <c r="L609" s="40"/>
    </row>
    <row r="610" spans="10:12" x14ac:dyDescent="0.2">
      <c r="J610" s="40"/>
      <c r="K610" s="40"/>
      <c r="L610" s="40"/>
    </row>
    <row r="611" spans="10:12" x14ac:dyDescent="0.2">
      <c r="J611" s="40"/>
      <c r="K611" s="40"/>
      <c r="L611" s="40"/>
    </row>
    <row r="612" spans="10:12" x14ac:dyDescent="0.2">
      <c r="J612" s="40"/>
      <c r="K612" s="40"/>
      <c r="L612" s="40"/>
    </row>
    <row r="613" spans="10:12" x14ac:dyDescent="0.2">
      <c r="J613" s="40"/>
      <c r="K613" s="40"/>
      <c r="L613" s="40"/>
    </row>
    <row r="614" spans="10:12" x14ac:dyDescent="0.2">
      <c r="J614" s="40"/>
      <c r="K614" s="40"/>
      <c r="L614" s="40"/>
    </row>
    <row r="615" spans="10:12" x14ac:dyDescent="0.2">
      <c r="J615" s="40"/>
      <c r="K615" s="40"/>
      <c r="L615" s="40"/>
    </row>
    <row r="616" spans="10:12" x14ac:dyDescent="0.2">
      <c r="J616" s="40"/>
      <c r="K616" s="40"/>
      <c r="L616" s="40"/>
    </row>
    <row r="617" spans="10:12" x14ac:dyDescent="0.2">
      <c r="J617" s="40"/>
      <c r="K617" s="40"/>
      <c r="L617" s="40"/>
    </row>
    <row r="618" spans="10:12" x14ac:dyDescent="0.2">
      <c r="J618" s="40"/>
      <c r="K618" s="40"/>
      <c r="L618" s="40"/>
    </row>
    <row r="619" spans="10:12" x14ac:dyDescent="0.2">
      <c r="J619" s="40"/>
      <c r="K619" s="40"/>
      <c r="L619" s="40"/>
    </row>
    <row r="620" spans="10:12" x14ac:dyDescent="0.2">
      <c r="J620" s="40"/>
      <c r="K620" s="40"/>
      <c r="L620" s="40"/>
    </row>
    <row r="621" spans="10:12" x14ac:dyDescent="0.2">
      <c r="J621" s="40"/>
      <c r="K621" s="40"/>
      <c r="L621" s="40"/>
    </row>
    <row r="622" spans="10:12" x14ac:dyDescent="0.2">
      <c r="J622" s="40"/>
      <c r="K622" s="40"/>
      <c r="L622" s="40"/>
    </row>
    <row r="623" spans="10:12" x14ac:dyDescent="0.2">
      <c r="J623" s="40"/>
      <c r="K623" s="40"/>
      <c r="L623" s="40"/>
    </row>
    <row r="624" spans="10:12" x14ac:dyDescent="0.2">
      <c r="J624" s="40"/>
      <c r="K624" s="40"/>
      <c r="L624" s="40"/>
    </row>
    <row r="625" spans="10:12" x14ac:dyDescent="0.2">
      <c r="J625" s="40"/>
      <c r="K625" s="40"/>
      <c r="L625" s="40"/>
    </row>
    <row r="626" spans="10:12" x14ac:dyDescent="0.2">
      <c r="J626" s="40"/>
      <c r="K626" s="40"/>
      <c r="L626" s="40"/>
    </row>
    <row r="627" spans="10:12" x14ac:dyDescent="0.2">
      <c r="J627" s="40"/>
      <c r="K627" s="40"/>
      <c r="L627" s="40"/>
    </row>
    <row r="628" spans="10:12" x14ac:dyDescent="0.2">
      <c r="J628" s="40"/>
      <c r="K628" s="40"/>
      <c r="L628" s="40"/>
    </row>
    <row r="629" spans="10:12" x14ac:dyDescent="0.2">
      <c r="J629" s="40"/>
      <c r="K629" s="40"/>
      <c r="L629" s="40"/>
    </row>
    <row r="630" spans="10:12" x14ac:dyDescent="0.2">
      <c r="J630" s="40"/>
      <c r="K630" s="40"/>
      <c r="L630" s="40"/>
    </row>
    <row r="631" spans="10:12" x14ac:dyDescent="0.2">
      <c r="J631" s="40"/>
      <c r="K631" s="40"/>
      <c r="L631" s="40"/>
    </row>
    <row r="632" spans="10:12" x14ac:dyDescent="0.2">
      <c r="J632" s="40"/>
      <c r="K632" s="40"/>
      <c r="L632" s="40"/>
    </row>
    <row r="633" spans="10:12" x14ac:dyDescent="0.2">
      <c r="J633" s="40"/>
      <c r="K633" s="40"/>
      <c r="L633" s="40"/>
    </row>
    <row r="634" spans="10:12" x14ac:dyDescent="0.2">
      <c r="J634" s="40"/>
      <c r="K634" s="40"/>
      <c r="L634" s="40"/>
    </row>
    <row r="635" spans="10:12" x14ac:dyDescent="0.2">
      <c r="J635" s="40"/>
      <c r="K635" s="40"/>
      <c r="L635" s="40"/>
    </row>
    <row r="636" spans="10:12" x14ac:dyDescent="0.2">
      <c r="J636" s="40"/>
      <c r="K636" s="40"/>
      <c r="L636" s="40"/>
    </row>
    <row r="637" spans="10:12" x14ac:dyDescent="0.2">
      <c r="J637" s="40"/>
      <c r="K637" s="40"/>
      <c r="L637" s="40"/>
    </row>
    <row r="638" spans="10:12" x14ac:dyDescent="0.2">
      <c r="J638" s="40"/>
      <c r="K638" s="40"/>
      <c r="L638" s="40"/>
    </row>
    <row r="639" spans="10:12" x14ac:dyDescent="0.2">
      <c r="J639" s="40"/>
      <c r="K639" s="40"/>
      <c r="L639" s="40"/>
    </row>
    <row r="640" spans="10:12" x14ac:dyDescent="0.2">
      <c r="J640" s="40"/>
      <c r="K640" s="40"/>
      <c r="L640" s="40"/>
    </row>
    <row r="641" spans="10:12" x14ac:dyDescent="0.2">
      <c r="J641" s="40"/>
      <c r="K641" s="40"/>
      <c r="L641" s="40"/>
    </row>
    <row r="642" spans="10:12" x14ac:dyDescent="0.2">
      <c r="J642" s="40"/>
      <c r="K642" s="40"/>
      <c r="L642" s="40"/>
    </row>
    <row r="643" spans="10:12" x14ac:dyDescent="0.2">
      <c r="J643" s="40"/>
      <c r="K643" s="40"/>
      <c r="L643" s="40"/>
    </row>
    <row r="644" spans="10:12" x14ac:dyDescent="0.2">
      <c r="J644" s="40"/>
      <c r="K644" s="40"/>
      <c r="L644" s="40"/>
    </row>
    <row r="645" spans="10:12" x14ac:dyDescent="0.2">
      <c r="J645" s="40"/>
      <c r="K645" s="40"/>
      <c r="L645" s="40"/>
    </row>
    <row r="646" spans="10:12" x14ac:dyDescent="0.2">
      <c r="J646" s="40"/>
      <c r="K646" s="40"/>
      <c r="L646" s="40"/>
    </row>
    <row r="647" spans="10:12" x14ac:dyDescent="0.2">
      <c r="J647" s="40"/>
      <c r="K647" s="40"/>
      <c r="L647" s="40"/>
    </row>
    <row r="648" spans="10:12" x14ac:dyDescent="0.2">
      <c r="J648" s="40"/>
      <c r="K648" s="40"/>
      <c r="L648" s="40"/>
    </row>
    <row r="649" spans="10:12" x14ac:dyDescent="0.2">
      <c r="J649" s="40"/>
      <c r="K649" s="40"/>
      <c r="L649" s="40"/>
    </row>
    <row r="650" spans="10:12" x14ac:dyDescent="0.2">
      <c r="J650" s="40"/>
      <c r="K650" s="40"/>
      <c r="L650" s="40"/>
    </row>
    <row r="651" spans="10:12" x14ac:dyDescent="0.2">
      <c r="J651" s="40"/>
      <c r="K651" s="40"/>
      <c r="L651" s="40"/>
    </row>
    <row r="652" spans="10:12" x14ac:dyDescent="0.2">
      <c r="J652" s="40"/>
      <c r="K652" s="40"/>
      <c r="L652" s="40"/>
    </row>
    <row r="653" spans="10:12" x14ac:dyDescent="0.2">
      <c r="J653" s="40"/>
      <c r="K653" s="40"/>
      <c r="L653" s="40"/>
    </row>
    <row r="654" spans="10:12" x14ac:dyDescent="0.2">
      <c r="J654" s="40"/>
      <c r="K654" s="40"/>
      <c r="L654" s="40"/>
    </row>
    <row r="655" spans="10:12" x14ac:dyDescent="0.2">
      <c r="J655" s="40"/>
      <c r="K655" s="40"/>
      <c r="L655" s="40"/>
    </row>
    <row r="656" spans="10:12" x14ac:dyDescent="0.2">
      <c r="J656" s="40"/>
      <c r="K656" s="40"/>
      <c r="L656" s="40"/>
    </row>
    <row r="657" spans="10:12" x14ac:dyDescent="0.2">
      <c r="J657" s="40"/>
      <c r="K657" s="40"/>
      <c r="L657" s="40"/>
    </row>
    <row r="658" spans="10:12" x14ac:dyDescent="0.2">
      <c r="J658" s="40"/>
      <c r="K658" s="40"/>
      <c r="L658" s="40"/>
    </row>
    <row r="659" spans="10:12" x14ac:dyDescent="0.2">
      <c r="J659" s="40"/>
      <c r="K659" s="40"/>
      <c r="L659" s="40"/>
    </row>
    <row r="660" spans="10:12" x14ac:dyDescent="0.2">
      <c r="J660" s="40"/>
      <c r="K660" s="40"/>
      <c r="L660" s="40"/>
    </row>
    <row r="661" spans="10:12" x14ac:dyDescent="0.2">
      <c r="J661" s="40"/>
      <c r="K661" s="40"/>
      <c r="L661" s="40"/>
    </row>
    <row r="662" spans="10:12" x14ac:dyDescent="0.2">
      <c r="J662" s="40"/>
      <c r="K662" s="40"/>
      <c r="L662" s="40"/>
    </row>
    <row r="663" spans="10:12" x14ac:dyDescent="0.2">
      <c r="J663" s="40"/>
      <c r="K663" s="40"/>
      <c r="L663" s="40"/>
    </row>
    <row r="664" spans="10:12" x14ac:dyDescent="0.2">
      <c r="J664" s="40"/>
      <c r="K664" s="40"/>
      <c r="L664" s="40"/>
    </row>
    <row r="665" spans="10:12" x14ac:dyDescent="0.2">
      <c r="J665" s="40"/>
      <c r="K665" s="40"/>
      <c r="L665" s="40"/>
    </row>
    <row r="666" spans="10:12" x14ac:dyDescent="0.2">
      <c r="J666" s="40"/>
      <c r="K666" s="40"/>
      <c r="L666" s="40"/>
    </row>
    <row r="667" spans="10:12" x14ac:dyDescent="0.2">
      <c r="J667" s="40"/>
      <c r="K667" s="40"/>
      <c r="L667" s="40"/>
    </row>
    <row r="668" spans="10:12" x14ac:dyDescent="0.2">
      <c r="J668" s="40"/>
      <c r="K668" s="40"/>
      <c r="L668" s="40"/>
    </row>
    <row r="669" spans="10:12" x14ac:dyDescent="0.2">
      <c r="J669" s="40"/>
      <c r="K669" s="40"/>
      <c r="L669" s="40"/>
    </row>
    <row r="670" spans="10:12" x14ac:dyDescent="0.2">
      <c r="J670" s="40"/>
      <c r="K670" s="40"/>
      <c r="L670" s="40"/>
    </row>
    <row r="671" spans="10:12" x14ac:dyDescent="0.2">
      <c r="J671" s="40"/>
      <c r="K671" s="40"/>
      <c r="L671" s="40"/>
    </row>
    <row r="672" spans="10:12" x14ac:dyDescent="0.2">
      <c r="J672" s="40"/>
      <c r="K672" s="40"/>
      <c r="L672" s="40"/>
    </row>
    <row r="673" spans="10:12" x14ac:dyDescent="0.2">
      <c r="J673" s="40"/>
      <c r="K673" s="40"/>
      <c r="L673" s="40"/>
    </row>
    <row r="674" spans="10:12" x14ac:dyDescent="0.2">
      <c r="J674" s="40"/>
      <c r="K674" s="40"/>
      <c r="L674" s="40"/>
    </row>
    <row r="675" spans="10:12" x14ac:dyDescent="0.2">
      <c r="J675" s="40"/>
      <c r="K675" s="40"/>
      <c r="L675" s="40"/>
    </row>
    <row r="676" spans="10:12" x14ac:dyDescent="0.2">
      <c r="J676" s="40"/>
      <c r="K676" s="40"/>
      <c r="L676" s="40"/>
    </row>
    <row r="677" spans="10:12" x14ac:dyDescent="0.2">
      <c r="J677" s="40"/>
      <c r="K677" s="40"/>
      <c r="L677" s="40"/>
    </row>
    <row r="678" spans="10:12" x14ac:dyDescent="0.2">
      <c r="J678" s="40"/>
      <c r="K678" s="40"/>
      <c r="L678" s="40"/>
    </row>
    <row r="679" spans="10:12" x14ac:dyDescent="0.2">
      <c r="J679" s="40"/>
      <c r="K679" s="40"/>
      <c r="L679" s="40"/>
    </row>
    <row r="680" spans="10:12" x14ac:dyDescent="0.2">
      <c r="J680" s="40"/>
      <c r="K680" s="40"/>
      <c r="L680" s="40"/>
    </row>
    <row r="681" spans="10:12" x14ac:dyDescent="0.2">
      <c r="J681" s="40"/>
      <c r="K681" s="40"/>
      <c r="L681" s="40"/>
    </row>
    <row r="682" spans="10:12" x14ac:dyDescent="0.2">
      <c r="J682" s="40"/>
      <c r="K682" s="40"/>
      <c r="L682" s="40"/>
    </row>
    <row r="683" spans="10:12" x14ac:dyDescent="0.2">
      <c r="J683" s="40"/>
      <c r="K683" s="40"/>
      <c r="L683" s="40"/>
    </row>
    <row r="684" spans="10:12" x14ac:dyDescent="0.2">
      <c r="J684" s="40"/>
      <c r="K684" s="40"/>
      <c r="L684" s="40"/>
    </row>
    <row r="685" spans="10:12" x14ac:dyDescent="0.2">
      <c r="J685" s="40"/>
      <c r="K685" s="40"/>
      <c r="L685" s="40"/>
    </row>
    <row r="686" spans="10:12" x14ac:dyDescent="0.2">
      <c r="J686" s="40"/>
      <c r="K686" s="40"/>
      <c r="L686" s="40"/>
    </row>
    <row r="687" spans="10:12" x14ac:dyDescent="0.2">
      <c r="J687" s="40"/>
      <c r="K687" s="40"/>
      <c r="L687" s="40"/>
    </row>
    <row r="688" spans="10:12" x14ac:dyDescent="0.2">
      <c r="J688" s="40"/>
      <c r="K688" s="40"/>
      <c r="L688" s="40"/>
    </row>
    <row r="689" spans="10:12" x14ac:dyDescent="0.2">
      <c r="J689" s="40"/>
      <c r="K689" s="40"/>
      <c r="L689" s="40"/>
    </row>
    <row r="690" spans="10:12" x14ac:dyDescent="0.2">
      <c r="J690" s="40"/>
      <c r="K690" s="40"/>
      <c r="L690" s="40"/>
    </row>
    <row r="691" spans="10:12" x14ac:dyDescent="0.2">
      <c r="J691" s="40"/>
      <c r="K691" s="40"/>
      <c r="L691" s="40"/>
    </row>
    <row r="692" spans="10:12" x14ac:dyDescent="0.2">
      <c r="J692" s="40"/>
      <c r="K692" s="40"/>
      <c r="L692" s="40"/>
    </row>
    <row r="693" spans="10:12" x14ac:dyDescent="0.2">
      <c r="J693" s="40"/>
      <c r="K693" s="40"/>
      <c r="L693" s="40"/>
    </row>
    <row r="694" spans="10:12" x14ac:dyDescent="0.2">
      <c r="J694" s="40"/>
      <c r="K694" s="40"/>
      <c r="L694" s="40"/>
    </row>
    <row r="695" spans="10:12" x14ac:dyDescent="0.2">
      <c r="J695" s="40"/>
      <c r="K695" s="40"/>
      <c r="L695" s="40"/>
    </row>
    <row r="696" spans="10:12" x14ac:dyDescent="0.2">
      <c r="J696" s="40"/>
      <c r="K696" s="40"/>
      <c r="L696" s="40"/>
    </row>
    <row r="697" spans="10:12" x14ac:dyDescent="0.2">
      <c r="J697" s="40"/>
      <c r="K697" s="40"/>
      <c r="L697" s="40"/>
    </row>
    <row r="698" spans="10:12" x14ac:dyDescent="0.2">
      <c r="J698" s="40"/>
      <c r="K698" s="40"/>
      <c r="L698" s="40"/>
    </row>
    <row r="699" spans="10:12" x14ac:dyDescent="0.2">
      <c r="J699" s="40"/>
      <c r="K699" s="40"/>
      <c r="L699" s="40"/>
    </row>
    <row r="700" spans="10:12" x14ac:dyDescent="0.2">
      <c r="J700" s="40"/>
      <c r="K700" s="40"/>
      <c r="L700" s="40"/>
    </row>
    <row r="701" spans="10:12" x14ac:dyDescent="0.2">
      <c r="J701" s="40"/>
      <c r="K701" s="40"/>
      <c r="L701" s="40"/>
    </row>
    <row r="702" spans="10:12" x14ac:dyDescent="0.2">
      <c r="J702" s="40"/>
      <c r="K702" s="40"/>
      <c r="L702" s="40"/>
    </row>
    <row r="703" spans="10:12" x14ac:dyDescent="0.2">
      <c r="J703" s="40"/>
      <c r="K703" s="40"/>
      <c r="L703" s="40"/>
    </row>
    <row r="704" spans="10:12" x14ac:dyDescent="0.2">
      <c r="J704" s="40"/>
      <c r="K704" s="40"/>
      <c r="L704" s="40"/>
    </row>
    <row r="705" spans="10:12" x14ac:dyDescent="0.2">
      <c r="J705" s="40"/>
      <c r="K705" s="40"/>
      <c r="L705" s="40"/>
    </row>
    <row r="706" spans="10:12" x14ac:dyDescent="0.2">
      <c r="J706" s="40"/>
      <c r="K706" s="40"/>
      <c r="L706" s="40"/>
    </row>
    <row r="707" spans="10:12" x14ac:dyDescent="0.2">
      <c r="J707" s="40"/>
      <c r="K707" s="40"/>
      <c r="L707" s="40"/>
    </row>
    <row r="708" spans="10:12" x14ac:dyDescent="0.2">
      <c r="J708" s="40"/>
      <c r="K708" s="40"/>
      <c r="L708" s="40"/>
    </row>
    <row r="709" spans="10:12" x14ac:dyDescent="0.2">
      <c r="J709" s="40"/>
      <c r="K709" s="40"/>
      <c r="L709" s="40"/>
    </row>
    <row r="710" spans="10:12" x14ac:dyDescent="0.2">
      <c r="J710" s="40"/>
      <c r="K710" s="40"/>
      <c r="L710" s="40"/>
    </row>
    <row r="711" spans="10:12" x14ac:dyDescent="0.2">
      <c r="J711" s="40"/>
      <c r="K711" s="40"/>
      <c r="L711" s="40"/>
    </row>
    <row r="712" spans="10:12" x14ac:dyDescent="0.2">
      <c r="J712" s="40"/>
      <c r="K712" s="40"/>
      <c r="L712" s="40"/>
    </row>
    <row r="713" spans="10:12" x14ac:dyDescent="0.2">
      <c r="J713" s="40"/>
      <c r="K713" s="40"/>
      <c r="L713" s="40"/>
    </row>
    <row r="714" spans="10:12" x14ac:dyDescent="0.2">
      <c r="J714" s="40"/>
      <c r="K714" s="40"/>
      <c r="L714" s="40"/>
    </row>
    <row r="715" spans="10:12" x14ac:dyDescent="0.2">
      <c r="J715" s="40"/>
      <c r="K715" s="40"/>
      <c r="L715" s="40"/>
    </row>
    <row r="716" spans="10:12" x14ac:dyDescent="0.2">
      <c r="J716" s="40"/>
      <c r="K716" s="40"/>
      <c r="L716" s="40"/>
    </row>
    <row r="717" spans="10:12" x14ac:dyDescent="0.2">
      <c r="J717" s="40"/>
      <c r="K717" s="40"/>
      <c r="L717" s="40"/>
    </row>
    <row r="718" spans="10:12" x14ac:dyDescent="0.2">
      <c r="J718" s="40"/>
      <c r="K718" s="40"/>
      <c r="L718" s="40"/>
    </row>
    <row r="719" spans="10:12" x14ac:dyDescent="0.2">
      <c r="J719" s="40"/>
      <c r="K719" s="40"/>
      <c r="L719" s="40"/>
    </row>
    <row r="720" spans="10:12" x14ac:dyDescent="0.2">
      <c r="J720" s="40"/>
      <c r="K720" s="40"/>
      <c r="L720" s="40"/>
    </row>
    <row r="721" spans="10:12" x14ac:dyDescent="0.2">
      <c r="J721" s="40"/>
      <c r="K721" s="40"/>
      <c r="L721" s="40"/>
    </row>
    <row r="722" spans="10:12" x14ac:dyDescent="0.2">
      <c r="J722" s="40"/>
      <c r="K722" s="40"/>
      <c r="L722" s="40"/>
    </row>
    <row r="723" spans="10:12" x14ac:dyDescent="0.2">
      <c r="J723" s="40"/>
      <c r="K723" s="40"/>
      <c r="L723" s="40"/>
    </row>
    <row r="724" spans="10:12" x14ac:dyDescent="0.2">
      <c r="J724" s="40"/>
      <c r="K724" s="40"/>
      <c r="L724" s="40"/>
    </row>
    <row r="725" spans="10:12" x14ac:dyDescent="0.2">
      <c r="J725" s="40"/>
      <c r="K725" s="40"/>
      <c r="L725" s="40"/>
    </row>
    <row r="726" spans="10:12" x14ac:dyDescent="0.2">
      <c r="J726" s="40"/>
      <c r="K726" s="40"/>
      <c r="L726" s="40"/>
    </row>
    <row r="727" spans="10:12" x14ac:dyDescent="0.2">
      <c r="J727" s="40"/>
      <c r="K727" s="40"/>
      <c r="L727" s="40"/>
    </row>
    <row r="728" spans="10:12" x14ac:dyDescent="0.2">
      <c r="J728" s="40"/>
      <c r="K728" s="40"/>
      <c r="L728" s="40"/>
    </row>
    <row r="729" spans="10:12" x14ac:dyDescent="0.2">
      <c r="J729" s="40"/>
      <c r="K729" s="40"/>
      <c r="L729" s="40"/>
    </row>
    <row r="730" spans="10:12" x14ac:dyDescent="0.2">
      <c r="J730" s="40"/>
      <c r="K730" s="40"/>
      <c r="L730" s="40"/>
    </row>
    <row r="731" spans="10:12" x14ac:dyDescent="0.2">
      <c r="J731" s="40"/>
      <c r="K731" s="40"/>
      <c r="L731" s="40"/>
    </row>
    <row r="732" spans="10:12" x14ac:dyDescent="0.2">
      <c r="J732" s="40"/>
      <c r="K732" s="40"/>
      <c r="L732" s="40"/>
    </row>
    <row r="733" spans="10:12" x14ac:dyDescent="0.2">
      <c r="J733" s="40"/>
      <c r="K733" s="40"/>
      <c r="L733" s="40"/>
    </row>
    <row r="734" spans="10:12" x14ac:dyDescent="0.2">
      <c r="J734" s="40"/>
      <c r="K734" s="40"/>
      <c r="L734" s="40"/>
    </row>
    <row r="735" spans="10:12" x14ac:dyDescent="0.2">
      <c r="J735" s="40"/>
      <c r="K735" s="40"/>
      <c r="L735" s="40"/>
    </row>
    <row r="736" spans="10:12" x14ac:dyDescent="0.2">
      <c r="J736" s="40"/>
      <c r="K736" s="40"/>
      <c r="L736" s="40"/>
    </row>
    <row r="737" spans="10:12" x14ac:dyDescent="0.2">
      <c r="J737" s="40"/>
      <c r="K737" s="40"/>
      <c r="L737" s="40"/>
    </row>
    <row r="738" spans="10:12" x14ac:dyDescent="0.2">
      <c r="J738" s="40"/>
      <c r="K738" s="40"/>
      <c r="L738" s="40"/>
    </row>
    <row r="739" spans="10:12" x14ac:dyDescent="0.2">
      <c r="J739" s="40"/>
      <c r="K739" s="40"/>
      <c r="L739" s="40"/>
    </row>
    <row r="740" spans="10:12" x14ac:dyDescent="0.2">
      <c r="J740" s="40"/>
      <c r="K740" s="40"/>
      <c r="L740" s="40"/>
    </row>
    <row r="741" spans="10:12" x14ac:dyDescent="0.2">
      <c r="J741" s="40"/>
      <c r="K741" s="40"/>
      <c r="L741" s="40"/>
    </row>
    <row r="742" spans="10:12" x14ac:dyDescent="0.2">
      <c r="J742" s="40"/>
      <c r="K742" s="40"/>
      <c r="L742" s="40"/>
    </row>
    <row r="743" spans="10:12" x14ac:dyDescent="0.2">
      <c r="J743" s="40"/>
      <c r="K743" s="40"/>
      <c r="L743" s="40"/>
    </row>
    <row r="744" spans="10:12" x14ac:dyDescent="0.2">
      <c r="J744" s="40"/>
      <c r="K744" s="40"/>
      <c r="L744" s="40"/>
    </row>
    <row r="745" spans="10:12" x14ac:dyDescent="0.2">
      <c r="J745" s="40"/>
      <c r="K745" s="40"/>
      <c r="L745" s="40"/>
    </row>
    <row r="746" spans="10:12" x14ac:dyDescent="0.2">
      <c r="J746" s="40"/>
      <c r="K746" s="40"/>
      <c r="L746" s="40"/>
    </row>
    <row r="747" spans="10:12" x14ac:dyDescent="0.2">
      <c r="J747" s="40"/>
      <c r="K747" s="40"/>
      <c r="L747" s="40"/>
    </row>
    <row r="748" spans="10:12" x14ac:dyDescent="0.2">
      <c r="J748" s="40"/>
      <c r="K748" s="40"/>
      <c r="L748" s="40"/>
    </row>
    <row r="749" spans="10:12" x14ac:dyDescent="0.2">
      <c r="J749" s="40"/>
      <c r="K749" s="40"/>
      <c r="L749" s="40"/>
    </row>
    <row r="750" spans="10:12" x14ac:dyDescent="0.2">
      <c r="J750" s="40"/>
      <c r="K750" s="40"/>
      <c r="L750" s="40"/>
    </row>
    <row r="751" spans="10:12" x14ac:dyDescent="0.2">
      <c r="J751" s="40"/>
      <c r="K751" s="40"/>
      <c r="L751" s="40"/>
    </row>
    <row r="752" spans="10:12" x14ac:dyDescent="0.2">
      <c r="J752" s="40"/>
      <c r="K752" s="40"/>
      <c r="L752" s="40"/>
    </row>
    <row r="753" spans="10:12" x14ac:dyDescent="0.2">
      <c r="J753" s="40"/>
      <c r="K753" s="40"/>
      <c r="L753" s="40"/>
    </row>
    <row r="754" spans="10:12" x14ac:dyDescent="0.2">
      <c r="J754" s="40"/>
      <c r="K754" s="40"/>
      <c r="L754" s="40"/>
    </row>
    <row r="755" spans="10:12" x14ac:dyDescent="0.2">
      <c r="J755" s="40"/>
      <c r="K755" s="40"/>
      <c r="L755" s="40"/>
    </row>
    <row r="756" spans="10:12" x14ac:dyDescent="0.2">
      <c r="J756" s="40"/>
      <c r="K756" s="40"/>
      <c r="L756" s="40"/>
    </row>
    <row r="757" spans="10:12" x14ac:dyDescent="0.2">
      <c r="J757" s="40"/>
      <c r="K757" s="40"/>
      <c r="L757" s="40"/>
    </row>
    <row r="758" spans="10:12" x14ac:dyDescent="0.2">
      <c r="J758" s="40"/>
      <c r="K758" s="40"/>
      <c r="L758" s="40"/>
    </row>
    <row r="759" spans="10:12" x14ac:dyDescent="0.2">
      <c r="J759" s="40"/>
      <c r="K759" s="40"/>
      <c r="L759" s="40"/>
    </row>
    <row r="760" spans="10:12" x14ac:dyDescent="0.2">
      <c r="J760" s="40"/>
      <c r="K760" s="40"/>
      <c r="L760" s="40"/>
    </row>
    <row r="761" spans="10:12" x14ac:dyDescent="0.2">
      <c r="J761" s="40"/>
      <c r="K761" s="40"/>
      <c r="L761" s="40"/>
    </row>
    <row r="762" spans="10:12" x14ac:dyDescent="0.2">
      <c r="J762" s="40"/>
      <c r="K762" s="40"/>
      <c r="L762" s="40"/>
    </row>
    <row r="763" spans="10:12" x14ac:dyDescent="0.2">
      <c r="J763" s="40"/>
      <c r="K763" s="40"/>
      <c r="L763" s="40"/>
    </row>
    <row r="764" spans="10:12" x14ac:dyDescent="0.2">
      <c r="J764" s="40"/>
      <c r="K764" s="40"/>
      <c r="L764" s="40"/>
    </row>
    <row r="765" spans="10:12" x14ac:dyDescent="0.2">
      <c r="J765" s="40"/>
      <c r="K765" s="40"/>
      <c r="L765" s="40"/>
    </row>
    <row r="766" spans="10:12" x14ac:dyDescent="0.2">
      <c r="J766" s="40"/>
      <c r="K766" s="40"/>
      <c r="L766" s="40"/>
    </row>
    <row r="767" spans="10:12" x14ac:dyDescent="0.2">
      <c r="J767" s="40"/>
      <c r="K767" s="40"/>
      <c r="L767" s="40"/>
    </row>
    <row r="768" spans="10:12" x14ac:dyDescent="0.2">
      <c r="J768" s="40"/>
      <c r="K768" s="40"/>
      <c r="L768" s="40"/>
    </row>
    <row r="769" spans="10:12" x14ac:dyDescent="0.2">
      <c r="J769" s="40"/>
      <c r="K769" s="40"/>
      <c r="L769" s="40"/>
    </row>
    <row r="770" spans="10:12" x14ac:dyDescent="0.2">
      <c r="J770" s="40"/>
      <c r="K770" s="40"/>
      <c r="L770" s="40"/>
    </row>
    <row r="771" spans="10:12" x14ac:dyDescent="0.2">
      <c r="J771" s="40"/>
      <c r="K771" s="40"/>
      <c r="L771" s="40"/>
    </row>
    <row r="772" spans="10:12" x14ac:dyDescent="0.2">
      <c r="J772" s="40"/>
      <c r="K772" s="40"/>
      <c r="L772" s="40"/>
    </row>
    <row r="773" spans="10:12" x14ac:dyDescent="0.2">
      <c r="J773" s="40"/>
      <c r="K773" s="40"/>
      <c r="L773" s="40"/>
    </row>
    <row r="774" spans="10:12" x14ac:dyDescent="0.2">
      <c r="J774" s="40"/>
      <c r="K774" s="40"/>
      <c r="L774" s="40"/>
    </row>
    <row r="775" spans="10:12" x14ac:dyDescent="0.2">
      <c r="J775" s="40"/>
      <c r="K775" s="40"/>
      <c r="L775" s="40"/>
    </row>
    <row r="776" spans="10:12" x14ac:dyDescent="0.2">
      <c r="J776" s="40"/>
      <c r="K776" s="40"/>
      <c r="L776" s="40"/>
    </row>
    <row r="777" spans="10:12" x14ac:dyDescent="0.2">
      <c r="J777" s="40"/>
      <c r="K777" s="40"/>
      <c r="L777" s="40"/>
    </row>
    <row r="778" spans="10:12" x14ac:dyDescent="0.2">
      <c r="J778" s="40"/>
      <c r="K778" s="40"/>
      <c r="L778" s="40"/>
    </row>
    <row r="779" spans="10:12" x14ac:dyDescent="0.2">
      <c r="J779" s="40"/>
      <c r="K779" s="40"/>
      <c r="L779" s="40"/>
    </row>
    <row r="780" spans="10:12" x14ac:dyDescent="0.2">
      <c r="J780" s="40"/>
      <c r="K780" s="40"/>
      <c r="L780" s="40"/>
    </row>
    <row r="781" spans="10:12" x14ac:dyDescent="0.2">
      <c r="J781" s="40"/>
      <c r="K781" s="40"/>
      <c r="L781" s="40"/>
    </row>
    <row r="782" spans="10:12" x14ac:dyDescent="0.2">
      <c r="J782" s="40"/>
      <c r="K782" s="40"/>
      <c r="L782" s="40"/>
    </row>
    <row r="783" spans="10:12" x14ac:dyDescent="0.2">
      <c r="J783" s="40"/>
      <c r="K783" s="40"/>
      <c r="L783" s="40"/>
    </row>
    <row r="784" spans="10:12" x14ac:dyDescent="0.2">
      <c r="J784" s="40"/>
      <c r="K784" s="40"/>
      <c r="L784" s="40"/>
    </row>
    <row r="785" spans="10:12" x14ac:dyDescent="0.2">
      <c r="J785" s="40"/>
      <c r="K785" s="40"/>
      <c r="L785" s="40"/>
    </row>
    <row r="786" spans="10:12" x14ac:dyDescent="0.2">
      <c r="J786" s="40"/>
      <c r="K786" s="40"/>
      <c r="L786" s="40"/>
    </row>
    <row r="787" spans="10:12" x14ac:dyDescent="0.2">
      <c r="J787" s="40"/>
      <c r="K787" s="40"/>
      <c r="L787" s="40"/>
    </row>
    <row r="788" spans="10:12" x14ac:dyDescent="0.2">
      <c r="J788" s="40"/>
      <c r="K788" s="40"/>
      <c r="L788" s="40"/>
    </row>
    <row r="789" spans="10:12" x14ac:dyDescent="0.2">
      <c r="J789" s="40"/>
      <c r="K789" s="40"/>
      <c r="L789" s="40"/>
    </row>
    <row r="790" spans="10:12" x14ac:dyDescent="0.2">
      <c r="J790" s="40"/>
      <c r="K790" s="40"/>
      <c r="L790" s="40"/>
    </row>
    <row r="791" spans="10:12" x14ac:dyDescent="0.2">
      <c r="J791" s="40"/>
      <c r="K791" s="40"/>
      <c r="L791" s="40"/>
    </row>
    <row r="792" spans="10:12" x14ac:dyDescent="0.2">
      <c r="J792" s="40"/>
      <c r="K792" s="40"/>
      <c r="L792" s="40"/>
    </row>
    <row r="793" spans="10:12" x14ac:dyDescent="0.2">
      <c r="J793" s="40"/>
      <c r="K793" s="40"/>
      <c r="L793" s="40"/>
    </row>
    <row r="794" spans="10:12" x14ac:dyDescent="0.2">
      <c r="J794" s="40"/>
      <c r="K794" s="40"/>
      <c r="L794" s="40"/>
    </row>
    <row r="795" spans="10:12" x14ac:dyDescent="0.2">
      <c r="J795" s="40"/>
      <c r="K795" s="40"/>
      <c r="L795" s="40"/>
    </row>
    <row r="796" spans="10:12" x14ac:dyDescent="0.2">
      <c r="J796" s="40"/>
      <c r="K796" s="40"/>
      <c r="L796" s="40"/>
    </row>
    <row r="797" spans="10:12" x14ac:dyDescent="0.2">
      <c r="J797" s="40"/>
      <c r="K797" s="40"/>
      <c r="L797" s="40"/>
    </row>
    <row r="798" spans="10:12" x14ac:dyDescent="0.2">
      <c r="J798" s="40"/>
      <c r="K798" s="40"/>
      <c r="L798" s="40"/>
    </row>
    <row r="799" spans="10:12" x14ac:dyDescent="0.2">
      <c r="J799" s="40"/>
      <c r="K799" s="40"/>
      <c r="L799" s="40"/>
    </row>
    <row r="800" spans="10:12" x14ac:dyDescent="0.2">
      <c r="J800" s="40"/>
      <c r="K800" s="40"/>
      <c r="L800" s="40"/>
    </row>
    <row r="801" spans="10:12" x14ac:dyDescent="0.2">
      <c r="J801" s="40"/>
      <c r="K801" s="40"/>
      <c r="L801" s="40"/>
    </row>
    <row r="802" spans="10:12" x14ac:dyDescent="0.2">
      <c r="J802" s="40"/>
      <c r="K802" s="40"/>
      <c r="L802" s="40"/>
    </row>
    <row r="803" spans="10:12" x14ac:dyDescent="0.2">
      <c r="J803" s="40"/>
      <c r="K803" s="40"/>
      <c r="L803" s="40"/>
    </row>
    <row r="804" spans="10:12" x14ac:dyDescent="0.2">
      <c r="J804" s="40"/>
      <c r="K804" s="40"/>
      <c r="L804" s="40"/>
    </row>
    <row r="805" spans="10:12" x14ac:dyDescent="0.2">
      <c r="J805" s="40"/>
      <c r="K805" s="40"/>
      <c r="L805" s="40"/>
    </row>
    <row r="806" spans="10:12" x14ac:dyDescent="0.2">
      <c r="J806" s="40"/>
      <c r="K806" s="40"/>
      <c r="L806" s="40"/>
    </row>
    <row r="807" spans="10:12" x14ac:dyDescent="0.2">
      <c r="J807" s="40"/>
      <c r="K807" s="40"/>
      <c r="L807" s="40"/>
    </row>
    <row r="808" spans="10:12" x14ac:dyDescent="0.2">
      <c r="J808" s="40"/>
      <c r="K808" s="40"/>
      <c r="L808" s="40"/>
    </row>
    <row r="809" spans="10:12" x14ac:dyDescent="0.2">
      <c r="J809" s="40"/>
      <c r="K809" s="40"/>
      <c r="L809" s="40"/>
    </row>
    <row r="810" spans="10:12" x14ac:dyDescent="0.2">
      <c r="J810" s="40"/>
      <c r="K810" s="40"/>
      <c r="L810" s="40"/>
    </row>
    <row r="811" spans="10:12" x14ac:dyDescent="0.2">
      <c r="J811" s="40"/>
      <c r="K811" s="40"/>
      <c r="L811" s="40"/>
    </row>
    <row r="812" spans="10:12" x14ac:dyDescent="0.2">
      <c r="J812" s="40"/>
      <c r="K812" s="40"/>
      <c r="L812" s="40"/>
    </row>
    <row r="813" spans="10:12" x14ac:dyDescent="0.2">
      <c r="J813" s="40"/>
      <c r="K813" s="40"/>
      <c r="L813" s="40"/>
    </row>
    <row r="814" spans="10:12" x14ac:dyDescent="0.2">
      <c r="J814" s="40"/>
      <c r="K814" s="40"/>
      <c r="L814" s="40"/>
    </row>
    <row r="815" spans="10:12" x14ac:dyDescent="0.2">
      <c r="J815" s="40"/>
      <c r="K815" s="40"/>
      <c r="L815" s="40"/>
    </row>
    <row r="816" spans="10:12" x14ac:dyDescent="0.2">
      <c r="J816" s="40"/>
      <c r="K816" s="40"/>
      <c r="L816" s="40"/>
    </row>
    <row r="817" spans="10:12" x14ac:dyDescent="0.2">
      <c r="J817" s="40"/>
      <c r="K817" s="40"/>
      <c r="L817" s="40"/>
    </row>
    <row r="818" spans="10:12" x14ac:dyDescent="0.2">
      <c r="J818" s="40"/>
      <c r="K818" s="40"/>
      <c r="L818" s="40"/>
    </row>
    <row r="819" spans="10:12" x14ac:dyDescent="0.2">
      <c r="J819" s="40"/>
      <c r="K819" s="40"/>
      <c r="L819" s="40"/>
    </row>
    <row r="820" spans="10:12" x14ac:dyDescent="0.2">
      <c r="J820" s="40"/>
      <c r="K820" s="40"/>
      <c r="L820" s="40"/>
    </row>
    <row r="821" spans="10:12" x14ac:dyDescent="0.2">
      <c r="J821" s="40"/>
      <c r="K821" s="40"/>
      <c r="L821" s="40"/>
    </row>
    <row r="822" spans="10:12" x14ac:dyDescent="0.2">
      <c r="J822" s="40"/>
      <c r="K822" s="40"/>
      <c r="L822" s="40"/>
    </row>
    <row r="823" spans="10:12" x14ac:dyDescent="0.2">
      <c r="J823" s="40"/>
      <c r="K823" s="40"/>
      <c r="L823" s="40"/>
    </row>
    <row r="824" spans="10:12" x14ac:dyDescent="0.2">
      <c r="J824" s="40"/>
      <c r="K824" s="40"/>
      <c r="L824" s="40"/>
    </row>
    <row r="825" spans="10:12" x14ac:dyDescent="0.2">
      <c r="J825" s="40"/>
      <c r="K825" s="40"/>
      <c r="L825" s="40"/>
    </row>
    <row r="826" spans="10:12" x14ac:dyDescent="0.2">
      <c r="J826" s="40"/>
      <c r="K826" s="40"/>
      <c r="L826" s="40"/>
    </row>
    <row r="827" spans="10:12" x14ac:dyDescent="0.2">
      <c r="J827" s="40"/>
      <c r="K827" s="40"/>
      <c r="L827" s="40"/>
    </row>
    <row r="828" spans="10:12" x14ac:dyDescent="0.2">
      <c r="J828" s="40"/>
      <c r="K828" s="40"/>
      <c r="L828" s="40"/>
    </row>
    <row r="829" spans="10:12" x14ac:dyDescent="0.2">
      <c r="J829" s="40"/>
      <c r="K829" s="40"/>
      <c r="L829" s="40"/>
    </row>
    <row r="830" spans="10:12" x14ac:dyDescent="0.2">
      <c r="J830" s="40"/>
      <c r="K830" s="40"/>
      <c r="L830" s="40"/>
    </row>
    <row r="831" spans="10:12" x14ac:dyDescent="0.2">
      <c r="J831" s="40"/>
      <c r="K831" s="40"/>
      <c r="L831" s="40"/>
    </row>
    <row r="832" spans="10:12" x14ac:dyDescent="0.2">
      <c r="J832" s="40"/>
      <c r="K832" s="40"/>
      <c r="L832" s="40"/>
    </row>
    <row r="833" spans="10:12" x14ac:dyDescent="0.2">
      <c r="J833" s="40"/>
      <c r="K833" s="40"/>
      <c r="L833" s="40"/>
    </row>
    <row r="834" spans="10:12" x14ac:dyDescent="0.2">
      <c r="J834" s="40"/>
      <c r="K834" s="40"/>
      <c r="L834" s="40"/>
    </row>
    <row r="835" spans="10:12" x14ac:dyDescent="0.2">
      <c r="J835" s="40"/>
      <c r="K835" s="40"/>
      <c r="L835" s="40"/>
    </row>
    <row r="836" spans="10:12" x14ac:dyDescent="0.2">
      <c r="J836" s="40"/>
      <c r="K836" s="40"/>
      <c r="L836" s="40"/>
    </row>
    <row r="837" spans="10:12" x14ac:dyDescent="0.2">
      <c r="J837" s="40"/>
      <c r="K837" s="40"/>
      <c r="L837" s="40"/>
    </row>
    <row r="838" spans="10:12" x14ac:dyDescent="0.2">
      <c r="J838" s="40"/>
      <c r="K838" s="40"/>
      <c r="L838" s="40"/>
    </row>
    <row r="839" spans="10:12" x14ac:dyDescent="0.2">
      <c r="J839" s="40"/>
      <c r="K839" s="40"/>
      <c r="L839" s="40"/>
    </row>
    <row r="840" spans="10:12" x14ac:dyDescent="0.2">
      <c r="J840" s="40"/>
      <c r="K840" s="40"/>
      <c r="L840" s="40"/>
    </row>
    <row r="841" spans="10:12" x14ac:dyDescent="0.2">
      <c r="J841" s="40"/>
      <c r="K841" s="40"/>
      <c r="L841" s="40"/>
    </row>
    <row r="842" spans="10:12" x14ac:dyDescent="0.2">
      <c r="J842" s="40"/>
      <c r="K842" s="40"/>
      <c r="L842" s="40"/>
    </row>
    <row r="843" spans="10:12" x14ac:dyDescent="0.2">
      <c r="J843" s="40"/>
      <c r="K843" s="40"/>
      <c r="L843" s="40"/>
    </row>
    <row r="844" spans="10:12" x14ac:dyDescent="0.2">
      <c r="J844" s="40"/>
      <c r="K844" s="40"/>
      <c r="L844" s="40"/>
    </row>
    <row r="845" spans="10:12" x14ac:dyDescent="0.2">
      <c r="J845" s="40"/>
      <c r="K845" s="40"/>
      <c r="L845" s="40"/>
    </row>
    <row r="846" spans="10:12" x14ac:dyDescent="0.2">
      <c r="J846" s="40"/>
      <c r="K846" s="40"/>
      <c r="L846" s="40"/>
    </row>
    <row r="847" spans="10:12" x14ac:dyDescent="0.2">
      <c r="J847" s="40"/>
      <c r="K847" s="40"/>
      <c r="L847" s="40"/>
    </row>
    <row r="848" spans="10:12" x14ac:dyDescent="0.2">
      <c r="J848" s="40"/>
      <c r="K848" s="40"/>
      <c r="L848" s="40"/>
    </row>
    <row r="849" spans="10:12" x14ac:dyDescent="0.2">
      <c r="J849" s="40"/>
      <c r="K849" s="40"/>
      <c r="L849" s="40"/>
    </row>
    <row r="850" spans="10:12" x14ac:dyDescent="0.2">
      <c r="J850" s="40"/>
      <c r="K850" s="40"/>
      <c r="L850" s="40"/>
    </row>
    <row r="851" spans="10:12" x14ac:dyDescent="0.2">
      <c r="J851" s="40"/>
      <c r="K851" s="40"/>
      <c r="L851" s="40"/>
    </row>
    <row r="852" spans="10:12" x14ac:dyDescent="0.2">
      <c r="J852" s="40"/>
      <c r="K852" s="40"/>
      <c r="L852" s="40"/>
    </row>
    <row r="853" spans="10:12" x14ac:dyDescent="0.2">
      <c r="J853" s="40"/>
      <c r="K853" s="40"/>
      <c r="L853" s="40"/>
    </row>
    <row r="854" spans="10:12" x14ac:dyDescent="0.2">
      <c r="J854" s="40"/>
      <c r="K854" s="40"/>
      <c r="L854" s="40"/>
    </row>
    <row r="855" spans="10:12" x14ac:dyDescent="0.2">
      <c r="J855" s="40"/>
      <c r="K855" s="40"/>
      <c r="L855" s="40"/>
    </row>
    <row r="856" spans="10:12" x14ac:dyDescent="0.2">
      <c r="J856" s="40"/>
      <c r="K856" s="40"/>
      <c r="L856" s="40"/>
    </row>
    <row r="857" spans="10:12" x14ac:dyDescent="0.2">
      <c r="J857" s="40"/>
      <c r="K857" s="40"/>
      <c r="L857" s="40"/>
    </row>
    <row r="858" spans="10:12" x14ac:dyDescent="0.2">
      <c r="J858" s="40"/>
      <c r="K858" s="40"/>
      <c r="L858" s="40"/>
    </row>
    <row r="859" spans="10:12" x14ac:dyDescent="0.2">
      <c r="J859" s="40"/>
      <c r="K859" s="40"/>
      <c r="L859" s="40"/>
    </row>
    <row r="860" spans="10:12" x14ac:dyDescent="0.2">
      <c r="J860" s="40"/>
      <c r="K860" s="40"/>
      <c r="L860" s="40"/>
    </row>
    <row r="861" spans="10:12" x14ac:dyDescent="0.2">
      <c r="J861" s="40"/>
      <c r="K861" s="40"/>
      <c r="L861" s="40"/>
    </row>
    <row r="862" spans="10:12" x14ac:dyDescent="0.2">
      <c r="J862" s="40"/>
      <c r="K862" s="40"/>
      <c r="L862" s="40"/>
    </row>
    <row r="863" spans="10:12" x14ac:dyDescent="0.2">
      <c r="J863" s="40"/>
      <c r="K863" s="40"/>
      <c r="L863" s="40"/>
    </row>
    <row r="864" spans="10:12" x14ac:dyDescent="0.2">
      <c r="J864" s="40"/>
      <c r="K864" s="40"/>
      <c r="L864" s="40"/>
    </row>
    <row r="865" spans="10:12" x14ac:dyDescent="0.2">
      <c r="J865" s="40"/>
      <c r="K865" s="40"/>
      <c r="L865" s="40"/>
    </row>
    <row r="866" spans="10:12" x14ac:dyDescent="0.2">
      <c r="J866" s="40"/>
      <c r="K866" s="40"/>
      <c r="L866" s="40"/>
    </row>
    <row r="867" spans="10:12" x14ac:dyDescent="0.2">
      <c r="J867" s="40"/>
      <c r="K867" s="40"/>
      <c r="L867" s="40"/>
    </row>
    <row r="868" spans="10:12" x14ac:dyDescent="0.2">
      <c r="J868" s="40"/>
      <c r="K868" s="40"/>
      <c r="L868" s="40"/>
    </row>
    <row r="869" spans="10:12" x14ac:dyDescent="0.2">
      <c r="J869" s="40"/>
      <c r="K869" s="40"/>
      <c r="L869" s="40"/>
    </row>
    <row r="870" spans="10:12" x14ac:dyDescent="0.2">
      <c r="J870" s="40"/>
      <c r="K870" s="40"/>
      <c r="L870" s="40"/>
    </row>
    <row r="871" spans="10:12" x14ac:dyDescent="0.2">
      <c r="J871" s="40"/>
      <c r="K871" s="40"/>
      <c r="L871" s="40"/>
    </row>
    <row r="872" spans="10:12" x14ac:dyDescent="0.2">
      <c r="J872" s="40"/>
      <c r="K872" s="40"/>
      <c r="L872" s="40"/>
    </row>
    <row r="873" spans="10:12" x14ac:dyDescent="0.2">
      <c r="J873" s="40"/>
      <c r="K873" s="40"/>
      <c r="L873" s="40"/>
    </row>
    <row r="874" spans="10:12" x14ac:dyDescent="0.2">
      <c r="J874" s="40"/>
      <c r="K874" s="40"/>
      <c r="L874" s="40"/>
    </row>
    <row r="875" spans="10:12" x14ac:dyDescent="0.2">
      <c r="J875" s="40"/>
      <c r="K875" s="40"/>
      <c r="L875" s="40"/>
    </row>
    <row r="876" spans="10:12" x14ac:dyDescent="0.2">
      <c r="J876" s="40"/>
      <c r="K876" s="40"/>
      <c r="L876" s="40"/>
    </row>
    <row r="877" spans="10:12" x14ac:dyDescent="0.2">
      <c r="J877" s="40"/>
      <c r="K877" s="40"/>
      <c r="L877" s="40"/>
    </row>
    <row r="878" spans="10:12" x14ac:dyDescent="0.2">
      <c r="J878" s="40"/>
      <c r="K878" s="40"/>
      <c r="L878" s="40"/>
    </row>
    <row r="879" spans="10:12" x14ac:dyDescent="0.2">
      <c r="J879" s="40"/>
      <c r="K879" s="40"/>
      <c r="L879" s="40"/>
    </row>
    <row r="880" spans="10:12" x14ac:dyDescent="0.2">
      <c r="J880" s="40"/>
      <c r="K880" s="40"/>
      <c r="L880" s="40"/>
    </row>
    <row r="881" spans="10:12" x14ac:dyDescent="0.2">
      <c r="J881" s="40"/>
      <c r="K881" s="40"/>
      <c r="L881" s="40"/>
    </row>
    <row r="882" spans="10:12" x14ac:dyDescent="0.2">
      <c r="J882" s="40"/>
      <c r="K882" s="40"/>
      <c r="L882" s="40"/>
    </row>
    <row r="883" spans="10:12" x14ac:dyDescent="0.2">
      <c r="J883" s="40"/>
      <c r="K883" s="40"/>
      <c r="L883" s="40"/>
    </row>
    <row r="884" spans="10:12" x14ac:dyDescent="0.2">
      <c r="J884" s="40"/>
      <c r="K884" s="40"/>
      <c r="L884" s="40"/>
    </row>
    <row r="885" spans="10:12" x14ac:dyDescent="0.2">
      <c r="J885" s="40"/>
      <c r="K885" s="40"/>
      <c r="L885" s="40"/>
    </row>
    <row r="886" spans="10:12" x14ac:dyDescent="0.2">
      <c r="J886" s="40"/>
      <c r="K886" s="40"/>
      <c r="L886" s="40"/>
    </row>
    <row r="887" spans="10:12" x14ac:dyDescent="0.2">
      <c r="J887" s="40"/>
      <c r="K887" s="40"/>
      <c r="L887" s="40"/>
    </row>
    <row r="888" spans="10:12" x14ac:dyDescent="0.2">
      <c r="J888" s="40"/>
      <c r="K888" s="40"/>
      <c r="L888" s="40"/>
    </row>
    <row r="889" spans="10:12" x14ac:dyDescent="0.2">
      <c r="J889" s="40"/>
      <c r="K889" s="40"/>
      <c r="L889" s="40"/>
    </row>
    <row r="890" spans="10:12" x14ac:dyDescent="0.2">
      <c r="J890" s="40"/>
      <c r="K890" s="40"/>
      <c r="L890" s="40"/>
    </row>
    <row r="891" spans="10:12" x14ac:dyDescent="0.2">
      <c r="J891" s="40"/>
      <c r="K891" s="40"/>
      <c r="L891" s="40"/>
    </row>
    <row r="892" spans="10:12" x14ac:dyDescent="0.2">
      <c r="J892" s="40"/>
      <c r="K892" s="40"/>
      <c r="L892" s="40"/>
    </row>
    <row r="893" spans="10:12" x14ac:dyDescent="0.2">
      <c r="J893" s="40"/>
      <c r="K893" s="40"/>
      <c r="L893" s="40"/>
    </row>
    <row r="894" spans="10:12" x14ac:dyDescent="0.2">
      <c r="J894" s="40"/>
      <c r="K894" s="40"/>
      <c r="L894" s="40"/>
    </row>
    <row r="895" spans="10:12" x14ac:dyDescent="0.2">
      <c r="J895" s="40"/>
      <c r="K895" s="40"/>
      <c r="L895" s="40"/>
    </row>
    <row r="896" spans="10:12" x14ac:dyDescent="0.2">
      <c r="J896" s="40"/>
      <c r="K896" s="40"/>
      <c r="L896" s="40"/>
    </row>
    <row r="897" spans="10:12" x14ac:dyDescent="0.2">
      <c r="J897" s="40"/>
      <c r="K897" s="40"/>
      <c r="L897" s="40"/>
    </row>
    <row r="898" spans="10:12" x14ac:dyDescent="0.2">
      <c r="J898" s="40"/>
      <c r="K898" s="40"/>
      <c r="L898" s="40"/>
    </row>
    <row r="899" spans="10:12" x14ac:dyDescent="0.2">
      <c r="J899" s="40"/>
      <c r="K899" s="40"/>
      <c r="L899" s="40"/>
    </row>
    <row r="900" spans="10:12" x14ac:dyDescent="0.2">
      <c r="J900" s="40"/>
      <c r="K900" s="40"/>
      <c r="L900" s="40"/>
    </row>
    <row r="901" spans="10:12" x14ac:dyDescent="0.2">
      <c r="J901" s="40"/>
      <c r="K901" s="40"/>
      <c r="L901" s="40"/>
    </row>
    <row r="902" spans="10:12" x14ac:dyDescent="0.2">
      <c r="J902" s="40"/>
      <c r="K902" s="40"/>
      <c r="L902" s="40"/>
    </row>
    <row r="903" spans="10:12" x14ac:dyDescent="0.2">
      <c r="J903" s="40"/>
      <c r="K903" s="40"/>
      <c r="L903" s="40"/>
    </row>
    <row r="904" spans="10:12" x14ac:dyDescent="0.2">
      <c r="J904" s="40"/>
      <c r="K904" s="40"/>
      <c r="L904" s="40"/>
    </row>
    <row r="905" spans="10:12" x14ac:dyDescent="0.2">
      <c r="J905" s="40"/>
      <c r="K905" s="40"/>
      <c r="L905" s="40"/>
    </row>
    <row r="906" spans="10:12" x14ac:dyDescent="0.2">
      <c r="J906" s="40"/>
      <c r="K906" s="40"/>
      <c r="L906" s="40"/>
    </row>
    <row r="907" spans="10:12" x14ac:dyDescent="0.2">
      <c r="J907" s="40"/>
      <c r="K907" s="40"/>
      <c r="L907" s="40"/>
    </row>
    <row r="908" spans="10:12" x14ac:dyDescent="0.2">
      <c r="J908" s="40"/>
      <c r="K908" s="40"/>
      <c r="L908" s="40"/>
    </row>
    <row r="909" spans="10:12" x14ac:dyDescent="0.2">
      <c r="J909" s="40"/>
      <c r="K909" s="40"/>
      <c r="L909" s="40"/>
    </row>
    <row r="910" spans="10:12" x14ac:dyDescent="0.2">
      <c r="J910" s="40"/>
      <c r="K910" s="40"/>
      <c r="L910" s="40"/>
    </row>
    <row r="911" spans="10:12" x14ac:dyDescent="0.2">
      <c r="J911" s="40"/>
      <c r="K911" s="40"/>
      <c r="L911" s="40"/>
    </row>
    <row r="912" spans="10:12" x14ac:dyDescent="0.2">
      <c r="J912" s="40"/>
      <c r="K912" s="40"/>
      <c r="L912" s="40"/>
    </row>
    <row r="913" spans="10:12" x14ac:dyDescent="0.2">
      <c r="J913" s="40"/>
      <c r="K913" s="40"/>
      <c r="L913" s="40"/>
    </row>
    <row r="914" spans="10:12" x14ac:dyDescent="0.2">
      <c r="J914" s="40"/>
      <c r="K914" s="40"/>
      <c r="L914" s="40"/>
    </row>
    <row r="915" spans="10:12" x14ac:dyDescent="0.2">
      <c r="J915" s="40"/>
      <c r="K915" s="40"/>
      <c r="L915" s="40"/>
    </row>
    <row r="916" spans="10:12" x14ac:dyDescent="0.2">
      <c r="J916" s="40"/>
      <c r="K916" s="40"/>
      <c r="L916" s="40"/>
    </row>
    <row r="917" spans="10:12" x14ac:dyDescent="0.2">
      <c r="J917" s="40"/>
      <c r="K917" s="40"/>
      <c r="L917" s="40"/>
    </row>
    <row r="918" spans="10:12" x14ac:dyDescent="0.2">
      <c r="J918" s="40"/>
      <c r="K918" s="40"/>
      <c r="L918" s="40"/>
    </row>
    <row r="919" spans="10:12" x14ac:dyDescent="0.2">
      <c r="J919" s="40"/>
      <c r="K919" s="40"/>
      <c r="L919" s="40"/>
    </row>
    <row r="920" spans="10:12" x14ac:dyDescent="0.2">
      <c r="J920" s="40"/>
      <c r="K920" s="40"/>
      <c r="L920" s="40"/>
    </row>
    <row r="921" spans="10:12" x14ac:dyDescent="0.2">
      <c r="J921" s="40"/>
      <c r="K921" s="40"/>
      <c r="L921" s="40"/>
    </row>
    <row r="922" spans="10:12" x14ac:dyDescent="0.2">
      <c r="J922" s="40"/>
      <c r="K922" s="40"/>
      <c r="L922" s="40"/>
    </row>
    <row r="923" spans="10:12" x14ac:dyDescent="0.2">
      <c r="J923" s="40"/>
      <c r="K923" s="40"/>
      <c r="L923" s="40"/>
    </row>
    <row r="924" spans="10:12" x14ac:dyDescent="0.2">
      <c r="J924" s="40"/>
      <c r="K924" s="40"/>
      <c r="L924" s="40"/>
    </row>
    <row r="925" spans="10:12" x14ac:dyDescent="0.2">
      <c r="J925" s="40"/>
      <c r="K925" s="40"/>
      <c r="L925" s="40"/>
    </row>
    <row r="926" spans="10:12" x14ac:dyDescent="0.2">
      <c r="J926" s="40"/>
      <c r="K926" s="40"/>
      <c r="L926" s="40"/>
    </row>
    <row r="927" spans="10:12" x14ac:dyDescent="0.2">
      <c r="J927" s="40"/>
      <c r="K927" s="40"/>
      <c r="L927" s="40"/>
    </row>
    <row r="928" spans="10:12" x14ac:dyDescent="0.2">
      <c r="J928" s="40"/>
      <c r="K928" s="40"/>
      <c r="L928" s="40"/>
    </row>
    <row r="929" spans="10:12" x14ac:dyDescent="0.2">
      <c r="J929" s="40"/>
      <c r="K929" s="40"/>
      <c r="L929" s="40"/>
    </row>
    <row r="930" spans="10:12" x14ac:dyDescent="0.2">
      <c r="J930" s="40"/>
      <c r="K930" s="40"/>
      <c r="L930" s="40"/>
    </row>
    <row r="931" spans="10:12" x14ac:dyDescent="0.2">
      <c r="J931" s="40"/>
      <c r="K931" s="40"/>
      <c r="L931" s="40"/>
    </row>
    <row r="932" spans="10:12" x14ac:dyDescent="0.2">
      <c r="J932" s="40"/>
      <c r="K932" s="40"/>
      <c r="L932" s="40"/>
    </row>
    <row r="933" spans="10:12" x14ac:dyDescent="0.2">
      <c r="J933" s="40"/>
      <c r="K933" s="40"/>
      <c r="L933" s="40"/>
    </row>
    <row r="934" spans="10:12" x14ac:dyDescent="0.2">
      <c r="J934" s="40"/>
      <c r="K934" s="40"/>
      <c r="L934" s="40"/>
    </row>
    <row r="935" spans="10:12" x14ac:dyDescent="0.2">
      <c r="J935" s="40"/>
      <c r="K935" s="40"/>
      <c r="L935" s="40"/>
    </row>
    <row r="936" spans="10:12" x14ac:dyDescent="0.2">
      <c r="J936" s="40"/>
      <c r="K936" s="40"/>
      <c r="L936" s="40"/>
    </row>
    <row r="937" spans="10:12" x14ac:dyDescent="0.2">
      <c r="J937" s="40"/>
      <c r="K937" s="40"/>
      <c r="L937" s="40"/>
    </row>
    <row r="938" spans="10:12" x14ac:dyDescent="0.2">
      <c r="J938" s="40"/>
      <c r="K938" s="40"/>
      <c r="L938" s="40"/>
    </row>
    <row r="939" spans="10:12" x14ac:dyDescent="0.2">
      <c r="J939" s="40"/>
      <c r="K939" s="40"/>
      <c r="L939" s="40"/>
    </row>
    <row r="940" spans="10:12" x14ac:dyDescent="0.2">
      <c r="J940" s="40"/>
      <c r="K940" s="40"/>
      <c r="L940" s="40"/>
    </row>
    <row r="941" spans="10:12" x14ac:dyDescent="0.2">
      <c r="J941" s="40"/>
      <c r="K941" s="40"/>
      <c r="L941" s="40"/>
    </row>
    <row r="942" spans="10:12" x14ac:dyDescent="0.2">
      <c r="J942" s="40"/>
      <c r="K942" s="40"/>
      <c r="L942" s="40"/>
    </row>
    <row r="943" spans="10:12" x14ac:dyDescent="0.2">
      <c r="J943" s="40"/>
      <c r="K943" s="40"/>
      <c r="L943" s="40"/>
    </row>
    <row r="944" spans="10:12" x14ac:dyDescent="0.2">
      <c r="J944" s="40"/>
      <c r="K944" s="40"/>
      <c r="L944" s="40"/>
    </row>
    <row r="945" spans="10:12" x14ac:dyDescent="0.2">
      <c r="J945" s="40"/>
      <c r="K945" s="40"/>
      <c r="L945" s="40"/>
    </row>
    <row r="946" spans="10:12" x14ac:dyDescent="0.2">
      <c r="J946" s="40"/>
      <c r="K946" s="40"/>
      <c r="L946" s="40"/>
    </row>
    <row r="947" spans="10:12" x14ac:dyDescent="0.2">
      <c r="J947" s="40"/>
      <c r="K947" s="40"/>
      <c r="L947" s="40"/>
    </row>
    <row r="948" spans="10:12" x14ac:dyDescent="0.2">
      <c r="J948" s="40"/>
      <c r="K948" s="40"/>
      <c r="L948" s="40"/>
    </row>
    <row r="949" spans="10:12" x14ac:dyDescent="0.2">
      <c r="J949" s="40"/>
      <c r="K949" s="40"/>
      <c r="L949" s="40"/>
    </row>
    <row r="950" spans="10:12" x14ac:dyDescent="0.2">
      <c r="J950" s="40"/>
      <c r="K950" s="40"/>
      <c r="L950" s="40"/>
    </row>
    <row r="951" spans="10:12" x14ac:dyDescent="0.2">
      <c r="J951" s="40"/>
      <c r="K951" s="40"/>
      <c r="L951" s="40"/>
    </row>
    <row r="952" spans="10:12" x14ac:dyDescent="0.2">
      <c r="J952" s="40"/>
      <c r="K952" s="40"/>
      <c r="L952" s="40"/>
    </row>
    <row r="953" spans="10:12" x14ac:dyDescent="0.2">
      <c r="J953" s="40"/>
      <c r="K953" s="40"/>
      <c r="L953" s="40"/>
    </row>
    <row r="954" spans="10:12" x14ac:dyDescent="0.2">
      <c r="J954" s="40"/>
      <c r="K954" s="40"/>
      <c r="L954" s="40"/>
    </row>
    <row r="955" spans="10:12" x14ac:dyDescent="0.2">
      <c r="J955" s="40"/>
      <c r="K955" s="40"/>
      <c r="L955" s="40"/>
    </row>
    <row r="956" spans="10:12" x14ac:dyDescent="0.2">
      <c r="J956" s="40"/>
      <c r="K956" s="40"/>
      <c r="L956" s="40"/>
    </row>
    <row r="957" spans="10:12" x14ac:dyDescent="0.2">
      <c r="J957" s="40"/>
      <c r="K957" s="40"/>
      <c r="L957" s="40"/>
    </row>
    <row r="958" spans="10:12" x14ac:dyDescent="0.2">
      <c r="J958" s="40"/>
      <c r="K958" s="40"/>
      <c r="L958" s="40"/>
    </row>
    <row r="959" spans="10:12" x14ac:dyDescent="0.2">
      <c r="J959" s="40"/>
      <c r="K959" s="40"/>
      <c r="L959" s="40"/>
    </row>
    <row r="960" spans="10:12" x14ac:dyDescent="0.2">
      <c r="J960" s="40"/>
      <c r="K960" s="40"/>
      <c r="L960" s="40"/>
    </row>
    <row r="961" spans="10:12" x14ac:dyDescent="0.2">
      <c r="J961" s="40"/>
      <c r="K961" s="40"/>
      <c r="L961" s="40"/>
    </row>
    <row r="962" spans="10:12" x14ac:dyDescent="0.2">
      <c r="J962" s="40"/>
      <c r="K962" s="40"/>
      <c r="L962" s="40"/>
    </row>
    <row r="963" spans="10:12" x14ac:dyDescent="0.2">
      <c r="J963" s="40"/>
      <c r="K963" s="40"/>
      <c r="L963" s="40"/>
    </row>
    <row r="964" spans="10:12" x14ac:dyDescent="0.2">
      <c r="J964" s="40"/>
      <c r="K964" s="40"/>
      <c r="L964" s="40"/>
    </row>
    <row r="965" spans="10:12" x14ac:dyDescent="0.2">
      <c r="J965" s="40"/>
      <c r="K965" s="40"/>
      <c r="L965" s="40"/>
    </row>
    <row r="966" spans="10:12" x14ac:dyDescent="0.2">
      <c r="J966" s="40"/>
      <c r="K966" s="40"/>
      <c r="L966" s="40"/>
    </row>
    <row r="967" spans="10:12" x14ac:dyDescent="0.2">
      <c r="J967" s="40"/>
      <c r="K967" s="40"/>
      <c r="L967" s="40"/>
    </row>
    <row r="968" spans="10:12" x14ac:dyDescent="0.2">
      <c r="J968" s="40"/>
      <c r="K968" s="40"/>
      <c r="L968" s="40"/>
    </row>
    <row r="969" spans="10:12" x14ac:dyDescent="0.2">
      <c r="J969" s="40"/>
      <c r="K969" s="40"/>
      <c r="L969" s="40"/>
    </row>
    <row r="970" spans="10:12" x14ac:dyDescent="0.2">
      <c r="J970" s="40"/>
      <c r="K970" s="40"/>
      <c r="L970" s="40"/>
    </row>
    <row r="971" spans="10:12" x14ac:dyDescent="0.2">
      <c r="J971" s="40"/>
      <c r="K971" s="40"/>
      <c r="L971" s="40"/>
    </row>
    <row r="972" spans="10:12" x14ac:dyDescent="0.2">
      <c r="J972" s="40"/>
      <c r="K972" s="40"/>
      <c r="L972" s="40"/>
    </row>
    <row r="973" spans="10:12" x14ac:dyDescent="0.2">
      <c r="J973" s="40"/>
      <c r="K973" s="40"/>
      <c r="L973" s="40"/>
    </row>
    <row r="974" spans="10:12" x14ac:dyDescent="0.2">
      <c r="J974" s="40"/>
      <c r="K974" s="40"/>
      <c r="L974" s="40"/>
    </row>
    <row r="975" spans="10:12" x14ac:dyDescent="0.2">
      <c r="J975" s="40"/>
      <c r="K975" s="40"/>
      <c r="L975" s="40"/>
    </row>
    <row r="976" spans="10:12" x14ac:dyDescent="0.2">
      <c r="J976" s="40"/>
      <c r="K976" s="40"/>
      <c r="L976" s="40"/>
    </row>
    <row r="977" spans="10:12" x14ac:dyDescent="0.2">
      <c r="J977" s="40"/>
      <c r="K977" s="40"/>
      <c r="L977" s="40"/>
    </row>
    <row r="978" spans="10:12" x14ac:dyDescent="0.2">
      <c r="J978" s="40"/>
      <c r="K978" s="40"/>
      <c r="L978" s="40"/>
    </row>
    <row r="979" spans="10:12" x14ac:dyDescent="0.2">
      <c r="J979" s="40"/>
      <c r="K979" s="40"/>
      <c r="L979" s="40"/>
    </row>
    <row r="980" spans="10:12" x14ac:dyDescent="0.2">
      <c r="J980" s="40"/>
      <c r="K980" s="40"/>
      <c r="L980" s="40"/>
    </row>
    <row r="981" spans="10:12" x14ac:dyDescent="0.2">
      <c r="J981" s="40"/>
      <c r="K981" s="40"/>
      <c r="L981" s="40"/>
    </row>
    <row r="982" spans="10:12" x14ac:dyDescent="0.2">
      <c r="J982" s="40"/>
      <c r="K982" s="40"/>
      <c r="L982" s="40"/>
    </row>
    <row r="983" spans="10:12" x14ac:dyDescent="0.2">
      <c r="J983" s="40"/>
      <c r="K983" s="40"/>
      <c r="L983" s="40"/>
    </row>
    <row r="984" spans="10:12" x14ac:dyDescent="0.2">
      <c r="J984" s="40"/>
      <c r="K984" s="40"/>
      <c r="L984" s="40"/>
    </row>
    <row r="985" spans="10:12" x14ac:dyDescent="0.2">
      <c r="J985" s="40"/>
      <c r="K985" s="40"/>
      <c r="L985" s="40"/>
    </row>
    <row r="986" spans="10:12" x14ac:dyDescent="0.2">
      <c r="J986" s="40"/>
      <c r="K986" s="40"/>
      <c r="L986" s="40"/>
    </row>
    <row r="987" spans="10:12" x14ac:dyDescent="0.2">
      <c r="J987" s="40"/>
      <c r="K987" s="40"/>
      <c r="L987" s="40"/>
    </row>
    <row r="988" spans="10:12" x14ac:dyDescent="0.2">
      <c r="J988" s="40"/>
      <c r="K988" s="40"/>
      <c r="L988" s="40"/>
    </row>
    <row r="989" spans="10:12" x14ac:dyDescent="0.2">
      <c r="J989" s="40"/>
      <c r="K989" s="40"/>
      <c r="L989" s="40"/>
    </row>
    <row r="990" spans="10:12" x14ac:dyDescent="0.2">
      <c r="J990" s="40"/>
      <c r="K990" s="40"/>
      <c r="L990" s="40"/>
    </row>
    <row r="991" spans="10:12" x14ac:dyDescent="0.2">
      <c r="J991" s="40"/>
      <c r="K991" s="40"/>
      <c r="L991" s="40"/>
    </row>
    <row r="992" spans="10:12" x14ac:dyDescent="0.2">
      <c r="J992" s="40"/>
      <c r="K992" s="40"/>
      <c r="L992" s="40"/>
    </row>
    <row r="993" spans="10:12" x14ac:dyDescent="0.2">
      <c r="J993" s="40"/>
      <c r="K993" s="40"/>
      <c r="L993" s="40"/>
    </row>
    <row r="994" spans="10:12" x14ac:dyDescent="0.2">
      <c r="J994" s="40"/>
      <c r="K994" s="40"/>
      <c r="L994" s="40"/>
    </row>
    <row r="995" spans="10:12" x14ac:dyDescent="0.2">
      <c r="J995" s="40"/>
      <c r="K995" s="40"/>
      <c r="L995" s="40"/>
    </row>
    <row r="996" spans="10:12" x14ac:dyDescent="0.2">
      <c r="J996" s="40"/>
      <c r="K996" s="40"/>
      <c r="L996" s="40"/>
    </row>
    <row r="997" spans="10:12" x14ac:dyDescent="0.2">
      <c r="J997" s="40"/>
      <c r="K997" s="40"/>
      <c r="L997" s="40"/>
    </row>
    <row r="998" spans="10:12" x14ac:dyDescent="0.2">
      <c r="J998" s="40"/>
      <c r="K998" s="40"/>
      <c r="L998" s="40"/>
    </row>
    <row r="999" spans="10:12" x14ac:dyDescent="0.2">
      <c r="J999" s="40"/>
      <c r="K999" s="40"/>
      <c r="L999" s="40"/>
    </row>
    <row r="1000" spans="10:12" x14ac:dyDescent="0.2">
      <c r="J1000" s="40"/>
      <c r="K1000" s="40"/>
      <c r="L1000" s="40"/>
    </row>
    <row r="1001" spans="10:12" x14ac:dyDescent="0.2">
      <c r="J1001" s="40"/>
      <c r="K1001" s="40"/>
      <c r="L1001" s="40"/>
    </row>
    <row r="1002" spans="10:12" x14ac:dyDescent="0.2">
      <c r="J1002" s="40"/>
      <c r="K1002" s="40"/>
      <c r="L1002" s="40"/>
    </row>
    <row r="1003" spans="10:12" x14ac:dyDescent="0.2">
      <c r="J1003" s="40"/>
      <c r="K1003" s="40"/>
      <c r="L1003" s="40"/>
    </row>
    <row r="1004" spans="10:12" x14ac:dyDescent="0.2">
      <c r="J1004" s="40"/>
      <c r="K1004" s="40"/>
      <c r="L1004" s="40"/>
    </row>
    <row r="1005" spans="10:12" x14ac:dyDescent="0.2">
      <c r="J1005" s="40"/>
      <c r="K1005" s="40"/>
      <c r="L1005" s="40"/>
    </row>
    <row r="1006" spans="10:12" x14ac:dyDescent="0.2">
      <c r="J1006" s="40"/>
      <c r="K1006" s="40"/>
      <c r="L1006" s="40"/>
    </row>
    <row r="1007" spans="10:12" x14ac:dyDescent="0.2">
      <c r="J1007" s="40"/>
      <c r="K1007" s="40"/>
      <c r="L1007" s="40"/>
    </row>
    <row r="1008" spans="10:12" x14ac:dyDescent="0.2">
      <c r="J1008" s="40"/>
      <c r="K1008" s="40"/>
      <c r="L1008" s="40"/>
    </row>
    <row r="1009" spans="10:12" x14ac:dyDescent="0.2">
      <c r="J1009" s="40"/>
      <c r="K1009" s="40"/>
      <c r="L1009" s="40"/>
    </row>
    <row r="1010" spans="10:12" x14ac:dyDescent="0.2">
      <c r="J1010" s="40"/>
      <c r="K1010" s="40"/>
      <c r="L1010" s="40"/>
    </row>
    <row r="1011" spans="10:12" x14ac:dyDescent="0.2">
      <c r="J1011" s="40"/>
      <c r="K1011" s="40"/>
      <c r="L1011" s="40"/>
    </row>
    <row r="1012" spans="10:12" x14ac:dyDescent="0.2">
      <c r="J1012" s="40"/>
      <c r="K1012" s="40"/>
      <c r="L1012" s="40"/>
    </row>
    <row r="1013" spans="10:12" x14ac:dyDescent="0.2">
      <c r="J1013" s="40"/>
      <c r="K1013" s="40"/>
      <c r="L1013" s="40"/>
    </row>
    <row r="1014" spans="10:12" x14ac:dyDescent="0.2">
      <c r="J1014" s="40"/>
      <c r="K1014" s="40"/>
      <c r="L1014" s="40"/>
    </row>
    <row r="1015" spans="10:12" x14ac:dyDescent="0.2">
      <c r="J1015" s="40"/>
      <c r="K1015" s="40"/>
      <c r="L1015" s="40"/>
    </row>
    <row r="1016" spans="10:12" x14ac:dyDescent="0.2">
      <c r="J1016" s="40"/>
      <c r="K1016" s="40"/>
      <c r="L1016" s="40"/>
    </row>
    <row r="1017" spans="10:12" x14ac:dyDescent="0.2">
      <c r="J1017" s="40"/>
      <c r="K1017" s="40"/>
      <c r="L1017" s="40"/>
    </row>
    <row r="1018" spans="10:12" x14ac:dyDescent="0.2">
      <c r="J1018" s="40"/>
      <c r="K1018" s="40"/>
      <c r="L1018" s="40"/>
    </row>
    <row r="1019" spans="10:12" x14ac:dyDescent="0.2">
      <c r="J1019" s="40"/>
      <c r="K1019" s="40"/>
      <c r="L1019" s="40"/>
    </row>
    <row r="1020" spans="10:12" x14ac:dyDescent="0.2">
      <c r="J1020" s="40"/>
      <c r="K1020" s="40"/>
      <c r="L1020" s="40"/>
    </row>
    <row r="1021" spans="10:12" x14ac:dyDescent="0.2">
      <c r="J1021" s="40"/>
      <c r="K1021" s="40"/>
      <c r="L1021" s="40"/>
    </row>
    <row r="1022" spans="10:12" x14ac:dyDescent="0.2">
      <c r="J1022" s="40"/>
      <c r="K1022" s="40"/>
      <c r="L1022" s="40"/>
    </row>
    <row r="1023" spans="10:12" x14ac:dyDescent="0.2">
      <c r="J1023" s="40"/>
      <c r="K1023" s="40"/>
      <c r="L1023" s="40"/>
    </row>
    <row r="1024" spans="10:12" x14ac:dyDescent="0.2">
      <c r="J1024" s="40"/>
      <c r="K1024" s="40"/>
      <c r="L1024" s="40"/>
    </row>
    <row r="1025" spans="10:12" x14ac:dyDescent="0.2">
      <c r="J1025" s="40"/>
      <c r="K1025" s="40"/>
      <c r="L1025" s="40"/>
    </row>
    <row r="1026" spans="10:12" x14ac:dyDescent="0.2">
      <c r="J1026" s="40"/>
      <c r="K1026" s="40"/>
      <c r="L1026" s="40"/>
    </row>
    <row r="1027" spans="10:12" x14ac:dyDescent="0.2">
      <c r="J1027" s="40"/>
      <c r="K1027" s="40"/>
      <c r="L1027" s="40"/>
    </row>
    <row r="1028" spans="10:12" x14ac:dyDescent="0.2">
      <c r="J1028" s="40"/>
      <c r="K1028" s="40"/>
      <c r="L1028" s="40"/>
    </row>
    <row r="1029" spans="10:12" x14ac:dyDescent="0.2">
      <c r="J1029" s="40"/>
      <c r="K1029" s="40"/>
      <c r="L1029" s="40"/>
    </row>
    <row r="1030" spans="10:12" x14ac:dyDescent="0.2">
      <c r="J1030" s="40"/>
      <c r="K1030" s="40"/>
      <c r="L1030" s="40"/>
    </row>
    <row r="1031" spans="10:12" x14ac:dyDescent="0.2">
      <c r="J1031" s="40"/>
      <c r="K1031" s="40"/>
      <c r="L1031" s="40"/>
    </row>
    <row r="1032" spans="10:12" x14ac:dyDescent="0.2">
      <c r="J1032" s="40"/>
      <c r="K1032" s="40"/>
      <c r="L1032" s="40"/>
    </row>
    <row r="1033" spans="10:12" x14ac:dyDescent="0.2">
      <c r="J1033" s="40"/>
      <c r="K1033" s="40"/>
      <c r="L1033" s="40"/>
    </row>
    <row r="1034" spans="10:12" x14ac:dyDescent="0.2">
      <c r="J1034" s="40"/>
      <c r="K1034" s="40"/>
      <c r="L1034" s="40"/>
    </row>
    <row r="1035" spans="10:12" x14ac:dyDescent="0.2">
      <c r="J1035" s="40"/>
      <c r="K1035" s="40"/>
      <c r="L1035" s="40"/>
    </row>
    <row r="1036" spans="10:12" x14ac:dyDescent="0.2">
      <c r="J1036" s="40"/>
      <c r="K1036" s="40"/>
      <c r="L1036" s="40"/>
    </row>
    <row r="1037" spans="10:12" x14ac:dyDescent="0.2">
      <c r="J1037" s="40"/>
      <c r="K1037" s="40"/>
      <c r="L1037" s="40"/>
    </row>
    <row r="1038" spans="10:12" x14ac:dyDescent="0.2">
      <c r="J1038" s="40"/>
      <c r="K1038" s="40"/>
      <c r="L1038" s="40"/>
    </row>
    <row r="1039" spans="10:12" x14ac:dyDescent="0.2">
      <c r="J1039" s="40"/>
      <c r="K1039" s="40"/>
      <c r="L1039" s="40"/>
    </row>
    <row r="1040" spans="10:12" x14ac:dyDescent="0.2">
      <c r="J1040" s="40"/>
      <c r="K1040" s="40"/>
      <c r="L1040" s="40"/>
    </row>
    <row r="1041" spans="10:12" x14ac:dyDescent="0.2">
      <c r="J1041" s="40"/>
      <c r="K1041" s="40"/>
      <c r="L1041" s="40"/>
    </row>
    <row r="1042" spans="10:12" x14ac:dyDescent="0.2">
      <c r="J1042" s="40"/>
      <c r="K1042" s="40"/>
      <c r="L1042" s="40"/>
    </row>
    <row r="1043" spans="10:12" x14ac:dyDescent="0.2">
      <c r="J1043" s="40"/>
      <c r="K1043" s="40"/>
      <c r="L1043" s="40"/>
    </row>
    <row r="1044" spans="10:12" x14ac:dyDescent="0.2">
      <c r="J1044" s="40"/>
      <c r="K1044" s="40"/>
      <c r="L1044" s="40"/>
    </row>
    <row r="1045" spans="10:12" x14ac:dyDescent="0.2">
      <c r="J1045" s="40"/>
      <c r="K1045" s="40"/>
      <c r="L1045" s="40"/>
    </row>
    <row r="1046" spans="10:12" x14ac:dyDescent="0.2">
      <c r="J1046" s="40"/>
      <c r="K1046" s="40"/>
      <c r="L1046" s="40"/>
    </row>
    <row r="1047" spans="10:12" x14ac:dyDescent="0.2">
      <c r="J1047" s="40"/>
      <c r="K1047" s="40"/>
      <c r="L1047" s="40"/>
    </row>
    <row r="1048" spans="10:12" x14ac:dyDescent="0.2">
      <c r="J1048" s="40"/>
      <c r="K1048" s="40"/>
      <c r="L1048" s="40"/>
    </row>
    <row r="1049" spans="10:12" x14ac:dyDescent="0.2">
      <c r="J1049" s="40"/>
      <c r="K1049" s="40"/>
      <c r="L1049" s="40"/>
    </row>
    <row r="1050" spans="10:12" x14ac:dyDescent="0.2">
      <c r="J1050" s="40"/>
      <c r="K1050" s="40"/>
      <c r="L1050" s="40"/>
    </row>
    <row r="1051" spans="10:12" x14ac:dyDescent="0.2">
      <c r="J1051" s="40"/>
      <c r="K1051" s="40"/>
      <c r="L1051" s="40"/>
    </row>
    <row r="1052" spans="10:12" x14ac:dyDescent="0.2">
      <c r="J1052" s="40"/>
      <c r="K1052" s="40"/>
      <c r="L1052" s="40"/>
    </row>
    <row r="1053" spans="10:12" x14ac:dyDescent="0.2">
      <c r="J1053" s="40"/>
      <c r="K1053" s="40"/>
      <c r="L1053" s="40"/>
    </row>
    <row r="1054" spans="10:12" x14ac:dyDescent="0.2">
      <c r="J1054" s="40"/>
      <c r="K1054" s="40"/>
      <c r="L1054" s="40"/>
    </row>
    <row r="1055" spans="10:12" x14ac:dyDescent="0.2">
      <c r="J1055" s="40"/>
      <c r="K1055" s="40"/>
      <c r="L1055" s="40"/>
    </row>
    <row r="1056" spans="10:12" x14ac:dyDescent="0.2">
      <c r="J1056" s="40"/>
      <c r="K1056" s="40"/>
      <c r="L1056" s="40"/>
    </row>
    <row r="1057" spans="10:12" x14ac:dyDescent="0.2">
      <c r="J1057" s="40"/>
      <c r="K1057" s="40"/>
      <c r="L1057" s="40"/>
    </row>
    <row r="1058" spans="10:12" x14ac:dyDescent="0.2">
      <c r="J1058" s="40"/>
      <c r="K1058" s="40"/>
      <c r="L1058" s="40"/>
    </row>
    <row r="1059" spans="10:12" x14ac:dyDescent="0.2">
      <c r="J1059" s="40"/>
      <c r="K1059" s="40"/>
      <c r="L1059" s="40"/>
    </row>
    <row r="1060" spans="10:12" x14ac:dyDescent="0.2">
      <c r="J1060" s="40"/>
      <c r="K1060" s="40"/>
      <c r="L1060" s="40"/>
    </row>
    <row r="1061" spans="10:12" x14ac:dyDescent="0.2">
      <c r="J1061" s="40"/>
      <c r="K1061" s="40"/>
      <c r="L1061" s="40"/>
    </row>
    <row r="1062" spans="10:12" x14ac:dyDescent="0.2">
      <c r="J1062" s="40"/>
      <c r="K1062" s="40"/>
      <c r="L1062" s="40"/>
    </row>
    <row r="1063" spans="10:12" x14ac:dyDescent="0.2">
      <c r="J1063" s="40"/>
      <c r="K1063" s="40"/>
      <c r="L1063" s="40"/>
    </row>
    <row r="1064" spans="10:12" x14ac:dyDescent="0.2">
      <c r="J1064" s="40"/>
      <c r="K1064" s="40"/>
      <c r="L1064" s="40"/>
    </row>
    <row r="1065" spans="10:12" x14ac:dyDescent="0.2">
      <c r="J1065" s="40"/>
      <c r="K1065" s="40"/>
      <c r="L1065" s="40"/>
    </row>
    <row r="1066" spans="10:12" x14ac:dyDescent="0.2">
      <c r="J1066" s="40"/>
      <c r="K1066" s="40"/>
      <c r="L1066" s="40"/>
    </row>
    <row r="1067" spans="10:12" x14ac:dyDescent="0.2">
      <c r="J1067" s="40"/>
      <c r="K1067" s="40"/>
      <c r="L1067" s="40"/>
    </row>
    <row r="1068" spans="10:12" x14ac:dyDescent="0.2">
      <c r="J1068" s="40"/>
      <c r="K1068" s="40"/>
      <c r="L1068" s="40"/>
    </row>
    <row r="1069" spans="10:12" x14ac:dyDescent="0.2">
      <c r="J1069" s="40"/>
      <c r="K1069" s="40"/>
      <c r="L1069" s="40"/>
    </row>
    <row r="1070" spans="10:12" x14ac:dyDescent="0.2">
      <c r="J1070" s="40"/>
      <c r="K1070" s="40"/>
      <c r="L1070" s="40"/>
    </row>
    <row r="1071" spans="10:12" x14ac:dyDescent="0.2">
      <c r="J1071" s="40"/>
      <c r="K1071" s="40"/>
      <c r="L1071" s="40"/>
    </row>
    <row r="1072" spans="10:12" x14ac:dyDescent="0.2">
      <c r="J1072" s="40"/>
      <c r="K1072" s="40"/>
      <c r="L1072" s="40"/>
    </row>
    <row r="1073" spans="10:12" x14ac:dyDescent="0.2">
      <c r="J1073" s="40"/>
      <c r="K1073" s="40"/>
      <c r="L1073" s="40"/>
    </row>
    <row r="1074" spans="10:12" x14ac:dyDescent="0.2">
      <c r="J1074" s="40"/>
      <c r="K1074" s="40"/>
      <c r="L1074" s="40"/>
    </row>
    <row r="1075" spans="10:12" x14ac:dyDescent="0.2">
      <c r="J1075" s="40"/>
      <c r="K1075" s="40"/>
      <c r="L1075" s="40"/>
    </row>
    <row r="1076" spans="10:12" x14ac:dyDescent="0.2">
      <c r="J1076" s="40"/>
      <c r="K1076" s="40"/>
      <c r="L1076" s="40"/>
    </row>
    <row r="1077" spans="10:12" x14ac:dyDescent="0.2">
      <c r="J1077" s="40"/>
      <c r="K1077" s="40"/>
      <c r="L1077" s="40"/>
    </row>
    <row r="1078" spans="10:12" x14ac:dyDescent="0.2">
      <c r="J1078" s="40"/>
      <c r="K1078" s="40"/>
      <c r="L1078" s="40"/>
    </row>
    <row r="1079" spans="10:12" x14ac:dyDescent="0.2">
      <c r="J1079" s="40"/>
      <c r="K1079" s="40"/>
      <c r="L1079" s="40"/>
    </row>
    <row r="1080" spans="10:12" x14ac:dyDescent="0.2">
      <c r="J1080" s="40"/>
      <c r="K1080" s="40"/>
      <c r="L1080" s="40"/>
    </row>
    <row r="1081" spans="10:12" x14ac:dyDescent="0.2">
      <c r="J1081" s="40"/>
      <c r="K1081" s="40"/>
      <c r="L1081" s="40"/>
    </row>
    <row r="1082" spans="10:12" x14ac:dyDescent="0.2">
      <c r="J1082" s="40"/>
      <c r="K1082" s="40"/>
      <c r="L1082" s="40"/>
    </row>
    <row r="1083" spans="10:12" x14ac:dyDescent="0.2">
      <c r="J1083" s="40"/>
      <c r="K1083" s="40"/>
      <c r="L1083" s="40"/>
    </row>
    <row r="1084" spans="10:12" x14ac:dyDescent="0.2">
      <c r="J1084" s="40"/>
      <c r="K1084" s="40"/>
      <c r="L1084" s="40"/>
    </row>
    <row r="1085" spans="10:12" x14ac:dyDescent="0.2">
      <c r="J1085" s="40"/>
      <c r="K1085" s="40"/>
      <c r="L1085" s="40"/>
    </row>
    <row r="1086" spans="10:12" x14ac:dyDescent="0.2">
      <c r="J1086" s="40"/>
      <c r="K1086" s="40"/>
      <c r="L1086" s="40"/>
    </row>
    <row r="1087" spans="10:12" x14ac:dyDescent="0.2">
      <c r="J1087" s="40"/>
      <c r="K1087" s="40"/>
      <c r="L1087" s="40"/>
    </row>
    <row r="1088" spans="10:12" x14ac:dyDescent="0.2">
      <c r="J1088" s="40"/>
      <c r="K1088" s="40"/>
      <c r="L1088" s="40"/>
    </row>
    <row r="1089" spans="10:12" x14ac:dyDescent="0.2">
      <c r="J1089" s="40"/>
      <c r="K1089" s="40"/>
      <c r="L1089" s="40"/>
    </row>
    <row r="1090" spans="10:12" x14ac:dyDescent="0.2">
      <c r="J1090" s="40"/>
      <c r="K1090" s="40"/>
      <c r="L1090" s="40"/>
    </row>
    <row r="1091" spans="10:12" x14ac:dyDescent="0.2">
      <c r="J1091" s="40"/>
      <c r="K1091" s="40"/>
      <c r="L1091" s="40"/>
    </row>
    <row r="1092" spans="10:12" x14ac:dyDescent="0.2">
      <c r="J1092" s="40"/>
      <c r="K1092" s="40"/>
      <c r="L1092" s="40"/>
    </row>
    <row r="1093" spans="10:12" x14ac:dyDescent="0.2">
      <c r="J1093" s="40"/>
      <c r="K1093" s="40"/>
      <c r="L1093" s="40"/>
    </row>
    <row r="1094" spans="10:12" x14ac:dyDescent="0.2">
      <c r="J1094" s="40"/>
      <c r="K1094" s="40"/>
      <c r="L1094" s="40"/>
    </row>
    <row r="1095" spans="10:12" x14ac:dyDescent="0.2">
      <c r="J1095" s="40"/>
      <c r="K1095" s="40"/>
      <c r="L1095" s="40"/>
    </row>
    <row r="1096" spans="10:12" x14ac:dyDescent="0.2">
      <c r="J1096" s="40"/>
      <c r="K1096" s="40"/>
      <c r="L1096" s="40"/>
    </row>
    <row r="1097" spans="10:12" x14ac:dyDescent="0.2">
      <c r="J1097" s="40"/>
      <c r="K1097" s="40"/>
      <c r="L1097" s="40"/>
    </row>
    <row r="1098" spans="10:12" x14ac:dyDescent="0.2">
      <c r="J1098" s="40"/>
      <c r="K1098" s="40"/>
      <c r="L1098" s="40"/>
    </row>
    <row r="1099" spans="10:12" x14ac:dyDescent="0.2">
      <c r="J1099" s="40"/>
      <c r="K1099" s="40"/>
      <c r="L1099" s="40"/>
    </row>
    <row r="1100" spans="10:12" x14ac:dyDescent="0.2">
      <c r="J1100" s="40"/>
      <c r="K1100" s="40"/>
      <c r="L1100" s="40"/>
    </row>
    <row r="1101" spans="10:12" x14ac:dyDescent="0.2">
      <c r="J1101" s="40"/>
      <c r="K1101" s="40"/>
      <c r="L1101" s="40"/>
    </row>
    <row r="1102" spans="10:12" x14ac:dyDescent="0.2">
      <c r="J1102" s="40"/>
      <c r="K1102" s="40"/>
      <c r="L1102" s="40"/>
    </row>
    <row r="1103" spans="10:12" x14ac:dyDescent="0.2">
      <c r="J1103" s="40"/>
      <c r="K1103" s="40"/>
      <c r="L1103" s="40"/>
    </row>
    <row r="1104" spans="10:12" x14ac:dyDescent="0.2">
      <c r="J1104" s="40"/>
      <c r="K1104" s="40"/>
      <c r="L1104" s="40"/>
    </row>
    <row r="1105" spans="10:12" x14ac:dyDescent="0.2">
      <c r="J1105" s="40"/>
      <c r="K1105" s="40"/>
      <c r="L1105" s="40"/>
    </row>
    <row r="1106" spans="10:12" x14ac:dyDescent="0.2">
      <c r="J1106" s="40"/>
      <c r="K1106" s="40"/>
      <c r="L1106" s="40"/>
    </row>
    <row r="1107" spans="10:12" x14ac:dyDescent="0.2">
      <c r="J1107" s="40"/>
      <c r="K1107" s="40"/>
      <c r="L1107" s="40"/>
    </row>
    <row r="1108" spans="10:12" x14ac:dyDescent="0.2">
      <c r="J1108" s="40"/>
      <c r="K1108" s="40"/>
      <c r="L1108" s="40"/>
    </row>
    <row r="1109" spans="10:12" x14ac:dyDescent="0.2">
      <c r="J1109" s="40"/>
      <c r="K1109" s="40"/>
      <c r="L1109" s="40"/>
    </row>
    <row r="1110" spans="10:12" x14ac:dyDescent="0.2">
      <c r="J1110" s="40"/>
      <c r="K1110" s="40"/>
      <c r="L1110" s="40"/>
    </row>
    <row r="1111" spans="10:12" x14ac:dyDescent="0.2">
      <c r="J1111" s="40"/>
      <c r="K1111" s="40"/>
      <c r="L1111" s="40"/>
    </row>
    <row r="1112" spans="10:12" x14ac:dyDescent="0.2">
      <c r="J1112" s="40"/>
      <c r="K1112" s="40"/>
      <c r="L1112" s="40"/>
    </row>
    <row r="1113" spans="10:12" x14ac:dyDescent="0.2">
      <c r="J1113" s="40"/>
      <c r="K1113" s="40"/>
      <c r="L1113" s="40"/>
    </row>
    <row r="1114" spans="10:12" x14ac:dyDescent="0.2">
      <c r="J1114" s="40"/>
      <c r="K1114" s="40"/>
      <c r="L1114" s="40"/>
    </row>
    <row r="1115" spans="10:12" x14ac:dyDescent="0.2">
      <c r="J1115" s="40"/>
      <c r="K1115" s="40"/>
      <c r="L1115" s="40"/>
    </row>
    <row r="1116" spans="10:12" x14ac:dyDescent="0.2">
      <c r="J1116" s="40"/>
      <c r="K1116" s="40"/>
      <c r="L1116" s="40"/>
    </row>
    <row r="1117" spans="10:12" x14ac:dyDescent="0.2">
      <c r="J1117" s="40"/>
      <c r="K1117" s="40"/>
      <c r="L1117" s="40"/>
    </row>
    <row r="1118" spans="10:12" x14ac:dyDescent="0.2">
      <c r="J1118" s="40"/>
      <c r="K1118" s="40"/>
      <c r="L1118" s="40"/>
    </row>
    <row r="1119" spans="10:12" x14ac:dyDescent="0.2">
      <c r="J1119" s="40"/>
      <c r="K1119" s="40"/>
      <c r="L1119" s="40"/>
    </row>
    <row r="1120" spans="10:12" x14ac:dyDescent="0.2">
      <c r="J1120" s="40"/>
      <c r="K1120" s="40"/>
      <c r="L1120" s="40"/>
    </row>
    <row r="1121" spans="10:12" x14ac:dyDescent="0.2">
      <c r="J1121" s="40"/>
      <c r="K1121" s="40"/>
      <c r="L1121" s="40"/>
    </row>
    <row r="1122" spans="10:12" x14ac:dyDescent="0.2">
      <c r="J1122" s="40"/>
      <c r="K1122" s="40"/>
      <c r="L1122" s="40"/>
    </row>
    <row r="1123" spans="10:12" x14ac:dyDescent="0.2">
      <c r="J1123" s="40"/>
      <c r="K1123" s="40"/>
      <c r="L1123" s="40"/>
    </row>
    <row r="1124" spans="10:12" x14ac:dyDescent="0.2">
      <c r="J1124" s="40"/>
      <c r="K1124" s="40"/>
      <c r="L1124" s="40"/>
    </row>
    <row r="1125" spans="10:12" x14ac:dyDescent="0.2">
      <c r="J1125" s="40"/>
      <c r="K1125" s="40"/>
      <c r="L1125" s="40"/>
    </row>
    <row r="1126" spans="10:12" x14ac:dyDescent="0.2">
      <c r="J1126" s="40"/>
      <c r="K1126" s="40"/>
      <c r="L1126" s="40"/>
    </row>
    <row r="1127" spans="10:12" x14ac:dyDescent="0.2">
      <c r="J1127" s="40"/>
      <c r="K1127" s="40"/>
      <c r="L1127" s="40"/>
    </row>
    <row r="1128" spans="10:12" x14ac:dyDescent="0.2">
      <c r="J1128" s="40"/>
      <c r="K1128" s="40"/>
      <c r="L1128" s="40"/>
    </row>
    <row r="1129" spans="10:12" x14ac:dyDescent="0.2">
      <c r="J1129" s="40"/>
      <c r="K1129" s="40"/>
      <c r="L1129" s="40"/>
    </row>
    <row r="1130" spans="10:12" x14ac:dyDescent="0.2">
      <c r="J1130" s="40"/>
      <c r="K1130" s="40"/>
      <c r="L1130" s="40"/>
    </row>
    <row r="1131" spans="10:12" x14ac:dyDescent="0.2">
      <c r="J1131" s="40"/>
      <c r="K1131" s="40"/>
      <c r="L1131" s="40"/>
    </row>
    <row r="1132" spans="10:12" x14ac:dyDescent="0.2">
      <c r="J1132" s="40"/>
      <c r="K1132" s="40"/>
      <c r="L1132" s="40"/>
    </row>
    <row r="1133" spans="10:12" x14ac:dyDescent="0.2">
      <c r="J1133" s="40"/>
      <c r="K1133" s="40"/>
      <c r="L1133" s="40"/>
    </row>
    <row r="1134" spans="10:12" x14ac:dyDescent="0.2">
      <c r="J1134" s="40"/>
      <c r="K1134" s="40"/>
      <c r="L1134" s="40"/>
    </row>
    <row r="1135" spans="10:12" x14ac:dyDescent="0.2">
      <c r="J1135" s="40"/>
      <c r="K1135" s="40"/>
      <c r="L1135" s="40"/>
    </row>
    <row r="1136" spans="10:12" x14ac:dyDescent="0.2">
      <c r="J1136" s="40"/>
      <c r="K1136" s="40"/>
      <c r="L1136" s="40"/>
    </row>
    <row r="1137" spans="10:12" x14ac:dyDescent="0.2">
      <c r="J1137" s="40"/>
      <c r="K1137" s="40"/>
      <c r="L1137" s="40"/>
    </row>
    <row r="1138" spans="10:12" x14ac:dyDescent="0.2">
      <c r="J1138" s="40"/>
      <c r="K1138" s="40"/>
      <c r="L1138" s="40"/>
    </row>
    <row r="1139" spans="10:12" x14ac:dyDescent="0.2">
      <c r="J1139" s="40"/>
      <c r="K1139" s="40"/>
      <c r="L1139" s="40"/>
    </row>
    <row r="1140" spans="10:12" x14ac:dyDescent="0.2">
      <c r="J1140" s="40"/>
      <c r="K1140" s="40"/>
      <c r="L1140" s="40"/>
    </row>
    <row r="1141" spans="10:12" x14ac:dyDescent="0.2">
      <c r="J1141" s="40"/>
      <c r="K1141" s="40"/>
      <c r="L1141" s="40"/>
    </row>
    <row r="1142" spans="10:12" x14ac:dyDescent="0.2">
      <c r="J1142" s="40"/>
      <c r="K1142" s="40"/>
      <c r="L1142" s="40"/>
    </row>
    <row r="1143" spans="10:12" x14ac:dyDescent="0.2">
      <c r="J1143" s="40"/>
      <c r="K1143" s="40"/>
      <c r="L1143" s="40"/>
    </row>
    <row r="1144" spans="10:12" x14ac:dyDescent="0.2">
      <c r="J1144" s="40"/>
      <c r="K1144" s="40"/>
      <c r="L1144" s="40"/>
    </row>
    <row r="1145" spans="10:12" x14ac:dyDescent="0.2">
      <c r="J1145" s="40"/>
      <c r="K1145" s="40"/>
      <c r="L1145" s="40"/>
    </row>
    <row r="1146" spans="10:12" x14ac:dyDescent="0.2">
      <c r="J1146" s="40"/>
      <c r="K1146" s="40"/>
      <c r="L1146" s="40"/>
    </row>
    <row r="1147" spans="10:12" x14ac:dyDescent="0.2">
      <c r="J1147" s="40"/>
      <c r="K1147" s="40"/>
      <c r="L1147" s="40"/>
    </row>
    <row r="1148" spans="10:12" x14ac:dyDescent="0.2">
      <c r="J1148" s="40"/>
      <c r="K1148" s="40"/>
      <c r="L1148" s="40"/>
    </row>
    <row r="1149" spans="10:12" x14ac:dyDescent="0.2">
      <c r="J1149" s="40"/>
      <c r="K1149" s="40"/>
      <c r="L1149" s="40"/>
    </row>
    <row r="1150" spans="10:12" x14ac:dyDescent="0.2">
      <c r="J1150" s="40"/>
      <c r="K1150" s="40"/>
      <c r="L1150" s="40"/>
    </row>
    <row r="1151" spans="10:12" x14ac:dyDescent="0.2">
      <c r="J1151" s="40"/>
      <c r="K1151" s="40"/>
      <c r="L1151" s="40"/>
    </row>
    <row r="1152" spans="10:12" x14ac:dyDescent="0.2">
      <c r="J1152" s="40"/>
      <c r="K1152" s="40"/>
      <c r="L1152" s="40"/>
    </row>
    <row r="1153" spans="10:12" x14ac:dyDescent="0.2">
      <c r="J1153" s="40"/>
      <c r="K1153" s="40"/>
      <c r="L1153" s="40"/>
    </row>
    <row r="1154" spans="10:12" x14ac:dyDescent="0.2">
      <c r="J1154" s="40"/>
      <c r="K1154" s="40"/>
      <c r="L1154" s="40"/>
    </row>
    <row r="1155" spans="10:12" x14ac:dyDescent="0.2">
      <c r="J1155" s="40"/>
      <c r="K1155" s="40"/>
      <c r="L1155" s="40"/>
    </row>
    <row r="1156" spans="10:12" x14ac:dyDescent="0.2">
      <c r="J1156" s="40"/>
      <c r="K1156" s="40"/>
      <c r="L1156" s="40"/>
    </row>
    <row r="1157" spans="10:12" x14ac:dyDescent="0.2">
      <c r="J1157" s="40"/>
      <c r="K1157" s="40"/>
      <c r="L1157" s="40"/>
    </row>
    <row r="1158" spans="10:12" x14ac:dyDescent="0.2">
      <c r="J1158" s="40"/>
      <c r="K1158" s="40"/>
      <c r="L1158" s="40"/>
    </row>
    <row r="1159" spans="10:12" x14ac:dyDescent="0.2">
      <c r="J1159" s="40"/>
      <c r="K1159" s="40"/>
      <c r="L1159" s="40"/>
    </row>
    <row r="1160" spans="10:12" x14ac:dyDescent="0.2">
      <c r="J1160" s="40"/>
      <c r="K1160" s="40"/>
      <c r="L1160" s="40"/>
    </row>
    <row r="1161" spans="10:12" x14ac:dyDescent="0.2">
      <c r="J1161" s="40"/>
      <c r="K1161" s="40"/>
      <c r="L1161" s="40"/>
    </row>
    <row r="1162" spans="10:12" x14ac:dyDescent="0.2">
      <c r="J1162" s="40"/>
      <c r="K1162" s="40"/>
      <c r="L1162" s="40"/>
    </row>
    <row r="1163" spans="10:12" x14ac:dyDescent="0.2">
      <c r="J1163" s="40"/>
      <c r="K1163" s="40"/>
      <c r="L1163" s="40"/>
    </row>
    <row r="1164" spans="10:12" x14ac:dyDescent="0.2">
      <c r="J1164" s="40"/>
      <c r="K1164" s="40"/>
      <c r="L1164" s="40"/>
    </row>
    <row r="1165" spans="10:12" x14ac:dyDescent="0.2">
      <c r="J1165" s="40"/>
      <c r="K1165" s="40"/>
      <c r="L1165" s="40"/>
    </row>
    <row r="1166" spans="10:12" x14ac:dyDescent="0.2">
      <c r="J1166" s="40"/>
      <c r="K1166" s="40"/>
      <c r="L1166" s="40"/>
    </row>
    <row r="1167" spans="10:12" x14ac:dyDescent="0.2">
      <c r="J1167" s="40"/>
      <c r="K1167" s="40"/>
      <c r="L1167" s="40"/>
    </row>
    <row r="1168" spans="10:12" x14ac:dyDescent="0.2">
      <c r="J1168" s="40"/>
      <c r="K1168" s="40"/>
      <c r="L1168" s="40"/>
    </row>
    <row r="1169" spans="10:12" x14ac:dyDescent="0.2">
      <c r="J1169" s="40"/>
      <c r="K1169" s="40"/>
      <c r="L1169" s="40"/>
    </row>
    <row r="1170" spans="10:12" x14ac:dyDescent="0.2">
      <c r="J1170" s="40"/>
      <c r="K1170" s="40"/>
      <c r="L1170" s="40"/>
    </row>
    <row r="1171" spans="10:12" x14ac:dyDescent="0.2">
      <c r="J1171" s="40"/>
      <c r="K1171" s="40"/>
      <c r="L1171" s="40"/>
    </row>
    <row r="1172" spans="10:12" x14ac:dyDescent="0.2">
      <c r="J1172" s="40"/>
      <c r="K1172" s="40"/>
      <c r="L1172" s="40"/>
    </row>
    <row r="1173" spans="10:12" x14ac:dyDescent="0.2">
      <c r="J1173" s="40"/>
      <c r="K1173" s="40"/>
      <c r="L1173" s="40"/>
    </row>
    <row r="1174" spans="10:12" x14ac:dyDescent="0.2">
      <c r="J1174" s="40"/>
      <c r="K1174" s="40"/>
      <c r="L1174" s="40"/>
    </row>
    <row r="1175" spans="10:12" x14ac:dyDescent="0.2">
      <c r="J1175" s="40"/>
      <c r="K1175" s="40"/>
      <c r="L1175" s="40"/>
    </row>
    <row r="1176" spans="10:12" x14ac:dyDescent="0.2">
      <c r="J1176" s="40"/>
      <c r="K1176" s="40"/>
      <c r="L1176" s="40"/>
    </row>
    <row r="1177" spans="10:12" x14ac:dyDescent="0.2">
      <c r="J1177" s="40"/>
      <c r="K1177" s="40"/>
      <c r="L1177" s="40"/>
    </row>
    <row r="1178" spans="10:12" x14ac:dyDescent="0.2">
      <c r="J1178" s="40"/>
      <c r="K1178" s="40"/>
      <c r="L1178" s="40"/>
    </row>
    <row r="1179" spans="10:12" x14ac:dyDescent="0.2">
      <c r="J1179" s="40"/>
      <c r="K1179" s="40"/>
      <c r="L1179" s="40"/>
    </row>
    <row r="1180" spans="10:12" x14ac:dyDescent="0.2">
      <c r="J1180" s="40"/>
      <c r="K1180" s="40"/>
      <c r="L1180" s="40"/>
    </row>
    <row r="1181" spans="10:12" x14ac:dyDescent="0.2">
      <c r="J1181" s="40"/>
      <c r="K1181" s="40"/>
      <c r="L1181" s="40"/>
    </row>
    <row r="1182" spans="10:12" x14ac:dyDescent="0.2">
      <c r="J1182" s="40"/>
      <c r="K1182" s="40"/>
      <c r="L1182" s="40"/>
    </row>
    <row r="1183" spans="10:12" x14ac:dyDescent="0.2">
      <c r="J1183" s="40"/>
      <c r="K1183" s="40"/>
      <c r="L1183" s="40"/>
    </row>
    <row r="1184" spans="10:12" x14ac:dyDescent="0.2">
      <c r="J1184" s="40"/>
      <c r="K1184" s="40"/>
      <c r="L1184" s="40"/>
    </row>
    <row r="1185" spans="10:12" x14ac:dyDescent="0.2">
      <c r="J1185" s="40"/>
      <c r="K1185" s="40"/>
      <c r="L1185" s="40"/>
    </row>
    <row r="1186" spans="10:12" x14ac:dyDescent="0.2">
      <c r="J1186" s="40"/>
      <c r="K1186" s="40"/>
      <c r="L1186" s="40"/>
    </row>
    <row r="1187" spans="10:12" x14ac:dyDescent="0.2">
      <c r="J1187" s="40"/>
      <c r="K1187" s="40"/>
      <c r="L1187" s="40"/>
    </row>
    <row r="1188" spans="10:12" x14ac:dyDescent="0.2">
      <c r="J1188" s="40"/>
      <c r="K1188" s="40"/>
      <c r="L1188" s="40"/>
    </row>
    <row r="1189" spans="10:12" x14ac:dyDescent="0.2">
      <c r="J1189" s="40"/>
      <c r="K1189" s="40"/>
      <c r="L1189" s="40"/>
    </row>
    <row r="1190" spans="10:12" x14ac:dyDescent="0.2">
      <c r="J1190" s="40"/>
      <c r="K1190" s="40"/>
      <c r="L1190" s="40"/>
    </row>
    <row r="1191" spans="10:12" x14ac:dyDescent="0.2">
      <c r="J1191" s="40"/>
      <c r="K1191" s="40"/>
      <c r="L1191" s="40"/>
    </row>
    <row r="1192" spans="10:12" x14ac:dyDescent="0.2">
      <c r="J1192" s="40"/>
      <c r="K1192" s="40"/>
      <c r="L1192" s="40"/>
    </row>
    <row r="1193" spans="10:12" x14ac:dyDescent="0.2">
      <c r="J1193" s="40"/>
      <c r="K1193" s="40"/>
      <c r="L1193" s="40"/>
    </row>
    <row r="1194" spans="10:12" x14ac:dyDescent="0.2">
      <c r="J1194" s="40"/>
      <c r="K1194" s="40"/>
      <c r="L1194" s="40"/>
    </row>
    <row r="1195" spans="10:12" x14ac:dyDescent="0.2">
      <c r="J1195" s="40"/>
      <c r="K1195" s="40"/>
      <c r="L1195" s="40"/>
    </row>
    <row r="1196" spans="10:12" x14ac:dyDescent="0.2">
      <c r="J1196" s="40"/>
      <c r="K1196" s="40"/>
      <c r="L1196" s="40"/>
    </row>
    <row r="1197" spans="10:12" x14ac:dyDescent="0.2">
      <c r="J1197" s="40"/>
      <c r="K1197" s="40"/>
      <c r="L1197" s="40"/>
    </row>
    <row r="1198" spans="10:12" x14ac:dyDescent="0.2">
      <c r="J1198" s="40"/>
      <c r="K1198" s="40"/>
      <c r="L1198" s="40"/>
    </row>
    <row r="1199" spans="10:12" x14ac:dyDescent="0.2">
      <c r="J1199" s="40"/>
      <c r="K1199" s="40"/>
      <c r="L1199" s="40"/>
    </row>
    <row r="1200" spans="10:12" x14ac:dyDescent="0.2">
      <c r="J1200" s="40"/>
      <c r="K1200" s="40"/>
      <c r="L1200" s="40"/>
    </row>
    <row r="1201" spans="10:12" x14ac:dyDescent="0.2">
      <c r="J1201" s="40"/>
      <c r="K1201" s="40"/>
      <c r="L1201" s="40"/>
    </row>
    <row r="1202" spans="10:12" x14ac:dyDescent="0.2">
      <c r="J1202" s="40"/>
      <c r="K1202" s="40"/>
      <c r="L1202" s="40"/>
    </row>
    <row r="1203" spans="10:12" x14ac:dyDescent="0.2">
      <c r="J1203" s="40"/>
      <c r="K1203" s="40"/>
      <c r="L1203" s="40"/>
    </row>
    <row r="1204" spans="10:12" x14ac:dyDescent="0.2">
      <c r="J1204" s="40"/>
      <c r="K1204" s="40"/>
      <c r="L1204" s="40"/>
    </row>
    <row r="1205" spans="10:12" x14ac:dyDescent="0.2">
      <c r="J1205" s="40"/>
      <c r="K1205" s="40"/>
      <c r="L1205" s="40"/>
    </row>
    <row r="1206" spans="10:12" x14ac:dyDescent="0.2">
      <c r="J1206" s="40"/>
      <c r="K1206" s="40"/>
      <c r="L1206" s="40"/>
    </row>
    <row r="1207" spans="10:12" x14ac:dyDescent="0.2">
      <c r="J1207" s="40"/>
      <c r="K1207" s="40"/>
      <c r="L1207" s="40"/>
    </row>
    <row r="1208" spans="10:12" x14ac:dyDescent="0.2">
      <c r="J1208" s="40"/>
      <c r="K1208" s="40"/>
      <c r="L1208" s="40"/>
    </row>
    <row r="1209" spans="10:12" x14ac:dyDescent="0.2">
      <c r="J1209" s="40"/>
      <c r="K1209" s="40"/>
      <c r="L1209" s="40"/>
    </row>
    <row r="1210" spans="10:12" x14ac:dyDescent="0.2">
      <c r="J1210" s="40"/>
      <c r="K1210" s="40"/>
      <c r="L1210" s="40"/>
    </row>
    <row r="1211" spans="10:12" x14ac:dyDescent="0.2">
      <c r="J1211" s="40"/>
      <c r="K1211" s="40"/>
      <c r="L1211" s="40"/>
    </row>
    <row r="1212" spans="10:12" x14ac:dyDescent="0.2">
      <c r="J1212" s="40"/>
      <c r="K1212" s="40"/>
      <c r="L1212" s="40"/>
    </row>
    <row r="1213" spans="10:12" x14ac:dyDescent="0.2">
      <c r="J1213" s="40"/>
      <c r="K1213" s="40"/>
      <c r="L1213" s="40"/>
    </row>
    <row r="1214" spans="10:12" x14ac:dyDescent="0.2">
      <c r="J1214" s="40"/>
      <c r="K1214" s="40"/>
      <c r="L1214" s="40"/>
    </row>
    <row r="1215" spans="10:12" x14ac:dyDescent="0.2">
      <c r="J1215" s="40"/>
      <c r="K1215" s="40"/>
      <c r="L1215" s="40"/>
    </row>
    <row r="1216" spans="10:12" x14ac:dyDescent="0.2">
      <c r="J1216" s="40"/>
      <c r="K1216" s="40"/>
      <c r="L1216" s="40"/>
    </row>
    <row r="1217" spans="10:12" x14ac:dyDescent="0.2">
      <c r="J1217" s="40"/>
      <c r="K1217" s="40"/>
      <c r="L1217" s="40"/>
    </row>
    <row r="1218" spans="10:12" x14ac:dyDescent="0.2">
      <c r="J1218" s="40"/>
      <c r="K1218" s="40"/>
      <c r="L1218" s="40"/>
    </row>
    <row r="1219" spans="10:12" x14ac:dyDescent="0.2">
      <c r="J1219" s="40"/>
      <c r="K1219" s="40"/>
      <c r="L1219" s="40"/>
    </row>
    <row r="1220" spans="10:12" x14ac:dyDescent="0.2">
      <c r="J1220" s="40"/>
      <c r="K1220" s="40"/>
      <c r="L1220" s="40"/>
    </row>
    <row r="1221" spans="10:12" x14ac:dyDescent="0.2">
      <c r="J1221" s="40"/>
      <c r="K1221" s="40"/>
      <c r="L1221" s="40"/>
    </row>
    <row r="1222" spans="10:12" x14ac:dyDescent="0.2">
      <c r="J1222" s="40"/>
      <c r="K1222" s="40"/>
      <c r="L1222" s="40"/>
    </row>
    <row r="1223" spans="10:12" x14ac:dyDescent="0.2">
      <c r="J1223" s="40"/>
      <c r="K1223" s="40"/>
      <c r="L1223" s="40"/>
    </row>
    <row r="1224" spans="10:12" x14ac:dyDescent="0.2">
      <c r="J1224" s="40"/>
      <c r="K1224" s="40"/>
      <c r="L1224" s="40"/>
    </row>
    <row r="1225" spans="10:12" x14ac:dyDescent="0.2">
      <c r="J1225" s="40"/>
      <c r="K1225" s="40"/>
      <c r="L1225" s="40"/>
    </row>
    <row r="1226" spans="10:12" x14ac:dyDescent="0.2">
      <c r="J1226" s="40"/>
      <c r="K1226" s="40"/>
      <c r="L1226" s="40"/>
    </row>
    <row r="1227" spans="10:12" x14ac:dyDescent="0.2">
      <c r="J1227" s="40"/>
      <c r="K1227" s="40"/>
      <c r="L1227" s="40"/>
    </row>
    <row r="1228" spans="10:12" x14ac:dyDescent="0.2">
      <c r="J1228" s="40"/>
      <c r="K1228" s="40"/>
      <c r="L1228" s="40"/>
    </row>
    <row r="1229" spans="10:12" x14ac:dyDescent="0.2">
      <c r="J1229" s="40"/>
      <c r="K1229" s="40"/>
      <c r="L1229" s="40"/>
    </row>
    <row r="1230" spans="10:12" x14ac:dyDescent="0.2">
      <c r="J1230" s="40"/>
      <c r="K1230" s="40"/>
      <c r="L1230" s="40"/>
    </row>
    <row r="1231" spans="10:12" x14ac:dyDescent="0.2">
      <c r="J1231" s="40"/>
      <c r="K1231" s="40"/>
      <c r="L1231" s="40"/>
    </row>
    <row r="1232" spans="10:12" x14ac:dyDescent="0.2">
      <c r="J1232" s="40"/>
      <c r="K1232" s="40"/>
      <c r="L1232" s="40"/>
    </row>
    <row r="1233" spans="10:12" x14ac:dyDescent="0.2">
      <c r="J1233" s="40"/>
      <c r="K1233" s="40"/>
      <c r="L1233" s="40"/>
    </row>
    <row r="1234" spans="10:12" x14ac:dyDescent="0.2">
      <c r="J1234" s="40"/>
      <c r="K1234" s="40"/>
      <c r="L1234" s="40"/>
    </row>
    <row r="1235" spans="10:12" x14ac:dyDescent="0.2">
      <c r="J1235" s="40"/>
      <c r="K1235" s="40"/>
      <c r="L1235" s="40"/>
    </row>
    <row r="1236" spans="10:12" x14ac:dyDescent="0.2">
      <c r="J1236" s="40"/>
      <c r="K1236" s="40"/>
      <c r="L1236" s="40"/>
    </row>
    <row r="1237" spans="10:12" x14ac:dyDescent="0.2">
      <c r="J1237" s="40"/>
      <c r="K1237" s="40"/>
      <c r="L1237" s="40"/>
    </row>
    <row r="1238" spans="10:12" x14ac:dyDescent="0.2">
      <c r="J1238" s="40"/>
      <c r="K1238" s="40"/>
      <c r="L1238" s="40"/>
    </row>
    <row r="1239" spans="10:12" x14ac:dyDescent="0.2">
      <c r="J1239" s="40"/>
      <c r="K1239" s="40"/>
      <c r="L1239" s="40"/>
    </row>
    <row r="1240" spans="10:12" x14ac:dyDescent="0.2">
      <c r="J1240" s="40"/>
      <c r="K1240" s="40"/>
      <c r="L1240" s="40"/>
    </row>
    <row r="1241" spans="10:12" x14ac:dyDescent="0.2">
      <c r="J1241" s="40"/>
      <c r="K1241" s="40"/>
      <c r="L1241" s="40"/>
    </row>
    <row r="1242" spans="10:12" x14ac:dyDescent="0.2">
      <c r="J1242" s="40"/>
      <c r="K1242" s="40"/>
      <c r="L1242" s="40"/>
    </row>
    <row r="1243" spans="10:12" x14ac:dyDescent="0.2">
      <c r="J1243" s="40"/>
      <c r="K1243" s="40"/>
      <c r="L1243" s="40"/>
    </row>
    <row r="1244" spans="10:12" x14ac:dyDescent="0.2">
      <c r="J1244" s="40"/>
      <c r="K1244" s="40"/>
      <c r="L1244" s="40"/>
    </row>
    <row r="1245" spans="10:12" x14ac:dyDescent="0.2">
      <c r="J1245" s="40"/>
      <c r="K1245" s="40"/>
      <c r="L1245" s="40"/>
    </row>
    <row r="1246" spans="10:12" x14ac:dyDescent="0.2">
      <c r="J1246" s="40"/>
      <c r="K1246" s="40"/>
      <c r="L1246" s="40"/>
    </row>
    <row r="1247" spans="10:12" x14ac:dyDescent="0.2">
      <c r="J1247" s="40"/>
      <c r="K1247" s="40"/>
      <c r="L1247" s="40"/>
    </row>
    <row r="1248" spans="10:12" x14ac:dyDescent="0.2">
      <c r="J1248" s="40"/>
      <c r="K1248" s="40"/>
      <c r="L1248" s="40"/>
    </row>
    <row r="1249" spans="10:12" x14ac:dyDescent="0.2">
      <c r="J1249" s="40"/>
      <c r="K1249" s="40"/>
      <c r="L1249" s="40"/>
    </row>
    <row r="1250" spans="10:12" x14ac:dyDescent="0.2">
      <c r="J1250" s="40"/>
      <c r="K1250" s="40"/>
      <c r="L1250" s="40"/>
    </row>
    <row r="1251" spans="10:12" x14ac:dyDescent="0.2">
      <c r="J1251" s="40"/>
      <c r="K1251" s="40"/>
      <c r="L1251" s="40"/>
    </row>
    <row r="1252" spans="10:12" x14ac:dyDescent="0.2">
      <c r="J1252" s="40"/>
      <c r="K1252" s="40"/>
      <c r="L1252" s="40"/>
    </row>
    <row r="1253" spans="10:12" x14ac:dyDescent="0.2">
      <c r="J1253" s="40"/>
      <c r="K1253" s="40"/>
      <c r="L1253" s="40"/>
    </row>
    <row r="1254" spans="10:12" x14ac:dyDescent="0.2">
      <c r="J1254" s="40"/>
      <c r="K1254" s="40"/>
      <c r="L1254" s="40"/>
    </row>
    <row r="1255" spans="10:12" x14ac:dyDescent="0.2">
      <c r="J1255" s="40"/>
      <c r="K1255" s="40"/>
      <c r="L1255" s="40"/>
    </row>
    <row r="1256" spans="10:12" x14ac:dyDescent="0.2">
      <c r="J1256" s="40"/>
      <c r="K1256" s="40"/>
      <c r="L1256" s="40"/>
    </row>
    <row r="1257" spans="10:12" x14ac:dyDescent="0.2">
      <c r="J1257" s="40"/>
      <c r="K1257" s="40"/>
      <c r="L1257" s="40"/>
    </row>
    <row r="1258" spans="10:12" x14ac:dyDescent="0.2">
      <c r="J1258" s="40"/>
      <c r="K1258" s="40"/>
      <c r="L1258" s="40"/>
    </row>
    <row r="1259" spans="10:12" x14ac:dyDescent="0.2">
      <c r="J1259" s="40"/>
      <c r="K1259" s="40"/>
      <c r="L1259" s="40"/>
    </row>
    <row r="1260" spans="10:12" x14ac:dyDescent="0.2">
      <c r="J1260" s="40"/>
      <c r="K1260" s="40"/>
      <c r="L1260" s="40"/>
    </row>
    <row r="1261" spans="10:12" x14ac:dyDescent="0.2">
      <c r="J1261" s="40"/>
      <c r="K1261" s="40"/>
      <c r="L1261" s="40"/>
    </row>
    <row r="1262" spans="10:12" x14ac:dyDescent="0.2">
      <c r="J1262" s="40"/>
      <c r="K1262" s="40"/>
      <c r="L1262" s="40"/>
    </row>
    <row r="1263" spans="10:12" x14ac:dyDescent="0.2">
      <c r="J1263" s="40"/>
      <c r="K1263" s="40"/>
      <c r="L1263" s="40"/>
    </row>
    <row r="1264" spans="10:12" x14ac:dyDescent="0.2">
      <c r="J1264" s="40"/>
      <c r="K1264" s="40"/>
      <c r="L1264" s="40"/>
    </row>
    <row r="1265" spans="10:12" x14ac:dyDescent="0.2">
      <c r="J1265" s="40"/>
      <c r="K1265" s="40"/>
      <c r="L1265" s="40"/>
    </row>
    <row r="1266" spans="10:12" x14ac:dyDescent="0.2">
      <c r="J1266" s="40"/>
      <c r="K1266" s="40"/>
      <c r="L1266" s="40"/>
    </row>
    <row r="1267" spans="10:12" x14ac:dyDescent="0.2">
      <c r="J1267" s="40"/>
      <c r="K1267" s="40"/>
      <c r="L1267" s="40"/>
    </row>
    <row r="1268" spans="10:12" x14ac:dyDescent="0.2">
      <c r="J1268" s="40"/>
      <c r="K1268" s="40"/>
      <c r="L1268" s="40"/>
    </row>
    <row r="1269" spans="10:12" x14ac:dyDescent="0.2">
      <c r="J1269" s="40"/>
      <c r="K1269" s="40"/>
      <c r="L1269" s="40"/>
    </row>
    <row r="1270" spans="10:12" x14ac:dyDescent="0.2">
      <c r="J1270" s="40"/>
      <c r="K1270" s="40"/>
      <c r="L1270" s="40"/>
    </row>
    <row r="1271" spans="10:12" x14ac:dyDescent="0.2">
      <c r="J1271" s="40"/>
      <c r="K1271" s="40"/>
      <c r="L1271" s="40"/>
    </row>
    <row r="1272" spans="10:12" x14ac:dyDescent="0.2">
      <c r="J1272" s="40"/>
      <c r="K1272" s="40"/>
      <c r="L1272" s="40"/>
    </row>
    <row r="1273" spans="10:12" x14ac:dyDescent="0.2">
      <c r="J1273" s="40"/>
      <c r="K1273" s="40"/>
      <c r="L1273" s="40"/>
    </row>
    <row r="1274" spans="10:12" x14ac:dyDescent="0.2">
      <c r="J1274" s="40"/>
      <c r="K1274" s="40"/>
      <c r="L1274" s="40"/>
    </row>
    <row r="1275" spans="10:12" x14ac:dyDescent="0.2">
      <c r="J1275" s="40"/>
      <c r="K1275" s="40"/>
      <c r="L1275" s="40"/>
    </row>
    <row r="1276" spans="10:12" x14ac:dyDescent="0.2">
      <c r="J1276" s="40"/>
      <c r="K1276" s="40"/>
      <c r="L1276" s="40"/>
    </row>
    <row r="1277" spans="10:12" x14ac:dyDescent="0.2">
      <c r="J1277" s="40"/>
      <c r="K1277" s="40"/>
      <c r="L1277" s="40"/>
    </row>
    <row r="1278" spans="10:12" x14ac:dyDescent="0.2">
      <c r="J1278" s="40"/>
      <c r="K1278" s="40"/>
      <c r="L1278" s="40"/>
    </row>
    <row r="1279" spans="10:12" x14ac:dyDescent="0.2">
      <c r="J1279" s="40"/>
      <c r="K1279" s="40"/>
      <c r="L1279" s="40"/>
    </row>
    <row r="1280" spans="10:12" x14ac:dyDescent="0.2">
      <c r="J1280" s="40"/>
      <c r="K1280" s="40"/>
      <c r="L1280" s="40"/>
    </row>
    <row r="1281" spans="10:12" x14ac:dyDescent="0.2">
      <c r="J1281" s="40"/>
      <c r="K1281" s="40"/>
      <c r="L1281" s="40"/>
    </row>
    <row r="1282" spans="10:12" x14ac:dyDescent="0.2">
      <c r="J1282" s="40"/>
      <c r="K1282" s="40"/>
      <c r="L1282" s="40"/>
    </row>
    <row r="1283" spans="10:12" x14ac:dyDescent="0.2">
      <c r="J1283" s="40"/>
      <c r="K1283" s="40"/>
      <c r="L1283" s="40"/>
    </row>
    <row r="1284" spans="10:12" x14ac:dyDescent="0.2">
      <c r="J1284" s="40"/>
      <c r="K1284" s="40"/>
      <c r="L1284" s="40"/>
    </row>
    <row r="1285" spans="10:12" x14ac:dyDescent="0.2">
      <c r="J1285" s="40"/>
      <c r="K1285" s="40"/>
      <c r="L1285" s="40"/>
    </row>
    <row r="1286" spans="10:12" x14ac:dyDescent="0.2">
      <c r="J1286" s="40"/>
      <c r="K1286" s="40"/>
      <c r="L1286" s="40"/>
    </row>
    <row r="1287" spans="10:12" x14ac:dyDescent="0.2">
      <c r="J1287" s="40"/>
      <c r="K1287" s="40"/>
      <c r="L1287" s="40"/>
    </row>
    <row r="1288" spans="10:12" x14ac:dyDescent="0.2">
      <c r="J1288" s="40"/>
      <c r="K1288" s="40"/>
      <c r="L1288" s="40"/>
    </row>
    <row r="1289" spans="10:12" x14ac:dyDescent="0.2">
      <c r="J1289" s="40"/>
      <c r="K1289" s="40"/>
      <c r="L1289" s="40"/>
    </row>
    <row r="1290" spans="10:12" x14ac:dyDescent="0.2">
      <c r="J1290" s="40"/>
      <c r="K1290" s="40"/>
      <c r="L1290" s="40"/>
    </row>
    <row r="1291" spans="10:12" x14ac:dyDescent="0.2">
      <c r="J1291" s="40"/>
      <c r="K1291" s="40"/>
      <c r="L1291" s="40"/>
    </row>
    <row r="1292" spans="10:12" x14ac:dyDescent="0.2">
      <c r="J1292" s="40"/>
      <c r="K1292" s="40"/>
      <c r="L1292" s="40"/>
    </row>
    <row r="1293" spans="10:12" x14ac:dyDescent="0.2">
      <c r="J1293" s="40"/>
      <c r="K1293" s="40"/>
      <c r="L1293" s="40"/>
    </row>
    <row r="1294" spans="10:12" x14ac:dyDescent="0.2">
      <c r="J1294" s="40"/>
      <c r="K1294" s="40"/>
      <c r="L1294" s="40"/>
    </row>
    <row r="1295" spans="10:12" x14ac:dyDescent="0.2">
      <c r="J1295" s="40"/>
      <c r="K1295" s="40"/>
      <c r="L1295" s="40"/>
    </row>
    <row r="1296" spans="10:12" x14ac:dyDescent="0.2">
      <c r="J1296" s="40"/>
      <c r="K1296" s="40"/>
      <c r="L1296" s="40"/>
    </row>
    <row r="1297" spans="10:12" x14ac:dyDescent="0.2">
      <c r="J1297" s="40"/>
      <c r="K1297" s="40"/>
      <c r="L1297" s="40"/>
    </row>
    <row r="1298" spans="10:12" x14ac:dyDescent="0.2">
      <c r="J1298" s="40"/>
      <c r="K1298" s="40"/>
      <c r="L1298" s="40"/>
    </row>
    <row r="1299" spans="10:12" x14ac:dyDescent="0.2">
      <c r="J1299" s="40"/>
      <c r="K1299" s="40"/>
      <c r="L1299" s="40"/>
    </row>
    <row r="1300" spans="10:12" x14ac:dyDescent="0.2">
      <c r="J1300" s="40"/>
      <c r="K1300" s="40"/>
      <c r="L1300" s="40"/>
    </row>
    <row r="1301" spans="10:12" x14ac:dyDescent="0.2">
      <c r="J1301" s="40"/>
      <c r="K1301" s="40"/>
      <c r="L1301" s="40"/>
    </row>
    <row r="1302" spans="10:12" x14ac:dyDescent="0.2">
      <c r="J1302" s="40"/>
      <c r="K1302" s="40"/>
      <c r="L1302" s="40"/>
    </row>
    <row r="1303" spans="10:12" x14ac:dyDescent="0.2">
      <c r="J1303" s="40"/>
      <c r="K1303" s="40"/>
      <c r="L1303" s="40"/>
    </row>
    <row r="1304" spans="10:12" x14ac:dyDescent="0.2">
      <c r="J1304" s="40"/>
      <c r="K1304" s="40"/>
      <c r="L1304" s="40"/>
    </row>
    <row r="1305" spans="10:12" x14ac:dyDescent="0.2">
      <c r="J1305" s="40"/>
      <c r="K1305" s="40"/>
      <c r="L1305" s="40"/>
    </row>
    <row r="1306" spans="10:12" x14ac:dyDescent="0.2">
      <c r="J1306" s="40"/>
      <c r="K1306" s="40"/>
      <c r="L1306" s="40"/>
    </row>
    <row r="1307" spans="10:12" x14ac:dyDescent="0.2">
      <c r="J1307" s="40"/>
      <c r="K1307" s="40"/>
      <c r="L1307" s="40"/>
    </row>
    <row r="1308" spans="10:12" x14ac:dyDescent="0.2">
      <c r="J1308" s="40"/>
      <c r="K1308" s="40"/>
      <c r="L1308" s="40"/>
    </row>
    <row r="1309" spans="10:12" x14ac:dyDescent="0.2">
      <c r="J1309" s="40"/>
      <c r="K1309" s="40"/>
      <c r="L1309" s="40"/>
    </row>
    <row r="1310" spans="10:12" x14ac:dyDescent="0.2">
      <c r="J1310" s="40"/>
      <c r="K1310" s="40"/>
      <c r="L1310" s="40"/>
    </row>
    <row r="1311" spans="10:12" x14ac:dyDescent="0.2">
      <c r="J1311" s="40"/>
      <c r="K1311" s="40"/>
      <c r="L1311" s="40"/>
    </row>
    <row r="1312" spans="10:12" x14ac:dyDescent="0.2">
      <c r="J1312" s="40"/>
      <c r="K1312" s="40"/>
      <c r="L1312" s="40"/>
    </row>
    <row r="1313" spans="10:12" x14ac:dyDescent="0.2">
      <c r="J1313" s="40"/>
      <c r="K1313" s="40"/>
      <c r="L1313" s="40"/>
    </row>
    <row r="1314" spans="10:12" x14ac:dyDescent="0.2">
      <c r="J1314" s="40"/>
      <c r="K1314" s="40"/>
      <c r="L1314" s="40"/>
    </row>
    <row r="1315" spans="10:12" x14ac:dyDescent="0.2">
      <c r="J1315" s="40"/>
      <c r="K1315" s="40"/>
      <c r="L1315" s="40"/>
    </row>
    <row r="1316" spans="10:12" x14ac:dyDescent="0.2">
      <c r="J1316" s="40"/>
      <c r="K1316" s="40"/>
      <c r="L1316" s="40"/>
    </row>
    <row r="1317" spans="10:12" x14ac:dyDescent="0.2">
      <c r="J1317" s="40"/>
      <c r="K1317" s="40"/>
      <c r="L1317" s="40"/>
    </row>
    <row r="1318" spans="10:12" x14ac:dyDescent="0.2">
      <c r="J1318" s="40"/>
      <c r="K1318" s="40"/>
      <c r="L1318" s="40"/>
    </row>
    <row r="1319" spans="10:12" x14ac:dyDescent="0.2">
      <c r="J1319" s="40"/>
      <c r="K1319" s="40"/>
      <c r="L1319" s="40"/>
    </row>
    <row r="1320" spans="10:12" x14ac:dyDescent="0.2">
      <c r="J1320" s="40"/>
      <c r="K1320" s="40"/>
      <c r="L1320" s="40"/>
    </row>
    <row r="1321" spans="10:12" x14ac:dyDescent="0.2">
      <c r="J1321" s="40"/>
      <c r="K1321" s="40"/>
      <c r="L1321" s="40"/>
    </row>
    <row r="1322" spans="10:12" x14ac:dyDescent="0.2">
      <c r="J1322" s="40"/>
      <c r="K1322" s="40"/>
      <c r="L1322" s="40"/>
    </row>
    <row r="1323" spans="10:12" x14ac:dyDescent="0.2">
      <c r="J1323" s="40"/>
      <c r="K1323" s="40"/>
      <c r="L1323" s="40"/>
    </row>
    <row r="1324" spans="10:12" x14ac:dyDescent="0.2">
      <c r="J1324" s="40"/>
      <c r="K1324" s="40"/>
      <c r="L1324" s="40"/>
    </row>
    <row r="1325" spans="10:12" x14ac:dyDescent="0.2">
      <c r="J1325" s="40"/>
      <c r="K1325" s="40"/>
      <c r="L1325" s="40"/>
    </row>
    <row r="1326" spans="10:12" x14ac:dyDescent="0.2">
      <c r="J1326" s="40"/>
      <c r="K1326" s="40"/>
      <c r="L1326" s="40"/>
    </row>
    <row r="1327" spans="10:12" x14ac:dyDescent="0.2">
      <c r="J1327" s="40"/>
      <c r="K1327" s="40"/>
      <c r="L1327" s="40"/>
    </row>
    <row r="1328" spans="10:12" x14ac:dyDescent="0.2">
      <c r="J1328" s="40"/>
      <c r="K1328" s="40"/>
      <c r="L1328" s="40"/>
    </row>
    <row r="1329" spans="10:12" x14ac:dyDescent="0.2">
      <c r="J1329" s="40"/>
      <c r="K1329" s="40"/>
      <c r="L1329" s="40"/>
    </row>
    <row r="1330" spans="10:12" x14ac:dyDescent="0.2">
      <c r="J1330" s="40"/>
      <c r="K1330" s="40"/>
      <c r="L1330" s="40"/>
    </row>
    <row r="1331" spans="10:12" x14ac:dyDescent="0.2">
      <c r="J1331" s="40"/>
      <c r="K1331" s="40"/>
      <c r="L1331" s="40"/>
    </row>
    <row r="1332" spans="10:12" x14ac:dyDescent="0.2">
      <c r="J1332" s="40"/>
      <c r="K1332" s="40"/>
      <c r="L1332" s="40"/>
    </row>
    <row r="1333" spans="10:12" x14ac:dyDescent="0.2">
      <c r="J1333" s="40"/>
      <c r="K1333" s="40"/>
      <c r="L1333" s="40"/>
    </row>
    <row r="1334" spans="10:12" x14ac:dyDescent="0.2">
      <c r="J1334" s="40"/>
      <c r="K1334" s="40"/>
      <c r="L1334" s="40"/>
    </row>
    <row r="1335" spans="10:12" x14ac:dyDescent="0.2">
      <c r="J1335" s="40"/>
      <c r="K1335" s="40"/>
      <c r="L1335" s="40"/>
    </row>
    <row r="1336" spans="10:12" x14ac:dyDescent="0.2">
      <c r="J1336" s="40"/>
      <c r="K1336" s="40"/>
      <c r="L1336" s="40"/>
    </row>
    <row r="1337" spans="10:12" x14ac:dyDescent="0.2">
      <c r="J1337" s="40"/>
      <c r="K1337" s="40"/>
      <c r="L1337" s="40"/>
    </row>
    <row r="1338" spans="10:12" x14ac:dyDescent="0.2">
      <c r="J1338" s="40"/>
      <c r="K1338" s="40"/>
      <c r="L1338" s="40"/>
    </row>
    <row r="1339" spans="10:12" x14ac:dyDescent="0.2">
      <c r="J1339" s="40"/>
      <c r="K1339" s="40"/>
      <c r="L1339" s="40"/>
    </row>
    <row r="1340" spans="10:12" x14ac:dyDescent="0.2">
      <c r="J1340" s="40"/>
      <c r="K1340" s="40"/>
      <c r="L1340" s="40"/>
    </row>
    <row r="1341" spans="10:12" x14ac:dyDescent="0.2">
      <c r="J1341" s="40"/>
      <c r="K1341" s="40"/>
      <c r="L1341" s="40"/>
    </row>
    <row r="1342" spans="10:12" x14ac:dyDescent="0.2">
      <c r="J1342" s="40"/>
      <c r="K1342" s="40"/>
      <c r="L1342" s="40"/>
    </row>
    <row r="1343" spans="10:12" x14ac:dyDescent="0.2">
      <c r="J1343" s="40"/>
      <c r="K1343" s="40"/>
      <c r="L1343" s="40"/>
    </row>
    <row r="1344" spans="10:12" x14ac:dyDescent="0.2">
      <c r="J1344" s="40"/>
      <c r="K1344" s="40"/>
      <c r="L1344" s="40"/>
    </row>
    <row r="1345" spans="10:12" x14ac:dyDescent="0.2">
      <c r="J1345" s="40"/>
      <c r="K1345" s="40"/>
      <c r="L1345" s="40"/>
    </row>
    <row r="1346" spans="10:12" x14ac:dyDescent="0.2">
      <c r="J1346" s="40"/>
      <c r="K1346" s="40"/>
      <c r="L1346" s="40"/>
    </row>
    <row r="1347" spans="10:12" x14ac:dyDescent="0.2">
      <c r="J1347" s="40"/>
      <c r="K1347" s="40"/>
      <c r="L1347" s="40"/>
    </row>
    <row r="1348" spans="10:12" x14ac:dyDescent="0.2">
      <c r="J1348" s="40"/>
      <c r="K1348" s="40"/>
      <c r="L1348" s="40"/>
    </row>
    <row r="1349" spans="10:12" x14ac:dyDescent="0.2">
      <c r="J1349" s="40"/>
      <c r="K1349" s="40"/>
      <c r="L1349" s="40"/>
    </row>
    <row r="1350" spans="10:12" x14ac:dyDescent="0.2">
      <c r="J1350" s="40"/>
      <c r="K1350" s="40"/>
      <c r="L1350" s="40"/>
    </row>
    <row r="1351" spans="10:12" x14ac:dyDescent="0.2">
      <c r="J1351" s="40"/>
      <c r="K1351" s="40"/>
      <c r="L1351" s="40"/>
    </row>
    <row r="1352" spans="10:12" x14ac:dyDescent="0.2">
      <c r="J1352" s="40"/>
      <c r="K1352" s="40"/>
      <c r="L1352" s="40"/>
    </row>
    <row r="1353" spans="10:12" x14ac:dyDescent="0.2">
      <c r="J1353" s="40"/>
      <c r="K1353" s="40"/>
      <c r="L1353" s="40"/>
    </row>
    <row r="1354" spans="10:12" x14ac:dyDescent="0.2">
      <c r="J1354" s="40"/>
      <c r="K1354" s="40"/>
      <c r="L1354" s="40"/>
    </row>
    <row r="1355" spans="10:12" x14ac:dyDescent="0.2">
      <c r="J1355" s="40"/>
      <c r="K1355" s="40"/>
      <c r="L1355" s="40"/>
    </row>
    <row r="1356" spans="10:12" x14ac:dyDescent="0.2">
      <c r="J1356" s="40"/>
      <c r="K1356" s="40"/>
      <c r="L1356" s="40"/>
    </row>
    <row r="1357" spans="10:12" x14ac:dyDescent="0.2">
      <c r="J1357" s="40"/>
      <c r="K1357" s="40"/>
      <c r="L1357" s="40"/>
    </row>
    <row r="1358" spans="10:12" x14ac:dyDescent="0.2">
      <c r="J1358" s="40"/>
      <c r="K1358" s="40"/>
      <c r="L1358" s="40"/>
    </row>
    <row r="1359" spans="10:12" x14ac:dyDescent="0.2">
      <c r="J1359" s="40"/>
      <c r="K1359" s="40"/>
      <c r="L1359" s="40"/>
    </row>
    <row r="1360" spans="10:12" x14ac:dyDescent="0.2">
      <c r="J1360" s="40"/>
      <c r="K1360" s="40"/>
      <c r="L1360" s="40"/>
    </row>
    <row r="1361" spans="10:12" x14ac:dyDescent="0.2">
      <c r="J1361" s="40"/>
      <c r="K1361" s="40"/>
      <c r="L1361" s="40"/>
    </row>
    <row r="1362" spans="10:12" x14ac:dyDescent="0.2">
      <c r="J1362" s="40"/>
      <c r="K1362" s="40"/>
      <c r="L1362" s="40"/>
    </row>
    <row r="1363" spans="10:12" x14ac:dyDescent="0.2">
      <c r="J1363" s="40"/>
      <c r="K1363" s="40"/>
      <c r="L1363" s="40"/>
    </row>
    <row r="1364" spans="10:12" x14ac:dyDescent="0.2">
      <c r="J1364" s="40"/>
      <c r="K1364" s="40"/>
      <c r="L1364" s="40"/>
    </row>
    <row r="1365" spans="10:12" x14ac:dyDescent="0.2">
      <c r="J1365" s="40"/>
      <c r="K1365" s="40"/>
      <c r="L1365" s="40"/>
    </row>
    <row r="1366" spans="10:12" x14ac:dyDescent="0.2">
      <c r="J1366" s="40"/>
      <c r="K1366" s="40"/>
      <c r="L1366" s="40"/>
    </row>
    <row r="1367" spans="10:12" x14ac:dyDescent="0.2">
      <c r="J1367" s="40"/>
      <c r="K1367" s="40"/>
      <c r="L1367" s="40"/>
    </row>
    <row r="1368" spans="10:12" x14ac:dyDescent="0.2">
      <c r="J1368" s="40"/>
      <c r="K1368" s="40"/>
      <c r="L1368" s="40"/>
    </row>
    <row r="1369" spans="10:12" x14ac:dyDescent="0.2">
      <c r="J1369" s="40"/>
      <c r="K1369" s="40"/>
      <c r="L1369" s="40"/>
    </row>
    <row r="1370" spans="10:12" x14ac:dyDescent="0.2">
      <c r="J1370" s="40"/>
      <c r="K1370" s="40"/>
      <c r="L1370" s="40"/>
    </row>
    <row r="1371" spans="10:12" x14ac:dyDescent="0.2">
      <c r="J1371" s="40"/>
      <c r="K1371" s="40"/>
      <c r="L1371" s="40"/>
    </row>
    <row r="1372" spans="10:12" x14ac:dyDescent="0.2">
      <c r="J1372" s="40"/>
      <c r="K1372" s="40"/>
      <c r="L1372" s="40"/>
    </row>
    <row r="1373" spans="10:12" x14ac:dyDescent="0.2">
      <c r="J1373" s="40"/>
      <c r="K1373" s="40"/>
      <c r="L1373" s="40"/>
    </row>
    <row r="1374" spans="10:12" x14ac:dyDescent="0.2">
      <c r="J1374" s="40"/>
      <c r="K1374" s="40"/>
      <c r="L1374" s="40"/>
    </row>
    <row r="1375" spans="10:12" x14ac:dyDescent="0.2">
      <c r="J1375" s="40"/>
      <c r="K1375" s="40"/>
      <c r="L1375" s="40"/>
    </row>
    <row r="1376" spans="10:12" x14ac:dyDescent="0.2">
      <c r="J1376" s="40"/>
      <c r="K1376" s="40"/>
      <c r="L1376" s="40"/>
    </row>
    <row r="1377" spans="10:12" x14ac:dyDescent="0.2">
      <c r="J1377" s="40"/>
      <c r="K1377" s="40"/>
      <c r="L1377" s="40"/>
    </row>
    <row r="1378" spans="10:12" x14ac:dyDescent="0.2">
      <c r="J1378" s="40"/>
      <c r="K1378" s="40"/>
      <c r="L1378" s="40"/>
    </row>
    <row r="1379" spans="10:12" x14ac:dyDescent="0.2">
      <c r="J1379" s="40"/>
      <c r="K1379" s="40"/>
      <c r="L1379" s="40"/>
    </row>
    <row r="1380" spans="10:12" x14ac:dyDescent="0.2">
      <c r="J1380" s="40"/>
      <c r="K1380" s="40"/>
      <c r="L1380" s="40"/>
    </row>
    <row r="1381" spans="10:12" x14ac:dyDescent="0.2">
      <c r="J1381" s="40"/>
      <c r="K1381" s="40"/>
      <c r="L1381" s="40"/>
    </row>
    <row r="1382" spans="10:12" x14ac:dyDescent="0.2">
      <c r="J1382" s="40"/>
      <c r="K1382" s="40"/>
      <c r="L1382" s="40"/>
    </row>
    <row r="1383" spans="10:12" x14ac:dyDescent="0.2">
      <c r="J1383" s="40"/>
      <c r="K1383" s="40"/>
      <c r="L1383" s="40"/>
    </row>
    <row r="1384" spans="10:12" x14ac:dyDescent="0.2">
      <c r="J1384" s="40"/>
      <c r="K1384" s="40"/>
      <c r="L1384" s="40"/>
    </row>
    <row r="1385" spans="10:12" x14ac:dyDescent="0.2">
      <c r="J1385" s="40"/>
      <c r="K1385" s="40"/>
      <c r="L1385" s="40"/>
    </row>
    <row r="1386" spans="10:12" x14ac:dyDescent="0.2">
      <c r="J1386" s="40"/>
      <c r="K1386" s="40"/>
      <c r="L1386" s="40"/>
    </row>
    <row r="1387" spans="10:12" x14ac:dyDescent="0.2">
      <c r="J1387" s="40"/>
      <c r="K1387" s="40"/>
      <c r="L1387" s="40"/>
    </row>
    <row r="1388" spans="10:12" x14ac:dyDescent="0.2">
      <c r="J1388" s="40"/>
      <c r="K1388" s="40"/>
      <c r="L1388" s="40"/>
    </row>
    <row r="1389" spans="10:12" x14ac:dyDescent="0.2">
      <c r="J1389" s="40"/>
      <c r="K1389" s="40"/>
      <c r="L1389" s="40"/>
    </row>
    <row r="1390" spans="10:12" x14ac:dyDescent="0.2">
      <c r="J1390" s="40"/>
      <c r="K1390" s="40"/>
      <c r="L1390" s="40"/>
    </row>
    <row r="1391" spans="10:12" x14ac:dyDescent="0.2">
      <c r="J1391" s="40"/>
      <c r="K1391" s="40"/>
      <c r="L1391" s="40"/>
    </row>
    <row r="1392" spans="10:12" x14ac:dyDescent="0.2">
      <c r="J1392" s="40"/>
      <c r="K1392" s="40"/>
      <c r="L1392" s="40"/>
    </row>
    <row r="1393" spans="10:12" x14ac:dyDescent="0.2">
      <c r="J1393" s="40"/>
      <c r="K1393" s="40"/>
      <c r="L1393" s="40"/>
    </row>
    <row r="1394" spans="10:12" x14ac:dyDescent="0.2">
      <c r="J1394" s="40"/>
      <c r="K1394" s="40"/>
      <c r="L1394" s="40"/>
    </row>
    <row r="1395" spans="10:12" x14ac:dyDescent="0.2">
      <c r="J1395" s="40"/>
      <c r="K1395" s="40"/>
      <c r="L1395" s="40"/>
    </row>
    <row r="1396" spans="10:12" x14ac:dyDescent="0.2">
      <c r="J1396" s="40"/>
      <c r="K1396" s="40"/>
      <c r="L1396" s="40"/>
    </row>
    <row r="1397" spans="10:12" x14ac:dyDescent="0.2">
      <c r="J1397" s="40"/>
      <c r="K1397" s="40"/>
      <c r="L1397" s="40"/>
    </row>
    <row r="1398" spans="10:12" x14ac:dyDescent="0.2">
      <c r="J1398" s="40"/>
      <c r="K1398" s="40"/>
      <c r="L1398" s="40"/>
    </row>
    <row r="1399" spans="10:12" x14ac:dyDescent="0.2">
      <c r="J1399" s="40"/>
      <c r="K1399" s="40"/>
      <c r="L1399" s="40"/>
    </row>
    <row r="1400" spans="10:12" x14ac:dyDescent="0.2">
      <c r="J1400" s="40"/>
      <c r="K1400" s="40"/>
      <c r="L1400" s="40"/>
    </row>
    <row r="1401" spans="10:12" x14ac:dyDescent="0.2">
      <c r="J1401" s="40"/>
      <c r="K1401" s="40"/>
      <c r="L1401" s="40"/>
    </row>
    <row r="1402" spans="10:12" x14ac:dyDescent="0.2">
      <c r="J1402" s="40"/>
      <c r="K1402" s="40"/>
      <c r="L1402" s="40"/>
    </row>
    <row r="1403" spans="10:12" x14ac:dyDescent="0.2">
      <c r="J1403" s="40"/>
      <c r="K1403" s="40"/>
      <c r="L1403" s="40"/>
    </row>
    <row r="1404" spans="10:12" x14ac:dyDescent="0.2">
      <c r="J1404" s="40"/>
      <c r="K1404" s="40"/>
      <c r="L1404" s="40"/>
    </row>
    <row r="1405" spans="10:12" x14ac:dyDescent="0.2">
      <c r="J1405" s="40"/>
      <c r="K1405" s="40"/>
      <c r="L1405" s="40"/>
    </row>
    <row r="1406" spans="10:12" x14ac:dyDescent="0.2">
      <c r="J1406" s="40"/>
      <c r="K1406" s="40"/>
      <c r="L1406" s="40"/>
    </row>
    <row r="1407" spans="10:12" x14ac:dyDescent="0.2">
      <c r="J1407" s="40"/>
      <c r="K1407" s="40"/>
      <c r="L1407" s="40"/>
    </row>
    <row r="1408" spans="10:12" x14ac:dyDescent="0.2">
      <c r="J1408" s="40"/>
      <c r="K1408" s="40"/>
      <c r="L1408" s="40"/>
    </row>
    <row r="1409" spans="10:12" x14ac:dyDescent="0.2">
      <c r="J1409" s="40"/>
      <c r="K1409" s="40"/>
      <c r="L1409" s="40"/>
    </row>
    <row r="1410" spans="10:12" x14ac:dyDescent="0.2">
      <c r="J1410" s="40"/>
      <c r="K1410" s="40"/>
      <c r="L1410" s="40"/>
    </row>
    <row r="1411" spans="10:12" x14ac:dyDescent="0.2">
      <c r="J1411" s="40"/>
      <c r="K1411" s="40"/>
      <c r="L1411" s="40"/>
    </row>
    <row r="1412" spans="10:12" x14ac:dyDescent="0.2">
      <c r="J1412" s="40"/>
      <c r="K1412" s="40"/>
      <c r="L1412" s="40"/>
    </row>
    <row r="1413" spans="10:12" x14ac:dyDescent="0.2">
      <c r="J1413" s="40"/>
      <c r="K1413" s="40"/>
      <c r="L1413" s="40"/>
    </row>
    <row r="1414" spans="10:12" x14ac:dyDescent="0.2">
      <c r="J1414" s="40"/>
      <c r="K1414" s="40"/>
      <c r="L1414" s="40"/>
    </row>
    <row r="1415" spans="10:12" x14ac:dyDescent="0.2">
      <c r="J1415" s="40"/>
      <c r="K1415" s="40"/>
      <c r="L1415" s="40"/>
    </row>
    <row r="1416" spans="10:12" x14ac:dyDescent="0.2">
      <c r="J1416" s="40"/>
      <c r="K1416" s="40"/>
      <c r="L1416" s="40"/>
    </row>
    <row r="1417" spans="10:12" x14ac:dyDescent="0.2">
      <c r="J1417" s="40"/>
      <c r="K1417" s="40"/>
      <c r="L1417" s="40"/>
    </row>
    <row r="1418" spans="10:12" x14ac:dyDescent="0.2">
      <c r="J1418" s="40"/>
      <c r="K1418" s="40"/>
      <c r="L1418" s="40"/>
    </row>
    <row r="1419" spans="10:12" x14ac:dyDescent="0.2">
      <c r="J1419" s="40"/>
      <c r="K1419" s="40"/>
      <c r="L1419" s="40"/>
    </row>
    <row r="1420" spans="10:12" x14ac:dyDescent="0.2">
      <c r="J1420" s="40"/>
      <c r="K1420" s="40"/>
      <c r="L1420" s="40"/>
    </row>
    <row r="1421" spans="10:12" x14ac:dyDescent="0.2">
      <c r="J1421" s="40"/>
      <c r="K1421" s="40"/>
      <c r="L1421" s="40"/>
    </row>
    <row r="1422" spans="10:12" x14ac:dyDescent="0.2">
      <c r="J1422" s="40"/>
      <c r="K1422" s="40"/>
      <c r="L1422" s="40"/>
    </row>
    <row r="1423" spans="10:12" x14ac:dyDescent="0.2">
      <c r="J1423" s="40"/>
      <c r="K1423" s="40"/>
      <c r="L1423" s="40"/>
    </row>
    <row r="1424" spans="10:12" x14ac:dyDescent="0.2">
      <c r="J1424" s="40"/>
      <c r="K1424" s="40"/>
      <c r="L1424" s="40"/>
    </row>
    <row r="1425" spans="10:12" x14ac:dyDescent="0.2">
      <c r="J1425" s="40"/>
      <c r="K1425" s="40"/>
      <c r="L1425" s="40"/>
    </row>
    <row r="1426" spans="10:12" x14ac:dyDescent="0.2">
      <c r="J1426" s="40"/>
      <c r="K1426" s="40"/>
      <c r="L1426" s="40"/>
    </row>
    <row r="1427" spans="10:12" x14ac:dyDescent="0.2">
      <c r="J1427" s="40"/>
      <c r="K1427" s="40"/>
      <c r="L1427" s="40"/>
    </row>
    <row r="1428" spans="10:12" x14ac:dyDescent="0.2">
      <c r="J1428" s="40"/>
      <c r="K1428" s="40"/>
      <c r="L1428" s="40"/>
    </row>
    <row r="1429" spans="10:12" x14ac:dyDescent="0.2">
      <c r="J1429" s="40"/>
      <c r="K1429" s="40"/>
      <c r="L1429" s="40"/>
    </row>
    <row r="1430" spans="10:12" x14ac:dyDescent="0.2">
      <c r="J1430" s="40"/>
      <c r="K1430" s="40"/>
      <c r="L1430" s="40"/>
    </row>
    <row r="1431" spans="10:12" x14ac:dyDescent="0.2">
      <c r="J1431" s="40"/>
      <c r="K1431" s="40"/>
      <c r="L1431" s="40"/>
    </row>
    <row r="1432" spans="10:12" x14ac:dyDescent="0.2">
      <c r="J1432" s="40"/>
      <c r="K1432" s="40"/>
      <c r="L1432" s="40"/>
    </row>
    <row r="1433" spans="10:12" x14ac:dyDescent="0.2">
      <c r="J1433" s="40"/>
      <c r="K1433" s="40"/>
      <c r="L1433" s="40"/>
    </row>
    <row r="1434" spans="10:12" x14ac:dyDescent="0.2">
      <c r="J1434" s="40"/>
      <c r="K1434" s="40"/>
      <c r="L1434" s="40"/>
    </row>
    <row r="1435" spans="10:12" x14ac:dyDescent="0.2">
      <c r="J1435" s="40"/>
      <c r="K1435" s="40"/>
      <c r="L1435" s="40"/>
    </row>
    <row r="1436" spans="10:12" x14ac:dyDescent="0.2">
      <c r="J1436" s="40"/>
      <c r="K1436" s="40"/>
      <c r="L1436" s="40"/>
    </row>
    <row r="1437" spans="10:12" x14ac:dyDescent="0.2">
      <c r="J1437" s="40"/>
      <c r="K1437" s="40"/>
      <c r="L1437" s="40"/>
    </row>
    <row r="1438" spans="10:12" x14ac:dyDescent="0.2">
      <c r="J1438" s="40"/>
      <c r="K1438" s="40"/>
      <c r="L1438" s="40"/>
    </row>
    <row r="1439" spans="10:12" x14ac:dyDescent="0.2">
      <c r="J1439" s="40"/>
      <c r="K1439" s="40"/>
      <c r="L1439" s="40"/>
    </row>
    <row r="1440" spans="10:12" x14ac:dyDescent="0.2">
      <c r="J1440" s="40"/>
      <c r="K1440" s="40"/>
      <c r="L1440" s="40"/>
    </row>
    <row r="1441" spans="10:12" x14ac:dyDescent="0.2">
      <c r="J1441" s="40"/>
      <c r="K1441" s="40"/>
      <c r="L1441" s="40"/>
    </row>
    <row r="1442" spans="10:12" x14ac:dyDescent="0.2">
      <c r="J1442" s="40"/>
      <c r="K1442" s="40"/>
      <c r="L1442" s="40"/>
    </row>
    <row r="1443" spans="10:12" x14ac:dyDescent="0.2">
      <c r="J1443" s="40"/>
      <c r="K1443" s="40"/>
      <c r="L1443" s="40"/>
    </row>
    <row r="1444" spans="10:12" x14ac:dyDescent="0.2">
      <c r="J1444" s="40"/>
      <c r="K1444" s="40"/>
      <c r="L1444" s="40"/>
    </row>
    <row r="1445" spans="10:12" x14ac:dyDescent="0.2">
      <c r="J1445" s="40"/>
      <c r="K1445" s="40"/>
      <c r="L1445" s="40"/>
    </row>
    <row r="1446" spans="10:12" x14ac:dyDescent="0.2">
      <c r="J1446" s="40"/>
      <c r="K1446" s="40"/>
      <c r="L1446" s="40"/>
    </row>
    <row r="1447" spans="10:12" x14ac:dyDescent="0.2">
      <c r="J1447" s="40"/>
      <c r="K1447" s="40"/>
      <c r="L1447" s="40"/>
    </row>
    <row r="1448" spans="10:12" x14ac:dyDescent="0.2">
      <c r="J1448" s="40"/>
      <c r="K1448" s="40"/>
      <c r="L1448" s="40"/>
    </row>
    <row r="1449" spans="10:12" x14ac:dyDescent="0.2">
      <c r="J1449" s="40"/>
      <c r="K1449" s="40"/>
      <c r="L1449" s="40"/>
    </row>
    <row r="1450" spans="10:12" x14ac:dyDescent="0.2">
      <c r="J1450" s="40"/>
      <c r="K1450" s="40"/>
      <c r="L1450" s="40"/>
    </row>
    <row r="1451" spans="10:12" x14ac:dyDescent="0.2">
      <c r="J1451" s="40"/>
      <c r="K1451" s="40"/>
      <c r="L1451" s="40"/>
    </row>
    <row r="1452" spans="10:12" x14ac:dyDescent="0.2">
      <c r="J1452" s="40"/>
      <c r="K1452" s="40"/>
      <c r="L1452" s="40"/>
    </row>
    <row r="1453" spans="10:12" x14ac:dyDescent="0.2">
      <c r="J1453" s="40"/>
      <c r="K1453" s="40"/>
      <c r="L1453" s="40"/>
    </row>
    <row r="1454" spans="10:12" x14ac:dyDescent="0.2">
      <c r="J1454" s="40"/>
      <c r="K1454" s="40"/>
      <c r="L1454" s="40"/>
    </row>
    <row r="1455" spans="10:12" x14ac:dyDescent="0.2">
      <c r="J1455" s="40"/>
      <c r="K1455" s="40"/>
      <c r="L1455" s="40"/>
    </row>
    <row r="1456" spans="10:12" x14ac:dyDescent="0.2">
      <c r="J1456" s="40"/>
      <c r="K1456" s="40"/>
      <c r="L1456" s="40"/>
    </row>
    <row r="1457" spans="10:12" x14ac:dyDescent="0.2">
      <c r="J1457" s="40"/>
      <c r="K1457" s="40"/>
      <c r="L1457" s="40"/>
    </row>
    <row r="1458" spans="10:12" x14ac:dyDescent="0.2">
      <c r="J1458" s="40"/>
      <c r="K1458" s="40"/>
      <c r="L1458" s="40"/>
    </row>
    <row r="1459" spans="10:12" x14ac:dyDescent="0.2">
      <c r="J1459" s="40"/>
      <c r="K1459" s="40"/>
      <c r="L1459" s="40"/>
    </row>
    <row r="1460" spans="10:12" x14ac:dyDescent="0.2">
      <c r="J1460" s="40"/>
      <c r="K1460" s="40"/>
      <c r="L1460" s="40"/>
    </row>
    <row r="1461" spans="10:12" x14ac:dyDescent="0.2">
      <c r="J1461" s="40"/>
      <c r="K1461" s="40"/>
      <c r="L1461" s="40"/>
    </row>
    <row r="1462" spans="10:12" x14ac:dyDescent="0.2">
      <c r="J1462" s="40"/>
      <c r="K1462" s="40"/>
      <c r="L1462" s="40"/>
    </row>
    <row r="1463" spans="10:12" x14ac:dyDescent="0.2">
      <c r="J1463" s="40"/>
      <c r="K1463" s="40"/>
      <c r="L1463" s="40"/>
    </row>
    <row r="1464" spans="10:12" x14ac:dyDescent="0.2">
      <c r="J1464" s="40"/>
      <c r="K1464" s="40"/>
      <c r="L1464" s="40"/>
    </row>
    <row r="1465" spans="10:12" x14ac:dyDescent="0.2">
      <c r="J1465" s="40"/>
      <c r="K1465" s="40"/>
      <c r="L1465" s="40"/>
    </row>
    <row r="1466" spans="10:12" x14ac:dyDescent="0.2">
      <c r="J1466" s="40"/>
      <c r="K1466" s="40"/>
      <c r="L1466" s="40"/>
    </row>
    <row r="1467" spans="10:12" x14ac:dyDescent="0.2">
      <c r="J1467" s="40"/>
      <c r="K1467" s="40"/>
      <c r="L1467" s="40"/>
    </row>
    <row r="1468" spans="10:12" x14ac:dyDescent="0.2">
      <c r="J1468" s="40"/>
      <c r="K1468" s="40"/>
      <c r="L1468" s="40"/>
    </row>
    <row r="1469" spans="10:12" x14ac:dyDescent="0.2">
      <c r="J1469" s="40"/>
      <c r="K1469" s="40"/>
      <c r="L1469" s="40"/>
    </row>
    <row r="1470" spans="10:12" x14ac:dyDescent="0.2">
      <c r="J1470" s="40"/>
      <c r="K1470" s="40"/>
      <c r="L1470" s="40"/>
    </row>
    <row r="1471" spans="10:12" x14ac:dyDescent="0.2">
      <c r="J1471" s="40"/>
      <c r="K1471" s="40"/>
      <c r="L1471" s="40"/>
    </row>
    <row r="1472" spans="10:12" x14ac:dyDescent="0.2">
      <c r="J1472" s="40"/>
      <c r="K1472" s="40"/>
      <c r="L1472" s="40"/>
    </row>
    <row r="1473" spans="10:12" x14ac:dyDescent="0.2">
      <c r="J1473" s="40"/>
      <c r="K1473" s="40"/>
      <c r="L1473" s="40"/>
    </row>
    <row r="1474" spans="10:12" x14ac:dyDescent="0.2">
      <c r="J1474" s="40"/>
      <c r="K1474" s="40"/>
      <c r="L1474" s="40"/>
    </row>
    <row r="1475" spans="10:12" x14ac:dyDescent="0.2">
      <c r="J1475" s="40"/>
      <c r="K1475" s="40"/>
      <c r="L1475" s="40"/>
    </row>
    <row r="1476" spans="10:12" x14ac:dyDescent="0.2">
      <c r="J1476" s="40"/>
      <c r="K1476" s="40"/>
      <c r="L1476" s="40"/>
    </row>
    <row r="1477" spans="10:12" x14ac:dyDescent="0.2">
      <c r="J1477" s="40"/>
      <c r="K1477" s="40"/>
      <c r="L1477" s="40"/>
    </row>
    <row r="1478" spans="10:12" x14ac:dyDescent="0.2">
      <c r="J1478" s="40"/>
      <c r="K1478" s="40"/>
      <c r="L1478" s="40"/>
    </row>
    <row r="1479" spans="10:12" x14ac:dyDescent="0.2">
      <c r="J1479" s="40"/>
      <c r="K1479" s="40"/>
      <c r="L1479" s="40"/>
    </row>
    <row r="1480" spans="10:12" x14ac:dyDescent="0.2">
      <c r="J1480" s="40"/>
      <c r="K1480" s="40"/>
      <c r="L1480" s="40"/>
    </row>
    <row r="1481" spans="10:12" x14ac:dyDescent="0.2">
      <c r="J1481" s="40"/>
      <c r="K1481" s="40"/>
      <c r="L1481" s="40"/>
    </row>
    <row r="1482" spans="10:12" x14ac:dyDescent="0.2">
      <c r="J1482" s="40"/>
      <c r="K1482" s="40"/>
      <c r="L1482" s="40"/>
    </row>
    <row r="1483" spans="10:12" x14ac:dyDescent="0.2">
      <c r="J1483" s="40"/>
      <c r="K1483" s="40"/>
      <c r="L1483" s="40"/>
    </row>
    <row r="1484" spans="10:12" x14ac:dyDescent="0.2">
      <c r="J1484" s="40"/>
      <c r="K1484" s="40"/>
      <c r="L1484" s="40"/>
    </row>
    <row r="1485" spans="10:12" x14ac:dyDescent="0.2">
      <c r="J1485" s="40"/>
      <c r="K1485" s="40"/>
      <c r="L1485" s="40"/>
    </row>
    <row r="1486" spans="10:12" x14ac:dyDescent="0.2">
      <c r="J1486" s="40"/>
      <c r="K1486" s="40"/>
      <c r="L1486" s="40"/>
    </row>
    <row r="1487" spans="10:12" x14ac:dyDescent="0.2">
      <c r="J1487" s="40"/>
      <c r="K1487" s="40"/>
      <c r="L1487" s="40"/>
    </row>
    <row r="1488" spans="10:12" x14ac:dyDescent="0.2">
      <c r="J1488" s="40"/>
      <c r="K1488" s="40"/>
      <c r="L1488" s="40"/>
    </row>
    <row r="1489" spans="10:12" x14ac:dyDescent="0.2">
      <c r="J1489" s="40"/>
      <c r="K1489" s="40"/>
      <c r="L1489" s="40"/>
    </row>
    <row r="1490" spans="10:12" x14ac:dyDescent="0.2">
      <c r="J1490" s="40"/>
      <c r="K1490" s="40"/>
      <c r="L1490" s="40"/>
    </row>
    <row r="1491" spans="10:12" x14ac:dyDescent="0.2">
      <c r="J1491" s="40"/>
      <c r="K1491" s="40"/>
      <c r="L1491" s="40"/>
    </row>
    <row r="1492" spans="10:12" x14ac:dyDescent="0.2">
      <c r="J1492" s="40"/>
      <c r="K1492" s="40"/>
      <c r="L1492" s="40"/>
    </row>
    <row r="1493" spans="10:12" x14ac:dyDescent="0.2">
      <c r="J1493" s="40"/>
      <c r="K1493" s="40"/>
      <c r="L1493" s="40"/>
    </row>
    <row r="1494" spans="10:12" x14ac:dyDescent="0.2">
      <c r="J1494" s="40"/>
      <c r="K1494" s="40"/>
      <c r="L1494" s="40"/>
    </row>
    <row r="1495" spans="10:12" x14ac:dyDescent="0.2">
      <c r="J1495" s="40"/>
      <c r="K1495" s="40"/>
      <c r="L1495" s="40"/>
    </row>
    <row r="1496" spans="10:12" x14ac:dyDescent="0.2">
      <c r="J1496" s="40"/>
      <c r="K1496" s="40"/>
      <c r="L1496" s="40"/>
    </row>
    <row r="1497" spans="10:12" x14ac:dyDescent="0.2">
      <c r="J1497" s="40"/>
      <c r="K1497" s="40"/>
      <c r="L1497" s="40"/>
    </row>
    <row r="1498" spans="10:12" x14ac:dyDescent="0.2">
      <c r="J1498" s="40"/>
      <c r="K1498" s="40"/>
      <c r="L1498" s="40"/>
    </row>
    <row r="1499" spans="10:12" x14ac:dyDescent="0.2">
      <c r="J1499" s="40"/>
      <c r="K1499" s="40"/>
      <c r="L1499" s="40"/>
    </row>
    <row r="1500" spans="10:12" x14ac:dyDescent="0.2">
      <c r="J1500" s="40"/>
      <c r="K1500" s="40"/>
      <c r="L1500" s="40"/>
    </row>
    <row r="1501" spans="10:12" x14ac:dyDescent="0.2">
      <c r="J1501" s="40"/>
      <c r="K1501" s="40"/>
      <c r="L1501" s="40"/>
    </row>
    <row r="1502" spans="10:12" x14ac:dyDescent="0.2">
      <c r="J1502" s="40"/>
      <c r="K1502" s="40"/>
      <c r="L1502" s="40"/>
    </row>
    <row r="1503" spans="10:12" x14ac:dyDescent="0.2">
      <c r="J1503" s="40"/>
      <c r="K1503" s="40"/>
      <c r="L1503" s="40"/>
    </row>
    <row r="1504" spans="10:12" x14ac:dyDescent="0.2">
      <c r="J1504" s="40"/>
      <c r="K1504" s="40"/>
      <c r="L1504" s="40"/>
    </row>
    <row r="1505" spans="10:12" x14ac:dyDescent="0.2">
      <c r="J1505" s="40"/>
      <c r="K1505" s="40"/>
      <c r="L1505" s="40"/>
    </row>
    <row r="1506" spans="10:12" x14ac:dyDescent="0.2">
      <c r="J1506" s="40"/>
      <c r="K1506" s="40"/>
      <c r="L1506" s="40"/>
    </row>
    <row r="1507" spans="10:12" x14ac:dyDescent="0.2">
      <c r="J1507" s="40"/>
      <c r="K1507" s="40"/>
      <c r="L1507" s="40"/>
    </row>
    <row r="1508" spans="10:12" x14ac:dyDescent="0.2">
      <c r="J1508" s="40"/>
      <c r="K1508" s="40"/>
      <c r="L1508" s="40"/>
    </row>
    <row r="1509" spans="10:12" x14ac:dyDescent="0.2">
      <c r="J1509" s="40"/>
      <c r="K1509" s="40"/>
      <c r="L1509" s="40"/>
    </row>
    <row r="1510" spans="10:12" x14ac:dyDescent="0.2">
      <c r="J1510" s="40"/>
      <c r="K1510" s="40"/>
      <c r="L1510" s="40"/>
    </row>
    <row r="1511" spans="10:12" x14ac:dyDescent="0.2">
      <c r="J1511" s="40"/>
      <c r="K1511" s="40"/>
      <c r="L1511" s="40"/>
    </row>
    <row r="1512" spans="10:12" x14ac:dyDescent="0.2">
      <c r="J1512" s="40"/>
      <c r="K1512" s="40"/>
      <c r="L1512" s="40"/>
    </row>
    <row r="1513" spans="10:12" x14ac:dyDescent="0.2">
      <c r="J1513" s="40"/>
      <c r="K1513" s="40"/>
      <c r="L1513" s="40"/>
    </row>
    <row r="1514" spans="10:12" x14ac:dyDescent="0.2">
      <c r="J1514" s="40"/>
      <c r="K1514" s="40"/>
      <c r="L1514" s="40"/>
    </row>
    <row r="1515" spans="10:12" x14ac:dyDescent="0.2">
      <c r="J1515" s="40"/>
      <c r="K1515" s="40"/>
      <c r="L1515" s="40"/>
    </row>
    <row r="1516" spans="10:12" x14ac:dyDescent="0.2">
      <c r="J1516" s="40"/>
      <c r="K1516" s="40"/>
      <c r="L1516" s="40"/>
    </row>
    <row r="1517" spans="10:12" x14ac:dyDescent="0.2">
      <c r="J1517" s="40"/>
      <c r="K1517" s="40"/>
      <c r="L1517" s="40"/>
    </row>
    <row r="1518" spans="10:12" x14ac:dyDescent="0.2">
      <c r="J1518" s="40"/>
      <c r="K1518" s="40"/>
      <c r="L1518" s="40"/>
    </row>
    <row r="1519" spans="10:12" x14ac:dyDescent="0.2">
      <c r="J1519" s="40"/>
      <c r="K1519" s="40"/>
      <c r="L1519" s="40"/>
    </row>
    <row r="1520" spans="10:12" x14ac:dyDescent="0.2">
      <c r="J1520" s="40"/>
      <c r="K1520" s="40"/>
      <c r="L1520" s="40"/>
    </row>
    <row r="1521" spans="10:12" x14ac:dyDescent="0.2">
      <c r="J1521" s="40"/>
      <c r="K1521" s="40"/>
      <c r="L1521" s="40"/>
    </row>
    <row r="1522" spans="10:12" x14ac:dyDescent="0.2">
      <c r="J1522" s="40"/>
      <c r="K1522" s="40"/>
      <c r="L1522" s="40"/>
    </row>
    <row r="1523" spans="10:12" x14ac:dyDescent="0.2">
      <c r="J1523" s="40"/>
      <c r="K1523" s="40"/>
      <c r="L1523" s="40"/>
    </row>
    <row r="1524" spans="10:12" x14ac:dyDescent="0.2">
      <c r="J1524" s="40"/>
      <c r="K1524" s="40"/>
      <c r="L1524" s="40"/>
    </row>
    <row r="1525" spans="10:12" x14ac:dyDescent="0.2">
      <c r="J1525" s="40"/>
      <c r="K1525" s="40"/>
      <c r="L1525" s="40"/>
    </row>
    <row r="1526" spans="10:12" x14ac:dyDescent="0.2">
      <c r="J1526" s="40"/>
      <c r="K1526" s="40"/>
      <c r="L1526" s="40"/>
    </row>
    <row r="1527" spans="10:12" x14ac:dyDescent="0.2">
      <c r="J1527" s="40"/>
      <c r="K1527" s="40"/>
      <c r="L1527" s="40"/>
    </row>
    <row r="1528" spans="10:12" x14ac:dyDescent="0.2">
      <c r="J1528" s="40"/>
      <c r="K1528" s="40"/>
      <c r="L1528" s="40"/>
    </row>
    <row r="1529" spans="10:12" x14ac:dyDescent="0.2">
      <c r="J1529" s="40"/>
      <c r="K1529" s="40"/>
      <c r="L1529" s="40"/>
    </row>
    <row r="1530" spans="10:12" x14ac:dyDescent="0.2">
      <c r="J1530" s="40"/>
      <c r="K1530" s="40"/>
      <c r="L1530" s="40"/>
    </row>
    <row r="1531" spans="10:12" x14ac:dyDescent="0.2">
      <c r="J1531" s="40"/>
      <c r="K1531" s="40"/>
      <c r="L1531" s="40"/>
    </row>
    <row r="1532" spans="10:12" x14ac:dyDescent="0.2">
      <c r="J1532" s="40"/>
      <c r="K1532" s="40"/>
      <c r="L1532" s="40"/>
    </row>
    <row r="1533" spans="10:12" x14ac:dyDescent="0.2">
      <c r="J1533" s="40"/>
      <c r="K1533" s="40"/>
      <c r="L1533" s="40"/>
    </row>
    <row r="1534" spans="10:12" x14ac:dyDescent="0.2">
      <c r="J1534" s="40"/>
      <c r="K1534" s="40"/>
      <c r="L1534" s="40"/>
    </row>
    <row r="1535" spans="10:12" x14ac:dyDescent="0.2">
      <c r="J1535" s="40"/>
      <c r="K1535" s="40"/>
      <c r="L1535" s="40"/>
    </row>
    <row r="1536" spans="10:12" x14ac:dyDescent="0.2">
      <c r="J1536" s="40"/>
      <c r="K1536" s="40"/>
      <c r="L1536" s="40"/>
    </row>
    <row r="1537" spans="10:12" x14ac:dyDescent="0.2">
      <c r="J1537" s="40"/>
      <c r="K1537" s="40"/>
      <c r="L1537" s="40"/>
    </row>
    <row r="1538" spans="10:12" x14ac:dyDescent="0.2">
      <c r="J1538" s="40"/>
      <c r="K1538" s="40"/>
      <c r="L1538" s="40"/>
    </row>
    <row r="1539" spans="10:12" x14ac:dyDescent="0.2">
      <c r="J1539" s="40"/>
      <c r="K1539" s="40"/>
      <c r="L1539" s="40"/>
    </row>
    <row r="1540" spans="10:12" x14ac:dyDescent="0.2">
      <c r="J1540" s="40"/>
      <c r="K1540" s="40"/>
      <c r="L1540" s="40"/>
    </row>
    <row r="1541" spans="10:12" x14ac:dyDescent="0.2">
      <c r="J1541" s="40"/>
      <c r="K1541" s="40"/>
      <c r="L1541" s="40"/>
    </row>
    <row r="1542" spans="10:12" x14ac:dyDescent="0.2">
      <c r="J1542" s="40"/>
      <c r="K1542" s="40"/>
      <c r="L1542" s="40"/>
    </row>
    <row r="1543" spans="10:12" x14ac:dyDescent="0.2">
      <c r="J1543" s="40"/>
      <c r="K1543" s="40"/>
      <c r="L1543" s="40"/>
    </row>
    <row r="1544" spans="10:12" x14ac:dyDescent="0.2">
      <c r="J1544" s="40"/>
      <c r="K1544" s="40"/>
      <c r="L1544" s="40"/>
    </row>
    <row r="1545" spans="10:12" x14ac:dyDescent="0.2">
      <c r="J1545" s="40"/>
      <c r="K1545" s="40"/>
      <c r="L1545" s="40"/>
    </row>
    <row r="1546" spans="10:12" x14ac:dyDescent="0.2">
      <c r="J1546" s="40"/>
      <c r="K1546" s="40"/>
      <c r="L1546" s="40"/>
    </row>
    <row r="1547" spans="10:12" x14ac:dyDescent="0.2">
      <c r="J1547" s="40"/>
      <c r="K1547" s="40"/>
      <c r="L1547" s="40"/>
    </row>
    <row r="1548" spans="10:12" x14ac:dyDescent="0.2">
      <c r="J1548" s="40"/>
      <c r="K1548" s="40"/>
      <c r="L1548" s="40"/>
    </row>
    <row r="1549" spans="10:12" x14ac:dyDescent="0.2">
      <c r="J1549" s="40"/>
      <c r="K1549" s="40"/>
      <c r="L1549" s="40"/>
    </row>
    <row r="1550" spans="10:12" x14ac:dyDescent="0.2">
      <c r="J1550" s="40"/>
      <c r="K1550" s="40"/>
      <c r="L1550" s="40"/>
    </row>
    <row r="1551" spans="10:12" x14ac:dyDescent="0.2">
      <c r="J1551" s="40"/>
      <c r="K1551" s="40"/>
      <c r="L1551" s="40"/>
    </row>
    <row r="1552" spans="10:12" x14ac:dyDescent="0.2">
      <c r="J1552" s="40"/>
      <c r="K1552" s="40"/>
      <c r="L1552" s="40"/>
    </row>
    <row r="1553" spans="10:12" x14ac:dyDescent="0.2">
      <c r="J1553" s="40"/>
      <c r="K1553" s="40"/>
      <c r="L1553" s="40"/>
    </row>
    <row r="1554" spans="10:12" x14ac:dyDescent="0.2">
      <c r="J1554" s="40"/>
      <c r="K1554" s="40"/>
      <c r="L1554" s="40"/>
    </row>
    <row r="1555" spans="10:12" x14ac:dyDescent="0.2">
      <c r="J1555" s="40"/>
      <c r="K1555" s="40"/>
      <c r="L1555" s="40"/>
    </row>
    <row r="1556" spans="10:12" x14ac:dyDescent="0.2">
      <c r="J1556" s="40"/>
      <c r="K1556" s="40"/>
      <c r="L1556" s="40"/>
    </row>
    <row r="1557" spans="10:12" x14ac:dyDescent="0.2">
      <c r="J1557" s="40"/>
      <c r="K1557" s="40"/>
      <c r="L1557" s="40"/>
    </row>
    <row r="1558" spans="10:12" x14ac:dyDescent="0.2">
      <c r="J1558" s="40"/>
      <c r="K1558" s="40"/>
      <c r="L1558" s="40"/>
    </row>
    <row r="1559" spans="10:12" x14ac:dyDescent="0.2">
      <c r="J1559" s="40"/>
      <c r="K1559" s="40"/>
      <c r="L1559" s="40"/>
    </row>
    <row r="1560" spans="10:12" x14ac:dyDescent="0.2">
      <c r="J1560" s="40"/>
      <c r="K1560" s="40"/>
      <c r="L1560" s="40"/>
    </row>
    <row r="1561" spans="10:12" x14ac:dyDescent="0.2">
      <c r="J1561" s="40"/>
      <c r="K1561" s="40"/>
      <c r="L1561" s="40"/>
    </row>
    <row r="1562" spans="10:12" x14ac:dyDescent="0.2">
      <c r="J1562" s="40"/>
      <c r="K1562" s="40"/>
      <c r="L1562" s="40"/>
    </row>
    <row r="1563" spans="10:12" x14ac:dyDescent="0.2">
      <c r="J1563" s="40"/>
      <c r="K1563" s="40"/>
      <c r="L1563" s="40"/>
    </row>
    <row r="1564" spans="10:12" x14ac:dyDescent="0.2">
      <c r="J1564" s="40"/>
      <c r="K1564" s="40"/>
      <c r="L1564" s="40"/>
    </row>
    <row r="1565" spans="10:12" x14ac:dyDescent="0.2">
      <c r="J1565" s="40"/>
      <c r="K1565" s="40"/>
      <c r="L1565" s="40"/>
    </row>
    <row r="1566" spans="10:12" x14ac:dyDescent="0.2">
      <c r="J1566" s="40"/>
      <c r="K1566" s="40"/>
      <c r="L1566" s="40"/>
    </row>
    <row r="1567" spans="10:12" x14ac:dyDescent="0.2">
      <c r="J1567" s="40"/>
      <c r="K1567" s="40"/>
      <c r="L1567" s="40"/>
    </row>
    <row r="1568" spans="10:12" x14ac:dyDescent="0.2">
      <c r="J1568" s="40"/>
      <c r="K1568" s="40"/>
      <c r="L1568" s="40"/>
    </row>
    <row r="1569" spans="10:12" x14ac:dyDescent="0.2">
      <c r="J1569" s="40"/>
      <c r="K1569" s="40"/>
      <c r="L1569" s="40"/>
    </row>
    <row r="1570" spans="10:12" x14ac:dyDescent="0.2">
      <c r="J1570" s="40"/>
      <c r="K1570" s="40"/>
      <c r="L1570" s="40"/>
    </row>
    <row r="1571" spans="10:12" x14ac:dyDescent="0.2">
      <c r="J1571" s="40"/>
      <c r="K1571" s="40"/>
      <c r="L1571" s="40"/>
    </row>
    <row r="1572" spans="10:12" x14ac:dyDescent="0.2">
      <c r="J1572" s="40"/>
      <c r="K1572" s="40"/>
      <c r="L1572" s="40"/>
    </row>
    <row r="1573" spans="10:12" x14ac:dyDescent="0.2">
      <c r="J1573" s="40"/>
      <c r="K1573" s="40"/>
      <c r="L1573" s="40"/>
    </row>
    <row r="1574" spans="10:12" x14ac:dyDescent="0.2">
      <c r="J1574" s="40"/>
      <c r="K1574" s="40"/>
      <c r="L1574" s="40"/>
    </row>
    <row r="1575" spans="10:12" x14ac:dyDescent="0.2">
      <c r="J1575" s="40"/>
      <c r="K1575" s="40"/>
      <c r="L1575" s="40"/>
    </row>
    <row r="1576" spans="10:12" x14ac:dyDescent="0.2">
      <c r="J1576" s="40"/>
      <c r="K1576" s="40"/>
      <c r="L1576" s="40"/>
    </row>
    <row r="1577" spans="10:12" x14ac:dyDescent="0.2">
      <c r="J1577" s="40"/>
      <c r="K1577" s="40"/>
      <c r="L1577" s="40"/>
    </row>
    <row r="1578" spans="10:12" x14ac:dyDescent="0.2">
      <c r="J1578" s="40"/>
      <c r="K1578" s="40"/>
      <c r="L1578" s="40"/>
    </row>
    <row r="1579" spans="10:12" x14ac:dyDescent="0.2">
      <c r="J1579" s="40"/>
      <c r="K1579" s="40"/>
      <c r="L1579" s="40"/>
    </row>
    <row r="1580" spans="10:12" x14ac:dyDescent="0.2">
      <c r="J1580" s="40"/>
      <c r="K1580" s="40"/>
      <c r="L1580" s="40"/>
    </row>
    <row r="1581" spans="10:12" x14ac:dyDescent="0.2">
      <c r="J1581" s="40"/>
      <c r="K1581" s="40"/>
      <c r="L1581" s="40"/>
    </row>
    <row r="1582" spans="10:12" x14ac:dyDescent="0.2">
      <c r="J1582" s="40"/>
      <c r="K1582" s="40"/>
      <c r="L1582" s="40"/>
    </row>
    <row r="1583" spans="10:12" x14ac:dyDescent="0.2">
      <c r="J1583" s="40"/>
      <c r="K1583" s="40"/>
      <c r="L1583" s="40"/>
    </row>
    <row r="1584" spans="10:12" x14ac:dyDescent="0.2">
      <c r="J1584" s="40"/>
      <c r="K1584" s="40"/>
      <c r="L1584" s="40"/>
    </row>
    <row r="1585" spans="10:12" x14ac:dyDescent="0.2">
      <c r="J1585" s="40"/>
      <c r="K1585" s="40"/>
      <c r="L1585" s="40"/>
    </row>
    <row r="1586" spans="10:12" x14ac:dyDescent="0.2">
      <c r="J1586" s="40"/>
      <c r="K1586" s="40"/>
      <c r="L1586" s="40"/>
    </row>
    <row r="1587" spans="10:12" x14ac:dyDescent="0.2">
      <c r="J1587" s="40"/>
      <c r="K1587" s="40"/>
      <c r="L1587" s="40"/>
    </row>
    <row r="1588" spans="10:12" x14ac:dyDescent="0.2">
      <c r="J1588" s="40"/>
      <c r="K1588" s="40"/>
      <c r="L1588" s="40"/>
    </row>
    <row r="1589" spans="10:12" x14ac:dyDescent="0.2">
      <c r="J1589" s="40"/>
      <c r="K1589" s="40"/>
      <c r="L1589" s="40"/>
    </row>
    <row r="1590" spans="10:12" x14ac:dyDescent="0.2">
      <c r="J1590" s="40"/>
      <c r="K1590" s="40"/>
      <c r="L1590" s="40"/>
    </row>
    <row r="1591" spans="10:12" x14ac:dyDescent="0.2">
      <c r="J1591" s="40"/>
      <c r="K1591" s="40"/>
      <c r="L1591" s="40"/>
    </row>
    <row r="1592" spans="10:12" x14ac:dyDescent="0.2">
      <c r="J1592" s="40"/>
      <c r="K1592" s="40"/>
      <c r="L1592" s="40"/>
    </row>
    <row r="1593" spans="10:12" x14ac:dyDescent="0.2">
      <c r="J1593" s="40"/>
      <c r="K1593" s="40"/>
      <c r="L1593" s="40"/>
    </row>
    <row r="1594" spans="10:12" x14ac:dyDescent="0.2">
      <c r="J1594" s="40"/>
      <c r="K1594" s="40"/>
      <c r="L1594" s="40"/>
    </row>
    <row r="1595" spans="10:12" x14ac:dyDescent="0.2">
      <c r="J1595" s="40"/>
      <c r="K1595" s="40"/>
      <c r="L1595" s="40"/>
    </row>
    <row r="1596" spans="10:12" x14ac:dyDescent="0.2">
      <c r="J1596" s="40"/>
      <c r="K1596" s="40"/>
      <c r="L1596" s="40"/>
    </row>
    <row r="1597" spans="10:12" x14ac:dyDescent="0.2">
      <c r="J1597" s="40"/>
      <c r="K1597" s="40"/>
      <c r="L1597" s="40"/>
    </row>
    <row r="1598" spans="10:12" x14ac:dyDescent="0.2">
      <c r="J1598" s="40"/>
      <c r="K1598" s="40"/>
      <c r="L1598" s="40"/>
    </row>
    <row r="1599" spans="10:12" x14ac:dyDescent="0.2">
      <c r="J1599" s="40"/>
      <c r="K1599" s="40"/>
      <c r="L1599" s="40"/>
    </row>
    <row r="1600" spans="10:12" x14ac:dyDescent="0.2">
      <c r="J1600" s="40"/>
      <c r="K1600" s="40"/>
      <c r="L1600" s="40"/>
    </row>
    <row r="1601" spans="10:12" x14ac:dyDescent="0.2">
      <c r="J1601" s="40"/>
      <c r="K1601" s="40"/>
      <c r="L1601" s="40"/>
    </row>
    <row r="1602" spans="10:12" x14ac:dyDescent="0.2">
      <c r="J1602" s="40"/>
      <c r="K1602" s="40"/>
      <c r="L1602" s="40"/>
    </row>
    <row r="1603" spans="10:12" x14ac:dyDescent="0.2">
      <c r="J1603" s="40"/>
      <c r="K1603" s="40"/>
      <c r="L1603" s="40"/>
    </row>
    <row r="1604" spans="10:12" x14ac:dyDescent="0.2">
      <c r="J1604" s="40"/>
      <c r="K1604" s="40"/>
      <c r="L1604" s="40"/>
    </row>
    <row r="1605" spans="10:12" x14ac:dyDescent="0.2">
      <c r="J1605" s="40"/>
      <c r="K1605" s="40"/>
      <c r="L1605" s="40"/>
    </row>
    <row r="1606" spans="10:12" x14ac:dyDescent="0.2">
      <c r="J1606" s="40"/>
      <c r="K1606" s="40"/>
      <c r="L1606" s="40"/>
    </row>
    <row r="1607" spans="10:12" x14ac:dyDescent="0.2">
      <c r="J1607" s="40"/>
      <c r="K1607" s="40"/>
      <c r="L1607" s="40"/>
    </row>
    <row r="1608" spans="10:12" x14ac:dyDescent="0.2">
      <c r="J1608" s="40"/>
      <c r="K1608" s="40"/>
      <c r="L1608" s="40"/>
    </row>
    <row r="1609" spans="10:12" x14ac:dyDescent="0.2">
      <c r="J1609" s="40"/>
      <c r="K1609" s="40"/>
      <c r="L1609" s="40"/>
    </row>
    <row r="1610" spans="10:12" x14ac:dyDescent="0.2">
      <c r="J1610" s="40"/>
      <c r="K1610" s="40"/>
      <c r="L1610" s="40"/>
    </row>
    <row r="1611" spans="10:12" x14ac:dyDescent="0.2">
      <c r="J1611" s="40"/>
      <c r="K1611" s="40"/>
      <c r="L1611" s="40"/>
    </row>
    <row r="1612" spans="10:12" x14ac:dyDescent="0.2">
      <c r="J1612" s="40"/>
      <c r="K1612" s="40"/>
      <c r="L1612" s="40"/>
    </row>
    <row r="1613" spans="10:12" x14ac:dyDescent="0.2">
      <c r="J1613" s="40"/>
      <c r="K1613" s="40"/>
      <c r="L1613" s="40"/>
    </row>
    <row r="1614" spans="10:12" x14ac:dyDescent="0.2">
      <c r="J1614" s="40"/>
      <c r="K1614" s="40"/>
      <c r="L1614" s="40"/>
    </row>
    <row r="1615" spans="10:12" x14ac:dyDescent="0.2">
      <c r="J1615" s="40"/>
      <c r="K1615" s="40"/>
      <c r="L1615" s="40"/>
    </row>
    <row r="1616" spans="10:12" x14ac:dyDescent="0.2">
      <c r="J1616" s="40"/>
      <c r="K1616" s="40"/>
      <c r="L1616" s="40"/>
    </row>
    <row r="1617" spans="10:12" x14ac:dyDescent="0.2">
      <c r="J1617" s="40"/>
      <c r="K1617" s="40"/>
      <c r="L1617" s="40"/>
    </row>
    <row r="1618" spans="10:12" x14ac:dyDescent="0.2">
      <c r="J1618" s="40"/>
      <c r="K1618" s="40"/>
      <c r="L1618" s="40"/>
    </row>
    <row r="1619" spans="10:12" x14ac:dyDescent="0.2">
      <c r="J1619" s="40"/>
      <c r="K1619" s="40"/>
      <c r="L1619" s="40"/>
    </row>
    <row r="1620" spans="10:12" x14ac:dyDescent="0.2">
      <c r="J1620" s="40"/>
      <c r="K1620" s="40"/>
      <c r="L1620" s="40"/>
    </row>
    <row r="1621" spans="10:12" x14ac:dyDescent="0.2">
      <c r="J1621" s="40"/>
      <c r="K1621" s="40"/>
      <c r="L1621" s="40"/>
    </row>
    <row r="1622" spans="10:12" x14ac:dyDescent="0.2">
      <c r="J1622" s="40"/>
      <c r="K1622" s="40"/>
      <c r="L1622" s="40"/>
    </row>
    <row r="1623" spans="10:12" x14ac:dyDescent="0.2">
      <c r="J1623" s="40"/>
      <c r="K1623" s="40"/>
      <c r="L1623" s="40"/>
    </row>
    <row r="1624" spans="10:12" x14ac:dyDescent="0.2">
      <c r="J1624" s="40"/>
      <c r="K1624" s="40"/>
      <c r="L1624" s="40"/>
    </row>
    <row r="1625" spans="10:12" x14ac:dyDescent="0.2">
      <c r="J1625" s="40"/>
      <c r="K1625" s="40"/>
      <c r="L1625" s="40"/>
    </row>
    <row r="1626" spans="10:12" x14ac:dyDescent="0.2">
      <c r="J1626" s="40"/>
      <c r="K1626" s="40"/>
      <c r="L1626" s="40"/>
    </row>
    <row r="1627" spans="10:12" x14ac:dyDescent="0.2">
      <c r="J1627" s="40"/>
      <c r="K1627" s="40"/>
      <c r="L1627" s="40"/>
    </row>
    <row r="1628" spans="10:12" x14ac:dyDescent="0.2">
      <c r="J1628" s="40"/>
      <c r="K1628" s="40"/>
      <c r="L1628" s="40"/>
    </row>
    <row r="1629" spans="10:12" x14ac:dyDescent="0.2">
      <c r="J1629" s="40"/>
      <c r="K1629" s="40"/>
      <c r="L1629" s="40"/>
    </row>
    <row r="1630" spans="10:12" x14ac:dyDescent="0.2">
      <c r="J1630" s="40"/>
      <c r="K1630" s="40"/>
      <c r="L1630" s="40"/>
    </row>
    <row r="1631" spans="10:12" x14ac:dyDescent="0.2">
      <c r="J1631" s="40"/>
      <c r="K1631" s="40"/>
      <c r="L1631" s="40"/>
    </row>
    <row r="1632" spans="10:12" x14ac:dyDescent="0.2">
      <c r="J1632" s="40"/>
      <c r="K1632" s="40"/>
      <c r="L1632" s="40"/>
    </row>
    <row r="1633" spans="10:12" x14ac:dyDescent="0.2">
      <c r="J1633" s="40"/>
      <c r="K1633" s="40"/>
      <c r="L1633" s="40"/>
    </row>
    <row r="1634" spans="10:12" x14ac:dyDescent="0.2">
      <c r="J1634" s="40"/>
      <c r="K1634" s="40"/>
      <c r="L1634" s="40"/>
    </row>
    <row r="1635" spans="10:12" x14ac:dyDescent="0.2">
      <c r="J1635" s="40"/>
      <c r="K1635" s="40"/>
      <c r="L1635" s="40"/>
    </row>
    <row r="1636" spans="10:12" x14ac:dyDescent="0.2">
      <c r="J1636" s="40"/>
      <c r="K1636" s="40"/>
      <c r="L1636" s="40"/>
    </row>
    <row r="1637" spans="10:12" x14ac:dyDescent="0.2">
      <c r="J1637" s="40"/>
      <c r="K1637" s="40"/>
      <c r="L1637" s="40"/>
    </row>
    <row r="1638" spans="10:12" x14ac:dyDescent="0.2">
      <c r="J1638" s="40"/>
      <c r="K1638" s="40"/>
      <c r="L1638" s="40"/>
    </row>
    <row r="1639" spans="10:12" x14ac:dyDescent="0.2">
      <c r="J1639" s="40"/>
      <c r="K1639" s="40"/>
      <c r="L1639" s="40"/>
    </row>
    <row r="1640" spans="10:12" x14ac:dyDescent="0.2">
      <c r="J1640" s="40"/>
      <c r="K1640" s="40"/>
      <c r="L1640" s="40"/>
    </row>
    <row r="1641" spans="10:12" x14ac:dyDescent="0.2">
      <c r="J1641" s="40"/>
      <c r="K1641" s="40"/>
      <c r="L1641" s="40"/>
    </row>
    <row r="1642" spans="10:12" x14ac:dyDescent="0.2">
      <c r="J1642" s="40"/>
      <c r="K1642" s="40"/>
      <c r="L1642" s="40"/>
    </row>
    <row r="1643" spans="10:12" x14ac:dyDescent="0.2">
      <c r="J1643" s="40"/>
      <c r="K1643" s="40"/>
      <c r="L1643" s="40"/>
    </row>
    <row r="1644" spans="10:12" x14ac:dyDescent="0.2">
      <c r="J1644" s="40"/>
      <c r="K1644" s="40"/>
      <c r="L1644" s="40"/>
    </row>
    <row r="1645" spans="10:12" x14ac:dyDescent="0.2">
      <c r="J1645" s="40"/>
      <c r="K1645" s="40"/>
      <c r="L1645" s="40"/>
    </row>
    <row r="1646" spans="10:12" x14ac:dyDescent="0.2">
      <c r="J1646" s="40"/>
      <c r="K1646" s="40"/>
      <c r="L1646" s="40"/>
    </row>
    <row r="1647" spans="10:12" x14ac:dyDescent="0.2">
      <c r="J1647" s="40"/>
      <c r="K1647" s="40"/>
      <c r="L1647" s="40"/>
    </row>
    <row r="1648" spans="10:12" x14ac:dyDescent="0.2">
      <c r="J1648" s="40"/>
      <c r="K1648" s="40"/>
      <c r="L1648" s="40"/>
    </row>
    <row r="1649" spans="10:12" x14ac:dyDescent="0.2">
      <c r="J1649" s="40"/>
      <c r="K1649" s="40"/>
      <c r="L1649" s="40"/>
    </row>
    <row r="1650" spans="10:12" x14ac:dyDescent="0.2">
      <c r="J1650" s="40"/>
      <c r="K1650" s="40"/>
      <c r="L1650" s="40"/>
    </row>
    <row r="1651" spans="10:12" x14ac:dyDescent="0.2">
      <c r="J1651" s="40"/>
      <c r="K1651" s="40"/>
      <c r="L1651" s="40"/>
    </row>
    <row r="1652" spans="10:12" x14ac:dyDescent="0.2">
      <c r="J1652" s="40"/>
      <c r="K1652" s="40"/>
      <c r="L1652" s="40"/>
    </row>
    <row r="1653" spans="10:12" x14ac:dyDescent="0.2">
      <c r="J1653" s="40"/>
      <c r="K1653" s="40"/>
      <c r="L1653" s="40"/>
    </row>
    <row r="1654" spans="10:12" x14ac:dyDescent="0.2">
      <c r="J1654" s="40"/>
      <c r="K1654" s="40"/>
      <c r="L1654" s="40"/>
    </row>
    <row r="1655" spans="10:12" x14ac:dyDescent="0.2">
      <c r="J1655" s="40"/>
      <c r="K1655" s="40"/>
      <c r="L1655" s="40"/>
    </row>
    <row r="1656" spans="10:12" x14ac:dyDescent="0.2">
      <c r="J1656" s="40"/>
      <c r="K1656" s="40"/>
      <c r="L1656" s="40"/>
    </row>
    <row r="1657" spans="10:12" x14ac:dyDescent="0.2">
      <c r="J1657" s="40"/>
      <c r="K1657" s="40"/>
      <c r="L1657" s="40"/>
    </row>
    <row r="1658" spans="10:12" x14ac:dyDescent="0.2">
      <c r="J1658" s="40"/>
      <c r="K1658" s="40"/>
      <c r="L1658" s="40"/>
    </row>
    <row r="1659" spans="10:12" x14ac:dyDescent="0.2">
      <c r="J1659" s="40"/>
      <c r="K1659" s="40"/>
      <c r="L1659" s="40"/>
    </row>
    <row r="1660" spans="10:12" x14ac:dyDescent="0.2">
      <c r="J1660" s="40"/>
      <c r="K1660" s="40"/>
      <c r="L1660" s="40"/>
    </row>
    <row r="1661" spans="10:12" x14ac:dyDescent="0.2">
      <c r="J1661" s="40"/>
      <c r="K1661" s="40"/>
      <c r="L1661" s="40"/>
    </row>
    <row r="1662" spans="10:12" x14ac:dyDescent="0.2">
      <c r="J1662" s="40"/>
      <c r="K1662" s="40"/>
      <c r="L1662" s="40"/>
    </row>
    <row r="1663" spans="10:12" x14ac:dyDescent="0.2">
      <c r="J1663" s="40"/>
      <c r="K1663" s="40"/>
      <c r="L1663" s="40"/>
    </row>
    <row r="1664" spans="10:12" x14ac:dyDescent="0.2">
      <c r="J1664" s="40"/>
      <c r="K1664" s="40"/>
      <c r="L1664" s="40"/>
    </row>
    <row r="1665" spans="10:12" x14ac:dyDescent="0.2">
      <c r="J1665" s="40"/>
      <c r="K1665" s="40"/>
      <c r="L1665" s="40"/>
    </row>
    <row r="1666" spans="10:12" x14ac:dyDescent="0.2">
      <c r="J1666" s="40"/>
      <c r="K1666" s="40"/>
      <c r="L1666" s="40"/>
    </row>
    <row r="1667" spans="10:12" x14ac:dyDescent="0.2">
      <c r="J1667" s="40"/>
      <c r="K1667" s="40"/>
      <c r="L1667" s="40"/>
    </row>
    <row r="1668" spans="10:12" x14ac:dyDescent="0.2">
      <c r="J1668" s="40"/>
      <c r="K1668" s="40"/>
      <c r="L1668" s="40"/>
    </row>
    <row r="1669" spans="10:12" x14ac:dyDescent="0.2">
      <c r="J1669" s="40"/>
      <c r="K1669" s="40"/>
      <c r="L1669" s="40"/>
    </row>
    <row r="1670" spans="10:12" x14ac:dyDescent="0.2">
      <c r="J1670" s="40"/>
      <c r="K1670" s="40"/>
      <c r="L1670" s="40"/>
    </row>
    <row r="1671" spans="10:12" x14ac:dyDescent="0.2">
      <c r="J1671" s="40"/>
      <c r="K1671" s="40"/>
      <c r="L1671" s="40"/>
    </row>
    <row r="1672" spans="10:12" x14ac:dyDescent="0.2">
      <c r="J1672" s="40"/>
      <c r="K1672" s="40"/>
      <c r="L1672" s="40"/>
    </row>
    <row r="1673" spans="10:12" x14ac:dyDescent="0.2">
      <c r="J1673" s="40"/>
      <c r="K1673" s="40"/>
      <c r="L1673" s="40"/>
    </row>
    <row r="1674" spans="10:12" x14ac:dyDescent="0.2">
      <c r="J1674" s="40"/>
      <c r="K1674" s="40"/>
      <c r="L1674" s="40"/>
    </row>
    <row r="1675" spans="10:12" x14ac:dyDescent="0.2">
      <c r="J1675" s="40"/>
      <c r="K1675" s="40"/>
      <c r="L1675" s="40"/>
    </row>
    <row r="1676" spans="10:12" x14ac:dyDescent="0.2">
      <c r="J1676" s="40"/>
      <c r="K1676" s="40"/>
      <c r="L1676" s="40"/>
    </row>
    <row r="1677" spans="10:12" x14ac:dyDescent="0.2">
      <c r="J1677" s="40"/>
      <c r="K1677" s="40"/>
      <c r="L1677" s="40"/>
    </row>
    <row r="1678" spans="10:12" x14ac:dyDescent="0.2">
      <c r="J1678" s="40"/>
      <c r="K1678" s="40"/>
      <c r="L1678" s="40"/>
    </row>
    <row r="1679" spans="10:12" x14ac:dyDescent="0.2">
      <c r="J1679" s="40"/>
      <c r="K1679" s="40"/>
      <c r="L1679" s="40"/>
    </row>
    <row r="1680" spans="10:12" x14ac:dyDescent="0.2">
      <c r="J1680" s="40"/>
      <c r="K1680" s="40"/>
      <c r="L1680" s="40"/>
    </row>
    <row r="1681" spans="10:12" x14ac:dyDescent="0.2">
      <c r="J1681" s="40"/>
      <c r="K1681" s="40"/>
      <c r="L1681" s="40"/>
    </row>
    <row r="1682" spans="10:12" x14ac:dyDescent="0.2">
      <c r="J1682" s="40"/>
      <c r="K1682" s="40"/>
      <c r="L1682" s="40"/>
    </row>
    <row r="1683" spans="10:12" x14ac:dyDescent="0.2">
      <c r="J1683" s="40"/>
      <c r="K1683" s="40"/>
      <c r="L1683" s="40"/>
    </row>
    <row r="1684" spans="10:12" x14ac:dyDescent="0.2">
      <c r="J1684" s="40"/>
      <c r="K1684" s="40"/>
      <c r="L1684" s="40"/>
    </row>
    <row r="1685" spans="10:12" x14ac:dyDescent="0.2">
      <c r="J1685" s="40"/>
      <c r="K1685" s="40"/>
      <c r="L1685" s="40"/>
    </row>
    <row r="1686" spans="10:12" x14ac:dyDescent="0.2">
      <c r="J1686" s="40"/>
      <c r="K1686" s="40"/>
      <c r="L1686" s="40"/>
    </row>
    <row r="1687" spans="10:12" x14ac:dyDescent="0.2">
      <c r="J1687" s="40"/>
      <c r="K1687" s="40"/>
      <c r="L1687" s="40"/>
    </row>
    <row r="1688" spans="10:12" x14ac:dyDescent="0.2">
      <c r="J1688" s="40"/>
      <c r="K1688" s="40"/>
      <c r="L1688" s="40"/>
    </row>
    <row r="1689" spans="10:12" x14ac:dyDescent="0.2">
      <c r="J1689" s="40"/>
      <c r="K1689" s="40"/>
      <c r="L1689" s="40"/>
    </row>
    <row r="1690" spans="10:12" x14ac:dyDescent="0.2">
      <c r="J1690" s="40"/>
      <c r="K1690" s="40"/>
      <c r="L1690" s="40"/>
    </row>
    <row r="1691" spans="10:12" x14ac:dyDescent="0.2">
      <c r="J1691" s="40"/>
      <c r="K1691" s="40"/>
      <c r="L1691" s="40"/>
    </row>
    <row r="1692" spans="10:12" x14ac:dyDescent="0.2">
      <c r="J1692" s="40"/>
      <c r="K1692" s="40"/>
      <c r="L1692" s="40"/>
    </row>
    <row r="1693" spans="10:12" x14ac:dyDescent="0.2">
      <c r="J1693" s="40"/>
      <c r="K1693" s="40"/>
      <c r="L1693" s="40"/>
    </row>
    <row r="1694" spans="10:12" x14ac:dyDescent="0.2">
      <c r="J1694" s="40"/>
      <c r="K1694" s="40"/>
      <c r="L1694" s="40"/>
    </row>
    <row r="1695" spans="10:12" x14ac:dyDescent="0.2">
      <c r="J1695" s="40"/>
      <c r="K1695" s="40"/>
      <c r="L1695" s="40"/>
    </row>
    <row r="1696" spans="10:12" x14ac:dyDescent="0.2">
      <c r="J1696" s="40"/>
      <c r="K1696" s="40"/>
      <c r="L1696" s="40"/>
    </row>
    <row r="1697" spans="10:12" x14ac:dyDescent="0.2">
      <c r="J1697" s="40"/>
      <c r="K1697" s="40"/>
      <c r="L1697" s="40"/>
    </row>
    <row r="1698" spans="10:12" x14ac:dyDescent="0.2">
      <c r="J1698" s="40"/>
      <c r="K1698" s="40"/>
      <c r="L1698" s="40"/>
    </row>
    <row r="1699" spans="10:12" x14ac:dyDescent="0.2">
      <c r="J1699" s="40"/>
      <c r="K1699" s="40"/>
      <c r="L1699" s="40"/>
    </row>
    <row r="1700" spans="10:12" x14ac:dyDescent="0.2">
      <c r="J1700" s="40"/>
      <c r="K1700" s="40"/>
      <c r="L1700" s="40"/>
    </row>
    <row r="1701" spans="10:12" x14ac:dyDescent="0.2">
      <c r="J1701" s="40"/>
      <c r="K1701" s="40"/>
      <c r="L1701" s="40"/>
    </row>
    <row r="1702" spans="10:12" x14ac:dyDescent="0.2">
      <c r="J1702" s="40"/>
      <c r="K1702" s="40"/>
      <c r="L1702" s="40"/>
    </row>
    <row r="1703" spans="10:12" x14ac:dyDescent="0.2">
      <c r="J1703" s="40"/>
      <c r="K1703" s="40"/>
      <c r="L1703" s="40"/>
    </row>
    <row r="1704" spans="10:12" x14ac:dyDescent="0.2">
      <c r="J1704" s="40"/>
      <c r="K1704" s="40"/>
      <c r="L1704" s="40"/>
    </row>
    <row r="1705" spans="10:12" x14ac:dyDescent="0.2">
      <c r="J1705" s="40"/>
      <c r="K1705" s="40"/>
      <c r="L1705" s="40"/>
    </row>
    <row r="1706" spans="10:12" x14ac:dyDescent="0.2">
      <c r="J1706" s="40"/>
      <c r="K1706" s="40"/>
      <c r="L1706" s="40"/>
    </row>
    <row r="1707" spans="10:12" x14ac:dyDescent="0.2">
      <c r="J1707" s="40"/>
      <c r="K1707" s="40"/>
      <c r="L1707" s="40"/>
    </row>
    <row r="1708" spans="10:12" x14ac:dyDescent="0.2">
      <c r="J1708" s="40"/>
      <c r="K1708" s="40"/>
      <c r="L1708" s="40"/>
    </row>
    <row r="1709" spans="10:12" x14ac:dyDescent="0.2">
      <c r="J1709" s="40"/>
      <c r="K1709" s="40"/>
      <c r="L1709" s="40"/>
    </row>
    <row r="1710" spans="10:12" x14ac:dyDescent="0.2">
      <c r="J1710" s="40"/>
      <c r="K1710" s="40"/>
      <c r="L1710" s="40"/>
    </row>
    <row r="1711" spans="10:12" x14ac:dyDescent="0.2">
      <c r="J1711" s="40"/>
      <c r="K1711" s="40"/>
      <c r="L1711" s="40"/>
    </row>
    <row r="1712" spans="10:12" x14ac:dyDescent="0.2">
      <c r="J1712" s="40"/>
      <c r="K1712" s="40"/>
      <c r="L1712" s="40"/>
    </row>
    <row r="1713" spans="10:12" x14ac:dyDescent="0.2">
      <c r="J1713" s="40"/>
      <c r="K1713" s="40"/>
      <c r="L1713" s="40"/>
    </row>
    <row r="1714" spans="10:12" x14ac:dyDescent="0.2">
      <c r="J1714" s="40"/>
      <c r="K1714" s="40"/>
      <c r="L1714" s="40"/>
    </row>
    <row r="1715" spans="10:12" x14ac:dyDescent="0.2">
      <c r="J1715" s="40"/>
      <c r="K1715" s="40"/>
      <c r="L1715" s="40"/>
    </row>
    <row r="1716" spans="10:12" x14ac:dyDescent="0.2">
      <c r="J1716" s="40"/>
      <c r="K1716" s="40"/>
      <c r="L1716" s="40"/>
    </row>
    <row r="1717" spans="10:12" x14ac:dyDescent="0.2">
      <c r="J1717" s="40"/>
      <c r="K1717" s="40"/>
      <c r="L1717" s="40"/>
    </row>
    <row r="1718" spans="10:12" x14ac:dyDescent="0.2">
      <c r="J1718" s="40"/>
      <c r="K1718" s="40"/>
      <c r="L1718" s="40"/>
    </row>
    <row r="1719" spans="10:12" x14ac:dyDescent="0.2">
      <c r="J1719" s="40"/>
      <c r="K1719" s="40"/>
      <c r="L1719" s="40"/>
    </row>
    <row r="1720" spans="10:12" x14ac:dyDescent="0.2">
      <c r="J1720" s="40"/>
      <c r="K1720" s="40"/>
      <c r="L1720" s="40"/>
    </row>
    <row r="1721" spans="10:12" x14ac:dyDescent="0.2">
      <c r="J1721" s="40"/>
      <c r="K1721" s="40"/>
      <c r="L1721" s="40"/>
    </row>
    <row r="1722" spans="10:12" x14ac:dyDescent="0.2">
      <c r="J1722" s="40"/>
      <c r="K1722" s="40"/>
      <c r="L1722" s="40"/>
    </row>
    <row r="1723" spans="10:12" x14ac:dyDescent="0.2">
      <c r="J1723" s="40"/>
      <c r="K1723" s="40"/>
      <c r="L1723" s="40"/>
    </row>
    <row r="1724" spans="10:12" x14ac:dyDescent="0.2">
      <c r="J1724" s="40"/>
      <c r="K1724" s="40"/>
      <c r="L1724" s="40"/>
    </row>
    <row r="1725" spans="10:12" x14ac:dyDescent="0.2">
      <c r="J1725" s="40"/>
      <c r="K1725" s="40"/>
      <c r="L1725" s="40"/>
    </row>
    <row r="1726" spans="10:12" x14ac:dyDescent="0.2">
      <c r="J1726" s="40"/>
      <c r="K1726" s="40"/>
      <c r="L1726" s="40"/>
    </row>
    <row r="1727" spans="10:12" x14ac:dyDescent="0.2">
      <c r="J1727" s="40"/>
      <c r="K1727" s="40"/>
      <c r="L1727" s="40"/>
    </row>
    <row r="1728" spans="10:12" x14ac:dyDescent="0.2">
      <c r="J1728" s="40"/>
      <c r="K1728" s="40"/>
      <c r="L1728" s="40"/>
    </row>
    <row r="1729" spans="10:12" x14ac:dyDescent="0.2">
      <c r="J1729" s="40"/>
      <c r="K1729" s="40"/>
      <c r="L1729" s="40"/>
    </row>
    <row r="1730" spans="10:12" x14ac:dyDescent="0.2">
      <c r="J1730" s="40"/>
      <c r="K1730" s="40"/>
      <c r="L1730" s="40"/>
    </row>
    <row r="1731" spans="10:12" x14ac:dyDescent="0.2">
      <c r="J1731" s="40"/>
      <c r="K1731" s="40"/>
      <c r="L1731" s="40"/>
    </row>
    <row r="1732" spans="10:12" x14ac:dyDescent="0.2">
      <c r="J1732" s="40"/>
      <c r="K1732" s="40"/>
      <c r="L1732" s="40"/>
    </row>
    <row r="1733" spans="10:12" x14ac:dyDescent="0.2">
      <c r="J1733" s="40"/>
      <c r="K1733" s="40"/>
      <c r="L1733" s="40"/>
    </row>
    <row r="1734" spans="10:12" x14ac:dyDescent="0.2">
      <c r="J1734" s="40"/>
      <c r="K1734" s="40"/>
      <c r="L1734" s="40"/>
    </row>
    <row r="1735" spans="10:12" x14ac:dyDescent="0.2">
      <c r="J1735" s="40"/>
      <c r="K1735" s="40"/>
      <c r="L1735" s="40"/>
    </row>
    <row r="1736" spans="10:12" x14ac:dyDescent="0.2">
      <c r="J1736" s="40"/>
      <c r="K1736" s="40"/>
      <c r="L1736" s="40"/>
    </row>
    <row r="1737" spans="10:12" x14ac:dyDescent="0.2">
      <c r="J1737" s="40"/>
      <c r="K1737" s="40"/>
      <c r="L1737" s="40"/>
    </row>
    <row r="1738" spans="10:12" x14ac:dyDescent="0.2">
      <c r="J1738" s="40"/>
      <c r="K1738" s="40"/>
      <c r="L1738" s="40"/>
    </row>
    <row r="1739" spans="10:12" x14ac:dyDescent="0.2">
      <c r="J1739" s="40"/>
      <c r="K1739" s="40"/>
      <c r="L1739" s="40"/>
    </row>
    <row r="1740" spans="10:12" x14ac:dyDescent="0.2">
      <c r="J1740" s="40"/>
      <c r="K1740" s="40"/>
      <c r="L1740" s="40"/>
    </row>
    <row r="1741" spans="10:12" x14ac:dyDescent="0.2">
      <c r="J1741" s="40"/>
      <c r="K1741" s="40"/>
      <c r="L1741" s="40"/>
    </row>
    <row r="1742" spans="10:12" x14ac:dyDescent="0.2">
      <c r="J1742" s="40"/>
      <c r="K1742" s="40"/>
      <c r="L1742" s="40"/>
    </row>
    <row r="1743" spans="10:12" x14ac:dyDescent="0.2">
      <c r="J1743" s="40"/>
      <c r="K1743" s="40"/>
      <c r="L1743" s="40"/>
    </row>
    <row r="1744" spans="10:12" x14ac:dyDescent="0.2">
      <c r="J1744" s="40"/>
      <c r="K1744" s="40"/>
      <c r="L1744" s="40"/>
    </row>
    <row r="1745" spans="10:12" x14ac:dyDescent="0.2">
      <c r="J1745" s="40"/>
      <c r="K1745" s="40"/>
      <c r="L1745" s="40"/>
    </row>
    <row r="1746" spans="10:12" x14ac:dyDescent="0.2">
      <c r="J1746" s="40"/>
      <c r="K1746" s="40"/>
      <c r="L1746" s="40"/>
    </row>
    <row r="1747" spans="10:12" x14ac:dyDescent="0.2">
      <c r="J1747" s="40"/>
      <c r="K1747" s="40"/>
      <c r="L1747" s="40"/>
    </row>
    <row r="1748" spans="10:12" x14ac:dyDescent="0.2">
      <c r="J1748" s="40"/>
      <c r="K1748" s="40"/>
      <c r="L1748" s="40"/>
    </row>
    <row r="1749" spans="10:12" x14ac:dyDescent="0.2">
      <c r="J1749" s="40"/>
      <c r="K1749" s="40"/>
      <c r="L1749" s="40"/>
    </row>
    <row r="1750" spans="10:12" x14ac:dyDescent="0.2">
      <c r="J1750" s="40"/>
      <c r="K1750" s="40"/>
      <c r="L1750" s="40"/>
    </row>
    <row r="1751" spans="10:12" x14ac:dyDescent="0.2">
      <c r="J1751" s="40"/>
      <c r="K1751" s="40"/>
      <c r="L1751" s="40"/>
    </row>
    <row r="1752" spans="10:12" x14ac:dyDescent="0.2">
      <c r="J1752" s="40"/>
      <c r="K1752" s="40"/>
      <c r="L1752" s="40"/>
    </row>
    <row r="1753" spans="10:12" x14ac:dyDescent="0.2">
      <c r="J1753" s="40"/>
      <c r="K1753" s="40"/>
      <c r="L1753" s="40"/>
    </row>
    <row r="1754" spans="10:12" x14ac:dyDescent="0.2">
      <c r="J1754" s="40"/>
      <c r="K1754" s="40"/>
      <c r="L1754" s="40"/>
    </row>
    <row r="1755" spans="10:12" x14ac:dyDescent="0.2">
      <c r="J1755" s="40"/>
      <c r="K1755" s="40"/>
      <c r="L1755" s="40"/>
    </row>
    <row r="1756" spans="10:12" x14ac:dyDescent="0.2">
      <c r="J1756" s="40"/>
      <c r="K1756" s="40"/>
      <c r="L1756" s="40"/>
    </row>
    <row r="1757" spans="10:12" x14ac:dyDescent="0.2">
      <c r="J1757" s="40"/>
      <c r="K1757" s="40"/>
      <c r="L1757" s="40"/>
    </row>
    <row r="1758" spans="10:12" x14ac:dyDescent="0.2">
      <c r="J1758" s="40"/>
      <c r="K1758" s="40"/>
      <c r="L1758" s="40"/>
    </row>
    <row r="1759" spans="10:12" x14ac:dyDescent="0.2">
      <c r="J1759" s="40"/>
      <c r="K1759" s="40"/>
      <c r="L1759" s="40"/>
    </row>
    <row r="1760" spans="10:12" x14ac:dyDescent="0.2">
      <c r="J1760" s="40"/>
      <c r="K1760" s="40"/>
      <c r="L1760" s="40"/>
    </row>
    <row r="1761" spans="10:12" x14ac:dyDescent="0.2">
      <c r="J1761" s="40"/>
      <c r="K1761" s="40"/>
      <c r="L1761" s="40"/>
    </row>
    <row r="1762" spans="10:12" x14ac:dyDescent="0.2">
      <c r="J1762" s="40"/>
      <c r="K1762" s="40"/>
      <c r="L1762" s="40"/>
    </row>
    <row r="1763" spans="10:12" x14ac:dyDescent="0.2">
      <c r="J1763" s="40"/>
      <c r="K1763" s="40"/>
      <c r="L1763" s="40"/>
    </row>
    <row r="1764" spans="10:12" x14ac:dyDescent="0.2">
      <c r="J1764" s="40"/>
      <c r="K1764" s="40"/>
      <c r="L1764" s="40"/>
    </row>
    <row r="1765" spans="10:12" x14ac:dyDescent="0.2">
      <c r="J1765" s="40"/>
      <c r="K1765" s="40"/>
      <c r="L1765" s="40"/>
    </row>
    <row r="1766" spans="10:12" x14ac:dyDescent="0.2">
      <c r="J1766" s="40"/>
      <c r="K1766" s="40"/>
      <c r="L1766" s="40"/>
    </row>
    <row r="1767" spans="10:12" x14ac:dyDescent="0.2">
      <c r="J1767" s="40"/>
      <c r="K1767" s="40"/>
      <c r="L1767" s="40"/>
    </row>
    <row r="1768" spans="10:12" x14ac:dyDescent="0.2">
      <c r="J1768" s="40"/>
      <c r="K1768" s="40"/>
      <c r="L1768" s="40"/>
    </row>
    <row r="1769" spans="10:12" x14ac:dyDescent="0.2">
      <c r="J1769" s="40"/>
      <c r="K1769" s="40"/>
      <c r="L1769" s="40"/>
    </row>
    <row r="1770" spans="10:12" x14ac:dyDescent="0.2">
      <c r="J1770" s="40"/>
      <c r="K1770" s="40"/>
      <c r="L1770" s="40"/>
    </row>
    <row r="1771" spans="10:12" x14ac:dyDescent="0.2">
      <c r="J1771" s="40"/>
      <c r="K1771" s="40"/>
      <c r="L1771" s="40"/>
    </row>
    <row r="1772" spans="10:12" x14ac:dyDescent="0.2">
      <c r="J1772" s="40"/>
      <c r="K1772" s="40"/>
      <c r="L1772" s="40"/>
    </row>
    <row r="1773" spans="10:12" x14ac:dyDescent="0.2">
      <c r="J1773" s="40"/>
      <c r="K1773" s="40"/>
      <c r="L1773" s="40"/>
    </row>
    <row r="1774" spans="10:12" x14ac:dyDescent="0.2">
      <c r="J1774" s="40"/>
      <c r="K1774" s="40"/>
      <c r="L1774" s="40"/>
    </row>
    <row r="1775" spans="10:12" x14ac:dyDescent="0.2">
      <c r="J1775" s="40"/>
      <c r="K1775" s="40"/>
      <c r="L1775" s="40"/>
    </row>
    <row r="1776" spans="10:12" x14ac:dyDescent="0.2">
      <c r="J1776" s="40"/>
      <c r="K1776" s="40"/>
      <c r="L1776" s="40"/>
    </row>
    <row r="1777" spans="10:12" x14ac:dyDescent="0.2">
      <c r="J1777" s="40"/>
      <c r="K1777" s="40"/>
      <c r="L1777" s="40"/>
    </row>
    <row r="1778" spans="10:12" x14ac:dyDescent="0.2">
      <c r="J1778" s="40"/>
      <c r="K1778" s="40"/>
      <c r="L1778" s="40"/>
    </row>
    <row r="1779" spans="10:12" x14ac:dyDescent="0.2">
      <c r="J1779" s="40"/>
      <c r="K1779" s="40"/>
      <c r="L1779" s="40"/>
    </row>
    <row r="1780" spans="10:12" x14ac:dyDescent="0.2">
      <c r="J1780" s="40"/>
      <c r="K1780" s="40"/>
      <c r="L1780" s="40"/>
    </row>
    <row r="1781" spans="10:12" x14ac:dyDescent="0.2">
      <c r="J1781" s="40"/>
      <c r="K1781" s="40"/>
      <c r="L1781" s="40"/>
    </row>
    <row r="1782" spans="10:12" x14ac:dyDescent="0.2">
      <c r="J1782" s="40"/>
      <c r="K1782" s="40"/>
      <c r="L1782" s="40"/>
    </row>
    <row r="1783" spans="10:12" x14ac:dyDescent="0.2">
      <c r="J1783" s="40"/>
      <c r="K1783" s="40"/>
      <c r="L1783" s="40"/>
    </row>
    <row r="1784" spans="10:12" x14ac:dyDescent="0.2">
      <c r="J1784" s="40"/>
      <c r="K1784" s="40"/>
      <c r="L1784" s="40"/>
    </row>
    <row r="1785" spans="10:12" x14ac:dyDescent="0.2">
      <c r="J1785" s="40"/>
      <c r="K1785" s="40"/>
      <c r="L1785" s="40"/>
    </row>
    <row r="1786" spans="10:12" x14ac:dyDescent="0.2">
      <c r="J1786" s="40"/>
      <c r="K1786" s="40"/>
      <c r="L1786" s="40"/>
    </row>
    <row r="1787" spans="10:12" x14ac:dyDescent="0.2">
      <c r="J1787" s="40"/>
      <c r="K1787" s="40"/>
      <c r="L1787" s="40"/>
    </row>
    <row r="1788" spans="10:12" x14ac:dyDescent="0.2">
      <c r="J1788" s="40"/>
      <c r="K1788" s="40"/>
      <c r="L1788" s="40"/>
    </row>
    <row r="1789" spans="10:12" x14ac:dyDescent="0.2">
      <c r="J1789" s="40"/>
      <c r="K1789" s="40"/>
      <c r="L1789" s="40"/>
    </row>
    <row r="1790" spans="10:12" x14ac:dyDescent="0.2">
      <c r="J1790" s="40"/>
      <c r="K1790" s="40"/>
      <c r="L1790" s="40"/>
    </row>
    <row r="1791" spans="10:12" x14ac:dyDescent="0.2">
      <c r="J1791" s="40"/>
      <c r="K1791" s="40"/>
      <c r="L1791" s="40"/>
    </row>
    <row r="1792" spans="10:12" x14ac:dyDescent="0.2">
      <c r="J1792" s="40"/>
      <c r="K1792" s="40"/>
      <c r="L1792" s="40"/>
    </row>
    <row r="1793" spans="10:12" x14ac:dyDescent="0.2">
      <c r="J1793" s="40"/>
      <c r="K1793" s="40"/>
      <c r="L1793" s="40"/>
    </row>
    <row r="1794" spans="10:12" x14ac:dyDescent="0.2">
      <c r="J1794" s="40"/>
      <c r="K1794" s="40"/>
      <c r="L1794" s="40"/>
    </row>
    <row r="1795" spans="10:12" x14ac:dyDescent="0.2">
      <c r="J1795" s="40"/>
      <c r="K1795" s="40"/>
      <c r="L1795" s="40"/>
    </row>
    <row r="1796" spans="10:12" x14ac:dyDescent="0.2">
      <c r="J1796" s="40"/>
      <c r="K1796" s="40"/>
      <c r="L1796" s="40"/>
    </row>
    <row r="1797" spans="10:12" x14ac:dyDescent="0.2">
      <c r="J1797" s="40"/>
      <c r="K1797" s="40"/>
      <c r="L1797" s="40"/>
    </row>
    <row r="1798" spans="10:12" x14ac:dyDescent="0.2">
      <c r="J1798" s="40"/>
      <c r="K1798" s="40"/>
      <c r="L1798" s="40"/>
    </row>
    <row r="1799" spans="10:12" x14ac:dyDescent="0.2">
      <c r="J1799" s="40"/>
      <c r="K1799" s="40"/>
      <c r="L1799" s="40"/>
    </row>
    <row r="1800" spans="10:12" x14ac:dyDescent="0.2">
      <c r="J1800" s="40"/>
      <c r="K1800" s="40"/>
      <c r="L1800" s="40"/>
    </row>
    <row r="1801" spans="10:12" x14ac:dyDescent="0.2">
      <c r="J1801" s="40"/>
      <c r="K1801" s="40"/>
      <c r="L1801" s="40"/>
    </row>
    <row r="1802" spans="10:12" x14ac:dyDescent="0.2">
      <c r="J1802" s="40"/>
      <c r="K1802" s="40"/>
      <c r="L1802" s="40"/>
    </row>
    <row r="1803" spans="10:12" x14ac:dyDescent="0.2">
      <c r="J1803" s="40"/>
      <c r="K1803" s="40"/>
      <c r="L1803" s="40"/>
    </row>
    <row r="1804" spans="10:12" x14ac:dyDescent="0.2">
      <c r="J1804" s="40"/>
      <c r="K1804" s="40"/>
      <c r="L1804" s="40"/>
    </row>
    <row r="1805" spans="10:12" x14ac:dyDescent="0.2">
      <c r="J1805" s="40"/>
      <c r="K1805" s="40"/>
      <c r="L1805" s="40"/>
    </row>
    <row r="1806" spans="10:12" x14ac:dyDescent="0.2">
      <c r="J1806" s="40"/>
      <c r="K1806" s="40"/>
      <c r="L1806" s="40"/>
    </row>
    <row r="1807" spans="10:12" x14ac:dyDescent="0.2">
      <c r="J1807" s="40"/>
      <c r="K1807" s="40"/>
      <c r="L1807" s="40"/>
    </row>
    <row r="1808" spans="10:12" x14ac:dyDescent="0.2">
      <c r="J1808" s="40"/>
      <c r="K1808" s="40"/>
      <c r="L1808" s="40"/>
    </row>
    <row r="1809" spans="10:12" x14ac:dyDescent="0.2">
      <c r="J1809" s="40"/>
      <c r="K1809" s="40"/>
      <c r="L1809" s="40"/>
    </row>
    <row r="1810" spans="10:12" x14ac:dyDescent="0.2">
      <c r="J1810" s="40"/>
      <c r="K1810" s="40"/>
      <c r="L1810" s="40"/>
    </row>
    <row r="1811" spans="10:12" x14ac:dyDescent="0.2">
      <c r="J1811" s="40"/>
      <c r="K1811" s="40"/>
      <c r="L1811" s="40"/>
    </row>
    <row r="1812" spans="10:12" x14ac:dyDescent="0.2">
      <c r="J1812" s="40"/>
      <c r="K1812" s="40"/>
      <c r="L1812" s="40"/>
    </row>
    <row r="1813" spans="10:12" x14ac:dyDescent="0.2">
      <c r="J1813" s="40"/>
      <c r="K1813" s="40"/>
      <c r="L1813" s="40"/>
    </row>
    <row r="1814" spans="10:12" x14ac:dyDescent="0.2">
      <c r="J1814" s="40"/>
      <c r="K1814" s="40"/>
      <c r="L1814" s="40"/>
    </row>
    <row r="1815" spans="10:12" x14ac:dyDescent="0.2">
      <c r="J1815" s="40"/>
      <c r="K1815" s="40"/>
      <c r="L1815" s="40"/>
    </row>
    <row r="1816" spans="10:12" x14ac:dyDescent="0.2">
      <c r="J1816" s="40"/>
      <c r="K1816" s="40"/>
      <c r="L1816" s="40"/>
    </row>
    <row r="1817" spans="10:12" x14ac:dyDescent="0.2">
      <c r="J1817" s="40"/>
      <c r="K1817" s="40"/>
      <c r="L1817" s="40"/>
    </row>
    <row r="1818" spans="10:12" x14ac:dyDescent="0.2">
      <c r="J1818" s="40"/>
      <c r="K1818" s="40"/>
      <c r="L1818" s="40"/>
    </row>
    <row r="1819" spans="10:12" x14ac:dyDescent="0.2">
      <c r="J1819" s="40"/>
      <c r="K1819" s="40"/>
      <c r="L1819" s="40"/>
    </row>
    <row r="1820" spans="10:12" x14ac:dyDescent="0.2">
      <c r="J1820" s="40"/>
      <c r="K1820" s="40"/>
      <c r="L1820" s="40"/>
    </row>
    <row r="1821" spans="10:12" x14ac:dyDescent="0.2">
      <c r="J1821" s="40"/>
      <c r="K1821" s="40"/>
      <c r="L1821" s="40"/>
    </row>
    <row r="1822" spans="10:12" x14ac:dyDescent="0.2">
      <c r="J1822" s="40"/>
      <c r="K1822" s="40"/>
      <c r="L1822" s="40"/>
    </row>
    <row r="1823" spans="10:12" x14ac:dyDescent="0.2">
      <c r="J1823" s="40"/>
      <c r="K1823" s="40"/>
      <c r="L1823" s="40"/>
    </row>
    <row r="1824" spans="10:12" x14ac:dyDescent="0.2">
      <c r="J1824" s="40"/>
      <c r="K1824" s="40"/>
      <c r="L1824" s="40"/>
    </row>
    <row r="1825" spans="10:12" x14ac:dyDescent="0.2">
      <c r="J1825" s="40"/>
      <c r="K1825" s="40"/>
      <c r="L1825" s="40"/>
    </row>
    <row r="1826" spans="10:12" x14ac:dyDescent="0.2">
      <c r="J1826" s="40"/>
      <c r="K1826" s="40"/>
      <c r="L1826" s="40"/>
    </row>
    <row r="1827" spans="10:12" x14ac:dyDescent="0.2">
      <c r="J1827" s="40"/>
      <c r="K1827" s="40"/>
      <c r="L1827" s="40"/>
    </row>
    <row r="1828" spans="10:12" x14ac:dyDescent="0.2">
      <c r="J1828" s="40"/>
      <c r="K1828" s="40"/>
      <c r="L1828" s="40"/>
    </row>
    <row r="1829" spans="10:12" x14ac:dyDescent="0.2">
      <c r="J1829" s="40"/>
      <c r="K1829" s="40"/>
      <c r="L1829" s="40"/>
    </row>
    <row r="1830" spans="10:12" x14ac:dyDescent="0.2">
      <c r="J1830" s="40"/>
      <c r="K1830" s="40"/>
      <c r="L1830" s="40"/>
    </row>
    <row r="1831" spans="10:12" x14ac:dyDescent="0.2">
      <c r="J1831" s="40"/>
      <c r="K1831" s="40"/>
      <c r="L1831" s="40"/>
    </row>
    <row r="1832" spans="10:12" x14ac:dyDescent="0.2">
      <c r="J1832" s="40"/>
      <c r="K1832" s="40"/>
      <c r="L1832" s="40"/>
    </row>
    <row r="1833" spans="10:12" x14ac:dyDescent="0.2">
      <c r="J1833" s="40"/>
      <c r="K1833" s="40"/>
      <c r="L1833" s="40"/>
    </row>
    <row r="1834" spans="10:12" x14ac:dyDescent="0.2">
      <c r="J1834" s="40"/>
      <c r="K1834" s="40"/>
      <c r="L1834" s="40"/>
    </row>
    <row r="1835" spans="10:12" x14ac:dyDescent="0.2">
      <c r="J1835" s="40"/>
      <c r="K1835" s="40"/>
      <c r="L1835" s="40"/>
    </row>
    <row r="1836" spans="10:12" x14ac:dyDescent="0.2">
      <c r="J1836" s="40"/>
      <c r="K1836" s="40"/>
      <c r="L1836" s="40"/>
    </row>
    <row r="1837" spans="10:12" x14ac:dyDescent="0.2">
      <c r="J1837" s="40"/>
      <c r="K1837" s="40"/>
      <c r="L1837" s="40"/>
    </row>
    <row r="1838" spans="10:12" x14ac:dyDescent="0.2">
      <c r="J1838" s="40"/>
      <c r="K1838" s="40"/>
      <c r="L1838" s="40"/>
    </row>
    <row r="1839" spans="10:12" x14ac:dyDescent="0.2">
      <c r="J1839" s="40"/>
      <c r="K1839" s="40"/>
      <c r="L1839" s="40"/>
    </row>
    <row r="1840" spans="10:12" x14ac:dyDescent="0.2">
      <c r="J1840" s="40"/>
      <c r="K1840" s="40"/>
      <c r="L1840" s="40"/>
    </row>
    <row r="1841" spans="10:12" x14ac:dyDescent="0.2">
      <c r="J1841" s="40"/>
      <c r="K1841" s="40"/>
      <c r="L1841" s="40"/>
    </row>
    <row r="1842" spans="10:12" x14ac:dyDescent="0.2">
      <c r="J1842" s="40"/>
      <c r="K1842" s="40"/>
      <c r="L1842" s="40"/>
    </row>
    <row r="1843" spans="10:12" x14ac:dyDescent="0.2">
      <c r="J1843" s="40"/>
      <c r="K1843" s="40"/>
      <c r="L1843" s="40"/>
    </row>
    <row r="1844" spans="10:12" x14ac:dyDescent="0.2">
      <c r="J1844" s="40"/>
      <c r="K1844" s="40"/>
      <c r="L1844" s="40"/>
    </row>
    <row r="1845" spans="10:12" x14ac:dyDescent="0.2">
      <c r="J1845" s="40"/>
      <c r="K1845" s="40"/>
      <c r="L1845" s="40"/>
    </row>
    <row r="1846" spans="10:12" x14ac:dyDescent="0.2">
      <c r="J1846" s="40"/>
      <c r="K1846" s="40"/>
      <c r="L1846" s="40"/>
    </row>
    <row r="1847" spans="10:12" x14ac:dyDescent="0.2">
      <c r="J1847" s="40"/>
      <c r="K1847" s="40"/>
      <c r="L1847" s="40"/>
    </row>
    <row r="1848" spans="10:12" x14ac:dyDescent="0.2">
      <c r="J1848" s="40"/>
      <c r="K1848" s="40"/>
      <c r="L1848" s="40"/>
    </row>
    <row r="1849" spans="10:12" x14ac:dyDescent="0.2">
      <c r="J1849" s="40"/>
      <c r="K1849" s="40"/>
      <c r="L1849" s="40"/>
    </row>
    <row r="1850" spans="10:12" x14ac:dyDescent="0.2">
      <c r="J1850" s="40"/>
      <c r="K1850" s="40"/>
      <c r="L1850" s="40"/>
    </row>
    <row r="1851" spans="10:12" x14ac:dyDescent="0.2">
      <c r="J1851" s="40"/>
      <c r="K1851" s="40"/>
      <c r="L1851" s="40"/>
    </row>
    <row r="1852" spans="10:12" x14ac:dyDescent="0.2">
      <c r="J1852" s="40"/>
      <c r="K1852" s="40"/>
      <c r="L1852" s="40"/>
    </row>
    <row r="1853" spans="10:12" x14ac:dyDescent="0.2">
      <c r="J1853" s="40"/>
      <c r="K1853" s="40"/>
      <c r="L1853" s="40"/>
    </row>
    <row r="1854" spans="10:12" x14ac:dyDescent="0.2">
      <c r="J1854" s="40"/>
      <c r="K1854" s="40"/>
      <c r="L1854" s="40"/>
    </row>
    <row r="1855" spans="10:12" x14ac:dyDescent="0.2">
      <c r="J1855" s="40"/>
      <c r="K1855" s="40"/>
      <c r="L1855" s="40"/>
    </row>
    <row r="1856" spans="10:12" x14ac:dyDescent="0.2">
      <c r="J1856" s="40"/>
      <c r="K1856" s="40"/>
      <c r="L1856" s="40"/>
    </row>
    <row r="1857" spans="10:12" x14ac:dyDescent="0.2">
      <c r="J1857" s="40"/>
      <c r="K1857" s="40"/>
      <c r="L1857" s="40"/>
    </row>
    <row r="1858" spans="10:12" x14ac:dyDescent="0.2">
      <c r="J1858" s="40"/>
      <c r="K1858" s="40"/>
      <c r="L1858" s="40"/>
    </row>
    <row r="1859" spans="10:12" x14ac:dyDescent="0.2">
      <c r="J1859" s="40"/>
      <c r="K1859" s="40"/>
      <c r="L1859" s="40"/>
    </row>
    <row r="1860" spans="10:12" x14ac:dyDescent="0.2">
      <c r="J1860" s="40"/>
      <c r="K1860" s="40"/>
      <c r="L1860" s="40"/>
    </row>
    <row r="1861" spans="10:12" x14ac:dyDescent="0.2">
      <c r="J1861" s="40"/>
      <c r="K1861" s="40"/>
      <c r="L1861" s="40"/>
    </row>
    <row r="1862" spans="10:12" x14ac:dyDescent="0.2">
      <c r="J1862" s="40"/>
      <c r="K1862" s="40"/>
      <c r="L1862" s="40"/>
    </row>
    <row r="1863" spans="10:12" x14ac:dyDescent="0.2">
      <c r="J1863" s="40"/>
      <c r="K1863" s="40"/>
      <c r="L1863" s="40"/>
    </row>
    <row r="1864" spans="10:12" x14ac:dyDescent="0.2">
      <c r="J1864" s="40"/>
      <c r="K1864" s="40"/>
      <c r="L1864" s="40"/>
    </row>
    <row r="1865" spans="10:12" x14ac:dyDescent="0.2">
      <c r="J1865" s="40"/>
      <c r="K1865" s="40"/>
      <c r="L1865" s="40"/>
    </row>
    <row r="1866" spans="10:12" x14ac:dyDescent="0.2">
      <c r="J1866" s="40"/>
      <c r="K1866" s="40"/>
      <c r="L1866" s="40"/>
    </row>
    <row r="1867" spans="10:12" x14ac:dyDescent="0.2">
      <c r="J1867" s="40"/>
      <c r="K1867" s="40"/>
      <c r="L1867" s="40"/>
    </row>
    <row r="1868" spans="10:12" x14ac:dyDescent="0.2">
      <c r="J1868" s="40"/>
      <c r="K1868" s="40"/>
      <c r="L1868" s="40"/>
    </row>
    <row r="1869" spans="10:12" x14ac:dyDescent="0.2">
      <c r="J1869" s="40"/>
      <c r="K1869" s="40"/>
      <c r="L1869" s="40"/>
    </row>
    <row r="1870" spans="10:12" x14ac:dyDescent="0.2">
      <c r="J1870" s="40"/>
      <c r="K1870" s="40"/>
      <c r="L1870" s="40"/>
    </row>
    <row r="1871" spans="10:12" x14ac:dyDescent="0.2">
      <c r="J1871" s="40"/>
      <c r="K1871" s="40"/>
      <c r="L1871" s="40"/>
    </row>
    <row r="1872" spans="10:12" x14ac:dyDescent="0.2">
      <c r="J1872" s="40"/>
      <c r="K1872" s="40"/>
      <c r="L1872" s="40"/>
    </row>
    <row r="1873" spans="10:12" x14ac:dyDescent="0.2">
      <c r="J1873" s="40"/>
      <c r="K1873" s="40"/>
      <c r="L1873" s="40"/>
    </row>
    <row r="1874" spans="10:12" x14ac:dyDescent="0.2">
      <c r="J1874" s="40"/>
      <c r="K1874" s="40"/>
      <c r="L1874" s="40"/>
    </row>
    <row r="1875" spans="10:12" x14ac:dyDescent="0.2">
      <c r="J1875" s="40"/>
      <c r="K1875" s="40"/>
      <c r="L1875" s="40"/>
    </row>
    <row r="1876" spans="10:12" x14ac:dyDescent="0.2">
      <c r="J1876" s="40"/>
      <c r="K1876" s="40"/>
      <c r="L1876" s="40"/>
    </row>
    <row r="1877" spans="10:12" x14ac:dyDescent="0.2">
      <c r="J1877" s="40"/>
      <c r="K1877" s="40"/>
      <c r="L1877" s="40"/>
    </row>
    <row r="1878" spans="10:12" x14ac:dyDescent="0.2">
      <c r="J1878" s="40"/>
      <c r="K1878" s="40"/>
      <c r="L1878" s="40"/>
    </row>
    <row r="1879" spans="10:12" x14ac:dyDescent="0.2">
      <c r="J1879" s="40"/>
      <c r="K1879" s="40"/>
      <c r="L1879" s="40"/>
    </row>
    <row r="1880" spans="10:12" x14ac:dyDescent="0.2">
      <c r="J1880" s="40"/>
      <c r="K1880" s="40"/>
      <c r="L1880" s="40"/>
    </row>
    <row r="1881" spans="10:12" x14ac:dyDescent="0.2">
      <c r="J1881" s="40"/>
      <c r="K1881" s="40"/>
      <c r="L1881" s="40"/>
    </row>
    <row r="1882" spans="10:12" x14ac:dyDescent="0.2">
      <c r="J1882" s="40"/>
      <c r="K1882" s="40"/>
      <c r="L1882" s="40"/>
    </row>
    <row r="1883" spans="10:12" x14ac:dyDescent="0.2">
      <c r="J1883" s="40"/>
      <c r="K1883" s="40"/>
      <c r="L1883" s="40"/>
    </row>
    <row r="1884" spans="10:12" x14ac:dyDescent="0.2">
      <c r="J1884" s="40"/>
      <c r="K1884" s="40"/>
      <c r="L1884" s="40"/>
    </row>
    <row r="1885" spans="10:12" x14ac:dyDescent="0.2">
      <c r="J1885" s="40"/>
      <c r="K1885" s="40"/>
      <c r="L1885" s="40"/>
    </row>
    <row r="1886" spans="10:12" x14ac:dyDescent="0.2">
      <c r="J1886" s="40"/>
      <c r="K1886" s="40"/>
      <c r="L1886" s="40"/>
    </row>
    <row r="1887" spans="10:12" x14ac:dyDescent="0.2">
      <c r="J1887" s="40"/>
      <c r="K1887" s="40"/>
      <c r="L1887" s="40"/>
    </row>
    <row r="1888" spans="10:12" x14ac:dyDescent="0.2">
      <c r="J1888" s="40"/>
      <c r="K1888" s="40"/>
      <c r="L1888" s="40"/>
    </row>
    <row r="1889" spans="10:12" x14ac:dyDescent="0.2">
      <c r="J1889" s="40"/>
      <c r="K1889" s="40"/>
      <c r="L1889" s="40"/>
    </row>
    <row r="1890" spans="10:12" x14ac:dyDescent="0.2">
      <c r="J1890" s="40"/>
      <c r="K1890" s="40"/>
      <c r="L1890" s="40"/>
    </row>
    <row r="1891" spans="10:12" x14ac:dyDescent="0.2">
      <c r="J1891" s="40"/>
      <c r="K1891" s="40"/>
      <c r="L1891" s="40"/>
    </row>
    <row r="1892" spans="10:12" x14ac:dyDescent="0.2">
      <c r="J1892" s="40"/>
      <c r="K1892" s="40"/>
      <c r="L1892" s="40"/>
    </row>
    <row r="1893" spans="10:12" x14ac:dyDescent="0.2">
      <c r="J1893" s="40"/>
      <c r="K1893" s="40"/>
      <c r="L1893" s="40"/>
    </row>
    <row r="1894" spans="10:12" x14ac:dyDescent="0.2">
      <c r="J1894" s="40"/>
      <c r="K1894" s="40"/>
      <c r="L1894" s="40"/>
    </row>
    <row r="1895" spans="10:12" x14ac:dyDescent="0.2">
      <c r="J1895" s="40"/>
      <c r="K1895" s="40"/>
      <c r="L1895" s="40"/>
    </row>
    <row r="1896" spans="10:12" x14ac:dyDescent="0.2">
      <c r="J1896" s="40"/>
      <c r="K1896" s="40"/>
      <c r="L1896" s="40"/>
    </row>
    <row r="1897" spans="10:12" x14ac:dyDescent="0.2">
      <c r="J1897" s="40"/>
      <c r="K1897" s="40"/>
      <c r="L1897" s="40"/>
    </row>
    <row r="1898" spans="10:12" x14ac:dyDescent="0.2">
      <c r="J1898" s="40"/>
      <c r="K1898" s="40"/>
      <c r="L1898" s="40"/>
    </row>
    <row r="1899" spans="10:12" x14ac:dyDescent="0.2">
      <c r="J1899" s="40"/>
      <c r="K1899" s="40"/>
      <c r="L1899" s="40"/>
    </row>
    <row r="1900" spans="10:12" x14ac:dyDescent="0.2">
      <c r="J1900" s="40"/>
      <c r="K1900" s="40"/>
      <c r="L1900" s="40"/>
    </row>
    <row r="1901" spans="10:12" x14ac:dyDescent="0.2">
      <c r="J1901" s="40"/>
      <c r="K1901" s="40"/>
      <c r="L1901" s="40"/>
    </row>
    <row r="1902" spans="10:12" x14ac:dyDescent="0.2">
      <c r="J1902" s="40"/>
      <c r="K1902" s="40"/>
      <c r="L1902" s="40"/>
    </row>
    <row r="1903" spans="10:12" x14ac:dyDescent="0.2">
      <c r="J1903" s="40"/>
      <c r="K1903" s="40"/>
      <c r="L1903" s="40"/>
    </row>
    <row r="1904" spans="10:12" x14ac:dyDescent="0.2">
      <c r="J1904" s="40"/>
      <c r="K1904" s="40"/>
      <c r="L1904" s="40"/>
    </row>
    <row r="1905" spans="10:12" x14ac:dyDescent="0.2">
      <c r="J1905" s="40"/>
      <c r="K1905" s="40"/>
      <c r="L1905" s="40"/>
    </row>
    <row r="1906" spans="10:12" x14ac:dyDescent="0.2">
      <c r="J1906" s="40"/>
      <c r="K1906" s="40"/>
      <c r="L1906" s="40"/>
    </row>
    <row r="1907" spans="10:12" x14ac:dyDescent="0.2">
      <c r="J1907" s="40"/>
      <c r="K1907" s="40"/>
      <c r="L1907" s="40"/>
    </row>
    <row r="1908" spans="10:12" x14ac:dyDescent="0.2">
      <c r="J1908" s="40"/>
      <c r="K1908" s="40"/>
      <c r="L1908" s="40"/>
    </row>
    <row r="1909" spans="10:12" x14ac:dyDescent="0.2">
      <c r="J1909" s="40"/>
      <c r="K1909" s="40"/>
      <c r="L1909" s="40"/>
    </row>
    <row r="1910" spans="10:12" x14ac:dyDescent="0.2">
      <c r="J1910" s="40"/>
      <c r="K1910" s="40"/>
      <c r="L1910" s="40"/>
    </row>
    <row r="1911" spans="10:12" x14ac:dyDescent="0.2">
      <c r="J1911" s="40"/>
      <c r="K1911" s="40"/>
      <c r="L1911" s="40"/>
    </row>
    <row r="1912" spans="10:12" x14ac:dyDescent="0.2">
      <c r="J1912" s="40"/>
      <c r="K1912" s="40"/>
      <c r="L1912" s="40"/>
    </row>
    <row r="1913" spans="10:12" x14ac:dyDescent="0.2">
      <c r="J1913" s="40"/>
      <c r="K1913" s="40"/>
      <c r="L1913" s="40"/>
    </row>
    <row r="1914" spans="10:12" x14ac:dyDescent="0.2">
      <c r="J1914" s="40"/>
      <c r="K1914" s="40"/>
      <c r="L1914" s="40"/>
    </row>
    <row r="1915" spans="10:12" x14ac:dyDescent="0.2">
      <c r="J1915" s="40"/>
      <c r="K1915" s="40"/>
      <c r="L1915" s="40"/>
    </row>
    <row r="1916" spans="10:12" x14ac:dyDescent="0.2">
      <c r="J1916" s="40"/>
      <c r="K1916" s="40"/>
      <c r="L1916" s="40"/>
    </row>
    <row r="1917" spans="10:12" x14ac:dyDescent="0.2">
      <c r="J1917" s="40"/>
      <c r="K1917" s="40"/>
      <c r="L1917" s="40"/>
    </row>
    <row r="1918" spans="10:12" x14ac:dyDescent="0.2">
      <c r="J1918" s="40"/>
      <c r="K1918" s="40"/>
      <c r="L1918" s="40"/>
    </row>
    <row r="1919" spans="10:12" x14ac:dyDescent="0.2">
      <c r="J1919" s="40"/>
      <c r="K1919" s="40"/>
      <c r="L1919" s="40"/>
    </row>
    <row r="1920" spans="10:12" x14ac:dyDescent="0.2">
      <c r="J1920" s="40"/>
      <c r="K1920" s="40"/>
      <c r="L1920" s="40"/>
    </row>
    <row r="1921" spans="10:12" x14ac:dyDescent="0.2">
      <c r="J1921" s="40"/>
      <c r="K1921" s="40"/>
      <c r="L1921" s="40"/>
    </row>
    <row r="1922" spans="10:12" x14ac:dyDescent="0.2">
      <c r="J1922" s="40"/>
      <c r="K1922" s="40"/>
      <c r="L1922" s="40"/>
    </row>
    <row r="1923" spans="10:12" x14ac:dyDescent="0.2">
      <c r="J1923" s="40"/>
      <c r="K1923" s="40"/>
      <c r="L1923" s="40"/>
    </row>
    <row r="1924" spans="10:12" x14ac:dyDescent="0.2">
      <c r="J1924" s="40"/>
      <c r="K1924" s="40"/>
      <c r="L1924" s="40"/>
    </row>
    <row r="1925" spans="10:12" x14ac:dyDescent="0.2">
      <c r="J1925" s="40"/>
      <c r="K1925" s="40"/>
      <c r="L1925" s="40"/>
    </row>
    <row r="1926" spans="10:12" x14ac:dyDescent="0.2">
      <c r="J1926" s="40"/>
      <c r="K1926" s="40"/>
      <c r="L1926" s="40"/>
    </row>
    <row r="1927" spans="10:12" x14ac:dyDescent="0.2">
      <c r="J1927" s="40"/>
      <c r="K1927" s="40"/>
      <c r="L1927" s="40"/>
    </row>
    <row r="1928" spans="10:12" x14ac:dyDescent="0.2">
      <c r="J1928" s="40"/>
      <c r="K1928" s="40"/>
      <c r="L1928" s="40"/>
    </row>
    <row r="1929" spans="10:12" x14ac:dyDescent="0.2">
      <c r="J1929" s="40"/>
      <c r="K1929" s="40"/>
      <c r="L1929" s="40"/>
    </row>
    <row r="1930" spans="10:12" x14ac:dyDescent="0.2">
      <c r="J1930" s="40"/>
      <c r="K1930" s="40"/>
      <c r="L1930" s="40"/>
    </row>
    <row r="1931" spans="10:12" x14ac:dyDescent="0.2">
      <c r="J1931" s="40"/>
      <c r="K1931" s="40"/>
      <c r="L1931" s="40"/>
    </row>
    <row r="1932" spans="10:12" x14ac:dyDescent="0.2">
      <c r="J1932" s="40"/>
      <c r="K1932" s="40"/>
      <c r="L1932" s="40"/>
    </row>
    <row r="1933" spans="10:12" x14ac:dyDescent="0.2">
      <c r="J1933" s="40"/>
      <c r="K1933" s="40"/>
      <c r="L1933" s="40"/>
    </row>
    <row r="1934" spans="10:12" x14ac:dyDescent="0.2">
      <c r="J1934" s="40"/>
      <c r="K1934" s="40"/>
      <c r="L1934" s="40"/>
    </row>
    <row r="1935" spans="10:12" x14ac:dyDescent="0.2">
      <c r="J1935" s="40"/>
      <c r="K1935" s="40"/>
      <c r="L1935" s="40"/>
    </row>
    <row r="1936" spans="10:12" x14ac:dyDescent="0.2">
      <c r="J1936" s="40"/>
      <c r="K1936" s="40"/>
      <c r="L1936" s="40"/>
    </row>
    <row r="1937" spans="10:12" x14ac:dyDescent="0.2">
      <c r="J1937" s="40"/>
      <c r="K1937" s="40"/>
      <c r="L1937" s="40"/>
    </row>
    <row r="1938" spans="10:12" x14ac:dyDescent="0.2">
      <c r="J1938" s="40"/>
      <c r="K1938" s="40"/>
      <c r="L1938" s="40"/>
    </row>
    <row r="1939" spans="10:12" x14ac:dyDescent="0.2">
      <c r="J1939" s="40"/>
      <c r="K1939" s="40"/>
      <c r="L1939" s="40"/>
    </row>
    <row r="1940" spans="10:12" x14ac:dyDescent="0.2">
      <c r="J1940" s="40"/>
      <c r="K1940" s="40"/>
      <c r="L1940" s="40"/>
    </row>
    <row r="1941" spans="10:12" x14ac:dyDescent="0.2">
      <c r="J1941" s="40"/>
      <c r="K1941" s="40"/>
      <c r="L1941" s="40"/>
    </row>
    <row r="1942" spans="10:12" x14ac:dyDescent="0.2">
      <c r="J1942" s="40"/>
      <c r="K1942" s="40"/>
      <c r="L1942" s="40"/>
    </row>
    <row r="1943" spans="10:12" x14ac:dyDescent="0.2">
      <c r="J1943" s="40"/>
      <c r="K1943" s="40"/>
      <c r="L1943" s="40"/>
    </row>
    <row r="1944" spans="10:12" x14ac:dyDescent="0.2">
      <c r="J1944" s="40"/>
      <c r="K1944" s="40"/>
      <c r="L1944" s="40"/>
    </row>
    <row r="1945" spans="10:12" x14ac:dyDescent="0.2">
      <c r="J1945" s="40"/>
      <c r="K1945" s="40"/>
      <c r="L1945" s="40"/>
    </row>
    <row r="1946" spans="10:12" x14ac:dyDescent="0.2">
      <c r="J1946" s="40"/>
      <c r="K1946" s="40"/>
      <c r="L1946" s="40"/>
    </row>
    <row r="1947" spans="10:12" x14ac:dyDescent="0.2">
      <c r="J1947" s="40"/>
      <c r="K1947" s="40"/>
      <c r="L1947" s="40"/>
    </row>
    <row r="1948" spans="10:12" x14ac:dyDescent="0.2">
      <c r="J1948" s="40"/>
      <c r="K1948" s="40"/>
      <c r="L1948" s="40"/>
    </row>
    <row r="1949" spans="10:12" x14ac:dyDescent="0.2">
      <c r="J1949" s="40"/>
      <c r="K1949" s="40"/>
      <c r="L1949" s="40"/>
    </row>
    <row r="1950" spans="10:12" x14ac:dyDescent="0.2">
      <c r="J1950" s="40"/>
      <c r="K1950" s="40"/>
      <c r="L1950" s="40"/>
    </row>
    <row r="1951" spans="10:12" x14ac:dyDescent="0.2">
      <c r="J1951" s="40"/>
      <c r="K1951" s="40"/>
      <c r="L1951" s="40"/>
    </row>
    <row r="1952" spans="10:12" x14ac:dyDescent="0.2">
      <c r="J1952" s="40"/>
      <c r="K1952" s="40"/>
      <c r="L1952" s="40"/>
    </row>
    <row r="1953" spans="10:12" x14ac:dyDescent="0.2">
      <c r="J1953" s="40"/>
      <c r="K1953" s="40"/>
      <c r="L1953" s="40"/>
    </row>
    <row r="1954" spans="10:12" x14ac:dyDescent="0.2">
      <c r="J1954" s="40"/>
      <c r="K1954" s="40"/>
      <c r="L1954" s="40"/>
    </row>
    <row r="1955" spans="10:12" x14ac:dyDescent="0.2">
      <c r="J1955" s="40"/>
      <c r="K1955" s="40"/>
      <c r="L1955" s="40"/>
    </row>
    <row r="1956" spans="10:12" x14ac:dyDescent="0.2">
      <c r="J1956" s="40"/>
      <c r="K1956" s="40"/>
      <c r="L1956" s="40"/>
    </row>
    <row r="1957" spans="10:12" x14ac:dyDescent="0.2">
      <c r="J1957" s="40"/>
      <c r="K1957" s="40"/>
      <c r="L1957" s="40"/>
    </row>
    <row r="1958" spans="10:12" x14ac:dyDescent="0.2">
      <c r="J1958" s="40"/>
      <c r="K1958" s="40"/>
      <c r="L1958" s="40"/>
    </row>
    <row r="1959" spans="10:12" x14ac:dyDescent="0.2">
      <c r="J1959" s="40"/>
      <c r="K1959" s="40"/>
      <c r="L1959" s="40"/>
    </row>
    <row r="1960" spans="10:12" x14ac:dyDescent="0.2">
      <c r="J1960" s="40"/>
      <c r="K1960" s="40"/>
      <c r="L1960" s="40"/>
    </row>
    <row r="1961" spans="10:12" x14ac:dyDescent="0.2">
      <c r="J1961" s="40"/>
      <c r="K1961" s="40"/>
      <c r="L1961" s="40"/>
    </row>
    <row r="1962" spans="10:12" x14ac:dyDescent="0.2">
      <c r="J1962" s="40"/>
      <c r="K1962" s="40"/>
      <c r="L1962" s="40"/>
    </row>
    <row r="1963" spans="10:12" x14ac:dyDescent="0.2">
      <c r="J1963" s="40"/>
      <c r="K1963" s="40"/>
      <c r="L1963" s="40"/>
    </row>
    <row r="1964" spans="10:12" x14ac:dyDescent="0.2">
      <c r="J1964" s="40"/>
      <c r="K1964" s="40"/>
      <c r="L1964" s="40"/>
    </row>
    <row r="1965" spans="10:12" x14ac:dyDescent="0.2">
      <c r="J1965" s="40"/>
      <c r="K1965" s="40"/>
      <c r="L1965" s="40"/>
    </row>
    <row r="1966" spans="10:12" x14ac:dyDescent="0.2">
      <c r="J1966" s="40"/>
      <c r="K1966" s="40"/>
      <c r="L1966" s="40"/>
    </row>
    <row r="1967" spans="10:12" x14ac:dyDescent="0.2">
      <c r="J1967" s="40"/>
      <c r="K1967" s="40"/>
      <c r="L1967" s="40"/>
    </row>
    <row r="1968" spans="10:12" x14ac:dyDescent="0.2">
      <c r="J1968" s="40"/>
      <c r="K1968" s="40"/>
      <c r="L1968" s="40"/>
    </row>
    <row r="1969" spans="10:12" x14ac:dyDescent="0.2">
      <c r="J1969" s="40"/>
      <c r="K1969" s="40"/>
      <c r="L1969" s="40"/>
    </row>
    <row r="1970" spans="10:12" x14ac:dyDescent="0.2">
      <c r="J1970" s="40"/>
      <c r="K1970" s="40"/>
      <c r="L1970" s="40"/>
    </row>
    <row r="1971" spans="10:12" x14ac:dyDescent="0.2">
      <c r="J1971" s="40"/>
      <c r="K1971" s="40"/>
      <c r="L1971" s="40"/>
    </row>
    <row r="1972" spans="10:12" x14ac:dyDescent="0.2">
      <c r="J1972" s="40"/>
      <c r="K1972" s="40"/>
      <c r="L1972" s="40"/>
    </row>
    <row r="1973" spans="10:12" x14ac:dyDescent="0.2">
      <c r="J1973" s="40"/>
      <c r="K1973" s="40"/>
      <c r="L1973" s="40"/>
    </row>
    <row r="1974" spans="10:12" x14ac:dyDescent="0.2">
      <c r="J1974" s="40"/>
      <c r="K1974" s="40"/>
      <c r="L1974" s="40"/>
    </row>
    <row r="1975" spans="10:12" x14ac:dyDescent="0.2">
      <c r="J1975" s="40"/>
      <c r="K1975" s="40"/>
      <c r="L1975" s="40"/>
    </row>
    <row r="1976" spans="10:12" x14ac:dyDescent="0.2">
      <c r="J1976" s="40"/>
      <c r="K1976" s="40"/>
      <c r="L1976" s="40"/>
    </row>
    <row r="1977" spans="10:12" x14ac:dyDescent="0.2">
      <c r="J1977" s="40"/>
      <c r="K1977" s="40"/>
      <c r="L1977" s="40"/>
    </row>
    <row r="1978" spans="10:12" x14ac:dyDescent="0.2">
      <c r="J1978" s="40"/>
      <c r="K1978" s="40"/>
      <c r="L1978" s="40"/>
    </row>
    <row r="1979" spans="10:12" x14ac:dyDescent="0.2">
      <c r="J1979" s="40"/>
      <c r="K1979" s="40"/>
      <c r="L1979" s="40"/>
    </row>
    <row r="1980" spans="10:12" x14ac:dyDescent="0.2">
      <c r="J1980" s="40"/>
      <c r="K1980" s="40"/>
      <c r="L1980" s="40"/>
    </row>
    <row r="1981" spans="10:12" x14ac:dyDescent="0.2">
      <c r="J1981" s="40"/>
      <c r="K1981" s="40"/>
      <c r="L1981" s="40"/>
    </row>
    <row r="1982" spans="10:12" x14ac:dyDescent="0.2">
      <c r="J1982" s="40"/>
      <c r="K1982" s="40"/>
      <c r="L1982" s="40"/>
    </row>
    <row r="1983" spans="10:12" x14ac:dyDescent="0.2">
      <c r="J1983" s="40"/>
      <c r="K1983" s="40"/>
      <c r="L1983" s="40"/>
    </row>
    <row r="1984" spans="10:12" x14ac:dyDescent="0.2">
      <c r="J1984" s="40"/>
      <c r="K1984" s="40"/>
      <c r="L1984" s="40"/>
    </row>
    <row r="1985" spans="10:12" x14ac:dyDescent="0.2">
      <c r="J1985" s="40"/>
      <c r="K1985" s="40"/>
      <c r="L1985" s="40"/>
    </row>
    <row r="1986" spans="10:12" x14ac:dyDescent="0.2">
      <c r="J1986" s="40"/>
      <c r="K1986" s="40"/>
      <c r="L1986" s="40"/>
    </row>
    <row r="1987" spans="10:12" x14ac:dyDescent="0.2">
      <c r="J1987" s="40"/>
      <c r="K1987" s="40"/>
      <c r="L1987" s="40"/>
    </row>
    <row r="1988" spans="10:12" x14ac:dyDescent="0.2">
      <c r="J1988" s="40"/>
      <c r="K1988" s="40"/>
      <c r="L1988" s="40"/>
    </row>
    <row r="1989" spans="10:12" x14ac:dyDescent="0.2">
      <c r="J1989" s="40"/>
      <c r="K1989" s="40"/>
      <c r="L1989" s="40"/>
    </row>
    <row r="1990" spans="10:12" x14ac:dyDescent="0.2">
      <c r="J1990" s="40"/>
      <c r="K1990" s="40"/>
      <c r="L1990" s="40"/>
    </row>
  </sheetData>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I1287"/>
  <sheetViews>
    <sheetView workbookViewId="0">
      <pane ySplit="7" topLeftCell="A23" activePane="bottomLeft" state="frozen"/>
      <selection pane="bottomLeft" activeCell="A33" sqref="A33"/>
    </sheetView>
  </sheetViews>
  <sheetFormatPr defaultRowHeight="12.75" x14ac:dyDescent="0.2"/>
  <cols>
    <col min="1" max="1" width="25.140625" style="123" customWidth="1"/>
    <col min="2" max="2" width="15.5703125" style="123" bestFit="1" customWidth="1"/>
    <col min="3" max="3" width="22.140625" style="123" bestFit="1" customWidth="1"/>
    <col min="4" max="4" width="15.140625" style="123" bestFit="1" customWidth="1"/>
    <col min="5" max="5" width="18.5703125" style="123" bestFit="1" customWidth="1"/>
    <col min="6" max="6" width="18.7109375" style="123" bestFit="1" customWidth="1"/>
    <col min="7" max="7" width="19.42578125" style="123" bestFit="1" customWidth="1"/>
    <col min="8" max="9" width="21.140625" style="123" bestFit="1" customWidth="1"/>
    <col min="10" max="16384" width="9.140625" style="123"/>
  </cols>
  <sheetData>
    <row r="1" spans="1:9" ht="15" x14ac:dyDescent="0.25">
      <c r="A1" t="s">
        <v>182</v>
      </c>
    </row>
    <row r="2" spans="1:9" ht="15" x14ac:dyDescent="0.25">
      <c r="A2" s="122"/>
    </row>
    <row r="3" spans="1:9" s="125" customFormat="1" x14ac:dyDescent="0.2">
      <c r="A3" s="124" t="s">
        <v>86</v>
      </c>
      <c r="B3" s="124"/>
      <c r="F3" s="123"/>
    </row>
    <row r="4" spans="1:9" s="125" customFormat="1" x14ac:dyDescent="0.2">
      <c r="A4" s="126" t="s">
        <v>87</v>
      </c>
      <c r="B4" s="126"/>
      <c r="F4" s="123"/>
    </row>
    <row r="5" spans="1:9" s="125" customFormat="1" x14ac:dyDescent="0.2">
      <c r="B5" s="126"/>
      <c r="F5" s="123"/>
    </row>
    <row r="7" spans="1:9" x14ac:dyDescent="0.2">
      <c r="A7" s="127" t="s">
        <v>89</v>
      </c>
      <c r="B7" s="127" t="s">
        <v>90</v>
      </c>
      <c r="C7" s="127" t="s">
        <v>91</v>
      </c>
      <c r="D7" s="127" t="s">
        <v>92</v>
      </c>
      <c r="E7" s="127" t="s">
        <v>93</v>
      </c>
      <c r="F7" s="127" t="s">
        <v>94</v>
      </c>
      <c r="G7" s="127" t="s">
        <v>95</v>
      </c>
      <c r="H7" s="127" t="s">
        <v>96</v>
      </c>
      <c r="I7" s="127"/>
    </row>
    <row r="8" spans="1:9" x14ac:dyDescent="0.2">
      <c r="A8" s="123" t="s">
        <v>183</v>
      </c>
      <c r="B8" s="123">
        <v>55289</v>
      </c>
      <c r="C8" s="128">
        <v>17.8157134276648</v>
      </c>
      <c r="D8" s="129">
        <v>10.6396935136396</v>
      </c>
      <c r="E8" s="129">
        <v>10.547263680613201</v>
      </c>
      <c r="F8" s="129">
        <v>10.732705862308499</v>
      </c>
      <c r="G8" s="128">
        <v>9.3012348668814596E-2</v>
      </c>
      <c r="H8" s="128">
        <v>9.2429833026430999E-2</v>
      </c>
      <c r="I8" s="130"/>
    </row>
    <row r="9" spans="1:9" x14ac:dyDescent="0.2">
      <c r="A9" s="123" t="s">
        <v>98</v>
      </c>
      <c r="B9" s="123">
        <v>206428</v>
      </c>
      <c r="C9" s="128">
        <v>66.517066531244595</v>
      </c>
      <c r="D9" s="129">
        <v>64.167297998545195</v>
      </c>
      <c r="E9" s="129">
        <v>63.883339475982403</v>
      </c>
      <c r="F9" s="129">
        <v>64.4521811184824</v>
      </c>
      <c r="G9" s="128">
        <v>0.28488311993721999</v>
      </c>
      <c r="H9" s="128">
        <v>0.28395852256280601</v>
      </c>
      <c r="I9" s="130"/>
    </row>
    <row r="10" spans="1:9" x14ac:dyDescent="0.2">
      <c r="A10" s="123" t="s">
        <v>105</v>
      </c>
      <c r="B10" s="123">
        <v>474762</v>
      </c>
      <c r="C10" s="128">
        <v>152.98203509459401</v>
      </c>
      <c r="D10" s="129">
        <v>111.00036279125899</v>
      </c>
      <c r="E10" s="129">
        <v>110.67244380984801</v>
      </c>
      <c r="F10" s="129">
        <v>111.328985400457</v>
      </c>
      <c r="G10" s="128">
        <v>0.32862260919827702</v>
      </c>
      <c r="H10" s="128">
        <v>0.32791898141047698</v>
      </c>
      <c r="I10" s="130"/>
    </row>
    <row r="11" spans="1:9" x14ac:dyDescent="0.2">
      <c r="A11" s="123" t="s">
        <v>184</v>
      </c>
      <c r="B11" s="123">
        <v>59858</v>
      </c>
      <c r="C11" s="128">
        <v>19.2879772532178</v>
      </c>
      <c r="D11" s="129">
        <v>13.9949137533543</v>
      </c>
      <c r="E11" s="129">
        <v>13.8785531010501</v>
      </c>
      <c r="F11" s="129">
        <v>14.1119790998879</v>
      </c>
      <c r="G11" s="128">
        <v>0.11706534653359101</v>
      </c>
      <c r="H11" s="128">
        <v>0.116360652304243</v>
      </c>
      <c r="I11" s="130"/>
    </row>
    <row r="12" spans="1:9" x14ac:dyDescent="0.2">
      <c r="A12" s="123" t="s">
        <v>185</v>
      </c>
      <c r="B12" s="123">
        <v>53394</v>
      </c>
      <c r="C12" s="128">
        <v>17.205089669857198</v>
      </c>
      <c r="D12" s="129">
        <v>14.6083288776526</v>
      </c>
      <c r="E12" s="129">
        <v>14.4817403386966</v>
      </c>
      <c r="F12" s="129">
        <v>14.7357292925462</v>
      </c>
      <c r="G12" s="128">
        <v>0.12740041489359799</v>
      </c>
      <c r="H12" s="128">
        <v>0.12658853895595901</v>
      </c>
      <c r="I12" s="130"/>
    </row>
    <row r="13" spans="1:9" x14ac:dyDescent="0.2">
      <c r="A13" s="123" t="s">
        <v>106</v>
      </c>
      <c r="B13" s="123">
        <v>124459</v>
      </c>
      <c r="C13" s="128">
        <v>40.1042861598822</v>
      </c>
      <c r="D13" s="129">
        <v>26.103570435903301</v>
      </c>
      <c r="E13" s="129">
        <v>25.9528855343539</v>
      </c>
      <c r="F13" s="129">
        <v>26.254887552559499</v>
      </c>
      <c r="G13" s="128">
        <v>0.151317116656184</v>
      </c>
      <c r="H13" s="128">
        <v>0.15068490154945</v>
      </c>
      <c r="I13" s="130"/>
    </row>
    <row r="14" spans="1:9" x14ac:dyDescent="0.2">
      <c r="A14" s="123" t="s">
        <v>186</v>
      </c>
      <c r="B14" s="123">
        <v>106639</v>
      </c>
      <c r="C14" s="128">
        <v>34.3621672342192</v>
      </c>
      <c r="D14" s="129">
        <v>20.161378499304099</v>
      </c>
      <c r="E14" s="129">
        <v>20.0353117668914</v>
      </c>
      <c r="F14" s="129">
        <v>20.288016752535501</v>
      </c>
      <c r="G14" s="128">
        <v>0.126638253231384</v>
      </c>
      <c r="H14" s="128">
        <v>0.126066732412699</v>
      </c>
      <c r="I14" s="130"/>
    </row>
    <row r="15" spans="1:9" x14ac:dyDescent="0.2">
      <c r="A15" s="123" t="s">
        <v>107</v>
      </c>
      <c r="B15" s="123">
        <v>64816</v>
      </c>
      <c r="C15" s="128">
        <v>20.8855881192917</v>
      </c>
      <c r="D15" s="129">
        <v>14.4628167927301</v>
      </c>
      <c r="E15" s="129">
        <v>14.347702106459201</v>
      </c>
      <c r="F15" s="129">
        <v>14.578601345636599</v>
      </c>
      <c r="G15" s="128">
        <v>0.11578455290643901</v>
      </c>
      <c r="H15" s="128">
        <v>0.115114686270971</v>
      </c>
      <c r="I15" s="130"/>
    </row>
    <row r="16" spans="1:9" x14ac:dyDescent="0.2">
      <c r="A16" s="123" t="s">
        <v>187</v>
      </c>
      <c r="B16" s="123">
        <v>791860</v>
      </c>
      <c r="C16" s="128">
        <v>255.16017353959401</v>
      </c>
      <c r="D16" s="129">
        <v>259.84253516972899</v>
      </c>
      <c r="E16" s="129">
        <v>259.26862874895801</v>
      </c>
      <c r="F16" s="129">
        <v>260.417394857038</v>
      </c>
      <c r="G16" s="128">
        <v>0.57485968730895798</v>
      </c>
      <c r="H16" s="128">
        <v>0.57390642077132303</v>
      </c>
      <c r="I16" s="130"/>
    </row>
    <row r="17" spans="1:9" x14ac:dyDescent="0.2">
      <c r="A17" s="123" t="s">
        <v>188</v>
      </c>
      <c r="B17" s="123">
        <v>16778</v>
      </c>
      <c r="C17" s="128">
        <v>5.4063564160928799</v>
      </c>
      <c r="D17" s="129">
        <v>2.6744432162417402</v>
      </c>
      <c r="E17" s="129">
        <v>2.6328861497632698</v>
      </c>
      <c r="F17" s="129">
        <v>2.7164770740577602</v>
      </c>
      <c r="G17" s="128">
        <v>4.2033857816018601E-2</v>
      </c>
      <c r="H17" s="128">
        <v>4.1557066478472598E-2</v>
      </c>
      <c r="I17" s="130"/>
    </row>
    <row r="18" spans="1:9" x14ac:dyDescent="0.2">
      <c r="A18" s="123" t="s">
        <v>189</v>
      </c>
      <c r="B18" s="123">
        <v>253645</v>
      </c>
      <c r="C18" s="128">
        <v>81.7317483108761</v>
      </c>
      <c r="D18" s="129">
        <v>58.628564764409603</v>
      </c>
      <c r="E18" s="129">
        <v>58.391189901118203</v>
      </c>
      <c r="F18" s="129">
        <v>58.866636778481997</v>
      </c>
      <c r="G18" s="128">
        <v>0.23807201407238701</v>
      </c>
      <c r="H18" s="128">
        <v>0.23737486329139301</v>
      </c>
      <c r="I18" s="130"/>
    </row>
    <row r="19" spans="1:9" x14ac:dyDescent="0.2">
      <c r="A19" s="123" t="s">
        <v>190</v>
      </c>
      <c r="B19" s="123">
        <v>319971</v>
      </c>
      <c r="C19" s="128">
        <v>103.10390206303801</v>
      </c>
      <c r="D19" s="129">
        <v>95.847547336917103</v>
      </c>
      <c r="E19" s="129">
        <v>95.509161792530094</v>
      </c>
      <c r="F19" s="129">
        <v>96.186817556599905</v>
      </c>
      <c r="G19" s="128">
        <v>0.33927021968287402</v>
      </c>
      <c r="H19" s="128">
        <v>0.33838554438700902</v>
      </c>
      <c r="I19" s="130"/>
    </row>
    <row r="20" spans="1:9" x14ac:dyDescent="0.2">
      <c r="A20" s="123" t="s">
        <v>108</v>
      </c>
      <c r="B20" s="123">
        <v>161473</v>
      </c>
      <c r="C20" s="128">
        <v>52.0312665142309</v>
      </c>
      <c r="D20" s="129">
        <v>39.3418408352073</v>
      </c>
      <c r="E20" s="129">
        <v>39.1430174708658</v>
      </c>
      <c r="F20" s="129">
        <v>39.541396353142801</v>
      </c>
      <c r="G20" s="128">
        <v>0.19955551793555101</v>
      </c>
      <c r="H20" s="128">
        <v>0.19882336434151399</v>
      </c>
      <c r="I20" s="130"/>
    </row>
    <row r="21" spans="1:9" x14ac:dyDescent="0.2">
      <c r="A21" s="123" t="s">
        <v>109</v>
      </c>
      <c r="B21" s="123">
        <v>22485</v>
      </c>
      <c r="C21" s="128">
        <v>7.2453167252263997</v>
      </c>
      <c r="D21" s="129">
        <v>6.5553838609942003</v>
      </c>
      <c r="E21" s="129">
        <v>6.4678339459189402</v>
      </c>
      <c r="F21" s="129">
        <v>6.6438007123351497</v>
      </c>
      <c r="G21" s="128">
        <v>8.8416851340951993E-2</v>
      </c>
      <c r="H21" s="128">
        <v>8.7549915075259194E-2</v>
      </c>
      <c r="I21" s="130"/>
    </row>
    <row r="22" spans="1:9" x14ac:dyDescent="0.2">
      <c r="A22" s="123" t="s">
        <v>110</v>
      </c>
      <c r="B22" s="123">
        <v>28679</v>
      </c>
      <c r="C22" s="128">
        <v>9.2412025066830292</v>
      </c>
      <c r="D22" s="129">
        <v>5.5183538017294698</v>
      </c>
      <c r="E22" s="129">
        <v>5.4515449126901601</v>
      </c>
      <c r="F22" s="129">
        <v>5.5857480968101996</v>
      </c>
      <c r="G22" s="128">
        <v>6.7394295080734204E-2</v>
      </c>
      <c r="H22" s="128">
        <v>6.6808889039312397E-2</v>
      </c>
      <c r="I22" s="130"/>
    </row>
    <row r="23" spans="1:9" x14ac:dyDescent="0.2">
      <c r="A23" s="123" t="s">
        <v>191</v>
      </c>
      <c r="B23" s="123">
        <v>16022</v>
      </c>
      <c r="C23" s="128">
        <v>5.1627513707617201</v>
      </c>
      <c r="D23" s="129">
        <v>3.1434217357863501</v>
      </c>
      <c r="E23" s="129">
        <v>3.09273475167705</v>
      </c>
      <c r="F23" s="129">
        <v>3.1947039104052402</v>
      </c>
      <c r="G23" s="128">
        <v>5.12821746188932E-2</v>
      </c>
      <c r="H23" s="128">
        <v>5.0686984109297402E-2</v>
      </c>
      <c r="I23" s="130"/>
    </row>
    <row r="24" spans="1:9" x14ac:dyDescent="0.2">
      <c r="A24" s="123" t="s">
        <v>192</v>
      </c>
      <c r="B24" s="123">
        <v>11851</v>
      </c>
      <c r="C24" s="128">
        <v>3.8187346457931102</v>
      </c>
      <c r="D24" s="129">
        <v>3.7990317084409102</v>
      </c>
      <c r="E24" s="129">
        <v>3.7302725465347</v>
      </c>
      <c r="F24" s="129">
        <v>3.8687306596502098</v>
      </c>
      <c r="G24" s="128">
        <v>6.9698951209296894E-2</v>
      </c>
      <c r="H24" s="128">
        <v>6.8759161906209801E-2</v>
      </c>
      <c r="I24" s="130"/>
    </row>
    <row r="25" spans="1:9" x14ac:dyDescent="0.2">
      <c r="A25" s="123" t="s">
        <v>193</v>
      </c>
      <c r="B25" s="123">
        <v>25901</v>
      </c>
      <c r="C25" s="128">
        <v>8.3460506337597895</v>
      </c>
      <c r="D25" s="129">
        <v>7.64394940701502</v>
      </c>
      <c r="E25" s="129">
        <v>7.5490293274548197</v>
      </c>
      <c r="F25" s="129">
        <v>7.73974490369398</v>
      </c>
      <c r="G25" s="128">
        <v>9.5795496678964503E-2</v>
      </c>
      <c r="H25" s="128">
        <v>9.4920079560195006E-2</v>
      </c>
      <c r="I25" s="130"/>
    </row>
    <row r="26" spans="1:9" x14ac:dyDescent="0.2">
      <c r="A26" s="123" t="s">
        <v>194</v>
      </c>
      <c r="B26" s="123">
        <v>303249</v>
      </c>
      <c r="C26" s="128">
        <v>97.715590465118098</v>
      </c>
      <c r="D26" s="129">
        <v>86.567754905151304</v>
      </c>
      <c r="E26" s="129">
        <v>86.252717202794798</v>
      </c>
      <c r="F26" s="129">
        <v>86.883638679694698</v>
      </c>
      <c r="G26" s="128">
        <v>0.315883774543323</v>
      </c>
      <c r="H26" s="128">
        <v>0.31503770235656198</v>
      </c>
      <c r="I26" s="130"/>
    </row>
    <row r="27" spans="1:9" x14ac:dyDescent="0.2">
      <c r="A27" s="123" t="s">
        <v>195</v>
      </c>
      <c r="B27" s="123">
        <v>5339</v>
      </c>
      <c r="C27" s="128">
        <v>1.7203800754273399</v>
      </c>
      <c r="D27" s="129">
        <v>1.15272484356711</v>
      </c>
      <c r="E27" s="129">
        <v>1.12046452822591</v>
      </c>
      <c r="F27" s="129">
        <v>1.1856445227857799</v>
      </c>
      <c r="G27" s="128">
        <v>3.2919679218669701E-2</v>
      </c>
      <c r="H27" s="128">
        <v>3.2260315341193099E-2</v>
      </c>
      <c r="I27" s="130"/>
    </row>
    <row r="28" spans="1:9" x14ac:dyDescent="0.2">
      <c r="A28" s="123" t="s">
        <v>196</v>
      </c>
      <c r="B28" s="123">
        <v>230596</v>
      </c>
      <c r="C28" s="128">
        <v>74.304694488339194</v>
      </c>
      <c r="D28" s="129">
        <v>79.626194233094694</v>
      </c>
      <c r="E28" s="129">
        <v>79.301327695311997</v>
      </c>
      <c r="F28" s="129">
        <v>79.952061505268603</v>
      </c>
      <c r="G28" s="128">
        <v>0.32586727217395201</v>
      </c>
      <c r="H28" s="128">
        <v>0.32486653778261099</v>
      </c>
      <c r="I28" s="130"/>
    </row>
    <row r="29" spans="1:9" x14ac:dyDescent="0.2">
      <c r="A29" s="123" t="s">
        <v>197</v>
      </c>
      <c r="B29" s="123">
        <v>798928</v>
      </c>
      <c r="C29" s="128">
        <v>257.43768737610299</v>
      </c>
      <c r="D29" s="129">
        <v>204.87854452975401</v>
      </c>
      <c r="E29" s="129">
        <v>204.41007437643299</v>
      </c>
      <c r="F29" s="129">
        <v>205.34778936566201</v>
      </c>
      <c r="G29" s="128">
        <v>0.46924483590837002</v>
      </c>
      <c r="H29" s="128">
        <v>0.46847015332025399</v>
      </c>
      <c r="I29" s="130"/>
    </row>
    <row r="30" spans="1:9" x14ac:dyDescent="0.2">
      <c r="A30" s="123" t="s">
        <v>198</v>
      </c>
      <c r="B30" s="123">
        <v>64171</v>
      </c>
      <c r="C30" s="128">
        <v>20.677750481410001</v>
      </c>
      <c r="D30" s="129">
        <v>13.072149241741499</v>
      </c>
      <c r="E30" s="129">
        <v>12.9664298356213</v>
      </c>
      <c r="F30" s="129">
        <v>13.1784869362204</v>
      </c>
      <c r="G30" s="128">
        <v>0.106337694478915</v>
      </c>
      <c r="H30" s="128">
        <v>0.105719406120176</v>
      </c>
      <c r="I30" s="130"/>
    </row>
    <row r="31" spans="1:9" x14ac:dyDescent="0.2">
      <c r="A31" s="123" t="s">
        <v>199</v>
      </c>
      <c r="B31" s="123">
        <v>112768</v>
      </c>
      <c r="C31" s="128">
        <v>36.337108137439699</v>
      </c>
      <c r="D31" s="129">
        <v>28.490253593264299</v>
      </c>
      <c r="E31" s="129">
        <v>28.317588845318699</v>
      </c>
      <c r="F31" s="129">
        <v>28.663679491117101</v>
      </c>
      <c r="G31" s="128">
        <v>0.17342589785283399</v>
      </c>
      <c r="H31" s="128">
        <v>0.172664747945564</v>
      </c>
      <c r="I31" s="130"/>
    </row>
    <row r="32" spans="1:9" x14ac:dyDescent="0.2">
      <c r="E32" s="130"/>
      <c r="F32" s="130"/>
      <c r="G32" s="130"/>
      <c r="H32" s="130"/>
      <c r="I32" s="130"/>
    </row>
    <row r="33" spans="1:9" x14ac:dyDescent="0.2">
      <c r="E33" s="130"/>
      <c r="F33" s="130"/>
      <c r="G33" s="130"/>
      <c r="H33" s="130"/>
      <c r="I33" s="130"/>
    </row>
    <row r="34" spans="1:9" x14ac:dyDescent="0.2">
      <c r="E34" s="130"/>
      <c r="F34" s="130"/>
      <c r="G34" s="130"/>
      <c r="H34" s="130"/>
      <c r="I34" s="130"/>
    </row>
    <row r="35" spans="1:9" x14ac:dyDescent="0.2">
      <c r="A35" s="131"/>
      <c r="B35" s="132"/>
      <c r="C35" s="132"/>
      <c r="D35" s="132"/>
      <c r="E35" s="130"/>
      <c r="F35" s="130"/>
      <c r="G35" s="130"/>
      <c r="H35" s="130"/>
      <c r="I35" s="130"/>
    </row>
    <row r="36" spans="1:9" x14ac:dyDescent="0.2">
      <c r="A36" s="132"/>
      <c r="B36" s="132"/>
      <c r="C36" s="132"/>
      <c r="D36" s="132"/>
      <c r="F36" s="128"/>
      <c r="G36" s="128"/>
      <c r="H36" s="128"/>
      <c r="I36" s="130"/>
    </row>
    <row r="37" spans="1:9" x14ac:dyDescent="0.2">
      <c r="A37" s="132"/>
      <c r="B37" s="132"/>
      <c r="C37" s="132"/>
      <c r="D37" s="132"/>
      <c r="F37" s="128"/>
      <c r="G37" s="128"/>
      <c r="H37" s="128"/>
      <c r="I37" s="130"/>
    </row>
    <row r="38" spans="1:9" x14ac:dyDescent="0.2">
      <c r="A38" s="132"/>
      <c r="B38" s="132"/>
      <c r="C38" s="132"/>
      <c r="D38" s="132"/>
      <c r="F38" s="128"/>
      <c r="G38" s="128"/>
      <c r="H38" s="128"/>
      <c r="I38" s="130"/>
    </row>
    <row r="39" spans="1:9" x14ac:dyDescent="0.2">
      <c r="A39" s="132"/>
      <c r="B39" s="132"/>
      <c r="C39" s="132"/>
      <c r="D39" s="132"/>
      <c r="F39" s="128"/>
      <c r="G39" s="128"/>
      <c r="H39" s="128"/>
      <c r="I39" s="130"/>
    </row>
    <row r="40" spans="1:9" x14ac:dyDescent="0.2">
      <c r="A40" s="132"/>
      <c r="B40" s="132"/>
      <c r="C40" s="132"/>
      <c r="D40" s="132"/>
      <c r="F40" s="128"/>
      <c r="G40" s="128"/>
      <c r="H40" s="128"/>
      <c r="I40" s="130"/>
    </row>
    <row r="41" spans="1:9" x14ac:dyDescent="0.2">
      <c r="A41" s="132"/>
      <c r="B41" s="132"/>
      <c r="C41" s="132"/>
      <c r="D41" s="132"/>
      <c r="F41" s="128"/>
      <c r="G41" s="128"/>
      <c r="H41" s="128"/>
      <c r="I41" s="130"/>
    </row>
    <row r="42" spans="1:9" x14ac:dyDescent="0.2">
      <c r="A42" s="132"/>
      <c r="B42" s="132"/>
      <c r="C42" s="132"/>
      <c r="D42" s="132"/>
      <c r="F42" s="128"/>
      <c r="G42" s="128"/>
      <c r="H42" s="128"/>
      <c r="I42" s="130"/>
    </row>
    <row r="43" spans="1:9" x14ac:dyDescent="0.2">
      <c r="A43" s="132"/>
      <c r="B43" s="132"/>
      <c r="C43" s="132"/>
      <c r="D43" s="132"/>
      <c r="F43" s="128"/>
      <c r="G43" s="128"/>
      <c r="H43" s="128"/>
      <c r="I43" s="130"/>
    </row>
    <row r="44" spans="1:9" x14ac:dyDescent="0.2">
      <c r="A44" s="132"/>
      <c r="B44" s="132"/>
      <c r="C44" s="132"/>
      <c r="D44" s="132"/>
      <c r="F44" s="128"/>
      <c r="G44" s="128"/>
      <c r="H44" s="128"/>
      <c r="I44" s="130"/>
    </row>
    <row r="45" spans="1:9" x14ac:dyDescent="0.2">
      <c r="A45" s="132"/>
      <c r="B45" s="132"/>
      <c r="C45" s="132"/>
      <c r="D45" s="132"/>
      <c r="F45" s="128"/>
      <c r="G45" s="128"/>
      <c r="H45" s="128"/>
      <c r="I45" s="130"/>
    </row>
    <row r="46" spans="1:9" x14ac:dyDescent="0.2">
      <c r="A46" s="132"/>
      <c r="B46" s="132"/>
      <c r="C46" s="132"/>
      <c r="D46" s="132"/>
      <c r="F46" s="128"/>
      <c r="G46" s="128"/>
      <c r="H46" s="128"/>
      <c r="I46" s="130"/>
    </row>
    <row r="47" spans="1:9" x14ac:dyDescent="0.2">
      <c r="A47" s="132"/>
      <c r="B47" s="132"/>
      <c r="C47" s="132"/>
      <c r="D47" s="132"/>
      <c r="F47" s="128"/>
      <c r="G47" s="128"/>
      <c r="H47" s="128"/>
      <c r="I47" s="130"/>
    </row>
    <row r="48" spans="1:9" x14ac:dyDescent="0.2">
      <c r="A48" s="132"/>
      <c r="B48" s="132"/>
      <c r="C48" s="132"/>
      <c r="D48" s="132"/>
      <c r="F48" s="128"/>
      <c r="G48" s="128"/>
      <c r="H48" s="128"/>
      <c r="I48" s="130"/>
    </row>
    <row r="49" spans="1:9" x14ac:dyDescent="0.2">
      <c r="A49" s="132"/>
      <c r="B49" s="132"/>
      <c r="C49" s="132"/>
      <c r="D49" s="132"/>
      <c r="F49" s="128"/>
      <c r="G49" s="128"/>
      <c r="H49" s="128"/>
      <c r="I49" s="130"/>
    </row>
    <row r="50" spans="1:9" x14ac:dyDescent="0.2">
      <c r="A50" s="132"/>
      <c r="B50" s="132"/>
      <c r="C50" s="132"/>
      <c r="D50" s="132"/>
      <c r="F50" s="128"/>
      <c r="G50" s="128"/>
      <c r="H50" s="128"/>
      <c r="I50" s="130"/>
    </row>
    <row r="51" spans="1:9" x14ac:dyDescent="0.2">
      <c r="A51" s="132"/>
      <c r="B51" s="132"/>
      <c r="C51" s="132"/>
      <c r="D51" s="132"/>
      <c r="F51" s="128"/>
      <c r="G51" s="128"/>
      <c r="H51" s="128"/>
      <c r="I51" s="130"/>
    </row>
    <row r="52" spans="1:9" x14ac:dyDescent="0.2">
      <c r="A52" s="132"/>
      <c r="B52" s="132"/>
      <c r="C52" s="132"/>
      <c r="D52" s="132"/>
      <c r="F52" s="128"/>
      <c r="G52" s="128"/>
      <c r="H52" s="128"/>
      <c r="I52" s="130"/>
    </row>
    <row r="53" spans="1:9" x14ac:dyDescent="0.2">
      <c r="A53" s="132"/>
      <c r="B53" s="132"/>
      <c r="C53" s="132"/>
      <c r="D53" s="132"/>
      <c r="F53" s="128"/>
      <c r="G53" s="128"/>
      <c r="H53" s="128"/>
      <c r="I53" s="130"/>
    </row>
    <row r="54" spans="1:9" x14ac:dyDescent="0.2">
      <c r="A54" s="132"/>
      <c r="B54" s="132"/>
      <c r="C54" s="132"/>
      <c r="D54" s="132"/>
      <c r="F54" s="128"/>
      <c r="G54" s="128"/>
      <c r="H54" s="128"/>
      <c r="I54" s="130"/>
    </row>
    <row r="55" spans="1:9" x14ac:dyDescent="0.2">
      <c r="A55" s="132"/>
      <c r="B55" s="132"/>
      <c r="C55" s="132"/>
      <c r="D55" s="132"/>
      <c r="F55" s="128"/>
      <c r="G55" s="128"/>
      <c r="H55" s="128"/>
      <c r="I55" s="130"/>
    </row>
    <row r="56" spans="1:9" x14ac:dyDescent="0.2">
      <c r="A56" s="132"/>
      <c r="B56" s="132"/>
      <c r="C56" s="132"/>
      <c r="D56" s="132"/>
      <c r="F56" s="128"/>
      <c r="G56" s="128"/>
      <c r="H56" s="128"/>
      <c r="I56" s="130"/>
    </row>
    <row r="57" spans="1:9" x14ac:dyDescent="0.2">
      <c r="A57" s="132"/>
      <c r="B57" s="132"/>
      <c r="C57" s="132"/>
      <c r="D57" s="132"/>
      <c r="F57" s="128"/>
      <c r="G57" s="128"/>
      <c r="H57" s="128"/>
      <c r="I57" s="130"/>
    </row>
    <row r="58" spans="1:9" x14ac:dyDescent="0.2">
      <c r="A58" s="132"/>
      <c r="B58" s="132"/>
      <c r="C58" s="132"/>
      <c r="D58" s="132"/>
      <c r="F58" s="128"/>
      <c r="G58" s="128"/>
      <c r="H58" s="128"/>
      <c r="I58" s="130"/>
    </row>
    <row r="59" spans="1:9" x14ac:dyDescent="0.2">
      <c r="A59" s="132"/>
      <c r="B59" s="132"/>
      <c r="C59" s="132"/>
      <c r="D59" s="132"/>
      <c r="F59" s="128"/>
      <c r="G59" s="128"/>
      <c r="H59" s="128"/>
      <c r="I59" s="130"/>
    </row>
    <row r="60" spans="1:9" x14ac:dyDescent="0.2">
      <c r="E60" s="130"/>
      <c r="F60" s="130"/>
      <c r="G60" s="130"/>
      <c r="H60" s="130"/>
      <c r="I60" s="130"/>
    </row>
    <row r="61" spans="1:9" x14ac:dyDescent="0.2">
      <c r="I61" s="130"/>
    </row>
    <row r="62" spans="1:9" x14ac:dyDescent="0.2">
      <c r="I62" s="130"/>
    </row>
    <row r="63" spans="1:9" x14ac:dyDescent="0.2">
      <c r="I63" s="130"/>
    </row>
    <row r="64" spans="1:9" x14ac:dyDescent="0.2">
      <c r="I64" s="130"/>
    </row>
    <row r="65" spans="9:9" x14ac:dyDescent="0.2">
      <c r="I65" s="130"/>
    </row>
    <row r="66" spans="9:9" x14ac:dyDescent="0.2">
      <c r="I66" s="130"/>
    </row>
    <row r="67" spans="9:9" x14ac:dyDescent="0.2">
      <c r="I67" s="130"/>
    </row>
    <row r="68" spans="9:9" x14ac:dyDescent="0.2">
      <c r="I68" s="130"/>
    </row>
    <row r="69" spans="9:9" x14ac:dyDescent="0.2">
      <c r="I69" s="130"/>
    </row>
    <row r="70" spans="9:9" x14ac:dyDescent="0.2">
      <c r="I70" s="130"/>
    </row>
    <row r="71" spans="9:9" x14ac:dyDescent="0.2">
      <c r="I71" s="130"/>
    </row>
    <row r="72" spans="9:9" x14ac:dyDescent="0.2">
      <c r="I72" s="130"/>
    </row>
    <row r="73" spans="9:9" x14ac:dyDescent="0.2">
      <c r="I73" s="130"/>
    </row>
    <row r="74" spans="9:9" x14ac:dyDescent="0.2">
      <c r="I74" s="130"/>
    </row>
    <row r="75" spans="9:9" x14ac:dyDescent="0.2">
      <c r="I75" s="130"/>
    </row>
    <row r="76" spans="9:9" x14ac:dyDescent="0.2">
      <c r="I76" s="130"/>
    </row>
    <row r="77" spans="9:9" x14ac:dyDescent="0.2">
      <c r="I77" s="130"/>
    </row>
    <row r="78" spans="9:9" x14ac:dyDescent="0.2">
      <c r="I78" s="130"/>
    </row>
    <row r="79" spans="9:9" x14ac:dyDescent="0.2">
      <c r="I79" s="130"/>
    </row>
    <row r="80" spans="9:9" x14ac:dyDescent="0.2">
      <c r="I80" s="130"/>
    </row>
    <row r="81" spans="5:9" x14ac:dyDescent="0.2">
      <c r="I81" s="130"/>
    </row>
    <row r="82" spans="5:9" x14ac:dyDescent="0.2">
      <c r="I82" s="130"/>
    </row>
    <row r="83" spans="5:9" x14ac:dyDescent="0.2">
      <c r="I83" s="130"/>
    </row>
    <row r="84" spans="5:9" x14ac:dyDescent="0.2">
      <c r="I84" s="130"/>
    </row>
    <row r="85" spans="5:9" x14ac:dyDescent="0.2">
      <c r="E85" s="130"/>
      <c r="F85" s="130"/>
      <c r="G85" s="130"/>
      <c r="H85" s="130"/>
      <c r="I85" s="130"/>
    </row>
    <row r="86" spans="5:9" x14ac:dyDescent="0.2">
      <c r="E86" s="130"/>
      <c r="F86" s="130"/>
      <c r="G86" s="130"/>
      <c r="H86" s="130"/>
      <c r="I86" s="130"/>
    </row>
    <row r="87" spans="5:9" x14ac:dyDescent="0.2">
      <c r="E87" s="130"/>
      <c r="F87" s="130"/>
      <c r="G87" s="130"/>
      <c r="H87" s="130"/>
      <c r="I87" s="130"/>
    </row>
    <row r="88" spans="5:9" x14ac:dyDescent="0.2">
      <c r="E88" s="130"/>
      <c r="F88" s="130"/>
      <c r="G88" s="130"/>
      <c r="H88" s="130"/>
      <c r="I88" s="130"/>
    </row>
    <row r="89" spans="5:9" x14ac:dyDescent="0.2">
      <c r="E89" s="130"/>
      <c r="F89" s="130"/>
      <c r="G89" s="130"/>
      <c r="H89" s="130"/>
      <c r="I89" s="130"/>
    </row>
    <row r="90" spans="5:9" x14ac:dyDescent="0.2">
      <c r="E90" s="130"/>
      <c r="F90" s="130"/>
      <c r="G90" s="130"/>
      <c r="H90" s="130"/>
      <c r="I90" s="130"/>
    </row>
    <row r="91" spans="5:9" x14ac:dyDescent="0.2">
      <c r="E91" s="130"/>
      <c r="F91" s="130"/>
      <c r="G91" s="130"/>
      <c r="H91" s="130"/>
      <c r="I91" s="130"/>
    </row>
    <row r="92" spans="5:9" x14ac:dyDescent="0.2">
      <c r="E92" s="130"/>
      <c r="F92" s="130"/>
      <c r="G92" s="130"/>
      <c r="H92" s="130"/>
      <c r="I92" s="130"/>
    </row>
    <row r="93" spans="5:9" x14ac:dyDescent="0.2">
      <c r="E93" s="130"/>
      <c r="F93" s="130"/>
      <c r="G93" s="130"/>
      <c r="H93" s="130"/>
      <c r="I93" s="130"/>
    </row>
    <row r="94" spans="5:9" x14ac:dyDescent="0.2">
      <c r="E94" s="130"/>
      <c r="F94" s="130"/>
      <c r="G94" s="130"/>
      <c r="H94" s="130"/>
      <c r="I94" s="130"/>
    </row>
    <row r="95" spans="5:9" x14ac:dyDescent="0.2">
      <c r="E95" s="130"/>
      <c r="F95" s="130"/>
      <c r="G95" s="130"/>
      <c r="H95" s="130"/>
      <c r="I95" s="130"/>
    </row>
    <row r="96" spans="5:9" x14ac:dyDescent="0.2">
      <c r="E96" s="130"/>
      <c r="F96" s="130"/>
      <c r="G96" s="130"/>
      <c r="H96" s="130"/>
      <c r="I96" s="130"/>
    </row>
    <row r="97" spans="5:9" x14ac:dyDescent="0.2">
      <c r="E97" s="130"/>
      <c r="F97" s="130"/>
      <c r="G97" s="130"/>
      <c r="H97" s="130"/>
      <c r="I97" s="130"/>
    </row>
    <row r="98" spans="5:9" x14ac:dyDescent="0.2">
      <c r="E98" s="130"/>
      <c r="F98" s="130"/>
      <c r="G98" s="130"/>
      <c r="H98" s="130"/>
      <c r="I98" s="130"/>
    </row>
    <row r="99" spans="5:9" x14ac:dyDescent="0.2">
      <c r="E99" s="130"/>
      <c r="F99" s="130"/>
      <c r="G99" s="130"/>
      <c r="H99" s="130"/>
      <c r="I99" s="130"/>
    </row>
    <row r="100" spans="5:9" x14ac:dyDescent="0.2">
      <c r="E100" s="130"/>
      <c r="F100" s="130"/>
      <c r="G100" s="130"/>
      <c r="H100" s="130"/>
      <c r="I100" s="130"/>
    </row>
    <row r="101" spans="5:9" x14ac:dyDescent="0.2">
      <c r="E101" s="130"/>
      <c r="F101" s="130"/>
      <c r="G101" s="130"/>
      <c r="H101" s="130"/>
      <c r="I101" s="130"/>
    </row>
    <row r="102" spans="5:9" x14ac:dyDescent="0.2">
      <c r="E102" s="130"/>
      <c r="F102" s="130"/>
      <c r="G102" s="130"/>
      <c r="H102" s="130"/>
      <c r="I102" s="130"/>
    </row>
    <row r="103" spans="5:9" x14ac:dyDescent="0.2">
      <c r="E103" s="130"/>
      <c r="F103" s="130"/>
      <c r="G103" s="130"/>
      <c r="H103" s="130"/>
      <c r="I103" s="130"/>
    </row>
    <row r="104" spans="5:9" x14ac:dyDescent="0.2">
      <c r="E104" s="130"/>
      <c r="F104" s="130"/>
      <c r="G104" s="130"/>
      <c r="H104" s="130"/>
      <c r="I104" s="130"/>
    </row>
    <row r="105" spans="5:9" x14ac:dyDescent="0.2">
      <c r="E105" s="130"/>
      <c r="F105" s="130"/>
      <c r="G105" s="130"/>
      <c r="H105" s="130"/>
      <c r="I105" s="130"/>
    </row>
    <row r="106" spans="5:9" x14ac:dyDescent="0.2">
      <c r="E106" s="130"/>
      <c r="F106" s="130"/>
      <c r="G106" s="130"/>
      <c r="H106" s="130"/>
      <c r="I106" s="130"/>
    </row>
    <row r="107" spans="5:9" x14ac:dyDescent="0.2">
      <c r="E107" s="130"/>
      <c r="F107" s="130"/>
      <c r="G107" s="130"/>
      <c r="H107" s="130"/>
      <c r="I107" s="130"/>
    </row>
    <row r="108" spans="5:9" x14ac:dyDescent="0.2">
      <c r="E108" s="130"/>
      <c r="F108" s="130"/>
      <c r="G108" s="130"/>
      <c r="H108" s="130"/>
      <c r="I108" s="130"/>
    </row>
    <row r="109" spans="5:9" x14ac:dyDescent="0.2">
      <c r="E109" s="130"/>
      <c r="F109" s="130"/>
      <c r="G109" s="130"/>
      <c r="H109" s="130"/>
      <c r="I109" s="130"/>
    </row>
    <row r="110" spans="5:9" x14ac:dyDescent="0.2">
      <c r="E110" s="130"/>
      <c r="F110" s="130"/>
      <c r="G110" s="130"/>
      <c r="H110" s="130"/>
      <c r="I110" s="130"/>
    </row>
    <row r="111" spans="5:9" x14ac:dyDescent="0.2">
      <c r="E111" s="130"/>
      <c r="F111" s="130"/>
      <c r="G111" s="130"/>
      <c r="H111" s="130"/>
      <c r="I111" s="130"/>
    </row>
    <row r="112" spans="5:9" x14ac:dyDescent="0.2">
      <c r="E112" s="130"/>
      <c r="F112" s="130"/>
      <c r="G112" s="130"/>
      <c r="H112" s="130"/>
      <c r="I112" s="130"/>
    </row>
    <row r="113" spans="5:9" x14ac:dyDescent="0.2">
      <c r="E113" s="130"/>
      <c r="F113" s="130"/>
      <c r="G113" s="130"/>
      <c r="H113" s="130"/>
      <c r="I113" s="130"/>
    </row>
    <row r="114" spans="5:9" x14ac:dyDescent="0.2">
      <c r="E114" s="130"/>
      <c r="F114" s="130"/>
      <c r="G114" s="130"/>
      <c r="H114" s="130"/>
      <c r="I114" s="130"/>
    </row>
    <row r="115" spans="5:9" x14ac:dyDescent="0.2">
      <c r="E115" s="130"/>
      <c r="F115" s="130"/>
      <c r="G115" s="130"/>
      <c r="H115" s="130"/>
      <c r="I115" s="130"/>
    </row>
    <row r="116" spans="5:9" x14ac:dyDescent="0.2">
      <c r="E116" s="130"/>
      <c r="F116" s="130"/>
      <c r="G116" s="130"/>
      <c r="H116" s="130"/>
      <c r="I116" s="130"/>
    </row>
    <row r="117" spans="5:9" x14ac:dyDescent="0.2">
      <c r="E117" s="130"/>
      <c r="F117" s="130"/>
      <c r="G117" s="130"/>
      <c r="H117" s="130"/>
      <c r="I117" s="130"/>
    </row>
    <row r="118" spans="5:9" x14ac:dyDescent="0.2">
      <c r="E118" s="130"/>
      <c r="F118" s="130"/>
      <c r="G118" s="130"/>
      <c r="H118" s="130"/>
      <c r="I118" s="130"/>
    </row>
    <row r="119" spans="5:9" x14ac:dyDescent="0.2">
      <c r="E119" s="130"/>
      <c r="F119" s="130"/>
      <c r="G119" s="130"/>
      <c r="H119" s="130"/>
      <c r="I119" s="130"/>
    </row>
    <row r="120" spans="5:9" x14ac:dyDescent="0.2">
      <c r="E120" s="130"/>
      <c r="F120" s="130"/>
      <c r="G120" s="130"/>
      <c r="H120" s="130"/>
      <c r="I120" s="130"/>
    </row>
    <row r="121" spans="5:9" x14ac:dyDescent="0.2">
      <c r="E121" s="130"/>
      <c r="F121" s="130"/>
      <c r="G121" s="130"/>
      <c r="H121" s="130"/>
      <c r="I121" s="130"/>
    </row>
    <row r="122" spans="5:9" x14ac:dyDescent="0.2">
      <c r="E122" s="130"/>
      <c r="F122" s="130"/>
      <c r="G122" s="130"/>
      <c r="H122" s="130"/>
      <c r="I122" s="130"/>
    </row>
    <row r="123" spans="5:9" x14ac:dyDescent="0.2">
      <c r="E123" s="130"/>
      <c r="F123" s="130"/>
      <c r="G123" s="130"/>
      <c r="H123" s="130"/>
      <c r="I123" s="130"/>
    </row>
    <row r="124" spans="5:9" x14ac:dyDescent="0.2">
      <c r="E124" s="130"/>
      <c r="F124" s="130"/>
      <c r="G124" s="130"/>
      <c r="H124" s="130"/>
      <c r="I124" s="130"/>
    </row>
    <row r="125" spans="5:9" x14ac:dyDescent="0.2">
      <c r="E125" s="130"/>
      <c r="F125" s="130"/>
      <c r="G125" s="130"/>
      <c r="H125" s="130"/>
      <c r="I125" s="130"/>
    </row>
    <row r="126" spans="5:9" x14ac:dyDescent="0.2">
      <c r="E126" s="130"/>
      <c r="F126" s="130"/>
      <c r="G126" s="130"/>
      <c r="H126" s="130"/>
      <c r="I126" s="130"/>
    </row>
    <row r="127" spans="5:9" x14ac:dyDescent="0.2">
      <c r="E127" s="130"/>
      <c r="F127" s="130"/>
      <c r="G127" s="130"/>
      <c r="H127" s="130"/>
      <c r="I127" s="130"/>
    </row>
    <row r="128" spans="5:9" x14ac:dyDescent="0.2">
      <c r="E128" s="130"/>
      <c r="F128" s="130"/>
      <c r="G128" s="130"/>
      <c r="H128" s="130"/>
      <c r="I128" s="130"/>
    </row>
    <row r="129" spans="5:9" x14ac:dyDescent="0.2">
      <c r="E129" s="130"/>
      <c r="F129" s="130"/>
      <c r="G129" s="130"/>
      <c r="H129" s="130"/>
      <c r="I129" s="130"/>
    </row>
    <row r="130" spans="5:9" x14ac:dyDescent="0.2">
      <c r="E130" s="130"/>
      <c r="F130" s="130"/>
      <c r="G130" s="130"/>
      <c r="H130" s="130"/>
      <c r="I130" s="130"/>
    </row>
    <row r="131" spans="5:9" x14ac:dyDescent="0.2">
      <c r="E131" s="130"/>
      <c r="F131" s="130"/>
      <c r="G131" s="130"/>
      <c r="H131" s="130"/>
      <c r="I131" s="130"/>
    </row>
    <row r="132" spans="5:9" x14ac:dyDescent="0.2">
      <c r="E132" s="130"/>
      <c r="F132" s="130"/>
      <c r="G132" s="130"/>
      <c r="H132" s="130"/>
      <c r="I132" s="130"/>
    </row>
    <row r="133" spans="5:9" x14ac:dyDescent="0.2">
      <c r="E133" s="130"/>
      <c r="F133" s="130"/>
      <c r="G133" s="130"/>
      <c r="H133" s="130"/>
      <c r="I133" s="130"/>
    </row>
    <row r="134" spans="5:9" x14ac:dyDescent="0.2">
      <c r="E134" s="130"/>
      <c r="F134" s="130"/>
      <c r="G134" s="130"/>
      <c r="H134" s="130"/>
      <c r="I134" s="130"/>
    </row>
    <row r="135" spans="5:9" x14ac:dyDescent="0.2">
      <c r="E135" s="130"/>
      <c r="F135" s="130"/>
      <c r="G135" s="130"/>
      <c r="H135" s="130"/>
      <c r="I135" s="130"/>
    </row>
    <row r="136" spans="5:9" x14ac:dyDescent="0.2">
      <c r="E136" s="130"/>
      <c r="F136" s="130"/>
      <c r="G136" s="130"/>
      <c r="H136" s="130"/>
      <c r="I136" s="130"/>
    </row>
    <row r="137" spans="5:9" x14ac:dyDescent="0.2">
      <c r="E137" s="130"/>
      <c r="F137" s="130"/>
      <c r="G137" s="130"/>
      <c r="H137" s="130"/>
      <c r="I137" s="130"/>
    </row>
    <row r="138" spans="5:9" x14ac:dyDescent="0.2">
      <c r="E138" s="130"/>
      <c r="F138" s="130"/>
      <c r="G138" s="130"/>
      <c r="H138" s="130"/>
      <c r="I138" s="130"/>
    </row>
    <row r="139" spans="5:9" x14ac:dyDescent="0.2">
      <c r="E139" s="130"/>
      <c r="F139" s="130"/>
      <c r="G139" s="130"/>
      <c r="H139" s="130"/>
      <c r="I139" s="130"/>
    </row>
    <row r="140" spans="5:9" x14ac:dyDescent="0.2">
      <c r="E140" s="130"/>
      <c r="F140" s="130"/>
      <c r="G140" s="130"/>
      <c r="H140" s="130"/>
      <c r="I140" s="130"/>
    </row>
    <row r="141" spans="5:9" x14ac:dyDescent="0.2">
      <c r="E141" s="130"/>
      <c r="F141" s="130"/>
      <c r="G141" s="130"/>
      <c r="H141" s="130"/>
      <c r="I141" s="130"/>
    </row>
    <row r="142" spans="5:9" x14ac:dyDescent="0.2">
      <c r="E142" s="130"/>
      <c r="F142" s="130"/>
      <c r="G142" s="130"/>
      <c r="H142" s="130"/>
      <c r="I142" s="130"/>
    </row>
    <row r="143" spans="5:9" x14ac:dyDescent="0.2">
      <c r="E143" s="130"/>
      <c r="F143" s="130"/>
      <c r="G143" s="130"/>
      <c r="H143" s="130"/>
      <c r="I143" s="130"/>
    </row>
    <row r="144" spans="5:9" x14ac:dyDescent="0.2">
      <c r="E144" s="130"/>
      <c r="F144" s="130"/>
      <c r="G144" s="130"/>
      <c r="H144" s="130"/>
      <c r="I144" s="130"/>
    </row>
    <row r="145" spans="5:9" x14ac:dyDescent="0.2">
      <c r="E145" s="130"/>
      <c r="F145" s="130"/>
      <c r="G145" s="130"/>
      <c r="H145" s="130"/>
      <c r="I145" s="130"/>
    </row>
    <row r="146" spans="5:9" x14ac:dyDescent="0.2">
      <c r="E146" s="130"/>
      <c r="F146" s="130"/>
      <c r="G146" s="130"/>
      <c r="H146" s="130"/>
      <c r="I146" s="130"/>
    </row>
    <row r="147" spans="5:9" x14ac:dyDescent="0.2">
      <c r="E147" s="130"/>
      <c r="F147" s="130"/>
      <c r="G147" s="130"/>
      <c r="H147" s="130"/>
      <c r="I147" s="130"/>
    </row>
    <row r="148" spans="5:9" x14ac:dyDescent="0.2">
      <c r="E148" s="130"/>
      <c r="F148" s="130"/>
      <c r="G148" s="130"/>
      <c r="H148" s="130"/>
      <c r="I148" s="130"/>
    </row>
    <row r="149" spans="5:9" x14ac:dyDescent="0.2">
      <c r="E149" s="130"/>
      <c r="F149" s="130"/>
      <c r="G149" s="130"/>
      <c r="H149" s="130"/>
      <c r="I149" s="130"/>
    </row>
    <row r="150" spans="5:9" x14ac:dyDescent="0.2">
      <c r="E150" s="130"/>
      <c r="F150" s="130"/>
      <c r="G150" s="130"/>
      <c r="H150" s="130"/>
      <c r="I150" s="130"/>
    </row>
    <row r="151" spans="5:9" x14ac:dyDescent="0.2">
      <c r="E151" s="130"/>
      <c r="F151" s="130"/>
      <c r="G151" s="130"/>
      <c r="H151" s="130"/>
      <c r="I151" s="130"/>
    </row>
    <row r="152" spans="5:9" x14ac:dyDescent="0.2">
      <c r="E152" s="130"/>
      <c r="F152" s="130"/>
      <c r="G152" s="130"/>
      <c r="H152" s="130"/>
      <c r="I152" s="130"/>
    </row>
    <row r="153" spans="5:9" x14ac:dyDescent="0.2">
      <c r="E153" s="130"/>
      <c r="F153" s="130"/>
      <c r="G153" s="130"/>
      <c r="H153" s="130"/>
      <c r="I153" s="130"/>
    </row>
    <row r="154" spans="5:9" x14ac:dyDescent="0.2">
      <c r="E154" s="130"/>
      <c r="F154" s="130"/>
      <c r="G154" s="130"/>
      <c r="H154" s="130"/>
      <c r="I154" s="130"/>
    </row>
    <row r="155" spans="5:9" x14ac:dyDescent="0.2">
      <c r="E155" s="130"/>
      <c r="F155" s="130"/>
      <c r="G155" s="130"/>
      <c r="H155" s="130"/>
      <c r="I155" s="130"/>
    </row>
    <row r="156" spans="5:9" x14ac:dyDescent="0.2">
      <c r="E156" s="130"/>
      <c r="F156" s="130"/>
      <c r="G156" s="130"/>
      <c r="H156" s="130"/>
      <c r="I156" s="130"/>
    </row>
    <row r="157" spans="5:9" x14ac:dyDescent="0.2">
      <c r="E157" s="130"/>
      <c r="F157" s="130"/>
      <c r="G157" s="130"/>
      <c r="H157" s="130"/>
      <c r="I157" s="130"/>
    </row>
    <row r="158" spans="5:9" x14ac:dyDescent="0.2">
      <c r="E158" s="130"/>
      <c r="F158" s="130"/>
      <c r="G158" s="130"/>
      <c r="H158" s="130"/>
      <c r="I158" s="130"/>
    </row>
    <row r="159" spans="5:9" x14ac:dyDescent="0.2">
      <c r="E159" s="130"/>
      <c r="F159" s="130"/>
      <c r="G159" s="130"/>
      <c r="H159" s="130"/>
      <c r="I159" s="130"/>
    </row>
    <row r="160" spans="5:9" x14ac:dyDescent="0.2">
      <c r="E160" s="130"/>
      <c r="F160" s="130"/>
      <c r="G160" s="130"/>
      <c r="H160" s="130"/>
      <c r="I160" s="130"/>
    </row>
    <row r="161" spans="5:9" x14ac:dyDescent="0.2">
      <c r="E161" s="130"/>
      <c r="F161" s="130"/>
      <c r="G161" s="130"/>
      <c r="H161" s="130"/>
      <c r="I161" s="130"/>
    </row>
    <row r="162" spans="5:9" x14ac:dyDescent="0.2">
      <c r="E162" s="130"/>
      <c r="F162" s="130"/>
      <c r="G162" s="130"/>
      <c r="H162" s="130"/>
      <c r="I162" s="130"/>
    </row>
    <row r="163" spans="5:9" x14ac:dyDescent="0.2">
      <c r="E163" s="130"/>
      <c r="F163" s="130"/>
      <c r="G163" s="130"/>
      <c r="H163" s="130"/>
      <c r="I163" s="130"/>
    </row>
    <row r="164" spans="5:9" x14ac:dyDescent="0.2">
      <c r="E164" s="130"/>
      <c r="F164" s="130"/>
      <c r="G164" s="130"/>
      <c r="H164" s="130"/>
      <c r="I164" s="130"/>
    </row>
    <row r="165" spans="5:9" x14ac:dyDescent="0.2">
      <c r="E165" s="130"/>
      <c r="F165" s="130"/>
      <c r="G165" s="130"/>
      <c r="H165" s="130"/>
      <c r="I165" s="130"/>
    </row>
    <row r="166" spans="5:9" x14ac:dyDescent="0.2">
      <c r="E166" s="130"/>
      <c r="F166" s="130"/>
      <c r="G166" s="130"/>
      <c r="H166" s="130"/>
      <c r="I166" s="130"/>
    </row>
    <row r="167" spans="5:9" x14ac:dyDescent="0.2">
      <c r="E167" s="130"/>
      <c r="F167" s="130"/>
      <c r="G167" s="130"/>
      <c r="H167" s="130"/>
      <c r="I167" s="130"/>
    </row>
    <row r="168" spans="5:9" x14ac:dyDescent="0.2">
      <c r="E168" s="130"/>
      <c r="F168" s="130"/>
      <c r="G168" s="130"/>
      <c r="H168" s="130"/>
      <c r="I168" s="130"/>
    </row>
    <row r="169" spans="5:9" x14ac:dyDescent="0.2">
      <c r="E169" s="130"/>
      <c r="F169" s="130"/>
      <c r="G169" s="130"/>
      <c r="H169" s="130"/>
      <c r="I169" s="130"/>
    </row>
    <row r="170" spans="5:9" x14ac:dyDescent="0.2">
      <c r="E170" s="130"/>
      <c r="F170" s="130"/>
      <c r="G170" s="130"/>
      <c r="H170" s="130"/>
      <c r="I170" s="130"/>
    </row>
    <row r="171" spans="5:9" x14ac:dyDescent="0.2">
      <c r="E171" s="130"/>
      <c r="F171" s="130"/>
      <c r="G171" s="130"/>
      <c r="H171" s="130"/>
      <c r="I171" s="130"/>
    </row>
    <row r="172" spans="5:9" x14ac:dyDescent="0.2">
      <c r="E172" s="130"/>
      <c r="F172" s="130"/>
      <c r="G172" s="130"/>
      <c r="H172" s="130"/>
      <c r="I172" s="130"/>
    </row>
    <row r="173" spans="5:9" x14ac:dyDescent="0.2">
      <c r="E173" s="130"/>
      <c r="F173" s="130"/>
      <c r="G173" s="130"/>
      <c r="H173" s="130"/>
      <c r="I173" s="130"/>
    </row>
    <row r="174" spans="5:9" x14ac:dyDescent="0.2">
      <c r="E174" s="130"/>
      <c r="F174" s="130"/>
      <c r="G174" s="130"/>
      <c r="H174" s="130"/>
      <c r="I174" s="130"/>
    </row>
    <row r="175" spans="5:9" x14ac:dyDescent="0.2">
      <c r="E175" s="130"/>
      <c r="F175" s="130"/>
      <c r="G175" s="130"/>
      <c r="H175" s="130"/>
      <c r="I175" s="130"/>
    </row>
    <row r="176" spans="5:9" x14ac:dyDescent="0.2">
      <c r="E176" s="130"/>
      <c r="F176" s="130"/>
      <c r="G176" s="130"/>
      <c r="H176" s="130"/>
      <c r="I176" s="130"/>
    </row>
    <row r="177" spans="5:9" x14ac:dyDescent="0.2">
      <c r="E177" s="130"/>
      <c r="F177" s="130"/>
      <c r="G177" s="130"/>
      <c r="H177" s="130"/>
      <c r="I177" s="130"/>
    </row>
    <row r="178" spans="5:9" x14ac:dyDescent="0.2">
      <c r="E178" s="130"/>
      <c r="F178" s="130"/>
      <c r="G178" s="130"/>
      <c r="H178" s="130"/>
      <c r="I178" s="130"/>
    </row>
    <row r="179" spans="5:9" x14ac:dyDescent="0.2">
      <c r="E179" s="130"/>
      <c r="F179" s="130"/>
      <c r="G179" s="130"/>
      <c r="H179" s="130"/>
      <c r="I179" s="130"/>
    </row>
    <row r="180" spans="5:9" x14ac:dyDescent="0.2">
      <c r="E180" s="130"/>
      <c r="F180" s="130"/>
      <c r="G180" s="130"/>
      <c r="H180" s="130"/>
      <c r="I180" s="130"/>
    </row>
    <row r="181" spans="5:9" x14ac:dyDescent="0.2">
      <c r="E181" s="130"/>
      <c r="F181" s="130"/>
      <c r="G181" s="130"/>
      <c r="H181" s="130"/>
      <c r="I181" s="130"/>
    </row>
    <row r="182" spans="5:9" x14ac:dyDescent="0.2">
      <c r="E182" s="130"/>
      <c r="F182" s="130"/>
      <c r="G182" s="130"/>
      <c r="H182" s="130"/>
      <c r="I182" s="130"/>
    </row>
    <row r="183" spans="5:9" x14ac:dyDescent="0.2">
      <c r="E183" s="130"/>
      <c r="F183" s="130"/>
      <c r="G183" s="130"/>
      <c r="H183" s="130"/>
      <c r="I183" s="130"/>
    </row>
    <row r="184" spans="5:9" x14ac:dyDescent="0.2">
      <c r="E184" s="130"/>
      <c r="F184" s="130"/>
      <c r="G184" s="130"/>
      <c r="H184" s="130"/>
      <c r="I184" s="130"/>
    </row>
    <row r="185" spans="5:9" x14ac:dyDescent="0.2">
      <c r="E185" s="130"/>
      <c r="F185" s="130"/>
      <c r="G185" s="130"/>
      <c r="H185" s="130"/>
      <c r="I185" s="130"/>
    </row>
    <row r="186" spans="5:9" x14ac:dyDescent="0.2">
      <c r="E186" s="130"/>
      <c r="F186" s="130"/>
      <c r="G186" s="130"/>
      <c r="H186" s="130"/>
      <c r="I186" s="130"/>
    </row>
    <row r="187" spans="5:9" x14ac:dyDescent="0.2">
      <c r="E187" s="130"/>
      <c r="F187" s="130"/>
      <c r="G187" s="130"/>
      <c r="H187" s="130"/>
      <c r="I187" s="130"/>
    </row>
    <row r="188" spans="5:9" x14ac:dyDescent="0.2">
      <c r="E188" s="130"/>
      <c r="F188" s="130"/>
      <c r="G188" s="130"/>
      <c r="H188" s="130"/>
      <c r="I188" s="130"/>
    </row>
    <row r="189" spans="5:9" x14ac:dyDescent="0.2">
      <c r="E189" s="130"/>
      <c r="F189" s="130"/>
      <c r="G189" s="130"/>
      <c r="H189" s="130"/>
      <c r="I189" s="130"/>
    </row>
    <row r="190" spans="5:9" x14ac:dyDescent="0.2">
      <c r="E190" s="130"/>
      <c r="F190" s="130"/>
      <c r="G190" s="130"/>
      <c r="H190" s="130"/>
      <c r="I190" s="130"/>
    </row>
    <row r="191" spans="5:9" x14ac:dyDescent="0.2">
      <c r="E191" s="130"/>
      <c r="F191" s="130"/>
      <c r="G191" s="130"/>
      <c r="H191" s="130"/>
      <c r="I191" s="130"/>
    </row>
    <row r="192" spans="5:9" x14ac:dyDescent="0.2">
      <c r="E192" s="130"/>
      <c r="F192" s="130"/>
      <c r="G192" s="130"/>
      <c r="H192" s="130"/>
      <c r="I192" s="130"/>
    </row>
    <row r="193" spans="5:9" x14ac:dyDescent="0.2">
      <c r="E193" s="130"/>
      <c r="F193" s="130"/>
      <c r="G193" s="130"/>
      <c r="H193" s="130"/>
      <c r="I193" s="130"/>
    </row>
    <row r="194" spans="5:9" x14ac:dyDescent="0.2">
      <c r="E194" s="130"/>
      <c r="F194" s="130"/>
      <c r="G194" s="130"/>
      <c r="H194" s="130"/>
      <c r="I194" s="130"/>
    </row>
    <row r="195" spans="5:9" x14ac:dyDescent="0.2">
      <c r="E195" s="130"/>
      <c r="F195" s="130"/>
      <c r="G195" s="130"/>
      <c r="H195" s="130"/>
      <c r="I195" s="130"/>
    </row>
    <row r="196" spans="5:9" x14ac:dyDescent="0.2">
      <c r="E196" s="130"/>
      <c r="F196" s="130"/>
      <c r="G196" s="130"/>
      <c r="H196" s="130"/>
      <c r="I196" s="130"/>
    </row>
    <row r="197" spans="5:9" x14ac:dyDescent="0.2">
      <c r="E197" s="130"/>
      <c r="F197" s="130"/>
      <c r="G197" s="130"/>
      <c r="H197" s="130"/>
      <c r="I197" s="130"/>
    </row>
    <row r="198" spans="5:9" x14ac:dyDescent="0.2">
      <c r="E198" s="130"/>
      <c r="F198" s="130"/>
      <c r="G198" s="130"/>
      <c r="H198" s="130"/>
      <c r="I198" s="130"/>
    </row>
    <row r="199" spans="5:9" x14ac:dyDescent="0.2">
      <c r="E199" s="130"/>
      <c r="F199" s="130"/>
      <c r="G199" s="130"/>
      <c r="H199" s="130"/>
      <c r="I199" s="130"/>
    </row>
    <row r="200" spans="5:9" x14ac:dyDescent="0.2">
      <c r="E200" s="130"/>
      <c r="F200" s="130"/>
      <c r="G200" s="130"/>
      <c r="H200" s="130"/>
      <c r="I200" s="130"/>
    </row>
    <row r="201" spans="5:9" x14ac:dyDescent="0.2">
      <c r="E201" s="130"/>
      <c r="F201" s="130"/>
      <c r="G201" s="130"/>
      <c r="H201" s="130"/>
      <c r="I201" s="130"/>
    </row>
    <row r="202" spans="5:9" x14ac:dyDescent="0.2">
      <c r="E202" s="130"/>
      <c r="F202" s="130"/>
      <c r="G202" s="130"/>
      <c r="H202" s="130"/>
      <c r="I202" s="130"/>
    </row>
    <row r="203" spans="5:9" x14ac:dyDescent="0.2">
      <c r="E203" s="130"/>
      <c r="F203" s="130"/>
      <c r="G203" s="130"/>
      <c r="H203" s="130"/>
      <c r="I203" s="130"/>
    </row>
    <row r="204" spans="5:9" x14ac:dyDescent="0.2">
      <c r="E204" s="130"/>
      <c r="F204" s="130"/>
      <c r="G204" s="130"/>
      <c r="H204" s="130"/>
      <c r="I204" s="130"/>
    </row>
    <row r="205" spans="5:9" x14ac:dyDescent="0.2">
      <c r="E205" s="130"/>
      <c r="F205" s="130"/>
      <c r="G205" s="130"/>
      <c r="H205" s="130"/>
      <c r="I205" s="130"/>
    </row>
    <row r="206" spans="5:9" x14ac:dyDescent="0.2">
      <c r="E206" s="130"/>
      <c r="F206" s="130"/>
      <c r="G206" s="130"/>
      <c r="H206" s="130"/>
      <c r="I206" s="130"/>
    </row>
    <row r="207" spans="5:9" x14ac:dyDescent="0.2">
      <c r="E207" s="130"/>
      <c r="F207" s="130"/>
      <c r="G207" s="130"/>
      <c r="H207" s="130"/>
      <c r="I207" s="130"/>
    </row>
    <row r="208" spans="5:9" x14ac:dyDescent="0.2">
      <c r="E208" s="130"/>
      <c r="F208" s="130"/>
      <c r="G208" s="130"/>
      <c r="H208" s="130"/>
      <c r="I208" s="130"/>
    </row>
    <row r="209" spans="5:9" x14ac:dyDescent="0.2">
      <c r="E209" s="130"/>
      <c r="F209" s="130"/>
      <c r="G209" s="130"/>
      <c r="H209" s="130"/>
      <c r="I209" s="130"/>
    </row>
    <row r="210" spans="5:9" x14ac:dyDescent="0.2">
      <c r="E210" s="130"/>
      <c r="F210" s="130"/>
      <c r="G210" s="130"/>
      <c r="H210" s="130"/>
      <c r="I210" s="130"/>
    </row>
    <row r="211" spans="5:9" x14ac:dyDescent="0.2">
      <c r="E211" s="130"/>
      <c r="F211" s="130"/>
      <c r="G211" s="130"/>
      <c r="H211" s="130"/>
      <c r="I211" s="130"/>
    </row>
    <row r="212" spans="5:9" x14ac:dyDescent="0.2">
      <c r="E212" s="130"/>
      <c r="F212" s="130"/>
      <c r="G212" s="130"/>
      <c r="H212" s="130"/>
      <c r="I212" s="130"/>
    </row>
    <row r="213" spans="5:9" x14ac:dyDescent="0.2">
      <c r="E213" s="130"/>
      <c r="F213" s="130"/>
      <c r="G213" s="130"/>
      <c r="H213" s="130"/>
      <c r="I213" s="130"/>
    </row>
    <row r="214" spans="5:9" x14ac:dyDescent="0.2">
      <c r="E214" s="130"/>
      <c r="F214" s="130"/>
      <c r="G214" s="130"/>
      <c r="H214" s="130"/>
      <c r="I214" s="130"/>
    </row>
    <row r="215" spans="5:9" x14ac:dyDescent="0.2">
      <c r="E215" s="130"/>
      <c r="F215" s="130"/>
      <c r="G215" s="130"/>
      <c r="H215" s="130"/>
      <c r="I215" s="130"/>
    </row>
    <row r="216" spans="5:9" x14ac:dyDescent="0.2">
      <c r="E216" s="130"/>
      <c r="F216" s="130"/>
      <c r="G216" s="130"/>
      <c r="H216" s="130"/>
      <c r="I216" s="130"/>
    </row>
    <row r="217" spans="5:9" x14ac:dyDescent="0.2">
      <c r="E217" s="130"/>
      <c r="F217" s="130"/>
      <c r="G217" s="130"/>
      <c r="H217" s="130"/>
      <c r="I217" s="130"/>
    </row>
    <row r="218" spans="5:9" x14ac:dyDescent="0.2">
      <c r="E218" s="130"/>
      <c r="F218" s="130"/>
      <c r="G218" s="130"/>
      <c r="H218" s="130"/>
      <c r="I218" s="130"/>
    </row>
    <row r="219" spans="5:9" x14ac:dyDescent="0.2">
      <c r="E219" s="130"/>
      <c r="F219" s="130"/>
      <c r="G219" s="130"/>
      <c r="H219" s="130"/>
      <c r="I219" s="130"/>
    </row>
    <row r="220" spans="5:9" x14ac:dyDescent="0.2">
      <c r="E220" s="130"/>
      <c r="F220" s="130"/>
      <c r="G220" s="130"/>
      <c r="H220" s="130"/>
      <c r="I220" s="130"/>
    </row>
    <row r="221" spans="5:9" x14ac:dyDescent="0.2">
      <c r="E221" s="130"/>
      <c r="F221" s="130"/>
      <c r="G221" s="130"/>
      <c r="H221" s="130"/>
      <c r="I221" s="130"/>
    </row>
    <row r="222" spans="5:9" x14ac:dyDescent="0.2">
      <c r="E222" s="130"/>
      <c r="F222" s="130"/>
      <c r="G222" s="130"/>
      <c r="H222" s="130"/>
      <c r="I222" s="130"/>
    </row>
    <row r="223" spans="5:9" x14ac:dyDescent="0.2">
      <c r="E223" s="130"/>
      <c r="F223" s="130"/>
      <c r="G223" s="130"/>
      <c r="H223" s="130"/>
      <c r="I223" s="130"/>
    </row>
    <row r="224" spans="5:9" x14ac:dyDescent="0.2">
      <c r="E224" s="130"/>
      <c r="F224" s="130"/>
      <c r="G224" s="130"/>
      <c r="H224" s="130"/>
      <c r="I224" s="130"/>
    </row>
    <row r="225" spans="5:9" x14ac:dyDescent="0.2">
      <c r="E225" s="130"/>
      <c r="F225" s="130"/>
      <c r="G225" s="130"/>
      <c r="H225" s="130"/>
      <c r="I225" s="130"/>
    </row>
    <row r="226" spans="5:9" x14ac:dyDescent="0.2">
      <c r="E226" s="130"/>
      <c r="F226" s="130"/>
      <c r="G226" s="130"/>
      <c r="H226" s="130"/>
      <c r="I226" s="130"/>
    </row>
    <row r="227" spans="5:9" x14ac:dyDescent="0.2">
      <c r="E227" s="130"/>
      <c r="F227" s="130"/>
      <c r="G227" s="130"/>
      <c r="H227" s="130"/>
      <c r="I227" s="130"/>
    </row>
    <row r="228" spans="5:9" x14ac:dyDescent="0.2">
      <c r="E228" s="130"/>
      <c r="F228" s="130"/>
      <c r="G228" s="130"/>
      <c r="H228" s="130"/>
      <c r="I228" s="130"/>
    </row>
    <row r="229" spans="5:9" x14ac:dyDescent="0.2">
      <c r="E229" s="130"/>
      <c r="F229" s="130"/>
      <c r="G229" s="130"/>
      <c r="H229" s="130"/>
      <c r="I229" s="130"/>
    </row>
    <row r="230" spans="5:9" x14ac:dyDescent="0.2">
      <c r="E230" s="130"/>
      <c r="F230" s="130"/>
      <c r="G230" s="130"/>
      <c r="H230" s="130"/>
      <c r="I230" s="130"/>
    </row>
    <row r="231" spans="5:9" x14ac:dyDescent="0.2">
      <c r="E231" s="130"/>
      <c r="F231" s="130"/>
      <c r="G231" s="130"/>
      <c r="H231" s="130"/>
      <c r="I231" s="130"/>
    </row>
    <row r="232" spans="5:9" x14ac:dyDescent="0.2">
      <c r="E232" s="130"/>
      <c r="F232" s="130"/>
      <c r="G232" s="130"/>
      <c r="H232" s="130"/>
      <c r="I232" s="130"/>
    </row>
    <row r="233" spans="5:9" x14ac:dyDescent="0.2">
      <c r="E233" s="130"/>
      <c r="F233" s="130"/>
      <c r="G233" s="130"/>
      <c r="H233" s="130"/>
      <c r="I233" s="130"/>
    </row>
    <row r="234" spans="5:9" x14ac:dyDescent="0.2">
      <c r="E234" s="130"/>
      <c r="F234" s="130"/>
      <c r="G234" s="130"/>
      <c r="H234" s="130"/>
      <c r="I234" s="130"/>
    </row>
    <row r="235" spans="5:9" x14ac:dyDescent="0.2">
      <c r="E235" s="130"/>
      <c r="F235" s="130"/>
      <c r="G235" s="130"/>
      <c r="H235" s="130"/>
      <c r="I235" s="130"/>
    </row>
    <row r="236" spans="5:9" x14ac:dyDescent="0.2">
      <c r="E236" s="130"/>
      <c r="F236" s="130"/>
      <c r="G236" s="130"/>
      <c r="H236" s="130"/>
      <c r="I236" s="130"/>
    </row>
    <row r="237" spans="5:9" x14ac:dyDescent="0.2">
      <c r="E237" s="130"/>
      <c r="F237" s="130"/>
      <c r="G237" s="130"/>
      <c r="H237" s="130"/>
      <c r="I237" s="130"/>
    </row>
    <row r="238" spans="5:9" x14ac:dyDescent="0.2">
      <c r="E238" s="130"/>
      <c r="F238" s="130"/>
      <c r="G238" s="130"/>
      <c r="H238" s="130"/>
      <c r="I238" s="130"/>
    </row>
    <row r="239" spans="5:9" x14ac:dyDescent="0.2">
      <c r="E239" s="130"/>
      <c r="F239" s="130"/>
      <c r="G239" s="130"/>
      <c r="H239" s="130"/>
      <c r="I239" s="130"/>
    </row>
    <row r="240" spans="5:9" x14ac:dyDescent="0.2">
      <c r="E240" s="130"/>
      <c r="F240" s="130"/>
      <c r="G240" s="130"/>
      <c r="H240" s="130"/>
      <c r="I240" s="130"/>
    </row>
    <row r="241" spans="5:9" x14ac:dyDescent="0.2">
      <c r="E241" s="130"/>
      <c r="F241" s="130"/>
      <c r="G241" s="130"/>
      <c r="H241" s="130"/>
      <c r="I241" s="130"/>
    </row>
    <row r="242" spans="5:9" x14ac:dyDescent="0.2">
      <c r="E242" s="130"/>
      <c r="F242" s="130"/>
      <c r="G242" s="130"/>
      <c r="H242" s="130"/>
      <c r="I242" s="130"/>
    </row>
    <row r="243" spans="5:9" x14ac:dyDescent="0.2">
      <c r="E243" s="130"/>
      <c r="F243" s="130"/>
      <c r="G243" s="130"/>
      <c r="H243" s="130"/>
      <c r="I243" s="130"/>
    </row>
    <row r="244" spans="5:9" x14ac:dyDescent="0.2">
      <c r="E244" s="130"/>
      <c r="F244" s="130"/>
      <c r="G244" s="130"/>
      <c r="H244" s="130"/>
      <c r="I244" s="130"/>
    </row>
    <row r="245" spans="5:9" x14ac:dyDescent="0.2">
      <c r="E245" s="130"/>
      <c r="F245" s="130"/>
      <c r="G245" s="130"/>
      <c r="H245" s="130"/>
      <c r="I245" s="130"/>
    </row>
    <row r="246" spans="5:9" x14ac:dyDescent="0.2">
      <c r="E246" s="130"/>
      <c r="F246" s="130"/>
      <c r="G246" s="130"/>
      <c r="H246" s="130"/>
      <c r="I246" s="130"/>
    </row>
    <row r="247" spans="5:9" x14ac:dyDescent="0.2">
      <c r="E247" s="130"/>
      <c r="F247" s="130"/>
      <c r="G247" s="130"/>
      <c r="H247" s="130"/>
      <c r="I247" s="130"/>
    </row>
    <row r="248" spans="5:9" x14ac:dyDescent="0.2">
      <c r="E248" s="130"/>
      <c r="F248" s="130"/>
      <c r="G248" s="130"/>
      <c r="H248" s="130"/>
      <c r="I248" s="130"/>
    </row>
    <row r="249" spans="5:9" x14ac:dyDescent="0.2">
      <c r="E249" s="130"/>
      <c r="F249" s="130"/>
      <c r="G249" s="130"/>
      <c r="H249" s="130"/>
      <c r="I249" s="130"/>
    </row>
    <row r="250" spans="5:9" x14ac:dyDescent="0.2">
      <c r="E250" s="130"/>
      <c r="F250" s="130"/>
      <c r="G250" s="130"/>
      <c r="H250" s="130"/>
      <c r="I250" s="130"/>
    </row>
    <row r="251" spans="5:9" x14ac:dyDescent="0.2">
      <c r="E251" s="130"/>
      <c r="F251" s="130"/>
      <c r="G251" s="130"/>
      <c r="H251" s="130"/>
      <c r="I251" s="130"/>
    </row>
    <row r="252" spans="5:9" x14ac:dyDescent="0.2">
      <c r="E252" s="130"/>
      <c r="F252" s="130"/>
      <c r="G252" s="130"/>
      <c r="H252" s="130"/>
      <c r="I252" s="130"/>
    </row>
    <row r="253" spans="5:9" x14ac:dyDescent="0.2">
      <c r="E253" s="130"/>
      <c r="F253" s="130"/>
      <c r="G253" s="130"/>
      <c r="H253" s="130"/>
      <c r="I253" s="130"/>
    </row>
    <row r="254" spans="5:9" x14ac:dyDescent="0.2">
      <c r="E254" s="130"/>
      <c r="F254" s="130"/>
      <c r="G254" s="130"/>
      <c r="H254" s="130"/>
      <c r="I254" s="130"/>
    </row>
    <row r="255" spans="5:9" x14ac:dyDescent="0.2">
      <c r="E255" s="130"/>
      <c r="F255" s="130"/>
      <c r="G255" s="130"/>
      <c r="H255" s="130"/>
      <c r="I255" s="130"/>
    </row>
    <row r="256" spans="5:9" x14ac:dyDescent="0.2">
      <c r="E256" s="130"/>
      <c r="F256" s="130"/>
      <c r="G256" s="130"/>
      <c r="H256" s="130"/>
      <c r="I256" s="130"/>
    </row>
    <row r="257" spans="5:9" x14ac:dyDescent="0.2">
      <c r="E257" s="130"/>
      <c r="F257" s="130"/>
      <c r="G257" s="130"/>
      <c r="H257" s="130"/>
      <c r="I257" s="130"/>
    </row>
    <row r="258" spans="5:9" x14ac:dyDescent="0.2">
      <c r="E258" s="130"/>
      <c r="F258" s="130"/>
      <c r="G258" s="130"/>
      <c r="H258" s="130"/>
      <c r="I258" s="130"/>
    </row>
    <row r="259" spans="5:9" x14ac:dyDescent="0.2">
      <c r="E259" s="130"/>
      <c r="F259" s="130"/>
      <c r="G259" s="130"/>
      <c r="H259" s="130"/>
      <c r="I259" s="130"/>
    </row>
    <row r="260" spans="5:9" x14ac:dyDescent="0.2">
      <c r="E260" s="130"/>
      <c r="F260" s="130"/>
      <c r="G260" s="130"/>
      <c r="H260" s="130"/>
      <c r="I260" s="130"/>
    </row>
    <row r="261" spans="5:9" x14ac:dyDescent="0.2">
      <c r="E261" s="130"/>
      <c r="F261" s="130"/>
      <c r="G261" s="130"/>
      <c r="H261" s="130"/>
      <c r="I261" s="130"/>
    </row>
    <row r="262" spans="5:9" x14ac:dyDescent="0.2">
      <c r="E262" s="130"/>
      <c r="F262" s="130"/>
      <c r="G262" s="130"/>
      <c r="H262" s="130"/>
      <c r="I262" s="130"/>
    </row>
    <row r="263" spans="5:9" x14ac:dyDescent="0.2">
      <c r="E263" s="130"/>
      <c r="F263" s="130"/>
      <c r="G263" s="130"/>
      <c r="H263" s="130"/>
      <c r="I263" s="130"/>
    </row>
    <row r="264" spans="5:9" x14ac:dyDescent="0.2">
      <c r="E264" s="130"/>
      <c r="F264" s="130"/>
      <c r="G264" s="130"/>
      <c r="H264" s="130"/>
      <c r="I264" s="130"/>
    </row>
    <row r="265" spans="5:9" x14ac:dyDescent="0.2">
      <c r="E265" s="130"/>
      <c r="F265" s="130"/>
      <c r="G265" s="130"/>
      <c r="H265" s="130"/>
      <c r="I265" s="130"/>
    </row>
    <row r="266" spans="5:9" x14ac:dyDescent="0.2">
      <c r="E266" s="130"/>
      <c r="F266" s="130"/>
      <c r="G266" s="130"/>
      <c r="H266" s="130"/>
      <c r="I266" s="130"/>
    </row>
    <row r="267" spans="5:9" x14ac:dyDescent="0.2">
      <c r="E267" s="130"/>
      <c r="F267" s="130"/>
      <c r="G267" s="130"/>
      <c r="H267" s="130"/>
      <c r="I267" s="130"/>
    </row>
    <row r="268" spans="5:9" x14ac:dyDescent="0.2">
      <c r="E268" s="130"/>
      <c r="F268" s="130"/>
      <c r="G268" s="130"/>
      <c r="H268" s="130"/>
      <c r="I268" s="130"/>
    </row>
    <row r="269" spans="5:9" x14ac:dyDescent="0.2">
      <c r="E269" s="130"/>
      <c r="F269" s="130"/>
      <c r="G269" s="130"/>
      <c r="H269" s="130"/>
      <c r="I269" s="130"/>
    </row>
    <row r="270" spans="5:9" x14ac:dyDescent="0.2">
      <c r="E270" s="130"/>
      <c r="F270" s="130"/>
      <c r="G270" s="130"/>
      <c r="H270" s="130"/>
      <c r="I270" s="130"/>
    </row>
    <row r="271" spans="5:9" x14ac:dyDescent="0.2">
      <c r="E271" s="130"/>
      <c r="F271" s="130"/>
      <c r="G271" s="130"/>
      <c r="H271" s="130"/>
      <c r="I271" s="130"/>
    </row>
    <row r="272" spans="5:9" x14ac:dyDescent="0.2">
      <c r="E272" s="130"/>
      <c r="F272" s="130"/>
      <c r="G272" s="130"/>
      <c r="H272" s="130"/>
      <c r="I272" s="130"/>
    </row>
    <row r="273" spans="5:9" x14ac:dyDescent="0.2">
      <c r="E273" s="130"/>
      <c r="F273" s="130"/>
      <c r="G273" s="130"/>
      <c r="H273" s="130"/>
      <c r="I273" s="130"/>
    </row>
    <row r="274" spans="5:9" x14ac:dyDescent="0.2">
      <c r="E274" s="130"/>
      <c r="F274" s="130"/>
      <c r="G274" s="130"/>
      <c r="H274" s="130"/>
      <c r="I274" s="130"/>
    </row>
    <row r="275" spans="5:9" x14ac:dyDescent="0.2">
      <c r="E275" s="130"/>
      <c r="F275" s="130"/>
      <c r="G275" s="130"/>
      <c r="H275" s="130"/>
      <c r="I275" s="130"/>
    </row>
    <row r="276" spans="5:9" x14ac:dyDescent="0.2">
      <c r="E276" s="130"/>
      <c r="F276" s="130"/>
      <c r="G276" s="130"/>
      <c r="H276" s="130"/>
      <c r="I276" s="130"/>
    </row>
    <row r="277" spans="5:9" x14ac:dyDescent="0.2">
      <c r="E277" s="130"/>
      <c r="F277" s="130"/>
      <c r="G277" s="130"/>
      <c r="H277" s="130"/>
      <c r="I277" s="130"/>
    </row>
    <row r="278" spans="5:9" x14ac:dyDescent="0.2">
      <c r="E278" s="130"/>
      <c r="F278" s="130"/>
      <c r="G278" s="130"/>
      <c r="H278" s="130"/>
      <c r="I278" s="130"/>
    </row>
    <row r="279" spans="5:9" x14ac:dyDescent="0.2">
      <c r="E279" s="130"/>
      <c r="F279" s="130"/>
      <c r="G279" s="130"/>
      <c r="H279" s="130"/>
      <c r="I279" s="130"/>
    </row>
    <row r="280" spans="5:9" x14ac:dyDescent="0.2">
      <c r="E280" s="130"/>
      <c r="F280" s="130"/>
      <c r="G280" s="130"/>
      <c r="H280" s="130"/>
      <c r="I280" s="130"/>
    </row>
    <row r="281" spans="5:9" x14ac:dyDescent="0.2">
      <c r="E281" s="130"/>
      <c r="F281" s="130"/>
      <c r="G281" s="130"/>
      <c r="H281" s="130"/>
      <c r="I281" s="130"/>
    </row>
    <row r="282" spans="5:9" x14ac:dyDescent="0.2">
      <c r="E282" s="130"/>
      <c r="F282" s="130"/>
      <c r="G282" s="130"/>
      <c r="H282" s="130"/>
      <c r="I282" s="130"/>
    </row>
    <row r="283" spans="5:9" x14ac:dyDescent="0.2">
      <c r="E283" s="130"/>
      <c r="F283" s="130"/>
      <c r="G283" s="130"/>
      <c r="H283" s="130"/>
      <c r="I283" s="130"/>
    </row>
    <row r="284" spans="5:9" x14ac:dyDescent="0.2">
      <c r="E284" s="130"/>
      <c r="F284" s="130"/>
      <c r="G284" s="130"/>
      <c r="H284" s="130"/>
      <c r="I284" s="130"/>
    </row>
    <row r="285" spans="5:9" x14ac:dyDescent="0.2">
      <c r="E285" s="130"/>
      <c r="F285" s="130"/>
      <c r="G285" s="130"/>
      <c r="H285" s="130"/>
      <c r="I285" s="130"/>
    </row>
    <row r="286" spans="5:9" x14ac:dyDescent="0.2">
      <c r="E286" s="130"/>
      <c r="F286" s="130"/>
      <c r="G286" s="130"/>
      <c r="H286" s="130"/>
      <c r="I286" s="130"/>
    </row>
    <row r="287" spans="5:9" x14ac:dyDescent="0.2">
      <c r="E287" s="130"/>
      <c r="F287" s="130"/>
      <c r="G287" s="130"/>
      <c r="H287" s="130"/>
      <c r="I287" s="130"/>
    </row>
    <row r="288" spans="5:9" x14ac:dyDescent="0.2">
      <c r="E288" s="130"/>
      <c r="F288" s="130"/>
      <c r="G288" s="130"/>
      <c r="H288" s="130"/>
      <c r="I288" s="130"/>
    </row>
    <row r="289" spans="5:9" x14ac:dyDescent="0.2">
      <c r="E289" s="130"/>
      <c r="F289" s="130"/>
      <c r="G289" s="130"/>
      <c r="H289" s="130"/>
      <c r="I289" s="130"/>
    </row>
    <row r="290" spans="5:9" x14ac:dyDescent="0.2">
      <c r="E290" s="130"/>
      <c r="F290" s="130"/>
      <c r="G290" s="130"/>
      <c r="H290" s="130"/>
      <c r="I290" s="130"/>
    </row>
    <row r="291" spans="5:9" x14ac:dyDescent="0.2">
      <c r="E291" s="130"/>
      <c r="F291" s="130"/>
      <c r="G291" s="130"/>
      <c r="H291" s="130"/>
      <c r="I291" s="130"/>
    </row>
    <row r="292" spans="5:9" x14ac:dyDescent="0.2">
      <c r="E292" s="130"/>
      <c r="F292" s="130"/>
      <c r="G292" s="130"/>
      <c r="H292" s="130"/>
      <c r="I292" s="130"/>
    </row>
    <row r="293" spans="5:9" x14ac:dyDescent="0.2">
      <c r="E293" s="130"/>
      <c r="F293" s="130"/>
      <c r="G293" s="130"/>
      <c r="H293" s="130"/>
      <c r="I293" s="130"/>
    </row>
    <row r="294" spans="5:9" x14ac:dyDescent="0.2">
      <c r="E294" s="130"/>
      <c r="F294" s="130"/>
      <c r="G294" s="130"/>
      <c r="H294" s="130"/>
      <c r="I294" s="130"/>
    </row>
    <row r="295" spans="5:9" x14ac:dyDescent="0.2">
      <c r="E295" s="130"/>
      <c r="F295" s="130"/>
      <c r="G295" s="130"/>
      <c r="H295" s="130"/>
      <c r="I295" s="130"/>
    </row>
    <row r="296" spans="5:9" x14ac:dyDescent="0.2">
      <c r="E296" s="130"/>
      <c r="F296" s="130"/>
      <c r="G296" s="130"/>
      <c r="H296" s="130"/>
      <c r="I296" s="130"/>
    </row>
    <row r="297" spans="5:9" x14ac:dyDescent="0.2">
      <c r="E297" s="130"/>
      <c r="F297" s="130"/>
      <c r="G297" s="130"/>
      <c r="H297" s="130"/>
      <c r="I297" s="130"/>
    </row>
    <row r="298" spans="5:9" x14ac:dyDescent="0.2">
      <c r="E298" s="130"/>
      <c r="F298" s="130"/>
      <c r="G298" s="130"/>
      <c r="H298" s="130"/>
      <c r="I298" s="130"/>
    </row>
    <row r="299" spans="5:9" x14ac:dyDescent="0.2">
      <c r="E299" s="130"/>
      <c r="F299" s="130"/>
      <c r="G299" s="130"/>
      <c r="H299" s="130"/>
      <c r="I299" s="130"/>
    </row>
    <row r="300" spans="5:9" x14ac:dyDescent="0.2">
      <c r="E300" s="130"/>
      <c r="F300" s="130"/>
      <c r="G300" s="130"/>
      <c r="H300" s="130"/>
      <c r="I300" s="130"/>
    </row>
    <row r="301" spans="5:9" x14ac:dyDescent="0.2">
      <c r="E301" s="130"/>
      <c r="F301" s="130"/>
      <c r="G301" s="130"/>
      <c r="H301" s="130"/>
      <c r="I301" s="130"/>
    </row>
    <row r="302" spans="5:9" x14ac:dyDescent="0.2">
      <c r="E302" s="130"/>
      <c r="F302" s="130"/>
      <c r="G302" s="130"/>
      <c r="H302" s="130"/>
      <c r="I302" s="130"/>
    </row>
    <row r="303" spans="5:9" x14ac:dyDescent="0.2">
      <c r="E303" s="130"/>
      <c r="F303" s="130"/>
      <c r="G303" s="130"/>
      <c r="H303" s="130"/>
      <c r="I303" s="130"/>
    </row>
    <row r="304" spans="5:9" x14ac:dyDescent="0.2">
      <c r="E304" s="130"/>
      <c r="F304" s="130"/>
      <c r="G304" s="130"/>
      <c r="H304" s="130"/>
      <c r="I304" s="130"/>
    </row>
    <row r="305" spans="5:9" x14ac:dyDescent="0.2">
      <c r="E305" s="130"/>
      <c r="F305" s="130"/>
      <c r="G305" s="130"/>
      <c r="H305" s="130"/>
      <c r="I305" s="130"/>
    </row>
    <row r="306" spans="5:9" x14ac:dyDescent="0.2">
      <c r="E306" s="130"/>
      <c r="F306" s="130"/>
      <c r="G306" s="130"/>
      <c r="H306" s="130"/>
      <c r="I306" s="130"/>
    </row>
    <row r="307" spans="5:9" x14ac:dyDescent="0.2">
      <c r="E307" s="130"/>
      <c r="F307" s="130"/>
      <c r="G307" s="130"/>
      <c r="H307" s="130"/>
      <c r="I307" s="130"/>
    </row>
    <row r="308" spans="5:9" x14ac:dyDescent="0.2">
      <c r="E308" s="130"/>
      <c r="F308" s="130"/>
      <c r="G308" s="130"/>
      <c r="H308" s="130"/>
      <c r="I308" s="130"/>
    </row>
    <row r="309" spans="5:9" x14ac:dyDescent="0.2">
      <c r="E309" s="130"/>
      <c r="F309" s="130"/>
      <c r="G309" s="130"/>
      <c r="H309" s="130"/>
      <c r="I309" s="130"/>
    </row>
    <row r="310" spans="5:9" x14ac:dyDescent="0.2">
      <c r="E310" s="130"/>
      <c r="F310" s="130"/>
      <c r="G310" s="130"/>
      <c r="H310" s="130"/>
      <c r="I310" s="130"/>
    </row>
    <row r="311" spans="5:9" x14ac:dyDescent="0.2">
      <c r="E311" s="130"/>
      <c r="F311" s="130"/>
      <c r="G311" s="130"/>
      <c r="H311" s="130"/>
      <c r="I311" s="130"/>
    </row>
    <row r="312" spans="5:9" x14ac:dyDescent="0.2">
      <c r="E312" s="130"/>
      <c r="F312" s="130"/>
      <c r="G312" s="130"/>
      <c r="H312" s="130"/>
      <c r="I312" s="130"/>
    </row>
    <row r="313" spans="5:9" x14ac:dyDescent="0.2">
      <c r="E313" s="130"/>
      <c r="F313" s="130"/>
      <c r="G313" s="130"/>
      <c r="H313" s="130"/>
      <c r="I313" s="130"/>
    </row>
    <row r="314" spans="5:9" x14ac:dyDescent="0.2">
      <c r="E314" s="130"/>
      <c r="F314" s="130"/>
      <c r="G314" s="130"/>
      <c r="H314" s="130"/>
      <c r="I314" s="130"/>
    </row>
    <row r="315" spans="5:9" x14ac:dyDescent="0.2">
      <c r="E315" s="130"/>
      <c r="F315" s="130"/>
      <c r="G315" s="130"/>
      <c r="H315" s="130"/>
      <c r="I315" s="130"/>
    </row>
    <row r="316" spans="5:9" x14ac:dyDescent="0.2">
      <c r="E316" s="130"/>
      <c r="F316" s="130"/>
      <c r="G316" s="130"/>
      <c r="H316" s="130"/>
      <c r="I316" s="130"/>
    </row>
    <row r="317" spans="5:9" x14ac:dyDescent="0.2">
      <c r="E317" s="130"/>
      <c r="F317" s="130"/>
      <c r="G317" s="130"/>
      <c r="H317" s="130"/>
      <c r="I317" s="130"/>
    </row>
    <row r="318" spans="5:9" x14ac:dyDescent="0.2">
      <c r="E318" s="130"/>
      <c r="F318" s="130"/>
      <c r="G318" s="130"/>
      <c r="H318" s="130"/>
      <c r="I318" s="130"/>
    </row>
    <row r="319" spans="5:9" x14ac:dyDescent="0.2">
      <c r="E319" s="130"/>
      <c r="F319" s="130"/>
      <c r="G319" s="130"/>
      <c r="H319" s="130"/>
      <c r="I319" s="130"/>
    </row>
    <row r="320" spans="5:9" x14ac:dyDescent="0.2">
      <c r="E320" s="130"/>
      <c r="F320" s="130"/>
      <c r="G320" s="130"/>
      <c r="H320" s="130"/>
      <c r="I320" s="130"/>
    </row>
    <row r="321" spans="5:9" x14ac:dyDescent="0.2">
      <c r="E321" s="130"/>
      <c r="F321" s="130"/>
      <c r="G321" s="130"/>
      <c r="H321" s="130"/>
      <c r="I321" s="130"/>
    </row>
    <row r="322" spans="5:9" x14ac:dyDescent="0.2">
      <c r="E322" s="130"/>
      <c r="F322" s="130"/>
      <c r="G322" s="130"/>
      <c r="H322" s="130"/>
      <c r="I322" s="130"/>
    </row>
    <row r="323" spans="5:9" x14ac:dyDescent="0.2">
      <c r="E323" s="130"/>
      <c r="F323" s="130"/>
      <c r="G323" s="130"/>
      <c r="H323" s="130"/>
      <c r="I323" s="130"/>
    </row>
    <row r="324" spans="5:9" x14ac:dyDescent="0.2">
      <c r="E324" s="130"/>
      <c r="F324" s="130"/>
      <c r="G324" s="130"/>
      <c r="H324" s="130"/>
      <c r="I324" s="130"/>
    </row>
    <row r="325" spans="5:9" x14ac:dyDescent="0.2">
      <c r="E325" s="130"/>
      <c r="F325" s="130"/>
      <c r="G325" s="130"/>
      <c r="H325" s="130"/>
      <c r="I325" s="130"/>
    </row>
    <row r="326" spans="5:9" x14ac:dyDescent="0.2">
      <c r="E326" s="130"/>
      <c r="F326" s="130"/>
      <c r="G326" s="130"/>
      <c r="H326" s="130"/>
      <c r="I326" s="130"/>
    </row>
    <row r="327" spans="5:9" x14ac:dyDescent="0.2">
      <c r="E327" s="130"/>
      <c r="F327" s="130"/>
      <c r="G327" s="130"/>
      <c r="H327" s="130"/>
      <c r="I327" s="130"/>
    </row>
    <row r="328" spans="5:9" x14ac:dyDescent="0.2">
      <c r="E328" s="130"/>
      <c r="F328" s="130"/>
      <c r="G328" s="130"/>
      <c r="H328" s="130"/>
      <c r="I328" s="130"/>
    </row>
    <row r="329" spans="5:9" x14ac:dyDescent="0.2">
      <c r="E329" s="130"/>
      <c r="F329" s="130"/>
      <c r="G329" s="130"/>
      <c r="H329" s="130"/>
      <c r="I329" s="130"/>
    </row>
    <row r="330" spans="5:9" x14ac:dyDescent="0.2">
      <c r="E330" s="130"/>
      <c r="F330" s="130"/>
      <c r="G330" s="130"/>
      <c r="H330" s="130"/>
      <c r="I330" s="130"/>
    </row>
    <row r="331" spans="5:9" x14ac:dyDescent="0.2">
      <c r="E331" s="130"/>
      <c r="F331" s="130"/>
      <c r="G331" s="130"/>
      <c r="H331" s="130"/>
      <c r="I331" s="130"/>
    </row>
    <row r="332" spans="5:9" x14ac:dyDescent="0.2">
      <c r="E332" s="130"/>
      <c r="F332" s="130"/>
      <c r="G332" s="130"/>
      <c r="H332" s="130"/>
      <c r="I332" s="130"/>
    </row>
    <row r="333" spans="5:9" x14ac:dyDescent="0.2">
      <c r="E333" s="130"/>
      <c r="F333" s="130"/>
      <c r="G333" s="130"/>
      <c r="H333" s="130"/>
      <c r="I333" s="130"/>
    </row>
    <row r="334" spans="5:9" x14ac:dyDescent="0.2">
      <c r="E334" s="130"/>
      <c r="F334" s="130"/>
      <c r="G334" s="130"/>
      <c r="H334" s="130"/>
      <c r="I334" s="130"/>
    </row>
    <row r="335" spans="5:9" x14ac:dyDescent="0.2">
      <c r="E335" s="130"/>
      <c r="F335" s="130"/>
      <c r="G335" s="130"/>
      <c r="H335" s="130"/>
      <c r="I335" s="130"/>
    </row>
    <row r="336" spans="5:9" x14ac:dyDescent="0.2">
      <c r="E336" s="130"/>
      <c r="F336" s="130"/>
      <c r="G336" s="130"/>
      <c r="H336" s="130"/>
      <c r="I336" s="130"/>
    </row>
    <row r="337" spans="5:9" x14ac:dyDescent="0.2">
      <c r="E337" s="130"/>
      <c r="F337" s="130"/>
      <c r="G337" s="130"/>
      <c r="H337" s="130"/>
      <c r="I337" s="130"/>
    </row>
    <row r="338" spans="5:9" x14ac:dyDescent="0.2">
      <c r="E338" s="130"/>
      <c r="F338" s="130"/>
      <c r="G338" s="130"/>
      <c r="H338" s="130"/>
      <c r="I338" s="130"/>
    </row>
    <row r="339" spans="5:9" x14ac:dyDescent="0.2">
      <c r="E339" s="130"/>
      <c r="F339" s="130"/>
      <c r="G339" s="130"/>
      <c r="H339" s="130"/>
      <c r="I339" s="130"/>
    </row>
    <row r="340" spans="5:9" x14ac:dyDescent="0.2">
      <c r="E340" s="130"/>
      <c r="F340" s="130"/>
      <c r="G340" s="130"/>
      <c r="H340" s="130"/>
      <c r="I340" s="130"/>
    </row>
    <row r="341" spans="5:9" x14ac:dyDescent="0.2">
      <c r="E341" s="130"/>
      <c r="F341" s="130"/>
      <c r="G341" s="130"/>
      <c r="H341" s="130"/>
      <c r="I341" s="130"/>
    </row>
    <row r="342" spans="5:9" x14ac:dyDescent="0.2">
      <c r="E342" s="130"/>
      <c r="F342" s="130"/>
      <c r="G342" s="130"/>
      <c r="H342" s="130"/>
      <c r="I342" s="130"/>
    </row>
    <row r="343" spans="5:9" x14ac:dyDescent="0.2">
      <c r="E343" s="130"/>
      <c r="F343" s="130"/>
      <c r="G343" s="130"/>
      <c r="H343" s="130"/>
      <c r="I343" s="130"/>
    </row>
    <row r="344" spans="5:9" x14ac:dyDescent="0.2">
      <c r="E344" s="130"/>
      <c r="F344" s="130"/>
      <c r="G344" s="130"/>
      <c r="H344" s="130"/>
      <c r="I344" s="130"/>
    </row>
    <row r="345" spans="5:9" x14ac:dyDescent="0.2">
      <c r="E345" s="130"/>
      <c r="F345" s="130"/>
      <c r="G345" s="130"/>
      <c r="H345" s="130"/>
      <c r="I345" s="130"/>
    </row>
    <row r="346" spans="5:9" x14ac:dyDescent="0.2">
      <c r="E346" s="130"/>
      <c r="F346" s="130"/>
      <c r="G346" s="130"/>
      <c r="H346" s="130"/>
      <c r="I346" s="130"/>
    </row>
    <row r="347" spans="5:9" x14ac:dyDescent="0.2">
      <c r="E347" s="130"/>
      <c r="F347" s="130"/>
      <c r="G347" s="130"/>
      <c r="H347" s="130"/>
      <c r="I347" s="130"/>
    </row>
    <row r="348" spans="5:9" x14ac:dyDescent="0.2">
      <c r="E348" s="130"/>
      <c r="F348" s="130"/>
      <c r="G348" s="130"/>
      <c r="H348" s="130"/>
      <c r="I348" s="130"/>
    </row>
    <row r="349" spans="5:9" x14ac:dyDescent="0.2">
      <c r="E349" s="130"/>
      <c r="F349" s="130"/>
      <c r="G349" s="130"/>
      <c r="H349" s="130"/>
      <c r="I349" s="130"/>
    </row>
    <row r="350" spans="5:9" x14ac:dyDescent="0.2">
      <c r="E350" s="130"/>
      <c r="F350" s="130"/>
      <c r="G350" s="130"/>
      <c r="H350" s="130"/>
      <c r="I350" s="130"/>
    </row>
    <row r="351" spans="5:9" x14ac:dyDescent="0.2">
      <c r="E351" s="130"/>
      <c r="F351" s="130"/>
      <c r="G351" s="130"/>
      <c r="H351" s="130"/>
      <c r="I351" s="130"/>
    </row>
    <row r="352" spans="5:9" x14ac:dyDescent="0.2">
      <c r="E352" s="130"/>
      <c r="F352" s="130"/>
      <c r="G352" s="130"/>
      <c r="H352" s="130"/>
      <c r="I352" s="130"/>
    </row>
    <row r="353" spans="5:9" x14ac:dyDescent="0.2">
      <c r="E353" s="130"/>
      <c r="F353" s="130"/>
      <c r="G353" s="130"/>
      <c r="H353" s="130"/>
      <c r="I353" s="130"/>
    </row>
    <row r="354" spans="5:9" x14ac:dyDescent="0.2">
      <c r="E354" s="130"/>
      <c r="F354" s="130"/>
      <c r="G354" s="130"/>
      <c r="H354" s="130"/>
      <c r="I354" s="130"/>
    </row>
    <row r="355" spans="5:9" x14ac:dyDescent="0.2">
      <c r="E355" s="130"/>
      <c r="F355" s="130"/>
      <c r="G355" s="130"/>
      <c r="H355" s="130"/>
      <c r="I355" s="130"/>
    </row>
    <row r="356" spans="5:9" x14ac:dyDescent="0.2">
      <c r="E356" s="130"/>
      <c r="F356" s="130"/>
      <c r="G356" s="130"/>
      <c r="H356" s="130"/>
      <c r="I356" s="130"/>
    </row>
    <row r="357" spans="5:9" x14ac:dyDescent="0.2">
      <c r="E357" s="130"/>
      <c r="F357" s="130"/>
      <c r="G357" s="130"/>
      <c r="H357" s="130"/>
      <c r="I357" s="130"/>
    </row>
    <row r="358" spans="5:9" x14ac:dyDescent="0.2">
      <c r="E358" s="130"/>
      <c r="F358" s="130"/>
      <c r="G358" s="130"/>
      <c r="H358" s="130"/>
      <c r="I358" s="130"/>
    </row>
    <row r="359" spans="5:9" x14ac:dyDescent="0.2">
      <c r="E359" s="130"/>
      <c r="F359" s="130"/>
      <c r="G359" s="130"/>
      <c r="H359" s="130"/>
      <c r="I359" s="130"/>
    </row>
    <row r="360" spans="5:9" x14ac:dyDescent="0.2">
      <c r="E360" s="130"/>
      <c r="F360" s="130"/>
      <c r="G360" s="130"/>
      <c r="H360" s="130"/>
      <c r="I360" s="130"/>
    </row>
    <row r="361" spans="5:9" x14ac:dyDescent="0.2">
      <c r="E361" s="130"/>
      <c r="F361" s="130"/>
      <c r="G361" s="130"/>
      <c r="H361" s="130"/>
      <c r="I361" s="130"/>
    </row>
    <row r="362" spans="5:9" x14ac:dyDescent="0.2">
      <c r="E362" s="130"/>
      <c r="F362" s="130"/>
      <c r="G362" s="130"/>
      <c r="H362" s="130"/>
      <c r="I362" s="130"/>
    </row>
    <row r="363" spans="5:9" x14ac:dyDescent="0.2">
      <c r="E363" s="130"/>
      <c r="F363" s="130"/>
      <c r="G363" s="130"/>
      <c r="H363" s="130"/>
      <c r="I363" s="130"/>
    </row>
    <row r="364" spans="5:9" x14ac:dyDescent="0.2">
      <c r="E364" s="130"/>
      <c r="F364" s="130"/>
      <c r="G364" s="130"/>
      <c r="H364" s="130"/>
      <c r="I364" s="130"/>
    </row>
    <row r="365" spans="5:9" x14ac:dyDescent="0.2">
      <c r="E365" s="130"/>
      <c r="F365" s="130"/>
      <c r="G365" s="130"/>
      <c r="H365" s="130"/>
      <c r="I365" s="130"/>
    </row>
    <row r="366" spans="5:9" x14ac:dyDescent="0.2">
      <c r="E366" s="130"/>
      <c r="F366" s="130"/>
      <c r="G366" s="130"/>
      <c r="H366" s="130"/>
      <c r="I366" s="130"/>
    </row>
    <row r="367" spans="5:9" x14ac:dyDescent="0.2">
      <c r="E367" s="130"/>
      <c r="F367" s="130"/>
      <c r="G367" s="130"/>
      <c r="H367" s="130"/>
      <c r="I367" s="130"/>
    </row>
    <row r="368" spans="5:9" x14ac:dyDescent="0.2">
      <c r="E368" s="130"/>
      <c r="F368" s="130"/>
      <c r="G368" s="130"/>
      <c r="H368" s="130"/>
      <c r="I368" s="130"/>
    </row>
    <row r="369" spans="5:9" x14ac:dyDescent="0.2">
      <c r="E369" s="130"/>
      <c r="F369" s="130"/>
      <c r="G369" s="130"/>
      <c r="H369" s="130"/>
      <c r="I369" s="130"/>
    </row>
    <row r="370" spans="5:9" x14ac:dyDescent="0.2">
      <c r="E370" s="130"/>
      <c r="F370" s="130"/>
      <c r="G370" s="130"/>
      <c r="H370" s="130"/>
      <c r="I370" s="130"/>
    </row>
    <row r="371" spans="5:9" x14ac:dyDescent="0.2">
      <c r="E371" s="130"/>
      <c r="F371" s="130"/>
      <c r="G371" s="130"/>
      <c r="H371" s="130"/>
      <c r="I371" s="130"/>
    </row>
    <row r="372" spans="5:9" x14ac:dyDescent="0.2">
      <c r="E372" s="130"/>
      <c r="F372" s="130"/>
      <c r="G372" s="130"/>
      <c r="H372" s="130"/>
      <c r="I372" s="130"/>
    </row>
    <row r="373" spans="5:9" x14ac:dyDescent="0.2">
      <c r="E373" s="130"/>
      <c r="F373" s="130"/>
      <c r="G373" s="130"/>
      <c r="H373" s="130"/>
      <c r="I373" s="130"/>
    </row>
    <row r="374" spans="5:9" x14ac:dyDescent="0.2">
      <c r="E374" s="130"/>
      <c r="F374" s="130"/>
      <c r="G374" s="130"/>
      <c r="H374" s="130"/>
      <c r="I374" s="130"/>
    </row>
    <row r="375" spans="5:9" x14ac:dyDescent="0.2">
      <c r="E375" s="130"/>
      <c r="F375" s="130"/>
      <c r="G375" s="130"/>
      <c r="H375" s="130"/>
      <c r="I375" s="130"/>
    </row>
    <row r="376" spans="5:9" x14ac:dyDescent="0.2">
      <c r="E376" s="130"/>
      <c r="F376" s="130"/>
      <c r="G376" s="130"/>
      <c r="H376" s="130"/>
      <c r="I376" s="130"/>
    </row>
    <row r="377" spans="5:9" x14ac:dyDescent="0.2">
      <c r="E377" s="130"/>
      <c r="F377" s="130"/>
      <c r="G377" s="130"/>
      <c r="H377" s="130"/>
      <c r="I377" s="130"/>
    </row>
    <row r="378" spans="5:9" x14ac:dyDescent="0.2">
      <c r="E378" s="130"/>
      <c r="F378" s="130"/>
      <c r="G378" s="130"/>
      <c r="H378" s="130"/>
      <c r="I378" s="130"/>
    </row>
    <row r="379" spans="5:9" x14ac:dyDescent="0.2">
      <c r="E379" s="130"/>
      <c r="F379" s="130"/>
      <c r="G379" s="130"/>
      <c r="H379" s="130"/>
      <c r="I379" s="130"/>
    </row>
    <row r="380" spans="5:9" x14ac:dyDescent="0.2">
      <c r="E380" s="130"/>
      <c r="F380" s="130"/>
      <c r="G380" s="130"/>
      <c r="H380" s="130"/>
      <c r="I380" s="130"/>
    </row>
    <row r="381" spans="5:9" x14ac:dyDescent="0.2">
      <c r="E381" s="130"/>
      <c r="F381" s="130"/>
      <c r="G381" s="130"/>
      <c r="H381" s="130"/>
      <c r="I381" s="130"/>
    </row>
    <row r="382" spans="5:9" x14ac:dyDescent="0.2">
      <c r="E382" s="130"/>
      <c r="F382" s="130"/>
      <c r="G382" s="130"/>
      <c r="H382" s="130"/>
      <c r="I382" s="130"/>
    </row>
    <row r="383" spans="5:9" x14ac:dyDescent="0.2">
      <c r="E383" s="130"/>
      <c r="F383" s="130"/>
      <c r="G383" s="130"/>
      <c r="H383" s="130"/>
      <c r="I383" s="130"/>
    </row>
    <row r="384" spans="5:9" x14ac:dyDescent="0.2">
      <c r="E384" s="130"/>
      <c r="F384" s="130"/>
      <c r="G384" s="130"/>
      <c r="H384" s="130"/>
      <c r="I384" s="130"/>
    </row>
    <row r="385" spans="5:9" x14ac:dyDescent="0.2">
      <c r="E385" s="130"/>
      <c r="F385" s="130"/>
      <c r="G385" s="130"/>
      <c r="H385" s="130"/>
      <c r="I385" s="130"/>
    </row>
    <row r="386" spans="5:9" x14ac:dyDescent="0.2">
      <c r="E386" s="130"/>
      <c r="F386" s="130"/>
      <c r="G386" s="130"/>
      <c r="H386" s="130"/>
      <c r="I386" s="130"/>
    </row>
    <row r="387" spans="5:9" x14ac:dyDescent="0.2">
      <c r="E387" s="130"/>
      <c r="F387" s="130"/>
      <c r="G387" s="130"/>
      <c r="H387" s="130"/>
      <c r="I387" s="130"/>
    </row>
    <row r="388" spans="5:9" x14ac:dyDescent="0.2">
      <c r="E388" s="130"/>
      <c r="F388" s="130"/>
      <c r="G388" s="130"/>
      <c r="H388" s="130"/>
      <c r="I388" s="130"/>
    </row>
    <row r="389" spans="5:9" x14ac:dyDescent="0.2">
      <c r="E389" s="130"/>
      <c r="F389" s="130"/>
      <c r="G389" s="130"/>
      <c r="H389" s="130"/>
      <c r="I389" s="130"/>
    </row>
    <row r="390" spans="5:9" x14ac:dyDescent="0.2">
      <c r="E390" s="130"/>
      <c r="F390" s="130"/>
      <c r="G390" s="130"/>
      <c r="H390" s="130"/>
      <c r="I390" s="130"/>
    </row>
    <row r="391" spans="5:9" x14ac:dyDescent="0.2">
      <c r="E391" s="130"/>
      <c r="F391" s="130"/>
      <c r="G391" s="130"/>
      <c r="H391" s="130"/>
      <c r="I391" s="130"/>
    </row>
    <row r="392" spans="5:9" x14ac:dyDescent="0.2">
      <c r="E392" s="130"/>
      <c r="F392" s="130"/>
      <c r="G392" s="130"/>
      <c r="H392" s="130"/>
      <c r="I392" s="130"/>
    </row>
    <row r="393" spans="5:9" x14ac:dyDescent="0.2">
      <c r="E393" s="130"/>
      <c r="F393" s="130"/>
      <c r="G393" s="130"/>
      <c r="H393" s="130"/>
      <c r="I393" s="130"/>
    </row>
    <row r="394" spans="5:9" x14ac:dyDescent="0.2">
      <c r="E394" s="130"/>
      <c r="F394" s="130"/>
      <c r="G394" s="130"/>
      <c r="H394" s="130"/>
      <c r="I394" s="130"/>
    </row>
    <row r="395" spans="5:9" x14ac:dyDescent="0.2">
      <c r="E395" s="130"/>
      <c r="F395" s="130"/>
      <c r="G395" s="130"/>
      <c r="H395" s="130"/>
      <c r="I395" s="130"/>
    </row>
    <row r="396" spans="5:9" x14ac:dyDescent="0.2">
      <c r="E396" s="130"/>
      <c r="F396" s="130"/>
      <c r="G396" s="130"/>
      <c r="H396" s="130"/>
      <c r="I396" s="130"/>
    </row>
    <row r="397" spans="5:9" x14ac:dyDescent="0.2">
      <c r="E397" s="130"/>
      <c r="F397" s="130"/>
      <c r="G397" s="130"/>
      <c r="H397" s="130"/>
      <c r="I397" s="130"/>
    </row>
    <row r="398" spans="5:9" x14ac:dyDescent="0.2">
      <c r="E398" s="130"/>
      <c r="F398" s="130"/>
      <c r="G398" s="130"/>
      <c r="H398" s="130"/>
      <c r="I398" s="130"/>
    </row>
    <row r="399" spans="5:9" x14ac:dyDescent="0.2">
      <c r="E399" s="130"/>
      <c r="F399" s="130"/>
      <c r="G399" s="130"/>
      <c r="H399" s="130"/>
      <c r="I399" s="130"/>
    </row>
    <row r="400" spans="5:9" x14ac:dyDescent="0.2">
      <c r="E400" s="130"/>
      <c r="F400" s="130"/>
      <c r="G400" s="130"/>
      <c r="H400" s="130"/>
      <c r="I400" s="130"/>
    </row>
    <row r="401" spans="5:9" x14ac:dyDescent="0.2">
      <c r="E401" s="130"/>
      <c r="F401" s="130"/>
      <c r="G401" s="130"/>
      <c r="H401" s="130"/>
      <c r="I401" s="130"/>
    </row>
    <row r="402" spans="5:9" x14ac:dyDescent="0.2">
      <c r="E402" s="130"/>
      <c r="F402" s="130"/>
      <c r="G402" s="130"/>
      <c r="H402" s="130"/>
      <c r="I402" s="130"/>
    </row>
    <row r="403" spans="5:9" x14ac:dyDescent="0.2">
      <c r="E403" s="130"/>
      <c r="F403" s="130"/>
      <c r="G403" s="130"/>
      <c r="H403" s="130"/>
      <c r="I403" s="130"/>
    </row>
    <row r="404" spans="5:9" x14ac:dyDescent="0.2">
      <c r="E404" s="130"/>
      <c r="F404" s="130"/>
      <c r="G404" s="130"/>
      <c r="H404" s="130"/>
      <c r="I404" s="130"/>
    </row>
    <row r="405" spans="5:9" x14ac:dyDescent="0.2">
      <c r="E405" s="130"/>
      <c r="F405" s="130"/>
      <c r="G405" s="130"/>
      <c r="H405" s="130"/>
      <c r="I405" s="130"/>
    </row>
    <row r="406" spans="5:9" x14ac:dyDescent="0.2">
      <c r="E406" s="130"/>
      <c r="F406" s="130"/>
      <c r="G406" s="130"/>
      <c r="H406" s="130"/>
      <c r="I406" s="130"/>
    </row>
    <row r="407" spans="5:9" x14ac:dyDescent="0.2">
      <c r="E407" s="130"/>
      <c r="F407" s="130"/>
      <c r="G407" s="130"/>
      <c r="H407" s="130"/>
      <c r="I407" s="130"/>
    </row>
    <row r="408" spans="5:9" x14ac:dyDescent="0.2">
      <c r="E408" s="130"/>
      <c r="F408" s="130"/>
      <c r="G408" s="130"/>
      <c r="H408" s="130"/>
      <c r="I408" s="130"/>
    </row>
    <row r="409" spans="5:9" x14ac:dyDescent="0.2">
      <c r="E409" s="130"/>
      <c r="F409" s="130"/>
      <c r="G409" s="130"/>
      <c r="H409" s="130"/>
      <c r="I409" s="130"/>
    </row>
    <row r="410" spans="5:9" x14ac:dyDescent="0.2">
      <c r="E410" s="130"/>
      <c r="F410" s="130"/>
      <c r="G410" s="130"/>
      <c r="H410" s="130"/>
      <c r="I410" s="130"/>
    </row>
    <row r="411" spans="5:9" x14ac:dyDescent="0.2">
      <c r="E411" s="130"/>
      <c r="F411" s="130"/>
      <c r="G411" s="130"/>
      <c r="H411" s="130"/>
      <c r="I411" s="130"/>
    </row>
    <row r="412" spans="5:9" x14ac:dyDescent="0.2">
      <c r="E412" s="130"/>
      <c r="F412" s="130"/>
      <c r="G412" s="130"/>
      <c r="H412" s="130"/>
      <c r="I412" s="130"/>
    </row>
    <row r="413" spans="5:9" x14ac:dyDescent="0.2">
      <c r="E413" s="130"/>
      <c r="F413" s="130"/>
      <c r="G413" s="130"/>
      <c r="H413" s="130"/>
      <c r="I413" s="130"/>
    </row>
    <row r="414" spans="5:9" x14ac:dyDescent="0.2">
      <c r="E414" s="130"/>
      <c r="F414" s="130"/>
      <c r="G414" s="130"/>
      <c r="H414" s="130"/>
      <c r="I414" s="130"/>
    </row>
    <row r="415" spans="5:9" x14ac:dyDescent="0.2">
      <c r="E415" s="130"/>
      <c r="F415" s="130"/>
      <c r="G415" s="130"/>
      <c r="H415" s="130"/>
      <c r="I415" s="130"/>
    </row>
    <row r="416" spans="5:9" x14ac:dyDescent="0.2">
      <c r="E416" s="130"/>
      <c r="F416" s="130"/>
      <c r="G416" s="130"/>
      <c r="H416" s="130"/>
      <c r="I416" s="130"/>
    </row>
    <row r="417" spans="5:9" x14ac:dyDescent="0.2">
      <c r="E417" s="130"/>
      <c r="F417" s="130"/>
      <c r="G417" s="130"/>
      <c r="H417" s="130"/>
      <c r="I417" s="130"/>
    </row>
    <row r="418" spans="5:9" x14ac:dyDescent="0.2">
      <c r="E418" s="130"/>
      <c r="F418" s="130"/>
      <c r="G418" s="130"/>
      <c r="H418" s="130"/>
      <c r="I418" s="130"/>
    </row>
    <row r="419" spans="5:9" x14ac:dyDescent="0.2">
      <c r="E419" s="130"/>
      <c r="F419" s="130"/>
      <c r="G419" s="130"/>
      <c r="H419" s="130"/>
      <c r="I419" s="130"/>
    </row>
    <row r="420" spans="5:9" x14ac:dyDescent="0.2">
      <c r="E420" s="130"/>
      <c r="F420" s="130"/>
      <c r="G420" s="130"/>
      <c r="H420" s="130"/>
      <c r="I420" s="130"/>
    </row>
    <row r="421" spans="5:9" x14ac:dyDescent="0.2">
      <c r="E421" s="130"/>
      <c r="F421" s="130"/>
      <c r="G421" s="130"/>
      <c r="H421" s="130"/>
      <c r="I421" s="130"/>
    </row>
    <row r="422" spans="5:9" x14ac:dyDescent="0.2">
      <c r="E422" s="130"/>
      <c r="F422" s="130"/>
      <c r="G422" s="130"/>
      <c r="H422" s="130"/>
      <c r="I422" s="130"/>
    </row>
    <row r="423" spans="5:9" x14ac:dyDescent="0.2">
      <c r="E423" s="130"/>
      <c r="F423" s="130"/>
      <c r="G423" s="130"/>
      <c r="H423" s="130"/>
      <c r="I423" s="130"/>
    </row>
    <row r="424" spans="5:9" x14ac:dyDescent="0.2">
      <c r="E424" s="130"/>
      <c r="F424" s="130"/>
      <c r="G424" s="130"/>
      <c r="H424" s="130"/>
      <c r="I424" s="130"/>
    </row>
    <row r="425" spans="5:9" x14ac:dyDescent="0.2">
      <c r="E425" s="130"/>
      <c r="F425" s="130"/>
      <c r="G425" s="130"/>
      <c r="H425" s="130"/>
      <c r="I425" s="130"/>
    </row>
    <row r="426" spans="5:9" x14ac:dyDescent="0.2">
      <c r="E426" s="130"/>
      <c r="F426" s="130"/>
      <c r="G426" s="130"/>
      <c r="H426" s="130"/>
      <c r="I426" s="130"/>
    </row>
    <row r="427" spans="5:9" x14ac:dyDescent="0.2">
      <c r="E427" s="130"/>
      <c r="F427" s="130"/>
      <c r="G427" s="130"/>
      <c r="H427" s="130"/>
      <c r="I427" s="130"/>
    </row>
    <row r="428" spans="5:9" x14ac:dyDescent="0.2">
      <c r="E428" s="130"/>
      <c r="F428" s="130"/>
      <c r="G428" s="130"/>
      <c r="H428" s="130"/>
      <c r="I428" s="130"/>
    </row>
    <row r="429" spans="5:9" x14ac:dyDescent="0.2">
      <c r="E429" s="130"/>
      <c r="F429" s="130"/>
      <c r="G429" s="130"/>
      <c r="H429" s="130"/>
      <c r="I429" s="130"/>
    </row>
    <row r="430" spans="5:9" x14ac:dyDescent="0.2">
      <c r="E430" s="130"/>
      <c r="F430" s="130"/>
      <c r="G430" s="130"/>
      <c r="H430" s="130"/>
      <c r="I430" s="130"/>
    </row>
    <row r="431" spans="5:9" x14ac:dyDescent="0.2">
      <c r="E431" s="130"/>
      <c r="F431" s="130"/>
      <c r="G431" s="130"/>
      <c r="H431" s="130"/>
      <c r="I431" s="130"/>
    </row>
    <row r="432" spans="5:9" x14ac:dyDescent="0.2">
      <c r="E432" s="130"/>
      <c r="F432" s="130"/>
      <c r="G432" s="130"/>
      <c r="H432" s="130"/>
      <c r="I432" s="130"/>
    </row>
    <row r="433" spans="5:9" x14ac:dyDescent="0.2">
      <c r="E433" s="130"/>
      <c r="F433" s="130"/>
      <c r="G433" s="130"/>
      <c r="H433" s="130"/>
      <c r="I433" s="130"/>
    </row>
    <row r="434" spans="5:9" x14ac:dyDescent="0.2">
      <c r="E434" s="130"/>
      <c r="F434" s="130"/>
      <c r="G434" s="130"/>
      <c r="H434" s="130"/>
      <c r="I434" s="130"/>
    </row>
    <row r="435" spans="5:9" x14ac:dyDescent="0.2">
      <c r="E435" s="130"/>
      <c r="F435" s="130"/>
      <c r="G435" s="130"/>
      <c r="H435" s="130"/>
      <c r="I435" s="130"/>
    </row>
    <row r="436" spans="5:9" x14ac:dyDescent="0.2">
      <c r="E436" s="130"/>
      <c r="F436" s="130"/>
      <c r="G436" s="130"/>
      <c r="H436" s="130"/>
      <c r="I436" s="130"/>
    </row>
    <row r="437" spans="5:9" x14ac:dyDescent="0.2">
      <c r="E437" s="130"/>
      <c r="F437" s="130"/>
      <c r="G437" s="130"/>
      <c r="H437" s="130"/>
      <c r="I437" s="130"/>
    </row>
    <row r="438" spans="5:9" x14ac:dyDescent="0.2">
      <c r="E438" s="130"/>
      <c r="F438" s="130"/>
      <c r="G438" s="130"/>
      <c r="H438" s="130"/>
      <c r="I438" s="130"/>
    </row>
    <row r="439" spans="5:9" x14ac:dyDescent="0.2">
      <c r="E439" s="130"/>
      <c r="F439" s="130"/>
      <c r="G439" s="130"/>
      <c r="H439" s="130"/>
      <c r="I439" s="130"/>
    </row>
    <row r="440" spans="5:9" x14ac:dyDescent="0.2">
      <c r="E440" s="130"/>
      <c r="F440" s="130"/>
      <c r="G440" s="130"/>
      <c r="H440" s="130"/>
      <c r="I440" s="130"/>
    </row>
    <row r="441" spans="5:9" x14ac:dyDescent="0.2">
      <c r="E441" s="130"/>
      <c r="F441" s="130"/>
      <c r="G441" s="130"/>
      <c r="H441" s="130"/>
      <c r="I441" s="130"/>
    </row>
    <row r="442" spans="5:9" x14ac:dyDescent="0.2">
      <c r="E442" s="130"/>
      <c r="F442" s="130"/>
      <c r="G442" s="130"/>
      <c r="H442" s="130"/>
      <c r="I442" s="130"/>
    </row>
    <row r="443" spans="5:9" x14ac:dyDescent="0.2">
      <c r="E443" s="130"/>
      <c r="F443" s="130"/>
      <c r="G443" s="130"/>
      <c r="H443" s="130"/>
      <c r="I443" s="130"/>
    </row>
    <row r="444" spans="5:9" x14ac:dyDescent="0.2">
      <c r="E444" s="130"/>
      <c r="F444" s="130"/>
      <c r="G444" s="130"/>
      <c r="H444" s="130"/>
      <c r="I444" s="130"/>
    </row>
    <row r="445" spans="5:9" x14ac:dyDescent="0.2">
      <c r="E445" s="130"/>
      <c r="F445" s="130"/>
      <c r="G445" s="130"/>
      <c r="H445" s="130"/>
      <c r="I445" s="130"/>
    </row>
    <row r="446" spans="5:9" x14ac:dyDescent="0.2">
      <c r="E446" s="130"/>
      <c r="F446" s="130"/>
      <c r="G446" s="130"/>
      <c r="H446" s="130"/>
      <c r="I446" s="130"/>
    </row>
    <row r="447" spans="5:9" x14ac:dyDescent="0.2">
      <c r="E447" s="130"/>
      <c r="F447" s="130"/>
      <c r="G447" s="130"/>
      <c r="H447" s="130"/>
      <c r="I447" s="130"/>
    </row>
    <row r="448" spans="5:9" x14ac:dyDescent="0.2">
      <c r="E448" s="130"/>
      <c r="F448" s="130"/>
      <c r="G448" s="130"/>
      <c r="H448" s="130"/>
      <c r="I448" s="130"/>
    </row>
    <row r="449" spans="5:9" x14ac:dyDescent="0.2">
      <c r="E449" s="130"/>
      <c r="F449" s="130"/>
      <c r="G449" s="130"/>
      <c r="H449" s="130"/>
      <c r="I449" s="130"/>
    </row>
    <row r="450" spans="5:9" x14ac:dyDescent="0.2">
      <c r="E450" s="130"/>
      <c r="F450" s="130"/>
      <c r="G450" s="130"/>
      <c r="H450" s="130"/>
      <c r="I450" s="130"/>
    </row>
    <row r="451" spans="5:9" x14ac:dyDescent="0.2">
      <c r="E451" s="130"/>
      <c r="F451" s="130"/>
      <c r="G451" s="130"/>
      <c r="H451" s="130"/>
      <c r="I451" s="130"/>
    </row>
    <row r="452" spans="5:9" x14ac:dyDescent="0.2">
      <c r="E452" s="130"/>
      <c r="F452" s="130"/>
      <c r="G452" s="130"/>
      <c r="H452" s="130"/>
      <c r="I452" s="130"/>
    </row>
    <row r="453" spans="5:9" x14ac:dyDescent="0.2">
      <c r="E453" s="130"/>
      <c r="F453" s="130"/>
      <c r="G453" s="130"/>
      <c r="H453" s="130"/>
      <c r="I453" s="130"/>
    </row>
    <row r="454" spans="5:9" x14ac:dyDescent="0.2">
      <c r="E454" s="130"/>
      <c r="F454" s="130"/>
      <c r="G454" s="130"/>
      <c r="H454" s="130"/>
      <c r="I454" s="130"/>
    </row>
    <row r="455" spans="5:9" x14ac:dyDescent="0.2">
      <c r="E455" s="130"/>
      <c r="F455" s="130"/>
      <c r="G455" s="130"/>
      <c r="H455" s="130"/>
      <c r="I455" s="130"/>
    </row>
    <row r="456" spans="5:9" x14ac:dyDescent="0.2">
      <c r="E456" s="130"/>
      <c r="F456" s="130"/>
      <c r="G456" s="130"/>
      <c r="H456" s="130"/>
      <c r="I456" s="130"/>
    </row>
    <row r="457" spans="5:9" x14ac:dyDescent="0.2">
      <c r="E457" s="130"/>
      <c r="F457" s="130"/>
      <c r="G457" s="130"/>
      <c r="H457" s="130"/>
      <c r="I457" s="130"/>
    </row>
    <row r="458" spans="5:9" x14ac:dyDescent="0.2">
      <c r="E458" s="130"/>
      <c r="F458" s="130"/>
      <c r="G458" s="130"/>
      <c r="H458" s="130"/>
      <c r="I458" s="130"/>
    </row>
    <row r="459" spans="5:9" x14ac:dyDescent="0.2">
      <c r="E459" s="130"/>
      <c r="F459" s="130"/>
      <c r="G459" s="130"/>
      <c r="H459" s="130"/>
      <c r="I459" s="130"/>
    </row>
    <row r="460" spans="5:9" x14ac:dyDescent="0.2">
      <c r="E460" s="130"/>
      <c r="F460" s="130"/>
      <c r="G460" s="130"/>
      <c r="H460" s="130"/>
      <c r="I460" s="130"/>
    </row>
    <row r="461" spans="5:9" x14ac:dyDescent="0.2">
      <c r="E461" s="130"/>
      <c r="F461" s="130"/>
      <c r="G461" s="130"/>
      <c r="H461" s="130"/>
      <c r="I461" s="130"/>
    </row>
    <row r="462" spans="5:9" x14ac:dyDescent="0.2">
      <c r="E462" s="130"/>
      <c r="F462" s="130"/>
      <c r="G462" s="130"/>
      <c r="H462" s="130"/>
      <c r="I462" s="130"/>
    </row>
    <row r="463" spans="5:9" x14ac:dyDescent="0.2">
      <c r="E463" s="130"/>
      <c r="F463" s="130"/>
      <c r="G463" s="130"/>
      <c r="H463" s="130"/>
      <c r="I463" s="130"/>
    </row>
    <row r="464" spans="5:9" x14ac:dyDescent="0.2">
      <c r="E464" s="130"/>
      <c r="F464" s="130"/>
      <c r="G464" s="130"/>
      <c r="H464" s="130"/>
      <c r="I464" s="130"/>
    </row>
    <row r="465" spans="5:9" x14ac:dyDescent="0.2">
      <c r="E465" s="130"/>
      <c r="F465" s="130"/>
      <c r="G465" s="130"/>
      <c r="H465" s="130"/>
      <c r="I465" s="130"/>
    </row>
    <row r="466" spans="5:9" x14ac:dyDescent="0.2">
      <c r="E466" s="130"/>
      <c r="F466" s="130"/>
      <c r="G466" s="130"/>
      <c r="H466" s="130"/>
      <c r="I466" s="130"/>
    </row>
    <row r="467" spans="5:9" x14ac:dyDescent="0.2">
      <c r="E467" s="130"/>
      <c r="F467" s="130"/>
      <c r="G467" s="130"/>
      <c r="H467" s="130"/>
      <c r="I467" s="130"/>
    </row>
    <row r="468" spans="5:9" x14ac:dyDescent="0.2">
      <c r="E468" s="130"/>
      <c r="F468" s="130"/>
      <c r="G468" s="130"/>
      <c r="H468" s="130"/>
      <c r="I468" s="130"/>
    </row>
    <row r="469" spans="5:9" x14ac:dyDescent="0.2">
      <c r="E469" s="130"/>
      <c r="F469" s="130"/>
      <c r="G469" s="130"/>
      <c r="H469" s="130"/>
      <c r="I469" s="130"/>
    </row>
    <row r="470" spans="5:9" x14ac:dyDescent="0.2">
      <c r="E470" s="130"/>
      <c r="F470" s="130"/>
      <c r="G470" s="130"/>
      <c r="H470" s="130"/>
      <c r="I470" s="130"/>
    </row>
    <row r="471" spans="5:9" x14ac:dyDescent="0.2">
      <c r="E471" s="130"/>
      <c r="F471" s="130"/>
      <c r="G471" s="130"/>
      <c r="H471" s="130"/>
      <c r="I471" s="130"/>
    </row>
    <row r="472" spans="5:9" x14ac:dyDescent="0.2">
      <c r="E472" s="130"/>
      <c r="F472" s="130"/>
      <c r="G472" s="130"/>
      <c r="H472" s="130"/>
      <c r="I472" s="130"/>
    </row>
    <row r="473" spans="5:9" x14ac:dyDescent="0.2">
      <c r="E473" s="130"/>
      <c r="F473" s="130"/>
      <c r="G473" s="130"/>
      <c r="H473" s="130"/>
      <c r="I473" s="130"/>
    </row>
    <row r="474" spans="5:9" x14ac:dyDescent="0.2">
      <c r="E474" s="130"/>
      <c r="F474" s="130"/>
      <c r="G474" s="130"/>
      <c r="H474" s="130"/>
      <c r="I474" s="130"/>
    </row>
    <row r="475" spans="5:9" x14ac:dyDescent="0.2">
      <c r="E475" s="130"/>
      <c r="F475" s="130"/>
      <c r="G475" s="130"/>
      <c r="H475" s="130"/>
      <c r="I475" s="130"/>
    </row>
    <row r="476" spans="5:9" x14ac:dyDescent="0.2">
      <c r="E476" s="130"/>
      <c r="F476" s="130"/>
      <c r="G476" s="130"/>
      <c r="H476" s="130"/>
      <c r="I476" s="130"/>
    </row>
    <row r="477" spans="5:9" x14ac:dyDescent="0.2">
      <c r="E477" s="130"/>
      <c r="F477" s="130"/>
      <c r="G477" s="130"/>
      <c r="H477" s="130"/>
      <c r="I477" s="130"/>
    </row>
    <row r="478" spans="5:9" x14ac:dyDescent="0.2">
      <c r="E478" s="130"/>
      <c r="F478" s="130"/>
      <c r="G478" s="130"/>
      <c r="H478" s="130"/>
      <c r="I478" s="130"/>
    </row>
    <row r="479" spans="5:9" x14ac:dyDescent="0.2">
      <c r="E479" s="130"/>
      <c r="F479" s="130"/>
      <c r="G479" s="130"/>
      <c r="H479" s="130"/>
      <c r="I479" s="130"/>
    </row>
    <row r="480" spans="5:9" x14ac:dyDescent="0.2">
      <c r="E480" s="130"/>
      <c r="F480" s="130"/>
      <c r="G480" s="130"/>
      <c r="H480" s="130"/>
      <c r="I480" s="130"/>
    </row>
    <row r="481" spans="5:9" x14ac:dyDescent="0.2">
      <c r="E481" s="130"/>
      <c r="F481" s="130"/>
      <c r="G481" s="130"/>
      <c r="H481" s="130"/>
      <c r="I481" s="130"/>
    </row>
    <row r="482" spans="5:9" x14ac:dyDescent="0.2">
      <c r="E482" s="130"/>
      <c r="F482" s="130"/>
      <c r="G482" s="130"/>
      <c r="H482" s="130"/>
      <c r="I482" s="130"/>
    </row>
    <row r="483" spans="5:9" x14ac:dyDescent="0.2">
      <c r="E483" s="130"/>
      <c r="F483" s="130"/>
      <c r="G483" s="130"/>
      <c r="H483" s="130"/>
      <c r="I483" s="130"/>
    </row>
    <row r="484" spans="5:9" x14ac:dyDescent="0.2">
      <c r="E484" s="130"/>
      <c r="F484" s="130"/>
      <c r="G484" s="130"/>
      <c r="H484" s="130"/>
      <c r="I484" s="130"/>
    </row>
    <row r="485" spans="5:9" x14ac:dyDescent="0.2">
      <c r="E485" s="130"/>
      <c r="F485" s="130"/>
      <c r="G485" s="130"/>
      <c r="H485" s="130"/>
      <c r="I485" s="130"/>
    </row>
    <row r="486" spans="5:9" x14ac:dyDescent="0.2">
      <c r="E486" s="130"/>
      <c r="F486" s="130"/>
      <c r="G486" s="130"/>
      <c r="H486" s="130"/>
      <c r="I486" s="130"/>
    </row>
    <row r="487" spans="5:9" x14ac:dyDescent="0.2">
      <c r="E487" s="130"/>
      <c r="F487" s="130"/>
      <c r="G487" s="130"/>
      <c r="H487" s="130"/>
      <c r="I487" s="130"/>
    </row>
    <row r="488" spans="5:9" x14ac:dyDescent="0.2">
      <c r="E488" s="130"/>
      <c r="F488" s="130"/>
      <c r="G488" s="130"/>
      <c r="H488" s="130"/>
      <c r="I488" s="130"/>
    </row>
    <row r="489" spans="5:9" x14ac:dyDescent="0.2">
      <c r="E489" s="130"/>
      <c r="F489" s="130"/>
      <c r="G489" s="130"/>
      <c r="H489" s="130"/>
      <c r="I489" s="130"/>
    </row>
    <row r="490" spans="5:9" x14ac:dyDescent="0.2">
      <c r="E490" s="130"/>
      <c r="F490" s="130"/>
      <c r="G490" s="130"/>
      <c r="H490" s="130"/>
      <c r="I490" s="130"/>
    </row>
    <row r="491" spans="5:9" x14ac:dyDescent="0.2">
      <c r="E491" s="130"/>
      <c r="F491" s="130"/>
      <c r="G491" s="130"/>
      <c r="H491" s="130"/>
      <c r="I491" s="130"/>
    </row>
    <row r="492" spans="5:9" x14ac:dyDescent="0.2">
      <c r="E492" s="130"/>
      <c r="F492" s="130"/>
      <c r="G492" s="130"/>
      <c r="H492" s="130"/>
      <c r="I492" s="130"/>
    </row>
    <row r="493" spans="5:9" x14ac:dyDescent="0.2">
      <c r="E493" s="130"/>
      <c r="F493" s="130"/>
      <c r="G493" s="130"/>
      <c r="H493" s="130"/>
      <c r="I493" s="130"/>
    </row>
    <row r="494" spans="5:9" x14ac:dyDescent="0.2">
      <c r="E494" s="130"/>
      <c r="F494" s="130"/>
      <c r="G494" s="130"/>
      <c r="H494" s="130"/>
      <c r="I494" s="130"/>
    </row>
    <row r="495" spans="5:9" x14ac:dyDescent="0.2">
      <c r="E495" s="130"/>
      <c r="F495" s="130"/>
      <c r="G495" s="130"/>
      <c r="H495" s="130"/>
      <c r="I495" s="130"/>
    </row>
    <row r="496" spans="5:9" x14ac:dyDescent="0.2">
      <c r="E496" s="130"/>
      <c r="F496" s="130"/>
      <c r="G496" s="130"/>
      <c r="H496" s="130"/>
      <c r="I496" s="130"/>
    </row>
    <row r="497" spans="5:9" x14ac:dyDescent="0.2">
      <c r="E497" s="130"/>
      <c r="F497" s="130"/>
      <c r="G497" s="130"/>
      <c r="H497" s="130"/>
      <c r="I497" s="130"/>
    </row>
    <row r="498" spans="5:9" x14ac:dyDescent="0.2">
      <c r="E498" s="130"/>
      <c r="F498" s="130"/>
      <c r="G498" s="130"/>
      <c r="H498" s="130"/>
      <c r="I498" s="130"/>
    </row>
    <row r="499" spans="5:9" x14ac:dyDescent="0.2">
      <c r="E499" s="130"/>
      <c r="F499" s="130"/>
      <c r="G499" s="130"/>
      <c r="H499" s="130"/>
      <c r="I499" s="130"/>
    </row>
    <row r="500" spans="5:9" x14ac:dyDescent="0.2">
      <c r="E500" s="130"/>
      <c r="F500" s="130"/>
      <c r="G500" s="130"/>
      <c r="H500" s="130"/>
      <c r="I500" s="130"/>
    </row>
    <row r="501" spans="5:9" x14ac:dyDescent="0.2">
      <c r="E501" s="130"/>
      <c r="F501" s="130"/>
      <c r="G501" s="130"/>
      <c r="H501" s="130"/>
      <c r="I501" s="130"/>
    </row>
    <row r="502" spans="5:9" x14ac:dyDescent="0.2">
      <c r="E502" s="130"/>
      <c r="F502" s="130"/>
      <c r="G502" s="130"/>
      <c r="H502" s="130"/>
      <c r="I502" s="130"/>
    </row>
    <row r="503" spans="5:9" x14ac:dyDescent="0.2">
      <c r="E503" s="130"/>
      <c r="F503" s="130"/>
      <c r="G503" s="130"/>
      <c r="H503" s="130"/>
      <c r="I503" s="130"/>
    </row>
    <row r="504" spans="5:9" x14ac:dyDescent="0.2">
      <c r="E504" s="130"/>
      <c r="F504" s="130"/>
      <c r="G504" s="130"/>
      <c r="H504" s="130"/>
      <c r="I504" s="130"/>
    </row>
    <row r="505" spans="5:9" x14ac:dyDescent="0.2">
      <c r="E505" s="130"/>
      <c r="F505" s="130"/>
      <c r="G505" s="130"/>
      <c r="H505" s="130"/>
      <c r="I505" s="130"/>
    </row>
    <row r="506" spans="5:9" x14ac:dyDescent="0.2">
      <c r="E506" s="130"/>
      <c r="F506" s="130"/>
      <c r="G506" s="130"/>
      <c r="H506" s="130"/>
      <c r="I506" s="130"/>
    </row>
    <row r="507" spans="5:9" x14ac:dyDescent="0.2">
      <c r="E507" s="130"/>
      <c r="F507" s="130"/>
      <c r="G507" s="130"/>
      <c r="H507" s="130"/>
      <c r="I507" s="130"/>
    </row>
    <row r="508" spans="5:9" x14ac:dyDescent="0.2">
      <c r="E508" s="130"/>
      <c r="F508" s="130"/>
      <c r="G508" s="130"/>
      <c r="H508" s="130"/>
      <c r="I508" s="130"/>
    </row>
    <row r="509" spans="5:9" x14ac:dyDescent="0.2">
      <c r="E509" s="130"/>
      <c r="F509" s="130"/>
      <c r="G509" s="130"/>
      <c r="H509" s="130"/>
      <c r="I509" s="130"/>
    </row>
    <row r="510" spans="5:9" x14ac:dyDescent="0.2">
      <c r="E510" s="130"/>
      <c r="F510" s="130"/>
      <c r="G510" s="130"/>
      <c r="H510" s="130"/>
      <c r="I510" s="130"/>
    </row>
    <row r="511" spans="5:9" x14ac:dyDescent="0.2">
      <c r="E511" s="130"/>
      <c r="F511" s="130"/>
      <c r="G511" s="130"/>
      <c r="H511" s="130"/>
      <c r="I511" s="130"/>
    </row>
    <row r="512" spans="5:9" x14ac:dyDescent="0.2">
      <c r="E512" s="130"/>
      <c r="F512" s="130"/>
      <c r="G512" s="130"/>
      <c r="H512" s="130"/>
      <c r="I512" s="130"/>
    </row>
    <row r="513" spans="5:9" x14ac:dyDescent="0.2">
      <c r="E513" s="130"/>
      <c r="F513" s="130"/>
      <c r="G513" s="130"/>
      <c r="H513" s="130"/>
      <c r="I513" s="130"/>
    </row>
    <row r="514" spans="5:9" x14ac:dyDescent="0.2">
      <c r="E514" s="130"/>
      <c r="F514" s="130"/>
      <c r="G514" s="130"/>
      <c r="H514" s="130"/>
      <c r="I514" s="130"/>
    </row>
    <row r="515" spans="5:9" x14ac:dyDescent="0.2">
      <c r="E515" s="130"/>
      <c r="F515" s="130"/>
      <c r="G515" s="130"/>
      <c r="H515" s="130"/>
      <c r="I515" s="130"/>
    </row>
    <row r="516" spans="5:9" x14ac:dyDescent="0.2">
      <c r="E516" s="130"/>
      <c r="F516" s="130"/>
      <c r="G516" s="130"/>
      <c r="H516" s="130"/>
      <c r="I516" s="130"/>
    </row>
    <row r="517" spans="5:9" x14ac:dyDescent="0.2">
      <c r="E517" s="130"/>
      <c r="F517" s="130"/>
      <c r="G517" s="130"/>
      <c r="H517" s="130"/>
      <c r="I517" s="130"/>
    </row>
    <row r="518" spans="5:9" x14ac:dyDescent="0.2">
      <c r="E518" s="130"/>
      <c r="F518" s="130"/>
      <c r="G518" s="130"/>
      <c r="H518" s="130"/>
      <c r="I518" s="130"/>
    </row>
    <row r="519" spans="5:9" x14ac:dyDescent="0.2">
      <c r="E519" s="130"/>
      <c r="F519" s="130"/>
      <c r="G519" s="130"/>
      <c r="H519" s="130"/>
      <c r="I519" s="130"/>
    </row>
    <row r="520" spans="5:9" x14ac:dyDescent="0.2">
      <c r="E520" s="130"/>
      <c r="F520" s="130"/>
      <c r="G520" s="130"/>
      <c r="H520" s="130"/>
      <c r="I520" s="130"/>
    </row>
    <row r="521" spans="5:9" x14ac:dyDescent="0.2">
      <c r="E521" s="130"/>
      <c r="F521" s="130"/>
      <c r="G521" s="130"/>
      <c r="H521" s="130"/>
      <c r="I521" s="130"/>
    </row>
    <row r="522" spans="5:9" x14ac:dyDescent="0.2">
      <c r="E522" s="130"/>
      <c r="F522" s="130"/>
      <c r="G522" s="130"/>
      <c r="H522" s="130"/>
      <c r="I522" s="130"/>
    </row>
    <row r="523" spans="5:9" x14ac:dyDescent="0.2">
      <c r="E523" s="130"/>
      <c r="F523" s="130"/>
      <c r="G523" s="130"/>
      <c r="H523" s="130"/>
      <c r="I523" s="130"/>
    </row>
    <row r="524" spans="5:9" x14ac:dyDescent="0.2">
      <c r="E524" s="130"/>
      <c r="F524" s="130"/>
      <c r="G524" s="130"/>
      <c r="H524" s="130"/>
      <c r="I524" s="130"/>
    </row>
    <row r="525" spans="5:9" x14ac:dyDescent="0.2">
      <c r="E525" s="130"/>
      <c r="F525" s="130"/>
      <c r="G525" s="130"/>
      <c r="H525" s="130"/>
      <c r="I525" s="130"/>
    </row>
    <row r="526" spans="5:9" x14ac:dyDescent="0.2">
      <c r="E526" s="130"/>
      <c r="F526" s="130"/>
      <c r="G526" s="130"/>
      <c r="H526" s="130"/>
      <c r="I526" s="130"/>
    </row>
    <row r="527" spans="5:9" x14ac:dyDescent="0.2">
      <c r="E527" s="130"/>
      <c r="F527" s="130"/>
      <c r="G527" s="130"/>
      <c r="H527" s="130"/>
      <c r="I527" s="130"/>
    </row>
    <row r="528" spans="5:9" x14ac:dyDescent="0.2">
      <c r="E528" s="130"/>
      <c r="F528" s="130"/>
      <c r="G528" s="130"/>
      <c r="H528" s="130"/>
      <c r="I528" s="130"/>
    </row>
    <row r="529" spans="5:9" x14ac:dyDescent="0.2">
      <c r="E529" s="130"/>
      <c r="F529" s="130"/>
      <c r="G529" s="130"/>
      <c r="H529" s="130"/>
      <c r="I529" s="130"/>
    </row>
    <row r="530" spans="5:9" x14ac:dyDescent="0.2">
      <c r="E530" s="130"/>
      <c r="F530" s="130"/>
      <c r="G530" s="130"/>
      <c r="H530" s="130"/>
      <c r="I530" s="130"/>
    </row>
    <row r="531" spans="5:9" x14ac:dyDescent="0.2">
      <c r="E531" s="130"/>
      <c r="F531" s="130"/>
      <c r="G531" s="130"/>
      <c r="H531" s="130"/>
      <c r="I531" s="130"/>
    </row>
    <row r="532" spans="5:9" x14ac:dyDescent="0.2">
      <c r="E532" s="130"/>
      <c r="F532" s="130"/>
      <c r="G532" s="130"/>
      <c r="H532" s="130"/>
      <c r="I532" s="130"/>
    </row>
    <row r="533" spans="5:9" x14ac:dyDescent="0.2">
      <c r="E533" s="130"/>
      <c r="F533" s="130"/>
      <c r="G533" s="130"/>
      <c r="H533" s="130"/>
      <c r="I533" s="130"/>
    </row>
    <row r="534" spans="5:9" x14ac:dyDescent="0.2">
      <c r="E534" s="130"/>
      <c r="F534" s="130"/>
      <c r="G534" s="130"/>
      <c r="H534" s="130"/>
      <c r="I534" s="130"/>
    </row>
    <row r="535" spans="5:9" x14ac:dyDescent="0.2">
      <c r="E535" s="130"/>
      <c r="F535" s="130"/>
      <c r="G535" s="130"/>
      <c r="H535" s="130"/>
      <c r="I535" s="130"/>
    </row>
    <row r="536" spans="5:9" x14ac:dyDescent="0.2">
      <c r="E536" s="130"/>
      <c r="F536" s="130"/>
      <c r="G536" s="130"/>
      <c r="H536" s="130"/>
      <c r="I536" s="130"/>
    </row>
    <row r="537" spans="5:9" x14ac:dyDescent="0.2">
      <c r="E537" s="130"/>
      <c r="F537" s="130"/>
      <c r="G537" s="130"/>
      <c r="H537" s="130"/>
      <c r="I537" s="130"/>
    </row>
    <row r="538" spans="5:9" x14ac:dyDescent="0.2">
      <c r="E538" s="130"/>
      <c r="F538" s="130"/>
      <c r="G538" s="130"/>
      <c r="H538" s="130"/>
      <c r="I538" s="130"/>
    </row>
    <row r="539" spans="5:9" x14ac:dyDescent="0.2">
      <c r="E539" s="130"/>
      <c r="F539" s="130"/>
      <c r="G539" s="130"/>
      <c r="H539" s="130"/>
      <c r="I539" s="130"/>
    </row>
    <row r="540" spans="5:9" x14ac:dyDescent="0.2">
      <c r="E540" s="130"/>
      <c r="F540" s="130"/>
      <c r="G540" s="130"/>
      <c r="H540" s="130"/>
      <c r="I540" s="130"/>
    </row>
    <row r="541" spans="5:9" x14ac:dyDescent="0.2">
      <c r="E541" s="130"/>
      <c r="F541" s="130"/>
      <c r="G541" s="130"/>
      <c r="H541" s="130"/>
      <c r="I541" s="130"/>
    </row>
    <row r="542" spans="5:9" x14ac:dyDescent="0.2">
      <c r="E542" s="130"/>
      <c r="F542" s="130"/>
      <c r="G542" s="130"/>
      <c r="H542" s="130"/>
      <c r="I542" s="130"/>
    </row>
    <row r="543" spans="5:9" x14ac:dyDescent="0.2">
      <c r="E543" s="130"/>
      <c r="F543" s="130"/>
      <c r="G543" s="130"/>
      <c r="H543" s="130"/>
      <c r="I543" s="130"/>
    </row>
    <row r="544" spans="5:9" x14ac:dyDescent="0.2">
      <c r="E544" s="130"/>
      <c r="F544" s="130"/>
      <c r="G544" s="130"/>
      <c r="H544" s="130"/>
      <c r="I544" s="130"/>
    </row>
    <row r="545" spans="5:9" x14ac:dyDescent="0.2">
      <c r="E545" s="130"/>
      <c r="F545" s="130"/>
      <c r="G545" s="130"/>
      <c r="H545" s="130"/>
      <c r="I545" s="130"/>
    </row>
    <row r="546" spans="5:9" x14ac:dyDescent="0.2">
      <c r="E546" s="130"/>
      <c r="F546" s="130"/>
      <c r="G546" s="130"/>
      <c r="H546" s="130"/>
      <c r="I546" s="130"/>
    </row>
    <row r="547" spans="5:9" x14ac:dyDescent="0.2">
      <c r="E547" s="130"/>
      <c r="F547" s="130"/>
      <c r="G547" s="130"/>
      <c r="H547" s="130"/>
      <c r="I547" s="130"/>
    </row>
    <row r="548" spans="5:9" x14ac:dyDescent="0.2">
      <c r="E548" s="130"/>
      <c r="F548" s="130"/>
      <c r="G548" s="130"/>
      <c r="H548" s="130"/>
      <c r="I548" s="130"/>
    </row>
    <row r="549" spans="5:9" x14ac:dyDescent="0.2">
      <c r="E549" s="130"/>
      <c r="F549" s="130"/>
      <c r="G549" s="130"/>
      <c r="H549" s="130"/>
      <c r="I549" s="130"/>
    </row>
    <row r="550" spans="5:9" x14ac:dyDescent="0.2">
      <c r="E550" s="130"/>
      <c r="F550" s="130"/>
      <c r="G550" s="130"/>
      <c r="H550" s="130"/>
      <c r="I550" s="130"/>
    </row>
    <row r="551" spans="5:9" x14ac:dyDescent="0.2">
      <c r="E551" s="130"/>
      <c r="F551" s="130"/>
      <c r="G551" s="130"/>
      <c r="H551" s="130"/>
      <c r="I551" s="130"/>
    </row>
    <row r="552" spans="5:9" x14ac:dyDescent="0.2">
      <c r="E552" s="130"/>
      <c r="F552" s="130"/>
      <c r="G552" s="130"/>
      <c r="H552" s="130"/>
      <c r="I552" s="130"/>
    </row>
    <row r="553" spans="5:9" x14ac:dyDescent="0.2">
      <c r="E553" s="130"/>
      <c r="F553" s="130"/>
      <c r="G553" s="130"/>
      <c r="H553" s="130"/>
      <c r="I553" s="130"/>
    </row>
    <row r="554" spans="5:9" x14ac:dyDescent="0.2">
      <c r="E554" s="130"/>
      <c r="F554" s="130"/>
      <c r="G554" s="130"/>
      <c r="H554" s="130"/>
      <c r="I554" s="130"/>
    </row>
    <row r="555" spans="5:9" x14ac:dyDescent="0.2">
      <c r="E555" s="130"/>
      <c r="F555" s="130"/>
      <c r="G555" s="130"/>
      <c r="H555" s="130"/>
      <c r="I555" s="130"/>
    </row>
    <row r="556" spans="5:9" x14ac:dyDescent="0.2">
      <c r="E556" s="130"/>
      <c r="F556" s="130"/>
      <c r="G556" s="130"/>
      <c r="H556" s="130"/>
      <c r="I556" s="130"/>
    </row>
    <row r="557" spans="5:9" x14ac:dyDescent="0.2">
      <c r="E557" s="130"/>
      <c r="F557" s="130"/>
      <c r="G557" s="130"/>
      <c r="H557" s="130"/>
      <c r="I557" s="130"/>
    </row>
    <row r="558" spans="5:9" x14ac:dyDescent="0.2">
      <c r="E558" s="130"/>
      <c r="F558" s="130"/>
      <c r="G558" s="130"/>
      <c r="H558" s="130"/>
      <c r="I558" s="130"/>
    </row>
    <row r="559" spans="5:9" x14ac:dyDescent="0.2">
      <c r="E559" s="130"/>
      <c r="F559" s="130"/>
      <c r="G559" s="130"/>
      <c r="H559" s="130"/>
      <c r="I559" s="130"/>
    </row>
    <row r="560" spans="5:9" x14ac:dyDescent="0.2">
      <c r="E560" s="130"/>
      <c r="F560" s="130"/>
      <c r="G560" s="130"/>
      <c r="H560" s="130"/>
      <c r="I560" s="130"/>
    </row>
    <row r="561" spans="5:9" x14ac:dyDescent="0.2">
      <c r="E561" s="130"/>
      <c r="F561" s="130"/>
      <c r="G561" s="130"/>
      <c r="H561" s="130"/>
      <c r="I561" s="130"/>
    </row>
    <row r="562" spans="5:9" x14ac:dyDescent="0.2">
      <c r="E562" s="130"/>
      <c r="F562" s="130"/>
      <c r="G562" s="130"/>
      <c r="H562" s="130"/>
      <c r="I562" s="130"/>
    </row>
    <row r="563" spans="5:9" x14ac:dyDescent="0.2">
      <c r="E563" s="130"/>
      <c r="F563" s="130"/>
      <c r="G563" s="130"/>
      <c r="H563" s="130"/>
      <c r="I563" s="130"/>
    </row>
    <row r="564" spans="5:9" x14ac:dyDescent="0.2">
      <c r="E564" s="130"/>
      <c r="F564" s="130"/>
      <c r="G564" s="130"/>
      <c r="H564" s="130"/>
      <c r="I564" s="130"/>
    </row>
    <row r="565" spans="5:9" x14ac:dyDescent="0.2">
      <c r="E565" s="130"/>
      <c r="F565" s="130"/>
      <c r="G565" s="130"/>
      <c r="H565" s="130"/>
      <c r="I565" s="130"/>
    </row>
    <row r="566" spans="5:9" x14ac:dyDescent="0.2">
      <c r="E566" s="130"/>
      <c r="F566" s="130"/>
      <c r="G566" s="130"/>
      <c r="H566" s="130"/>
      <c r="I566" s="130"/>
    </row>
    <row r="567" spans="5:9" x14ac:dyDescent="0.2">
      <c r="E567" s="130"/>
      <c r="F567" s="130"/>
      <c r="G567" s="130"/>
      <c r="H567" s="130"/>
      <c r="I567" s="130"/>
    </row>
    <row r="568" spans="5:9" x14ac:dyDescent="0.2">
      <c r="E568" s="130"/>
      <c r="F568" s="130"/>
      <c r="G568" s="130"/>
      <c r="H568" s="130"/>
      <c r="I568" s="130"/>
    </row>
    <row r="569" spans="5:9" x14ac:dyDescent="0.2">
      <c r="E569" s="130"/>
      <c r="F569" s="130"/>
      <c r="G569" s="130"/>
      <c r="H569" s="130"/>
      <c r="I569" s="130"/>
    </row>
    <row r="570" spans="5:9" x14ac:dyDescent="0.2">
      <c r="E570" s="130"/>
      <c r="F570" s="130"/>
      <c r="G570" s="130"/>
      <c r="H570" s="130"/>
      <c r="I570" s="130"/>
    </row>
    <row r="571" spans="5:9" x14ac:dyDescent="0.2">
      <c r="E571" s="130"/>
      <c r="F571" s="130"/>
      <c r="G571" s="130"/>
      <c r="H571" s="130"/>
      <c r="I571" s="130"/>
    </row>
    <row r="572" spans="5:9" x14ac:dyDescent="0.2">
      <c r="E572" s="130"/>
      <c r="F572" s="130"/>
      <c r="G572" s="130"/>
      <c r="H572" s="130"/>
      <c r="I572" s="130"/>
    </row>
    <row r="573" spans="5:9" x14ac:dyDescent="0.2">
      <c r="E573" s="130"/>
      <c r="F573" s="130"/>
      <c r="G573" s="130"/>
      <c r="H573" s="130"/>
      <c r="I573" s="130"/>
    </row>
    <row r="574" spans="5:9" x14ac:dyDescent="0.2">
      <c r="E574" s="130"/>
      <c r="F574" s="130"/>
      <c r="G574" s="130"/>
      <c r="H574" s="130"/>
      <c r="I574" s="130"/>
    </row>
    <row r="575" spans="5:9" x14ac:dyDescent="0.2">
      <c r="E575" s="130"/>
      <c r="F575" s="130"/>
      <c r="G575" s="130"/>
      <c r="H575" s="130"/>
      <c r="I575" s="130"/>
    </row>
    <row r="576" spans="5:9" x14ac:dyDescent="0.2">
      <c r="E576" s="130"/>
      <c r="F576" s="130"/>
      <c r="G576" s="130"/>
      <c r="H576" s="130"/>
      <c r="I576" s="130"/>
    </row>
    <row r="577" spans="5:9" x14ac:dyDescent="0.2">
      <c r="E577" s="130"/>
      <c r="F577" s="130"/>
      <c r="G577" s="130"/>
      <c r="H577" s="130"/>
      <c r="I577" s="130"/>
    </row>
    <row r="578" spans="5:9" x14ac:dyDescent="0.2">
      <c r="E578" s="130"/>
      <c r="F578" s="130"/>
      <c r="G578" s="130"/>
      <c r="H578" s="130"/>
      <c r="I578" s="130"/>
    </row>
    <row r="579" spans="5:9" x14ac:dyDescent="0.2">
      <c r="E579" s="130"/>
      <c r="F579" s="130"/>
      <c r="G579" s="130"/>
      <c r="H579" s="130"/>
      <c r="I579" s="130"/>
    </row>
    <row r="580" spans="5:9" x14ac:dyDescent="0.2">
      <c r="E580" s="130"/>
      <c r="F580" s="130"/>
      <c r="G580" s="130"/>
      <c r="H580" s="130"/>
      <c r="I580" s="130"/>
    </row>
    <row r="581" spans="5:9" x14ac:dyDescent="0.2">
      <c r="E581" s="130"/>
      <c r="F581" s="130"/>
      <c r="G581" s="130"/>
      <c r="H581" s="130"/>
      <c r="I581" s="130"/>
    </row>
    <row r="582" spans="5:9" x14ac:dyDescent="0.2">
      <c r="E582" s="130"/>
      <c r="F582" s="130"/>
      <c r="G582" s="130"/>
      <c r="H582" s="130"/>
      <c r="I582" s="130"/>
    </row>
    <row r="583" spans="5:9" x14ac:dyDescent="0.2">
      <c r="E583" s="130"/>
      <c r="F583" s="130"/>
      <c r="G583" s="130"/>
      <c r="H583" s="130"/>
      <c r="I583" s="130"/>
    </row>
    <row r="584" spans="5:9" x14ac:dyDescent="0.2">
      <c r="E584" s="130"/>
      <c r="F584" s="130"/>
      <c r="G584" s="130"/>
      <c r="H584" s="130"/>
      <c r="I584" s="130"/>
    </row>
    <row r="585" spans="5:9" x14ac:dyDescent="0.2">
      <c r="E585" s="130"/>
      <c r="F585" s="130"/>
      <c r="G585" s="130"/>
      <c r="H585" s="130"/>
      <c r="I585" s="130"/>
    </row>
    <row r="586" spans="5:9" x14ac:dyDescent="0.2">
      <c r="E586" s="130"/>
      <c r="F586" s="130"/>
      <c r="G586" s="130"/>
      <c r="H586" s="130"/>
      <c r="I586" s="130"/>
    </row>
    <row r="587" spans="5:9" x14ac:dyDescent="0.2">
      <c r="E587" s="130"/>
      <c r="F587" s="130"/>
      <c r="G587" s="130"/>
      <c r="H587" s="130"/>
      <c r="I587" s="130"/>
    </row>
    <row r="588" spans="5:9" x14ac:dyDescent="0.2">
      <c r="E588" s="130"/>
      <c r="F588" s="130"/>
      <c r="G588" s="130"/>
      <c r="H588" s="130"/>
      <c r="I588" s="130"/>
    </row>
    <row r="589" spans="5:9" x14ac:dyDescent="0.2">
      <c r="E589" s="130"/>
      <c r="F589" s="130"/>
      <c r="G589" s="130"/>
      <c r="H589" s="130"/>
      <c r="I589" s="130"/>
    </row>
    <row r="590" spans="5:9" x14ac:dyDescent="0.2">
      <c r="E590" s="130"/>
      <c r="F590" s="130"/>
      <c r="G590" s="130"/>
      <c r="H590" s="130"/>
      <c r="I590" s="130"/>
    </row>
    <row r="591" spans="5:9" x14ac:dyDescent="0.2">
      <c r="E591" s="130"/>
      <c r="F591" s="130"/>
      <c r="G591" s="130"/>
      <c r="H591" s="130"/>
      <c r="I591" s="130"/>
    </row>
    <row r="592" spans="5:9" x14ac:dyDescent="0.2">
      <c r="E592" s="130"/>
      <c r="F592" s="130"/>
      <c r="G592" s="130"/>
      <c r="H592" s="130"/>
      <c r="I592" s="130"/>
    </row>
    <row r="593" spans="5:9" x14ac:dyDescent="0.2">
      <c r="E593" s="130"/>
      <c r="F593" s="130"/>
      <c r="G593" s="130"/>
      <c r="H593" s="130"/>
      <c r="I593" s="130"/>
    </row>
    <row r="594" spans="5:9" x14ac:dyDescent="0.2">
      <c r="E594" s="130"/>
      <c r="F594" s="130"/>
      <c r="G594" s="130"/>
      <c r="H594" s="130"/>
      <c r="I594" s="130"/>
    </row>
    <row r="595" spans="5:9" x14ac:dyDescent="0.2">
      <c r="E595" s="130"/>
      <c r="F595" s="130"/>
      <c r="G595" s="130"/>
      <c r="H595" s="130"/>
      <c r="I595" s="130"/>
    </row>
    <row r="596" spans="5:9" x14ac:dyDescent="0.2">
      <c r="E596" s="130"/>
      <c r="F596" s="130"/>
      <c r="G596" s="130"/>
      <c r="H596" s="130"/>
      <c r="I596" s="130"/>
    </row>
    <row r="597" spans="5:9" x14ac:dyDescent="0.2">
      <c r="E597" s="130"/>
      <c r="F597" s="130"/>
      <c r="G597" s="130"/>
      <c r="H597" s="130"/>
      <c r="I597" s="130"/>
    </row>
    <row r="598" spans="5:9" x14ac:dyDescent="0.2">
      <c r="E598" s="130"/>
      <c r="F598" s="130"/>
      <c r="G598" s="130"/>
      <c r="H598" s="130"/>
      <c r="I598" s="130"/>
    </row>
    <row r="599" spans="5:9" x14ac:dyDescent="0.2">
      <c r="E599" s="130"/>
      <c r="F599" s="130"/>
      <c r="G599" s="130"/>
      <c r="H599" s="130"/>
      <c r="I599" s="130"/>
    </row>
    <row r="600" spans="5:9" x14ac:dyDescent="0.2">
      <c r="E600" s="130"/>
      <c r="F600" s="130"/>
      <c r="G600" s="130"/>
      <c r="H600" s="130"/>
      <c r="I600" s="130"/>
    </row>
    <row r="601" spans="5:9" x14ac:dyDescent="0.2">
      <c r="E601" s="130"/>
      <c r="F601" s="130"/>
      <c r="G601" s="130"/>
      <c r="H601" s="130"/>
      <c r="I601" s="130"/>
    </row>
    <row r="602" spans="5:9" x14ac:dyDescent="0.2">
      <c r="E602" s="130"/>
      <c r="F602" s="130"/>
      <c r="G602" s="130"/>
      <c r="H602" s="130"/>
      <c r="I602" s="130"/>
    </row>
    <row r="603" spans="5:9" x14ac:dyDescent="0.2">
      <c r="E603" s="130"/>
      <c r="F603" s="130"/>
      <c r="G603" s="130"/>
      <c r="H603" s="130"/>
      <c r="I603" s="130"/>
    </row>
    <row r="604" spans="5:9" x14ac:dyDescent="0.2">
      <c r="E604" s="130"/>
      <c r="F604" s="130"/>
      <c r="G604" s="130"/>
      <c r="H604" s="130"/>
      <c r="I604" s="130"/>
    </row>
    <row r="605" spans="5:9" x14ac:dyDescent="0.2">
      <c r="E605" s="130"/>
      <c r="F605" s="130"/>
      <c r="G605" s="130"/>
      <c r="H605" s="130"/>
      <c r="I605" s="130"/>
    </row>
    <row r="606" spans="5:9" x14ac:dyDescent="0.2">
      <c r="E606" s="130"/>
      <c r="F606" s="130"/>
      <c r="G606" s="130"/>
      <c r="H606" s="130"/>
      <c r="I606" s="130"/>
    </row>
    <row r="607" spans="5:9" x14ac:dyDescent="0.2">
      <c r="E607" s="130"/>
      <c r="F607" s="130"/>
      <c r="G607" s="130"/>
      <c r="H607" s="130"/>
      <c r="I607" s="130"/>
    </row>
    <row r="608" spans="5:9" x14ac:dyDescent="0.2">
      <c r="E608" s="130"/>
      <c r="F608" s="130"/>
      <c r="G608" s="130"/>
      <c r="H608" s="130"/>
      <c r="I608" s="130"/>
    </row>
    <row r="609" spans="5:9" x14ac:dyDescent="0.2">
      <c r="E609" s="130"/>
      <c r="F609" s="130"/>
      <c r="G609" s="130"/>
      <c r="H609" s="130"/>
      <c r="I609" s="130"/>
    </row>
    <row r="610" spans="5:9" x14ac:dyDescent="0.2">
      <c r="E610" s="130"/>
      <c r="F610" s="130"/>
      <c r="G610" s="130"/>
      <c r="H610" s="130"/>
      <c r="I610" s="130"/>
    </row>
    <row r="611" spans="5:9" x14ac:dyDescent="0.2">
      <c r="E611" s="130"/>
      <c r="F611" s="130"/>
      <c r="G611" s="130"/>
      <c r="H611" s="130"/>
      <c r="I611" s="130"/>
    </row>
    <row r="612" spans="5:9" x14ac:dyDescent="0.2">
      <c r="E612" s="130"/>
      <c r="F612" s="130"/>
      <c r="G612" s="130"/>
      <c r="H612" s="130"/>
      <c r="I612" s="130"/>
    </row>
    <row r="613" spans="5:9" x14ac:dyDescent="0.2">
      <c r="E613" s="130"/>
      <c r="F613" s="130"/>
      <c r="G613" s="130"/>
      <c r="H613" s="130"/>
      <c r="I613" s="130"/>
    </row>
    <row r="614" spans="5:9" x14ac:dyDescent="0.2">
      <c r="E614" s="130"/>
      <c r="F614" s="130"/>
      <c r="G614" s="130"/>
      <c r="H614" s="130"/>
      <c r="I614" s="130"/>
    </row>
    <row r="615" spans="5:9" x14ac:dyDescent="0.2">
      <c r="E615" s="130"/>
      <c r="F615" s="130"/>
      <c r="G615" s="130"/>
      <c r="H615" s="130"/>
      <c r="I615" s="130"/>
    </row>
    <row r="616" spans="5:9" x14ac:dyDescent="0.2">
      <c r="E616" s="130"/>
      <c r="F616" s="130"/>
      <c r="G616" s="130"/>
      <c r="H616" s="130"/>
      <c r="I616" s="130"/>
    </row>
    <row r="617" spans="5:9" x14ac:dyDescent="0.2">
      <c r="E617" s="130"/>
      <c r="F617" s="130"/>
      <c r="G617" s="130"/>
      <c r="H617" s="130"/>
      <c r="I617" s="130"/>
    </row>
    <row r="618" spans="5:9" x14ac:dyDescent="0.2">
      <c r="E618" s="130"/>
      <c r="F618" s="130"/>
      <c r="G618" s="130"/>
      <c r="H618" s="130"/>
      <c r="I618" s="130"/>
    </row>
    <row r="619" spans="5:9" x14ac:dyDescent="0.2">
      <c r="E619" s="130"/>
      <c r="F619" s="130"/>
      <c r="G619" s="130"/>
      <c r="H619" s="130"/>
      <c r="I619" s="130"/>
    </row>
    <row r="620" spans="5:9" x14ac:dyDescent="0.2">
      <c r="E620" s="130"/>
      <c r="F620" s="130"/>
      <c r="G620" s="130"/>
      <c r="H620" s="130"/>
      <c r="I620" s="130"/>
    </row>
    <row r="621" spans="5:9" x14ac:dyDescent="0.2">
      <c r="E621" s="130"/>
      <c r="F621" s="130"/>
      <c r="G621" s="130"/>
      <c r="H621" s="130"/>
      <c r="I621" s="130"/>
    </row>
    <row r="622" spans="5:9" x14ac:dyDescent="0.2">
      <c r="E622" s="130"/>
      <c r="F622" s="130"/>
      <c r="G622" s="130"/>
      <c r="H622" s="130"/>
      <c r="I622" s="130"/>
    </row>
    <row r="623" spans="5:9" x14ac:dyDescent="0.2">
      <c r="E623" s="130"/>
      <c r="F623" s="130"/>
      <c r="G623" s="130"/>
      <c r="H623" s="130"/>
      <c r="I623" s="130"/>
    </row>
    <row r="624" spans="5:9" x14ac:dyDescent="0.2">
      <c r="E624" s="130"/>
      <c r="F624" s="130"/>
      <c r="G624" s="130"/>
      <c r="H624" s="130"/>
      <c r="I624" s="130"/>
    </row>
    <row r="625" spans="5:9" x14ac:dyDescent="0.2">
      <c r="E625" s="130"/>
      <c r="F625" s="130"/>
      <c r="G625" s="130"/>
      <c r="H625" s="130"/>
      <c r="I625" s="130"/>
    </row>
    <row r="626" spans="5:9" x14ac:dyDescent="0.2">
      <c r="E626" s="130"/>
      <c r="F626" s="130"/>
      <c r="G626" s="130"/>
      <c r="H626" s="130"/>
      <c r="I626" s="130"/>
    </row>
    <row r="627" spans="5:9" x14ac:dyDescent="0.2">
      <c r="E627" s="130"/>
      <c r="F627" s="130"/>
      <c r="G627" s="130"/>
      <c r="H627" s="130"/>
      <c r="I627" s="130"/>
    </row>
    <row r="628" spans="5:9" x14ac:dyDescent="0.2">
      <c r="E628" s="130"/>
      <c r="F628" s="130"/>
      <c r="G628" s="130"/>
      <c r="H628" s="130"/>
      <c r="I628" s="130"/>
    </row>
    <row r="629" spans="5:9" x14ac:dyDescent="0.2">
      <c r="E629" s="130"/>
      <c r="F629" s="130"/>
      <c r="G629" s="130"/>
      <c r="H629" s="130"/>
      <c r="I629" s="130"/>
    </row>
    <row r="630" spans="5:9" x14ac:dyDescent="0.2">
      <c r="E630" s="130"/>
      <c r="F630" s="130"/>
      <c r="G630" s="130"/>
      <c r="H630" s="130"/>
      <c r="I630" s="130"/>
    </row>
    <row r="631" spans="5:9" x14ac:dyDescent="0.2">
      <c r="E631" s="130"/>
      <c r="F631" s="130"/>
      <c r="G631" s="130"/>
      <c r="H631" s="130"/>
      <c r="I631" s="130"/>
    </row>
    <row r="632" spans="5:9" x14ac:dyDescent="0.2">
      <c r="E632" s="130"/>
      <c r="F632" s="130"/>
      <c r="G632" s="130"/>
      <c r="H632" s="130"/>
      <c r="I632" s="130"/>
    </row>
    <row r="633" spans="5:9" x14ac:dyDescent="0.2">
      <c r="E633" s="130"/>
      <c r="F633" s="130"/>
      <c r="G633" s="130"/>
      <c r="H633" s="130"/>
      <c r="I633" s="130"/>
    </row>
    <row r="634" spans="5:9" x14ac:dyDescent="0.2">
      <c r="E634" s="130"/>
      <c r="F634" s="130"/>
      <c r="G634" s="130"/>
      <c r="H634" s="130"/>
      <c r="I634" s="130"/>
    </row>
    <row r="635" spans="5:9" x14ac:dyDescent="0.2">
      <c r="E635" s="130"/>
      <c r="F635" s="130"/>
      <c r="G635" s="130"/>
      <c r="H635" s="130"/>
      <c r="I635" s="130"/>
    </row>
    <row r="636" spans="5:9" x14ac:dyDescent="0.2">
      <c r="E636" s="130"/>
      <c r="F636" s="130"/>
      <c r="G636" s="130"/>
      <c r="H636" s="130"/>
      <c r="I636" s="130"/>
    </row>
    <row r="637" spans="5:9" x14ac:dyDescent="0.2">
      <c r="E637" s="130"/>
      <c r="F637" s="130"/>
      <c r="G637" s="130"/>
      <c r="H637" s="130"/>
      <c r="I637" s="130"/>
    </row>
    <row r="638" spans="5:9" x14ac:dyDescent="0.2">
      <c r="E638" s="130"/>
      <c r="F638" s="130"/>
      <c r="G638" s="130"/>
      <c r="H638" s="130"/>
      <c r="I638" s="130"/>
    </row>
    <row r="639" spans="5:9" x14ac:dyDescent="0.2">
      <c r="E639" s="130"/>
      <c r="F639" s="130"/>
      <c r="G639" s="130"/>
      <c r="H639" s="130"/>
      <c r="I639" s="130"/>
    </row>
    <row r="640" spans="5:9" x14ac:dyDescent="0.2">
      <c r="E640" s="130"/>
      <c r="F640" s="130"/>
      <c r="G640" s="130"/>
      <c r="H640" s="130"/>
      <c r="I640" s="130"/>
    </row>
    <row r="641" spans="5:9" x14ac:dyDescent="0.2">
      <c r="E641" s="130"/>
      <c r="F641" s="130"/>
      <c r="G641" s="130"/>
      <c r="H641" s="130"/>
      <c r="I641" s="130"/>
    </row>
    <row r="642" spans="5:9" x14ac:dyDescent="0.2">
      <c r="E642" s="130"/>
      <c r="F642" s="130"/>
      <c r="G642" s="130"/>
      <c r="H642" s="130"/>
      <c r="I642" s="130"/>
    </row>
    <row r="643" spans="5:9" x14ac:dyDescent="0.2">
      <c r="E643" s="130"/>
      <c r="F643" s="130"/>
      <c r="G643" s="130"/>
      <c r="H643" s="130"/>
      <c r="I643" s="130"/>
    </row>
    <row r="644" spans="5:9" x14ac:dyDescent="0.2">
      <c r="E644" s="130"/>
      <c r="F644" s="130"/>
      <c r="G644" s="130"/>
      <c r="H644" s="130"/>
      <c r="I644" s="130"/>
    </row>
    <row r="645" spans="5:9" x14ac:dyDescent="0.2">
      <c r="E645" s="130"/>
      <c r="F645" s="130"/>
      <c r="G645" s="130"/>
      <c r="H645" s="130"/>
      <c r="I645" s="130"/>
    </row>
    <row r="646" spans="5:9" x14ac:dyDescent="0.2">
      <c r="E646" s="130"/>
      <c r="F646" s="130"/>
      <c r="G646" s="130"/>
      <c r="H646" s="130"/>
      <c r="I646" s="130"/>
    </row>
    <row r="647" spans="5:9" x14ac:dyDescent="0.2">
      <c r="E647" s="130"/>
      <c r="F647" s="130"/>
      <c r="G647" s="130"/>
      <c r="H647" s="130"/>
      <c r="I647" s="130"/>
    </row>
    <row r="648" spans="5:9" x14ac:dyDescent="0.2">
      <c r="E648" s="130"/>
      <c r="F648" s="130"/>
      <c r="G648" s="130"/>
      <c r="H648" s="130"/>
      <c r="I648" s="130"/>
    </row>
    <row r="649" spans="5:9" x14ac:dyDescent="0.2">
      <c r="E649" s="130"/>
      <c r="F649" s="130"/>
      <c r="G649" s="130"/>
      <c r="H649" s="130"/>
      <c r="I649" s="130"/>
    </row>
    <row r="650" spans="5:9" x14ac:dyDescent="0.2">
      <c r="E650" s="130"/>
      <c r="F650" s="130"/>
      <c r="G650" s="130"/>
      <c r="H650" s="130"/>
      <c r="I650" s="130"/>
    </row>
    <row r="651" spans="5:9" x14ac:dyDescent="0.2">
      <c r="E651" s="130"/>
      <c r="F651" s="130"/>
      <c r="G651" s="130"/>
      <c r="H651" s="130"/>
      <c r="I651" s="130"/>
    </row>
    <row r="652" spans="5:9" x14ac:dyDescent="0.2">
      <c r="E652" s="130"/>
      <c r="F652" s="130"/>
      <c r="G652" s="130"/>
      <c r="H652" s="130"/>
      <c r="I652" s="130"/>
    </row>
    <row r="653" spans="5:9" x14ac:dyDescent="0.2">
      <c r="E653" s="130"/>
      <c r="F653" s="130"/>
      <c r="G653" s="130"/>
      <c r="H653" s="130"/>
      <c r="I653" s="130"/>
    </row>
    <row r="654" spans="5:9" x14ac:dyDescent="0.2">
      <c r="E654" s="130"/>
      <c r="F654" s="130"/>
      <c r="G654" s="130"/>
      <c r="H654" s="130"/>
      <c r="I654" s="130"/>
    </row>
    <row r="655" spans="5:9" x14ac:dyDescent="0.2">
      <c r="E655" s="130"/>
      <c r="F655" s="130"/>
      <c r="G655" s="130"/>
      <c r="H655" s="130"/>
      <c r="I655" s="130"/>
    </row>
    <row r="656" spans="5:9" x14ac:dyDescent="0.2">
      <c r="E656" s="130"/>
      <c r="F656" s="130"/>
      <c r="G656" s="130"/>
      <c r="H656" s="130"/>
      <c r="I656" s="130"/>
    </row>
    <row r="657" spans="5:9" x14ac:dyDescent="0.2">
      <c r="E657" s="130"/>
      <c r="F657" s="130"/>
      <c r="G657" s="130"/>
      <c r="H657" s="130"/>
      <c r="I657" s="130"/>
    </row>
    <row r="658" spans="5:9" x14ac:dyDescent="0.2">
      <c r="E658" s="130"/>
      <c r="F658" s="130"/>
      <c r="G658" s="130"/>
      <c r="H658" s="130"/>
      <c r="I658" s="130"/>
    </row>
    <row r="659" spans="5:9" x14ac:dyDescent="0.2">
      <c r="E659" s="130"/>
      <c r="F659" s="130"/>
      <c r="G659" s="130"/>
      <c r="H659" s="130"/>
      <c r="I659" s="130"/>
    </row>
    <row r="660" spans="5:9" x14ac:dyDescent="0.2">
      <c r="E660" s="130"/>
      <c r="F660" s="130"/>
      <c r="G660" s="130"/>
      <c r="H660" s="130"/>
      <c r="I660" s="130"/>
    </row>
    <row r="661" spans="5:9" x14ac:dyDescent="0.2">
      <c r="E661" s="130"/>
      <c r="F661" s="130"/>
      <c r="G661" s="130"/>
      <c r="H661" s="130"/>
      <c r="I661" s="130"/>
    </row>
    <row r="662" spans="5:9" x14ac:dyDescent="0.2">
      <c r="E662" s="130"/>
      <c r="F662" s="130"/>
      <c r="G662" s="130"/>
      <c r="H662" s="130"/>
      <c r="I662" s="130"/>
    </row>
    <row r="663" spans="5:9" x14ac:dyDescent="0.2">
      <c r="E663" s="130"/>
      <c r="F663" s="130"/>
      <c r="G663" s="130"/>
      <c r="H663" s="130"/>
      <c r="I663" s="130"/>
    </row>
    <row r="664" spans="5:9" x14ac:dyDescent="0.2">
      <c r="E664" s="130"/>
      <c r="F664" s="130"/>
      <c r="G664" s="130"/>
      <c r="H664" s="130"/>
      <c r="I664" s="130"/>
    </row>
    <row r="665" spans="5:9" x14ac:dyDescent="0.2">
      <c r="E665" s="130"/>
      <c r="F665" s="130"/>
      <c r="G665" s="130"/>
      <c r="H665" s="130"/>
      <c r="I665" s="130"/>
    </row>
    <row r="666" spans="5:9" x14ac:dyDescent="0.2">
      <c r="E666" s="130"/>
      <c r="F666" s="130"/>
      <c r="G666" s="130"/>
      <c r="H666" s="130"/>
      <c r="I666" s="130"/>
    </row>
    <row r="667" spans="5:9" x14ac:dyDescent="0.2">
      <c r="E667" s="130"/>
      <c r="F667" s="130"/>
      <c r="G667" s="130"/>
      <c r="H667" s="130"/>
      <c r="I667" s="130"/>
    </row>
    <row r="668" spans="5:9" x14ac:dyDescent="0.2">
      <c r="E668" s="130"/>
      <c r="F668" s="130"/>
      <c r="G668" s="130"/>
      <c r="H668" s="130"/>
      <c r="I668" s="130"/>
    </row>
    <row r="669" spans="5:9" x14ac:dyDescent="0.2">
      <c r="E669" s="130"/>
      <c r="F669" s="130"/>
      <c r="G669" s="130"/>
      <c r="H669" s="130"/>
      <c r="I669" s="130"/>
    </row>
    <row r="670" spans="5:9" x14ac:dyDescent="0.2">
      <c r="E670" s="130"/>
      <c r="F670" s="130"/>
      <c r="G670" s="130"/>
      <c r="H670" s="130"/>
      <c r="I670" s="130"/>
    </row>
    <row r="671" spans="5:9" x14ac:dyDescent="0.2">
      <c r="E671" s="130"/>
      <c r="F671" s="130"/>
      <c r="G671" s="130"/>
      <c r="H671" s="130"/>
      <c r="I671" s="130"/>
    </row>
    <row r="672" spans="5:9" x14ac:dyDescent="0.2">
      <c r="E672" s="130"/>
      <c r="F672" s="130"/>
      <c r="G672" s="130"/>
      <c r="H672" s="130"/>
      <c r="I672" s="130"/>
    </row>
    <row r="673" spans="5:9" x14ac:dyDescent="0.2">
      <c r="E673" s="130"/>
      <c r="F673" s="130"/>
      <c r="G673" s="130"/>
      <c r="H673" s="130"/>
      <c r="I673" s="130"/>
    </row>
    <row r="674" spans="5:9" x14ac:dyDescent="0.2">
      <c r="E674" s="130"/>
      <c r="F674" s="130"/>
      <c r="G674" s="130"/>
      <c r="H674" s="130"/>
      <c r="I674" s="130"/>
    </row>
    <row r="675" spans="5:9" x14ac:dyDescent="0.2">
      <c r="E675" s="130"/>
      <c r="F675" s="130"/>
      <c r="G675" s="130"/>
      <c r="H675" s="130"/>
      <c r="I675" s="130"/>
    </row>
    <row r="676" spans="5:9" x14ac:dyDescent="0.2">
      <c r="E676" s="130"/>
      <c r="F676" s="130"/>
      <c r="G676" s="130"/>
      <c r="H676" s="130"/>
      <c r="I676" s="130"/>
    </row>
    <row r="677" spans="5:9" x14ac:dyDescent="0.2">
      <c r="E677" s="130"/>
      <c r="F677" s="130"/>
      <c r="G677" s="130"/>
      <c r="H677" s="130"/>
      <c r="I677" s="130"/>
    </row>
    <row r="678" spans="5:9" x14ac:dyDescent="0.2">
      <c r="E678" s="130"/>
      <c r="F678" s="130"/>
      <c r="G678" s="130"/>
      <c r="H678" s="130"/>
      <c r="I678" s="130"/>
    </row>
    <row r="679" spans="5:9" x14ac:dyDescent="0.2">
      <c r="E679" s="130"/>
      <c r="F679" s="130"/>
      <c r="G679" s="130"/>
      <c r="H679" s="130"/>
      <c r="I679" s="130"/>
    </row>
    <row r="680" spans="5:9" x14ac:dyDescent="0.2">
      <c r="E680" s="130"/>
      <c r="F680" s="130"/>
      <c r="G680" s="130"/>
      <c r="H680" s="130"/>
      <c r="I680" s="130"/>
    </row>
    <row r="681" spans="5:9" x14ac:dyDescent="0.2">
      <c r="E681" s="130"/>
      <c r="F681" s="130"/>
      <c r="G681" s="130"/>
      <c r="H681" s="130"/>
      <c r="I681" s="130"/>
    </row>
    <row r="682" spans="5:9" x14ac:dyDescent="0.2">
      <c r="E682" s="130"/>
      <c r="F682" s="130"/>
      <c r="G682" s="130"/>
      <c r="H682" s="130"/>
      <c r="I682" s="130"/>
    </row>
    <row r="683" spans="5:9" x14ac:dyDescent="0.2">
      <c r="E683" s="130"/>
      <c r="F683" s="130"/>
      <c r="G683" s="130"/>
      <c r="H683" s="130"/>
      <c r="I683" s="130"/>
    </row>
    <row r="684" spans="5:9" x14ac:dyDescent="0.2">
      <c r="E684" s="130"/>
      <c r="F684" s="130"/>
      <c r="G684" s="130"/>
      <c r="H684" s="130"/>
      <c r="I684" s="130"/>
    </row>
    <row r="685" spans="5:9" x14ac:dyDescent="0.2">
      <c r="E685" s="130"/>
      <c r="F685" s="130"/>
      <c r="G685" s="130"/>
      <c r="H685" s="130"/>
      <c r="I685" s="130"/>
    </row>
    <row r="686" spans="5:9" x14ac:dyDescent="0.2">
      <c r="E686" s="130"/>
      <c r="F686" s="130"/>
      <c r="G686" s="130"/>
      <c r="H686" s="130"/>
      <c r="I686" s="130"/>
    </row>
    <row r="687" spans="5:9" x14ac:dyDescent="0.2">
      <c r="E687" s="130"/>
      <c r="F687" s="130"/>
      <c r="G687" s="130"/>
      <c r="H687" s="130"/>
      <c r="I687" s="130"/>
    </row>
    <row r="688" spans="5:9" x14ac:dyDescent="0.2">
      <c r="E688" s="130"/>
      <c r="F688" s="130"/>
      <c r="G688" s="130"/>
      <c r="H688" s="130"/>
      <c r="I688" s="130"/>
    </row>
    <row r="689" spans="5:9" x14ac:dyDescent="0.2">
      <c r="E689" s="130"/>
      <c r="F689" s="130"/>
      <c r="G689" s="130"/>
      <c r="H689" s="130"/>
      <c r="I689" s="130"/>
    </row>
    <row r="690" spans="5:9" x14ac:dyDescent="0.2">
      <c r="E690" s="130"/>
      <c r="F690" s="130"/>
      <c r="G690" s="130"/>
      <c r="H690" s="130"/>
      <c r="I690" s="130"/>
    </row>
    <row r="691" spans="5:9" x14ac:dyDescent="0.2">
      <c r="E691" s="130"/>
      <c r="F691" s="130"/>
      <c r="G691" s="130"/>
      <c r="H691" s="130"/>
      <c r="I691" s="130"/>
    </row>
    <row r="692" spans="5:9" x14ac:dyDescent="0.2">
      <c r="E692" s="130"/>
      <c r="F692" s="130"/>
      <c r="G692" s="130"/>
      <c r="H692" s="130"/>
      <c r="I692" s="130"/>
    </row>
    <row r="693" spans="5:9" x14ac:dyDescent="0.2">
      <c r="E693" s="130"/>
      <c r="F693" s="130"/>
      <c r="G693" s="130"/>
      <c r="H693" s="130"/>
      <c r="I693" s="130"/>
    </row>
    <row r="694" spans="5:9" x14ac:dyDescent="0.2">
      <c r="E694" s="130"/>
      <c r="F694" s="130"/>
      <c r="G694" s="130"/>
      <c r="H694" s="130"/>
      <c r="I694" s="130"/>
    </row>
    <row r="695" spans="5:9" x14ac:dyDescent="0.2">
      <c r="E695" s="130"/>
      <c r="F695" s="130"/>
      <c r="G695" s="130"/>
      <c r="H695" s="130"/>
      <c r="I695" s="130"/>
    </row>
    <row r="696" spans="5:9" x14ac:dyDescent="0.2">
      <c r="E696" s="130"/>
      <c r="F696" s="130"/>
      <c r="G696" s="130"/>
      <c r="H696" s="130"/>
      <c r="I696" s="130"/>
    </row>
    <row r="697" spans="5:9" x14ac:dyDescent="0.2">
      <c r="E697" s="130"/>
      <c r="F697" s="130"/>
      <c r="G697" s="130"/>
      <c r="H697" s="130"/>
      <c r="I697" s="130"/>
    </row>
    <row r="698" spans="5:9" x14ac:dyDescent="0.2">
      <c r="E698" s="130"/>
      <c r="F698" s="130"/>
      <c r="G698" s="130"/>
      <c r="H698" s="130"/>
      <c r="I698" s="130"/>
    </row>
    <row r="699" spans="5:9" x14ac:dyDescent="0.2">
      <c r="E699" s="130"/>
      <c r="F699" s="130"/>
      <c r="G699" s="130"/>
      <c r="H699" s="130"/>
      <c r="I699" s="130"/>
    </row>
    <row r="700" spans="5:9" x14ac:dyDescent="0.2">
      <c r="E700" s="130"/>
      <c r="F700" s="130"/>
      <c r="G700" s="130"/>
      <c r="H700" s="130"/>
      <c r="I700" s="130"/>
    </row>
    <row r="701" spans="5:9" x14ac:dyDescent="0.2">
      <c r="E701" s="130"/>
      <c r="F701" s="130"/>
      <c r="G701" s="130"/>
      <c r="H701" s="130"/>
      <c r="I701" s="130"/>
    </row>
    <row r="702" spans="5:9" x14ac:dyDescent="0.2">
      <c r="E702" s="130"/>
      <c r="F702" s="130"/>
      <c r="G702" s="130"/>
      <c r="H702" s="130"/>
      <c r="I702" s="130"/>
    </row>
    <row r="703" spans="5:9" x14ac:dyDescent="0.2">
      <c r="E703" s="130"/>
      <c r="F703" s="130"/>
      <c r="G703" s="130"/>
      <c r="H703" s="130"/>
      <c r="I703" s="130"/>
    </row>
    <row r="704" spans="5:9" x14ac:dyDescent="0.2">
      <c r="E704" s="130"/>
      <c r="F704" s="130"/>
      <c r="G704" s="130"/>
      <c r="H704" s="130"/>
      <c r="I704" s="130"/>
    </row>
    <row r="705" spans="5:9" x14ac:dyDescent="0.2">
      <c r="E705" s="130"/>
      <c r="F705" s="130"/>
      <c r="G705" s="130"/>
      <c r="H705" s="130"/>
      <c r="I705" s="130"/>
    </row>
    <row r="706" spans="5:9" x14ac:dyDescent="0.2">
      <c r="E706" s="130"/>
      <c r="F706" s="130"/>
      <c r="G706" s="130"/>
      <c r="H706" s="130"/>
      <c r="I706" s="130"/>
    </row>
    <row r="707" spans="5:9" x14ac:dyDescent="0.2">
      <c r="E707" s="130"/>
      <c r="F707" s="130"/>
      <c r="G707" s="130"/>
      <c r="H707" s="130"/>
      <c r="I707" s="130"/>
    </row>
    <row r="708" spans="5:9" x14ac:dyDescent="0.2">
      <c r="E708" s="130"/>
      <c r="F708" s="130"/>
      <c r="G708" s="130"/>
      <c r="H708" s="130"/>
      <c r="I708" s="130"/>
    </row>
    <row r="709" spans="5:9" x14ac:dyDescent="0.2">
      <c r="E709" s="130"/>
      <c r="F709" s="130"/>
      <c r="G709" s="130"/>
      <c r="H709" s="130"/>
      <c r="I709" s="130"/>
    </row>
    <row r="710" spans="5:9" x14ac:dyDescent="0.2">
      <c r="E710" s="130"/>
      <c r="F710" s="130"/>
      <c r="G710" s="130"/>
      <c r="H710" s="130"/>
      <c r="I710" s="130"/>
    </row>
    <row r="711" spans="5:9" x14ac:dyDescent="0.2">
      <c r="E711" s="130"/>
      <c r="F711" s="130"/>
      <c r="G711" s="130"/>
      <c r="H711" s="130"/>
      <c r="I711" s="130"/>
    </row>
    <row r="712" spans="5:9" x14ac:dyDescent="0.2">
      <c r="E712" s="130"/>
      <c r="F712" s="130"/>
      <c r="G712" s="130"/>
      <c r="H712" s="130"/>
      <c r="I712" s="130"/>
    </row>
    <row r="713" spans="5:9" x14ac:dyDescent="0.2">
      <c r="E713" s="130"/>
      <c r="F713" s="130"/>
      <c r="G713" s="130"/>
      <c r="H713" s="130"/>
      <c r="I713" s="130"/>
    </row>
    <row r="714" spans="5:9" x14ac:dyDescent="0.2">
      <c r="E714" s="130"/>
      <c r="F714" s="130"/>
      <c r="G714" s="130"/>
      <c r="H714" s="130"/>
      <c r="I714" s="130"/>
    </row>
    <row r="715" spans="5:9" x14ac:dyDescent="0.2">
      <c r="E715" s="130"/>
      <c r="F715" s="130"/>
      <c r="G715" s="130"/>
      <c r="H715" s="130"/>
      <c r="I715" s="130"/>
    </row>
    <row r="716" spans="5:9" x14ac:dyDescent="0.2">
      <c r="E716" s="130"/>
      <c r="F716" s="130"/>
      <c r="G716" s="130"/>
      <c r="H716" s="130"/>
      <c r="I716" s="130"/>
    </row>
    <row r="717" spans="5:9" x14ac:dyDescent="0.2">
      <c r="E717" s="130"/>
      <c r="F717" s="130"/>
      <c r="G717" s="130"/>
      <c r="H717" s="130"/>
      <c r="I717" s="130"/>
    </row>
    <row r="718" spans="5:9" x14ac:dyDescent="0.2">
      <c r="E718" s="130"/>
      <c r="F718" s="130"/>
      <c r="G718" s="130"/>
      <c r="H718" s="130"/>
      <c r="I718" s="130"/>
    </row>
    <row r="719" spans="5:9" x14ac:dyDescent="0.2">
      <c r="E719" s="130"/>
      <c r="F719" s="130"/>
      <c r="G719" s="130"/>
      <c r="H719" s="130"/>
      <c r="I719" s="130"/>
    </row>
    <row r="720" spans="5:9" x14ac:dyDescent="0.2">
      <c r="E720" s="130"/>
      <c r="F720" s="130"/>
      <c r="G720" s="130"/>
      <c r="H720" s="130"/>
      <c r="I720" s="130"/>
    </row>
    <row r="721" spans="5:9" x14ac:dyDescent="0.2">
      <c r="E721" s="130"/>
      <c r="F721" s="130"/>
      <c r="G721" s="130"/>
      <c r="H721" s="130"/>
      <c r="I721" s="130"/>
    </row>
    <row r="722" spans="5:9" x14ac:dyDescent="0.2">
      <c r="E722" s="130"/>
      <c r="F722" s="130"/>
      <c r="G722" s="130"/>
      <c r="H722" s="130"/>
      <c r="I722" s="130"/>
    </row>
    <row r="723" spans="5:9" x14ac:dyDescent="0.2">
      <c r="E723" s="130"/>
      <c r="F723" s="130"/>
      <c r="G723" s="130"/>
      <c r="H723" s="130"/>
      <c r="I723" s="130"/>
    </row>
    <row r="724" spans="5:9" x14ac:dyDescent="0.2">
      <c r="E724" s="130"/>
      <c r="F724" s="130"/>
      <c r="G724" s="130"/>
      <c r="H724" s="130"/>
      <c r="I724" s="130"/>
    </row>
    <row r="725" spans="5:9" x14ac:dyDescent="0.2">
      <c r="E725" s="130"/>
      <c r="F725" s="130"/>
      <c r="G725" s="130"/>
      <c r="H725" s="130"/>
      <c r="I725" s="130"/>
    </row>
    <row r="726" spans="5:9" x14ac:dyDescent="0.2">
      <c r="E726" s="130"/>
      <c r="F726" s="130"/>
      <c r="G726" s="130"/>
      <c r="H726" s="130"/>
      <c r="I726" s="130"/>
    </row>
    <row r="727" spans="5:9" x14ac:dyDescent="0.2">
      <c r="E727" s="130"/>
      <c r="F727" s="130"/>
      <c r="G727" s="130"/>
      <c r="H727" s="130"/>
      <c r="I727" s="130"/>
    </row>
    <row r="728" spans="5:9" x14ac:dyDescent="0.2">
      <c r="E728" s="130"/>
      <c r="F728" s="130"/>
      <c r="G728" s="130"/>
      <c r="H728" s="130"/>
      <c r="I728" s="130"/>
    </row>
    <row r="729" spans="5:9" x14ac:dyDescent="0.2">
      <c r="E729" s="130"/>
      <c r="F729" s="130"/>
      <c r="G729" s="130"/>
      <c r="H729" s="130"/>
      <c r="I729" s="130"/>
    </row>
    <row r="730" spans="5:9" x14ac:dyDescent="0.2">
      <c r="E730" s="130"/>
      <c r="F730" s="130"/>
      <c r="G730" s="130"/>
      <c r="H730" s="130"/>
      <c r="I730" s="130"/>
    </row>
    <row r="731" spans="5:9" x14ac:dyDescent="0.2">
      <c r="E731" s="130"/>
      <c r="F731" s="130"/>
      <c r="G731" s="130"/>
      <c r="H731" s="130"/>
      <c r="I731" s="130"/>
    </row>
    <row r="732" spans="5:9" x14ac:dyDescent="0.2">
      <c r="E732" s="130"/>
      <c r="F732" s="130"/>
      <c r="G732" s="130"/>
      <c r="H732" s="130"/>
      <c r="I732" s="130"/>
    </row>
    <row r="733" spans="5:9" x14ac:dyDescent="0.2">
      <c r="E733" s="130"/>
      <c r="F733" s="130"/>
      <c r="G733" s="130"/>
      <c r="H733" s="130"/>
      <c r="I733" s="130"/>
    </row>
    <row r="734" spans="5:9" x14ac:dyDescent="0.2">
      <c r="E734" s="130"/>
      <c r="F734" s="130"/>
      <c r="G734" s="130"/>
      <c r="H734" s="130"/>
      <c r="I734" s="130"/>
    </row>
    <row r="735" spans="5:9" x14ac:dyDescent="0.2">
      <c r="E735" s="130"/>
      <c r="F735" s="130"/>
      <c r="G735" s="130"/>
      <c r="H735" s="130"/>
      <c r="I735" s="130"/>
    </row>
    <row r="736" spans="5:9" x14ac:dyDescent="0.2">
      <c r="E736" s="130"/>
      <c r="F736" s="130"/>
      <c r="G736" s="130"/>
      <c r="H736" s="130"/>
      <c r="I736" s="130"/>
    </row>
    <row r="737" spans="5:9" x14ac:dyDescent="0.2">
      <c r="E737" s="130"/>
      <c r="F737" s="130"/>
      <c r="G737" s="130"/>
      <c r="H737" s="130"/>
      <c r="I737" s="130"/>
    </row>
    <row r="738" spans="5:9" x14ac:dyDescent="0.2">
      <c r="E738" s="130"/>
      <c r="F738" s="130"/>
      <c r="G738" s="130"/>
      <c r="H738" s="130"/>
      <c r="I738" s="130"/>
    </row>
    <row r="739" spans="5:9" x14ac:dyDescent="0.2">
      <c r="E739" s="130"/>
      <c r="F739" s="130"/>
      <c r="G739" s="130"/>
      <c r="H739" s="130"/>
      <c r="I739" s="130"/>
    </row>
    <row r="740" spans="5:9" x14ac:dyDescent="0.2">
      <c r="E740" s="130"/>
      <c r="F740" s="130"/>
      <c r="G740" s="130"/>
      <c r="H740" s="130"/>
      <c r="I740" s="130"/>
    </row>
    <row r="741" spans="5:9" x14ac:dyDescent="0.2">
      <c r="E741" s="130"/>
      <c r="F741" s="130"/>
      <c r="G741" s="130"/>
      <c r="H741" s="130"/>
      <c r="I741" s="130"/>
    </row>
    <row r="742" spans="5:9" x14ac:dyDescent="0.2">
      <c r="E742" s="130"/>
      <c r="F742" s="130"/>
      <c r="G742" s="130"/>
      <c r="H742" s="130"/>
      <c r="I742" s="130"/>
    </row>
    <row r="743" spans="5:9" x14ac:dyDescent="0.2">
      <c r="E743" s="130"/>
      <c r="F743" s="130"/>
      <c r="G743" s="130"/>
      <c r="H743" s="130"/>
      <c r="I743" s="130"/>
    </row>
    <row r="744" spans="5:9" x14ac:dyDescent="0.2">
      <c r="E744" s="130"/>
      <c r="F744" s="130"/>
      <c r="G744" s="130"/>
      <c r="H744" s="130"/>
      <c r="I744" s="130"/>
    </row>
    <row r="745" spans="5:9" x14ac:dyDescent="0.2">
      <c r="E745" s="130"/>
      <c r="F745" s="130"/>
      <c r="G745" s="130"/>
      <c r="H745" s="130"/>
      <c r="I745" s="130"/>
    </row>
    <row r="746" spans="5:9" x14ac:dyDescent="0.2">
      <c r="E746" s="130"/>
      <c r="F746" s="130"/>
      <c r="G746" s="130"/>
      <c r="H746" s="130"/>
      <c r="I746" s="130"/>
    </row>
    <row r="747" spans="5:9" x14ac:dyDescent="0.2">
      <c r="E747" s="130"/>
      <c r="F747" s="130"/>
      <c r="G747" s="130"/>
      <c r="H747" s="130"/>
      <c r="I747" s="130"/>
    </row>
    <row r="748" spans="5:9" x14ac:dyDescent="0.2">
      <c r="E748" s="130"/>
      <c r="F748" s="130"/>
      <c r="G748" s="130"/>
      <c r="H748" s="130"/>
      <c r="I748" s="130"/>
    </row>
    <row r="749" spans="5:9" x14ac:dyDescent="0.2">
      <c r="E749" s="130"/>
      <c r="F749" s="130"/>
      <c r="G749" s="130"/>
      <c r="H749" s="130"/>
      <c r="I749" s="130"/>
    </row>
    <row r="750" spans="5:9" x14ac:dyDescent="0.2">
      <c r="E750" s="130"/>
      <c r="F750" s="130"/>
      <c r="G750" s="130"/>
      <c r="H750" s="130"/>
      <c r="I750" s="130"/>
    </row>
    <row r="751" spans="5:9" x14ac:dyDescent="0.2">
      <c r="E751" s="130"/>
      <c r="F751" s="130"/>
      <c r="G751" s="130"/>
      <c r="H751" s="130"/>
      <c r="I751" s="130"/>
    </row>
    <row r="752" spans="5:9" x14ac:dyDescent="0.2">
      <c r="E752" s="130"/>
      <c r="F752" s="130"/>
      <c r="G752" s="130"/>
      <c r="H752" s="130"/>
      <c r="I752" s="130"/>
    </row>
    <row r="753" spans="5:9" x14ac:dyDescent="0.2">
      <c r="E753" s="130"/>
      <c r="F753" s="130"/>
      <c r="G753" s="130"/>
      <c r="H753" s="130"/>
      <c r="I753" s="130"/>
    </row>
    <row r="754" spans="5:9" x14ac:dyDescent="0.2">
      <c r="E754" s="130"/>
      <c r="F754" s="130"/>
      <c r="G754" s="130"/>
      <c r="H754" s="130"/>
      <c r="I754" s="130"/>
    </row>
    <row r="755" spans="5:9" x14ac:dyDescent="0.2">
      <c r="E755" s="130"/>
      <c r="F755" s="130"/>
      <c r="G755" s="130"/>
      <c r="H755" s="130"/>
      <c r="I755" s="130"/>
    </row>
    <row r="756" spans="5:9" x14ac:dyDescent="0.2">
      <c r="E756" s="130"/>
      <c r="F756" s="130"/>
      <c r="G756" s="130"/>
      <c r="H756" s="130"/>
      <c r="I756" s="130"/>
    </row>
    <row r="757" spans="5:9" x14ac:dyDescent="0.2">
      <c r="E757" s="130"/>
      <c r="F757" s="130"/>
      <c r="G757" s="130"/>
      <c r="H757" s="130"/>
      <c r="I757" s="130"/>
    </row>
    <row r="758" spans="5:9" x14ac:dyDescent="0.2">
      <c r="E758" s="130"/>
      <c r="F758" s="130"/>
      <c r="G758" s="130"/>
      <c r="H758" s="130"/>
      <c r="I758" s="130"/>
    </row>
    <row r="759" spans="5:9" x14ac:dyDescent="0.2">
      <c r="E759" s="130"/>
      <c r="F759" s="130"/>
      <c r="G759" s="130"/>
      <c r="H759" s="130"/>
      <c r="I759" s="130"/>
    </row>
    <row r="760" spans="5:9" x14ac:dyDescent="0.2">
      <c r="E760" s="130"/>
      <c r="F760" s="130"/>
      <c r="G760" s="130"/>
      <c r="H760" s="130"/>
      <c r="I760" s="130"/>
    </row>
    <row r="761" spans="5:9" x14ac:dyDescent="0.2">
      <c r="E761" s="130"/>
      <c r="F761" s="130"/>
      <c r="G761" s="130"/>
      <c r="H761" s="130"/>
      <c r="I761" s="130"/>
    </row>
    <row r="762" spans="5:9" x14ac:dyDescent="0.2">
      <c r="E762" s="130"/>
      <c r="F762" s="130"/>
      <c r="G762" s="130"/>
      <c r="H762" s="130"/>
      <c r="I762" s="130"/>
    </row>
    <row r="763" spans="5:9" x14ac:dyDescent="0.2">
      <c r="E763" s="130"/>
      <c r="F763" s="130"/>
      <c r="G763" s="130"/>
      <c r="H763" s="130"/>
      <c r="I763" s="130"/>
    </row>
    <row r="764" spans="5:9" x14ac:dyDescent="0.2">
      <c r="E764" s="130"/>
      <c r="F764" s="130"/>
      <c r="G764" s="130"/>
      <c r="H764" s="130"/>
      <c r="I764" s="130"/>
    </row>
    <row r="765" spans="5:9" x14ac:dyDescent="0.2">
      <c r="E765" s="130"/>
      <c r="F765" s="130"/>
      <c r="G765" s="130"/>
      <c r="H765" s="130"/>
      <c r="I765" s="130"/>
    </row>
    <row r="766" spans="5:9" x14ac:dyDescent="0.2">
      <c r="E766" s="130"/>
      <c r="F766" s="130"/>
      <c r="G766" s="130"/>
      <c r="H766" s="130"/>
      <c r="I766" s="130"/>
    </row>
    <row r="767" spans="5:9" x14ac:dyDescent="0.2">
      <c r="E767" s="130"/>
      <c r="F767" s="130"/>
      <c r="G767" s="130"/>
      <c r="H767" s="130"/>
      <c r="I767" s="130"/>
    </row>
    <row r="768" spans="5:9" x14ac:dyDescent="0.2">
      <c r="E768" s="130"/>
      <c r="F768" s="130"/>
      <c r="G768" s="130"/>
      <c r="H768" s="130"/>
      <c r="I768" s="130"/>
    </row>
    <row r="769" spans="5:9" x14ac:dyDescent="0.2">
      <c r="E769" s="130"/>
      <c r="F769" s="130"/>
      <c r="G769" s="130"/>
      <c r="H769" s="130"/>
      <c r="I769" s="130"/>
    </row>
    <row r="770" spans="5:9" x14ac:dyDescent="0.2">
      <c r="E770" s="130"/>
      <c r="F770" s="130"/>
      <c r="G770" s="130"/>
      <c r="H770" s="130"/>
      <c r="I770" s="130"/>
    </row>
    <row r="771" spans="5:9" x14ac:dyDescent="0.2">
      <c r="E771" s="130"/>
      <c r="F771" s="130"/>
      <c r="G771" s="130"/>
      <c r="H771" s="130"/>
      <c r="I771" s="130"/>
    </row>
    <row r="772" spans="5:9" x14ac:dyDescent="0.2">
      <c r="E772" s="130"/>
      <c r="F772" s="130"/>
      <c r="G772" s="130"/>
      <c r="H772" s="130"/>
      <c r="I772" s="130"/>
    </row>
    <row r="773" spans="5:9" x14ac:dyDescent="0.2">
      <c r="E773" s="130"/>
      <c r="F773" s="130"/>
      <c r="G773" s="130"/>
      <c r="H773" s="130"/>
      <c r="I773" s="130"/>
    </row>
    <row r="774" spans="5:9" x14ac:dyDescent="0.2">
      <c r="E774" s="130"/>
      <c r="F774" s="130"/>
      <c r="G774" s="130"/>
      <c r="H774" s="130"/>
      <c r="I774" s="130"/>
    </row>
    <row r="775" spans="5:9" x14ac:dyDescent="0.2">
      <c r="E775" s="130"/>
      <c r="F775" s="130"/>
      <c r="G775" s="130"/>
      <c r="H775" s="130"/>
      <c r="I775" s="130"/>
    </row>
    <row r="776" spans="5:9" x14ac:dyDescent="0.2">
      <c r="E776" s="130"/>
      <c r="F776" s="130"/>
      <c r="G776" s="130"/>
      <c r="H776" s="130"/>
      <c r="I776" s="130"/>
    </row>
    <row r="777" spans="5:9" x14ac:dyDescent="0.2">
      <c r="E777" s="130"/>
      <c r="F777" s="130"/>
      <c r="G777" s="130"/>
      <c r="H777" s="130"/>
      <c r="I777" s="130"/>
    </row>
    <row r="778" spans="5:9" x14ac:dyDescent="0.2">
      <c r="E778" s="130"/>
      <c r="F778" s="130"/>
      <c r="G778" s="130"/>
      <c r="H778" s="130"/>
      <c r="I778" s="130"/>
    </row>
    <row r="779" spans="5:9" x14ac:dyDescent="0.2">
      <c r="E779" s="130"/>
      <c r="F779" s="130"/>
      <c r="G779" s="130"/>
      <c r="H779" s="130"/>
      <c r="I779" s="130"/>
    </row>
    <row r="780" spans="5:9" x14ac:dyDescent="0.2">
      <c r="E780" s="130"/>
      <c r="F780" s="130"/>
      <c r="G780" s="130"/>
      <c r="H780" s="130"/>
      <c r="I780" s="130"/>
    </row>
    <row r="781" spans="5:9" x14ac:dyDescent="0.2">
      <c r="E781" s="130"/>
      <c r="F781" s="130"/>
      <c r="G781" s="130"/>
      <c r="H781" s="130"/>
      <c r="I781" s="130"/>
    </row>
    <row r="782" spans="5:9" x14ac:dyDescent="0.2">
      <c r="E782" s="130"/>
      <c r="F782" s="130"/>
      <c r="G782" s="130"/>
      <c r="H782" s="130"/>
      <c r="I782" s="130"/>
    </row>
    <row r="783" spans="5:9" x14ac:dyDescent="0.2">
      <c r="E783" s="130"/>
      <c r="F783" s="130"/>
      <c r="G783" s="130"/>
      <c r="H783" s="130"/>
      <c r="I783" s="130"/>
    </row>
    <row r="784" spans="5:9" x14ac:dyDescent="0.2">
      <c r="E784" s="130"/>
      <c r="F784" s="130"/>
      <c r="G784" s="130"/>
      <c r="H784" s="130"/>
      <c r="I784" s="130"/>
    </row>
    <row r="785" spans="5:9" x14ac:dyDescent="0.2">
      <c r="E785" s="130"/>
      <c r="F785" s="130"/>
      <c r="G785" s="130"/>
      <c r="H785" s="130"/>
      <c r="I785" s="130"/>
    </row>
    <row r="786" spans="5:9" x14ac:dyDescent="0.2">
      <c r="E786" s="130"/>
      <c r="F786" s="130"/>
      <c r="G786" s="130"/>
      <c r="H786" s="130"/>
      <c r="I786" s="130"/>
    </row>
    <row r="787" spans="5:9" x14ac:dyDescent="0.2">
      <c r="E787" s="130"/>
      <c r="F787" s="130"/>
      <c r="G787" s="130"/>
      <c r="H787" s="130"/>
      <c r="I787" s="130"/>
    </row>
    <row r="788" spans="5:9" x14ac:dyDescent="0.2">
      <c r="E788" s="130"/>
      <c r="F788" s="130"/>
      <c r="G788" s="130"/>
      <c r="H788" s="130"/>
      <c r="I788" s="130"/>
    </row>
    <row r="789" spans="5:9" x14ac:dyDescent="0.2">
      <c r="E789" s="130"/>
      <c r="F789" s="130"/>
      <c r="G789" s="130"/>
      <c r="H789" s="130"/>
      <c r="I789" s="130"/>
    </row>
    <row r="790" spans="5:9" x14ac:dyDescent="0.2">
      <c r="E790" s="130"/>
      <c r="F790" s="130"/>
      <c r="G790" s="130"/>
      <c r="H790" s="130"/>
      <c r="I790" s="130"/>
    </row>
    <row r="791" spans="5:9" x14ac:dyDescent="0.2">
      <c r="E791" s="130"/>
      <c r="F791" s="130"/>
      <c r="G791" s="130"/>
      <c r="H791" s="130"/>
      <c r="I791" s="130"/>
    </row>
    <row r="792" spans="5:9" x14ac:dyDescent="0.2">
      <c r="E792" s="130"/>
      <c r="F792" s="130"/>
      <c r="G792" s="130"/>
      <c r="H792" s="130"/>
      <c r="I792" s="130"/>
    </row>
    <row r="793" spans="5:9" x14ac:dyDescent="0.2">
      <c r="E793" s="130"/>
      <c r="F793" s="130"/>
      <c r="G793" s="130"/>
      <c r="H793" s="130"/>
      <c r="I793" s="130"/>
    </row>
    <row r="794" spans="5:9" x14ac:dyDescent="0.2">
      <c r="E794" s="130"/>
      <c r="F794" s="130"/>
      <c r="G794" s="130"/>
      <c r="H794" s="130"/>
      <c r="I794" s="130"/>
    </row>
    <row r="795" spans="5:9" x14ac:dyDescent="0.2">
      <c r="E795" s="130"/>
      <c r="F795" s="130"/>
      <c r="G795" s="130"/>
      <c r="H795" s="130"/>
      <c r="I795" s="130"/>
    </row>
    <row r="796" spans="5:9" x14ac:dyDescent="0.2">
      <c r="E796" s="130"/>
      <c r="F796" s="130"/>
      <c r="G796" s="130"/>
      <c r="H796" s="130"/>
      <c r="I796" s="130"/>
    </row>
    <row r="797" spans="5:9" x14ac:dyDescent="0.2">
      <c r="E797" s="130"/>
      <c r="F797" s="130"/>
      <c r="G797" s="130"/>
      <c r="H797" s="130"/>
      <c r="I797" s="130"/>
    </row>
    <row r="798" spans="5:9" x14ac:dyDescent="0.2">
      <c r="E798" s="130"/>
      <c r="F798" s="130"/>
      <c r="G798" s="130"/>
      <c r="H798" s="130"/>
      <c r="I798" s="130"/>
    </row>
    <row r="799" spans="5:9" x14ac:dyDescent="0.2">
      <c r="E799" s="130"/>
      <c r="F799" s="130"/>
      <c r="G799" s="130"/>
      <c r="H799" s="130"/>
      <c r="I799" s="130"/>
    </row>
    <row r="800" spans="5:9" x14ac:dyDescent="0.2">
      <c r="E800" s="130"/>
      <c r="F800" s="130"/>
      <c r="G800" s="130"/>
      <c r="H800" s="130"/>
      <c r="I800" s="130"/>
    </row>
    <row r="801" spans="5:9" x14ac:dyDescent="0.2">
      <c r="E801" s="130"/>
      <c r="F801" s="130"/>
      <c r="G801" s="130"/>
      <c r="H801" s="130"/>
      <c r="I801" s="130"/>
    </row>
    <row r="802" spans="5:9" x14ac:dyDescent="0.2">
      <c r="E802" s="130"/>
      <c r="F802" s="130"/>
      <c r="G802" s="130"/>
      <c r="H802" s="130"/>
      <c r="I802" s="130"/>
    </row>
    <row r="803" spans="5:9" x14ac:dyDescent="0.2">
      <c r="E803" s="130"/>
      <c r="F803" s="130"/>
      <c r="G803" s="130"/>
      <c r="H803" s="130"/>
      <c r="I803" s="130"/>
    </row>
    <row r="804" spans="5:9" x14ac:dyDescent="0.2">
      <c r="E804" s="130"/>
      <c r="F804" s="130"/>
      <c r="G804" s="130"/>
      <c r="H804" s="130"/>
      <c r="I804" s="130"/>
    </row>
    <row r="805" spans="5:9" x14ac:dyDescent="0.2">
      <c r="E805" s="130"/>
      <c r="F805" s="130"/>
      <c r="G805" s="130"/>
      <c r="H805" s="130"/>
      <c r="I805" s="130"/>
    </row>
    <row r="806" spans="5:9" x14ac:dyDescent="0.2">
      <c r="E806" s="130"/>
      <c r="F806" s="130"/>
      <c r="G806" s="130"/>
      <c r="H806" s="130"/>
      <c r="I806" s="130"/>
    </row>
    <row r="807" spans="5:9" x14ac:dyDescent="0.2">
      <c r="E807" s="130"/>
      <c r="F807" s="130"/>
      <c r="G807" s="130"/>
      <c r="H807" s="130"/>
      <c r="I807" s="130"/>
    </row>
    <row r="808" spans="5:9" x14ac:dyDescent="0.2">
      <c r="E808" s="130"/>
      <c r="F808" s="130"/>
      <c r="G808" s="130"/>
      <c r="H808" s="130"/>
      <c r="I808" s="130"/>
    </row>
    <row r="809" spans="5:9" x14ac:dyDescent="0.2">
      <c r="E809" s="130"/>
      <c r="F809" s="130"/>
      <c r="G809" s="130"/>
      <c r="H809" s="130"/>
      <c r="I809" s="130"/>
    </row>
    <row r="810" spans="5:9" x14ac:dyDescent="0.2">
      <c r="E810" s="130"/>
      <c r="F810" s="130"/>
      <c r="G810" s="130"/>
      <c r="H810" s="130"/>
      <c r="I810" s="130"/>
    </row>
    <row r="811" spans="5:9" x14ac:dyDescent="0.2">
      <c r="E811" s="130"/>
      <c r="F811" s="130"/>
      <c r="G811" s="130"/>
      <c r="H811" s="130"/>
      <c r="I811" s="130"/>
    </row>
    <row r="812" spans="5:9" x14ac:dyDescent="0.2">
      <c r="E812" s="130"/>
      <c r="F812" s="130"/>
      <c r="G812" s="130"/>
      <c r="H812" s="130"/>
      <c r="I812" s="130"/>
    </row>
    <row r="813" spans="5:9" x14ac:dyDescent="0.2">
      <c r="E813" s="130"/>
      <c r="F813" s="130"/>
      <c r="G813" s="130"/>
      <c r="H813" s="130"/>
      <c r="I813" s="130"/>
    </row>
    <row r="814" spans="5:9" x14ac:dyDescent="0.2">
      <c r="E814" s="130"/>
      <c r="F814" s="130"/>
      <c r="G814" s="130"/>
      <c r="H814" s="130"/>
      <c r="I814" s="130"/>
    </row>
    <row r="815" spans="5:9" x14ac:dyDescent="0.2">
      <c r="E815" s="130"/>
      <c r="F815" s="130"/>
      <c r="G815" s="130"/>
      <c r="H815" s="130"/>
      <c r="I815" s="130"/>
    </row>
    <row r="816" spans="5:9" x14ac:dyDescent="0.2">
      <c r="E816" s="130"/>
      <c r="F816" s="130"/>
      <c r="G816" s="130"/>
      <c r="H816" s="130"/>
      <c r="I816" s="130"/>
    </row>
    <row r="817" spans="5:9" x14ac:dyDescent="0.2">
      <c r="E817" s="130"/>
      <c r="F817" s="130"/>
      <c r="G817" s="130"/>
      <c r="H817" s="130"/>
      <c r="I817" s="130"/>
    </row>
    <row r="818" spans="5:9" x14ac:dyDescent="0.2">
      <c r="E818" s="130"/>
      <c r="F818" s="130"/>
      <c r="G818" s="130"/>
      <c r="H818" s="130"/>
      <c r="I818" s="130"/>
    </row>
    <row r="819" spans="5:9" x14ac:dyDescent="0.2">
      <c r="E819" s="130"/>
      <c r="F819" s="130"/>
      <c r="G819" s="130"/>
      <c r="H819" s="130"/>
      <c r="I819" s="130"/>
    </row>
    <row r="820" spans="5:9" x14ac:dyDescent="0.2">
      <c r="E820" s="130"/>
      <c r="F820" s="130"/>
      <c r="G820" s="130"/>
      <c r="H820" s="130"/>
      <c r="I820" s="130"/>
    </row>
    <row r="821" spans="5:9" x14ac:dyDescent="0.2">
      <c r="E821" s="130"/>
      <c r="F821" s="130"/>
      <c r="G821" s="130"/>
      <c r="H821" s="130"/>
      <c r="I821" s="130"/>
    </row>
    <row r="822" spans="5:9" x14ac:dyDescent="0.2">
      <c r="E822" s="130"/>
      <c r="F822" s="130"/>
      <c r="G822" s="130"/>
      <c r="H822" s="130"/>
      <c r="I822" s="130"/>
    </row>
    <row r="823" spans="5:9" x14ac:dyDescent="0.2">
      <c r="E823" s="130"/>
      <c r="F823" s="130"/>
      <c r="G823" s="130"/>
      <c r="H823" s="130"/>
      <c r="I823" s="130"/>
    </row>
    <row r="824" spans="5:9" x14ac:dyDescent="0.2">
      <c r="E824" s="130"/>
      <c r="F824" s="130"/>
      <c r="G824" s="130"/>
      <c r="H824" s="130"/>
      <c r="I824" s="130"/>
    </row>
    <row r="825" spans="5:9" x14ac:dyDescent="0.2">
      <c r="E825" s="130"/>
      <c r="F825" s="130"/>
      <c r="G825" s="130"/>
      <c r="H825" s="130"/>
      <c r="I825" s="130"/>
    </row>
    <row r="826" spans="5:9" x14ac:dyDescent="0.2">
      <c r="E826" s="130"/>
      <c r="F826" s="130"/>
      <c r="G826" s="130"/>
      <c r="H826" s="130"/>
      <c r="I826" s="130"/>
    </row>
    <row r="827" spans="5:9" x14ac:dyDescent="0.2">
      <c r="E827" s="130"/>
      <c r="F827" s="130"/>
      <c r="G827" s="130"/>
      <c r="H827" s="130"/>
      <c r="I827" s="130"/>
    </row>
    <row r="828" spans="5:9" x14ac:dyDescent="0.2">
      <c r="E828" s="130"/>
      <c r="F828" s="130"/>
      <c r="G828" s="130"/>
      <c r="H828" s="130"/>
      <c r="I828" s="130"/>
    </row>
    <row r="829" spans="5:9" x14ac:dyDescent="0.2">
      <c r="E829" s="130"/>
      <c r="F829" s="130"/>
      <c r="G829" s="130"/>
      <c r="H829" s="130"/>
      <c r="I829" s="130"/>
    </row>
    <row r="830" spans="5:9" x14ac:dyDescent="0.2">
      <c r="E830" s="130"/>
      <c r="F830" s="130"/>
      <c r="G830" s="130"/>
      <c r="H830" s="130"/>
      <c r="I830" s="130"/>
    </row>
    <row r="831" spans="5:9" x14ac:dyDescent="0.2">
      <c r="E831" s="130"/>
      <c r="F831" s="130"/>
      <c r="G831" s="130"/>
      <c r="H831" s="130"/>
      <c r="I831" s="130"/>
    </row>
    <row r="832" spans="5:9" x14ac:dyDescent="0.2">
      <c r="E832" s="130"/>
      <c r="F832" s="130"/>
      <c r="G832" s="130"/>
      <c r="H832" s="130"/>
      <c r="I832" s="130"/>
    </row>
    <row r="833" spans="5:9" x14ac:dyDescent="0.2">
      <c r="E833" s="130"/>
      <c r="F833" s="130"/>
      <c r="G833" s="130"/>
      <c r="H833" s="130"/>
      <c r="I833" s="130"/>
    </row>
    <row r="834" spans="5:9" x14ac:dyDescent="0.2">
      <c r="E834" s="130"/>
      <c r="F834" s="130"/>
      <c r="G834" s="130"/>
      <c r="H834" s="130"/>
      <c r="I834" s="130"/>
    </row>
    <row r="835" spans="5:9" x14ac:dyDescent="0.2">
      <c r="E835" s="130"/>
      <c r="F835" s="130"/>
      <c r="G835" s="130"/>
      <c r="H835" s="130"/>
      <c r="I835" s="130"/>
    </row>
    <row r="836" spans="5:9" x14ac:dyDescent="0.2">
      <c r="E836" s="130"/>
      <c r="F836" s="130"/>
      <c r="G836" s="130"/>
      <c r="H836" s="130"/>
      <c r="I836" s="130"/>
    </row>
    <row r="837" spans="5:9" x14ac:dyDescent="0.2">
      <c r="E837" s="130"/>
      <c r="F837" s="130"/>
      <c r="G837" s="130"/>
      <c r="H837" s="130"/>
      <c r="I837" s="130"/>
    </row>
    <row r="838" spans="5:9" x14ac:dyDescent="0.2">
      <c r="E838" s="130"/>
      <c r="F838" s="130"/>
      <c r="G838" s="130"/>
      <c r="H838" s="130"/>
      <c r="I838" s="130"/>
    </row>
    <row r="839" spans="5:9" x14ac:dyDescent="0.2">
      <c r="E839" s="130"/>
      <c r="F839" s="130"/>
      <c r="G839" s="130"/>
      <c r="H839" s="130"/>
      <c r="I839" s="130"/>
    </row>
    <row r="840" spans="5:9" x14ac:dyDescent="0.2">
      <c r="E840" s="130"/>
      <c r="F840" s="130"/>
      <c r="G840" s="130"/>
      <c r="H840" s="130"/>
      <c r="I840" s="130"/>
    </row>
    <row r="841" spans="5:9" x14ac:dyDescent="0.2">
      <c r="E841" s="130"/>
      <c r="F841" s="130"/>
      <c r="G841" s="130"/>
      <c r="H841" s="130"/>
      <c r="I841" s="130"/>
    </row>
    <row r="842" spans="5:9" x14ac:dyDescent="0.2">
      <c r="E842" s="130"/>
      <c r="F842" s="130"/>
      <c r="G842" s="130"/>
      <c r="H842" s="130"/>
      <c r="I842" s="130"/>
    </row>
    <row r="843" spans="5:9" x14ac:dyDescent="0.2">
      <c r="E843" s="130"/>
      <c r="F843" s="130"/>
      <c r="G843" s="130"/>
      <c r="H843" s="130"/>
      <c r="I843" s="130"/>
    </row>
    <row r="844" spans="5:9" x14ac:dyDescent="0.2">
      <c r="E844" s="130"/>
      <c r="F844" s="130"/>
      <c r="G844" s="130"/>
      <c r="H844" s="130"/>
      <c r="I844" s="130"/>
    </row>
    <row r="845" spans="5:9" x14ac:dyDescent="0.2">
      <c r="E845" s="130"/>
      <c r="F845" s="130"/>
      <c r="G845" s="130"/>
      <c r="H845" s="130"/>
      <c r="I845" s="130"/>
    </row>
    <row r="846" spans="5:9" x14ac:dyDescent="0.2">
      <c r="E846" s="130"/>
      <c r="F846" s="130"/>
      <c r="G846" s="130"/>
      <c r="H846" s="130"/>
      <c r="I846" s="130"/>
    </row>
    <row r="847" spans="5:9" x14ac:dyDescent="0.2">
      <c r="E847" s="130"/>
      <c r="F847" s="130"/>
      <c r="G847" s="130"/>
      <c r="H847" s="130"/>
      <c r="I847" s="130"/>
    </row>
    <row r="848" spans="5:9" x14ac:dyDescent="0.2">
      <c r="E848" s="130"/>
      <c r="F848" s="130"/>
      <c r="G848" s="130"/>
      <c r="H848" s="130"/>
      <c r="I848" s="130"/>
    </row>
    <row r="849" spans="5:9" x14ac:dyDescent="0.2">
      <c r="E849" s="130"/>
      <c r="F849" s="130"/>
      <c r="G849" s="130"/>
      <c r="H849" s="130"/>
      <c r="I849" s="130"/>
    </row>
    <row r="850" spans="5:9" x14ac:dyDescent="0.2">
      <c r="E850" s="130"/>
      <c r="F850" s="130"/>
      <c r="G850" s="130"/>
      <c r="H850" s="130"/>
      <c r="I850" s="130"/>
    </row>
    <row r="851" spans="5:9" x14ac:dyDescent="0.2">
      <c r="E851" s="130"/>
      <c r="F851" s="130"/>
      <c r="G851" s="130"/>
      <c r="H851" s="130"/>
      <c r="I851" s="130"/>
    </row>
    <row r="852" spans="5:9" x14ac:dyDescent="0.2">
      <c r="E852" s="130"/>
      <c r="F852" s="130"/>
      <c r="G852" s="130"/>
      <c r="H852" s="130"/>
      <c r="I852" s="130"/>
    </row>
    <row r="853" spans="5:9" x14ac:dyDescent="0.2">
      <c r="E853" s="130"/>
      <c r="F853" s="130"/>
      <c r="G853" s="130"/>
      <c r="H853" s="130"/>
      <c r="I853" s="130"/>
    </row>
    <row r="854" spans="5:9" x14ac:dyDescent="0.2">
      <c r="E854" s="130"/>
      <c r="F854" s="130"/>
      <c r="G854" s="130"/>
      <c r="H854" s="130"/>
      <c r="I854" s="130"/>
    </row>
    <row r="855" spans="5:9" x14ac:dyDescent="0.2">
      <c r="E855" s="130"/>
      <c r="F855" s="130"/>
      <c r="G855" s="130"/>
      <c r="H855" s="130"/>
      <c r="I855" s="130"/>
    </row>
    <row r="856" spans="5:9" x14ac:dyDescent="0.2">
      <c r="E856" s="130"/>
      <c r="F856" s="130"/>
      <c r="G856" s="130"/>
      <c r="H856" s="130"/>
      <c r="I856" s="130"/>
    </row>
    <row r="857" spans="5:9" x14ac:dyDescent="0.2">
      <c r="E857" s="130"/>
      <c r="F857" s="130"/>
      <c r="G857" s="130"/>
      <c r="H857" s="130"/>
      <c r="I857" s="130"/>
    </row>
    <row r="858" spans="5:9" x14ac:dyDescent="0.2">
      <c r="E858" s="130"/>
      <c r="F858" s="130"/>
      <c r="G858" s="130"/>
      <c r="H858" s="130"/>
      <c r="I858" s="130"/>
    </row>
    <row r="859" spans="5:9" x14ac:dyDescent="0.2">
      <c r="E859" s="130"/>
      <c r="F859" s="130"/>
      <c r="G859" s="130"/>
      <c r="H859" s="130"/>
      <c r="I859" s="130"/>
    </row>
    <row r="860" spans="5:9" x14ac:dyDescent="0.2">
      <c r="E860" s="130"/>
      <c r="F860" s="130"/>
      <c r="G860" s="130"/>
      <c r="H860" s="130"/>
      <c r="I860" s="130"/>
    </row>
    <row r="861" spans="5:9" x14ac:dyDescent="0.2">
      <c r="E861" s="130"/>
      <c r="F861" s="130"/>
      <c r="G861" s="130"/>
      <c r="H861" s="130"/>
      <c r="I861" s="130"/>
    </row>
    <row r="862" spans="5:9" x14ac:dyDescent="0.2">
      <c r="E862" s="130"/>
      <c r="F862" s="130"/>
      <c r="G862" s="130"/>
      <c r="H862" s="130"/>
      <c r="I862" s="130"/>
    </row>
    <row r="863" spans="5:9" x14ac:dyDescent="0.2">
      <c r="E863" s="130"/>
      <c r="F863" s="130"/>
      <c r="G863" s="130"/>
      <c r="H863" s="130"/>
      <c r="I863" s="130"/>
    </row>
    <row r="864" spans="5:9" x14ac:dyDescent="0.2">
      <c r="E864" s="130"/>
      <c r="F864" s="130"/>
      <c r="G864" s="130"/>
      <c r="H864" s="130"/>
      <c r="I864" s="130"/>
    </row>
    <row r="865" spans="5:9" x14ac:dyDescent="0.2">
      <c r="E865" s="130"/>
      <c r="F865" s="130"/>
      <c r="G865" s="130"/>
      <c r="H865" s="130"/>
      <c r="I865" s="130"/>
    </row>
    <row r="866" spans="5:9" x14ac:dyDescent="0.2">
      <c r="E866" s="130"/>
      <c r="F866" s="130"/>
      <c r="G866" s="130"/>
      <c r="H866" s="130"/>
      <c r="I866" s="130"/>
    </row>
    <row r="867" spans="5:9" x14ac:dyDescent="0.2">
      <c r="E867" s="130"/>
      <c r="F867" s="130"/>
      <c r="G867" s="130"/>
      <c r="H867" s="130"/>
      <c r="I867" s="130"/>
    </row>
    <row r="868" spans="5:9" x14ac:dyDescent="0.2">
      <c r="E868" s="130"/>
      <c r="F868" s="130"/>
      <c r="G868" s="130"/>
      <c r="H868" s="130"/>
      <c r="I868" s="130"/>
    </row>
    <row r="869" spans="5:9" x14ac:dyDescent="0.2">
      <c r="E869" s="130"/>
      <c r="F869" s="130"/>
      <c r="G869" s="130"/>
      <c r="H869" s="130"/>
      <c r="I869" s="130"/>
    </row>
    <row r="870" spans="5:9" x14ac:dyDescent="0.2">
      <c r="E870" s="130"/>
      <c r="F870" s="130"/>
      <c r="G870" s="130"/>
      <c r="H870" s="130"/>
      <c r="I870" s="130"/>
    </row>
    <row r="871" spans="5:9" x14ac:dyDescent="0.2">
      <c r="E871" s="130"/>
      <c r="F871" s="130"/>
      <c r="G871" s="130"/>
      <c r="H871" s="130"/>
      <c r="I871" s="130"/>
    </row>
    <row r="872" spans="5:9" x14ac:dyDescent="0.2">
      <c r="E872" s="130"/>
      <c r="F872" s="130"/>
      <c r="G872" s="130"/>
      <c r="H872" s="130"/>
      <c r="I872" s="130"/>
    </row>
    <row r="873" spans="5:9" x14ac:dyDescent="0.2">
      <c r="E873" s="130"/>
      <c r="F873" s="130"/>
      <c r="G873" s="130"/>
      <c r="H873" s="130"/>
      <c r="I873" s="130"/>
    </row>
    <row r="874" spans="5:9" x14ac:dyDescent="0.2">
      <c r="E874" s="130"/>
      <c r="F874" s="130"/>
      <c r="G874" s="130"/>
      <c r="H874" s="130"/>
      <c r="I874" s="130"/>
    </row>
    <row r="875" spans="5:9" x14ac:dyDescent="0.2">
      <c r="E875" s="130"/>
      <c r="F875" s="130"/>
      <c r="G875" s="130"/>
      <c r="H875" s="130"/>
      <c r="I875" s="130"/>
    </row>
    <row r="876" spans="5:9" x14ac:dyDescent="0.2">
      <c r="E876" s="130"/>
      <c r="F876" s="130"/>
      <c r="G876" s="130"/>
      <c r="H876" s="130"/>
      <c r="I876" s="130"/>
    </row>
    <row r="877" spans="5:9" x14ac:dyDescent="0.2">
      <c r="E877" s="130"/>
      <c r="F877" s="130"/>
      <c r="G877" s="130"/>
      <c r="H877" s="130"/>
      <c r="I877" s="130"/>
    </row>
    <row r="878" spans="5:9" x14ac:dyDescent="0.2">
      <c r="E878" s="130"/>
      <c r="F878" s="130"/>
      <c r="G878" s="130"/>
      <c r="H878" s="130"/>
      <c r="I878" s="130"/>
    </row>
    <row r="879" spans="5:9" x14ac:dyDescent="0.2">
      <c r="E879" s="130"/>
      <c r="F879" s="130"/>
      <c r="G879" s="130"/>
      <c r="H879" s="130"/>
      <c r="I879" s="130"/>
    </row>
    <row r="880" spans="5:9" x14ac:dyDescent="0.2">
      <c r="E880" s="130"/>
      <c r="F880" s="130"/>
      <c r="G880" s="130"/>
      <c r="H880" s="130"/>
      <c r="I880" s="130"/>
    </row>
    <row r="881" spans="5:9" x14ac:dyDescent="0.2">
      <c r="E881" s="130"/>
      <c r="F881" s="130"/>
      <c r="G881" s="130"/>
      <c r="H881" s="130"/>
      <c r="I881" s="130"/>
    </row>
    <row r="882" spans="5:9" x14ac:dyDescent="0.2">
      <c r="E882" s="130"/>
      <c r="F882" s="130"/>
      <c r="G882" s="130"/>
      <c r="H882" s="130"/>
      <c r="I882" s="130"/>
    </row>
    <row r="883" spans="5:9" x14ac:dyDescent="0.2">
      <c r="E883" s="130"/>
      <c r="F883" s="130"/>
      <c r="G883" s="130"/>
      <c r="H883" s="130"/>
      <c r="I883" s="130"/>
    </row>
    <row r="884" spans="5:9" x14ac:dyDescent="0.2">
      <c r="E884" s="130"/>
      <c r="F884" s="130"/>
      <c r="G884" s="130"/>
      <c r="H884" s="130"/>
      <c r="I884" s="130"/>
    </row>
    <row r="885" spans="5:9" x14ac:dyDescent="0.2">
      <c r="E885" s="130"/>
      <c r="F885" s="130"/>
      <c r="G885" s="130"/>
      <c r="H885" s="130"/>
      <c r="I885" s="130"/>
    </row>
    <row r="886" spans="5:9" x14ac:dyDescent="0.2">
      <c r="E886" s="130"/>
      <c r="F886" s="130"/>
      <c r="G886" s="130"/>
      <c r="H886" s="130"/>
      <c r="I886" s="130"/>
    </row>
    <row r="887" spans="5:9" x14ac:dyDescent="0.2">
      <c r="E887" s="130"/>
      <c r="F887" s="130"/>
      <c r="G887" s="130"/>
      <c r="H887" s="130"/>
      <c r="I887" s="130"/>
    </row>
    <row r="888" spans="5:9" x14ac:dyDescent="0.2">
      <c r="E888" s="130"/>
      <c r="F888" s="130"/>
      <c r="G888" s="130"/>
      <c r="H888" s="130"/>
      <c r="I888" s="130"/>
    </row>
    <row r="889" spans="5:9" x14ac:dyDescent="0.2">
      <c r="E889" s="130"/>
      <c r="F889" s="130"/>
      <c r="G889" s="130"/>
      <c r="H889" s="130"/>
      <c r="I889" s="130"/>
    </row>
    <row r="890" spans="5:9" x14ac:dyDescent="0.2">
      <c r="E890" s="130"/>
      <c r="F890" s="130"/>
      <c r="G890" s="130"/>
      <c r="H890" s="130"/>
      <c r="I890" s="130"/>
    </row>
    <row r="891" spans="5:9" x14ac:dyDescent="0.2">
      <c r="E891" s="130"/>
      <c r="F891" s="130"/>
      <c r="G891" s="130"/>
      <c r="H891" s="130"/>
      <c r="I891" s="130"/>
    </row>
    <row r="892" spans="5:9" x14ac:dyDescent="0.2">
      <c r="E892" s="130"/>
      <c r="F892" s="130"/>
      <c r="G892" s="130"/>
      <c r="H892" s="130"/>
      <c r="I892" s="130"/>
    </row>
    <row r="893" spans="5:9" x14ac:dyDescent="0.2">
      <c r="E893" s="130"/>
      <c r="F893" s="130"/>
      <c r="G893" s="130"/>
      <c r="H893" s="130"/>
      <c r="I893" s="130"/>
    </row>
    <row r="894" spans="5:9" x14ac:dyDescent="0.2">
      <c r="E894" s="130"/>
      <c r="F894" s="130"/>
      <c r="G894" s="130"/>
      <c r="H894" s="130"/>
      <c r="I894" s="130"/>
    </row>
    <row r="895" spans="5:9" x14ac:dyDescent="0.2">
      <c r="E895" s="130"/>
      <c r="F895" s="130"/>
      <c r="G895" s="130"/>
      <c r="H895" s="130"/>
      <c r="I895" s="130"/>
    </row>
    <row r="896" spans="5:9" x14ac:dyDescent="0.2">
      <c r="E896" s="130"/>
      <c r="F896" s="130"/>
      <c r="G896" s="130"/>
      <c r="H896" s="130"/>
      <c r="I896" s="130"/>
    </row>
    <row r="897" spans="5:9" x14ac:dyDescent="0.2">
      <c r="E897" s="130"/>
      <c r="F897" s="130"/>
      <c r="G897" s="130"/>
      <c r="H897" s="130"/>
      <c r="I897" s="130"/>
    </row>
    <row r="898" spans="5:9" x14ac:dyDescent="0.2">
      <c r="E898" s="130"/>
      <c r="F898" s="130"/>
      <c r="G898" s="130"/>
      <c r="H898" s="130"/>
      <c r="I898" s="130"/>
    </row>
    <row r="899" spans="5:9" x14ac:dyDescent="0.2">
      <c r="E899" s="130"/>
      <c r="F899" s="130"/>
      <c r="G899" s="130"/>
      <c r="H899" s="130"/>
      <c r="I899" s="130"/>
    </row>
    <row r="900" spans="5:9" x14ac:dyDescent="0.2">
      <c r="E900" s="130"/>
      <c r="F900" s="130"/>
      <c r="G900" s="130"/>
      <c r="H900" s="130"/>
      <c r="I900" s="130"/>
    </row>
    <row r="901" spans="5:9" x14ac:dyDescent="0.2">
      <c r="E901" s="130"/>
      <c r="F901" s="130"/>
      <c r="G901" s="130"/>
      <c r="H901" s="130"/>
      <c r="I901" s="130"/>
    </row>
    <row r="902" spans="5:9" x14ac:dyDescent="0.2">
      <c r="E902" s="130"/>
      <c r="F902" s="130"/>
      <c r="G902" s="130"/>
      <c r="H902" s="130"/>
      <c r="I902" s="130"/>
    </row>
    <row r="903" spans="5:9" x14ac:dyDescent="0.2">
      <c r="E903" s="130"/>
      <c r="F903" s="130"/>
      <c r="G903" s="130"/>
      <c r="H903" s="130"/>
      <c r="I903" s="130"/>
    </row>
    <row r="904" spans="5:9" x14ac:dyDescent="0.2">
      <c r="E904" s="130"/>
      <c r="F904" s="130"/>
      <c r="G904" s="130"/>
      <c r="H904" s="130"/>
      <c r="I904" s="130"/>
    </row>
    <row r="905" spans="5:9" x14ac:dyDescent="0.2">
      <c r="E905" s="130"/>
      <c r="F905" s="130"/>
      <c r="G905" s="130"/>
      <c r="H905" s="130"/>
      <c r="I905" s="130"/>
    </row>
    <row r="906" spans="5:9" x14ac:dyDescent="0.2">
      <c r="E906" s="130"/>
      <c r="F906" s="130"/>
      <c r="G906" s="130"/>
      <c r="H906" s="130"/>
      <c r="I906" s="130"/>
    </row>
    <row r="907" spans="5:9" x14ac:dyDescent="0.2">
      <c r="E907" s="130"/>
      <c r="F907" s="130"/>
      <c r="G907" s="130"/>
      <c r="H907" s="130"/>
      <c r="I907" s="130"/>
    </row>
    <row r="908" spans="5:9" x14ac:dyDescent="0.2">
      <c r="E908" s="130"/>
      <c r="F908" s="130"/>
      <c r="G908" s="130"/>
      <c r="H908" s="130"/>
      <c r="I908" s="130"/>
    </row>
    <row r="909" spans="5:9" x14ac:dyDescent="0.2">
      <c r="E909" s="130"/>
      <c r="F909" s="130"/>
      <c r="G909" s="130"/>
      <c r="H909" s="130"/>
      <c r="I909" s="130"/>
    </row>
    <row r="910" spans="5:9" x14ac:dyDescent="0.2">
      <c r="E910" s="130"/>
      <c r="F910" s="130"/>
      <c r="G910" s="130"/>
      <c r="H910" s="130"/>
      <c r="I910" s="130"/>
    </row>
    <row r="911" spans="5:9" x14ac:dyDescent="0.2">
      <c r="E911" s="130"/>
      <c r="F911" s="130"/>
      <c r="G911" s="130"/>
      <c r="H911" s="130"/>
      <c r="I911" s="130"/>
    </row>
    <row r="912" spans="5:9" x14ac:dyDescent="0.2">
      <c r="E912" s="130"/>
      <c r="F912" s="130"/>
      <c r="G912" s="130"/>
      <c r="H912" s="130"/>
      <c r="I912" s="130"/>
    </row>
    <row r="913" spans="5:9" x14ac:dyDescent="0.2">
      <c r="E913" s="130"/>
      <c r="F913" s="130"/>
      <c r="G913" s="130"/>
      <c r="H913" s="130"/>
      <c r="I913" s="130"/>
    </row>
    <row r="914" spans="5:9" x14ac:dyDescent="0.2">
      <c r="E914" s="130"/>
      <c r="F914" s="130"/>
      <c r="G914" s="130"/>
      <c r="H914" s="130"/>
      <c r="I914" s="130"/>
    </row>
    <row r="915" spans="5:9" x14ac:dyDescent="0.2">
      <c r="E915" s="130"/>
      <c r="F915" s="130"/>
      <c r="G915" s="130"/>
      <c r="H915" s="130"/>
      <c r="I915" s="130"/>
    </row>
    <row r="916" spans="5:9" x14ac:dyDescent="0.2">
      <c r="E916" s="130"/>
      <c r="F916" s="130"/>
      <c r="G916" s="130"/>
      <c r="H916" s="130"/>
      <c r="I916" s="130"/>
    </row>
    <row r="917" spans="5:9" x14ac:dyDescent="0.2">
      <c r="E917" s="130"/>
      <c r="F917" s="130"/>
      <c r="G917" s="130"/>
      <c r="H917" s="130"/>
      <c r="I917" s="130"/>
    </row>
    <row r="918" spans="5:9" x14ac:dyDescent="0.2">
      <c r="E918" s="130"/>
      <c r="F918" s="130"/>
      <c r="G918" s="130"/>
      <c r="H918" s="130"/>
      <c r="I918" s="130"/>
    </row>
    <row r="919" spans="5:9" x14ac:dyDescent="0.2">
      <c r="E919" s="130"/>
      <c r="F919" s="130"/>
      <c r="G919" s="130"/>
      <c r="H919" s="130"/>
      <c r="I919" s="130"/>
    </row>
    <row r="920" spans="5:9" x14ac:dyDescent="0.2">
      <c r="E920" s="130"/>
      <c r="F920" s="130"/>
      <c r="G920" s="130"/>
      <c r="H920" s="130"/>
      <c r="I920" s="130"/>
    </row>
    <row r="921" spans="5:9" x14ac:dyDescent="0.2">
      <c r="E921" s="130"/>
      <c r="F921" s="130"/>
      <c r="G921" s="130"/>
      <c r="H921" s="130"/>
      <c r="I921" s="130"/>
    </row>
    <row r="922" spans="5:9" x14ac:dyDescent="0.2">
      <c r="E922" s="130"/>
      <c r="F922" s="130"/>
      <c r="G922" s="130"/>
      <c r="H922" s="130"/>
      <c r="I922" s="130"/>
    </row>
    <row r="923" spans="5:9" x14ac:dyDescent="0.2">
      <c r="E923" s="130"/>
      <c r="F923" s="130"/>
      <c r="G923" s="130"/>
      <c r="H923" s="130"/>
      <c r="I923" s="130"/>
    </row>
    <row r="924" spans="5:9" x14ac:dyDescent="0.2">
      <c r="E924" s="130"/>
      <c r="F924" s="130"/>
      <c r="G924" s="130"/>
      <c r="H924" s="130"/>
      <c r="I924" s="130"/>
    </row>
    <row r="925" spans="5:9" x14ac:dyDescent="0.2">
      <c r="E925" s="130"/>
      <c r="F925" s="130"/>
      <c r="G925" s="130"/>
      <c r="H925" s="130"/>
      <c r="I925" s="130"/>
    </row>
    <row r="926" spans="5:9" x14ac:dyDescent="0.2">
      <c r="E926" s="130"/>
      <c r="F926" s="130"/>
      <c r="G926" s="130"/>
      <c r="H926" s="130"/>
      <c r="I926" s="130"/>
    </row>
    <row r="927" spans="5:9" x14ac:dyDescent="0.2">
      <c r="E927" s="130"/>
      <c r="F927" s="130"/>
      <c r="G927" s="130"/>
      <c r="H927" s="130"/>
      <c r="I927" s="130"/>
    </row>
    <row r="928" spans="5:9" x14ac:dyDescent="0.2">
      <c r="E928" s="130"/>
      <c r="F928" s="130"/>
      <c r="G928" s="130"/>
      <c r="H928" s="130"/>
      <c r="I928" s="130"/>
    </row>
    <row r="929" spans="5:9" x14ac:dyDescent="0.2">
      <c r="E929" s="130"/>
      <c r="F929" s="130"/>
      <c r="G929" s="130"/>
      <c r="H929" s="130"/>
      <c r="I929" s="130"/>
    </row>
    <row r="930" spans="5:9" x14ac:dyDescent="0.2">
      <c r="E930" s="130"/>
      <c r="F930" s="130"/>
      <c r="G930" s="130"/>
      <c r="H930" s="130"/>
      <c r="I930" s="130"/>
    </row>
    <row r="931" spans="5:9" x14ac:dyDescent="0.2">
      <c r="E931" s="130"/>
      <c r="F931" s="130"/>
      <c r="G931" s="130"/>
      <c r="H931" s="130"/>
      <c r="I931" s="130"/>
    </row>
    <row r="932" spans="5:9" x14ac:dyDescent="0.2">
      <c r="E932" s="130"/>
      <c r="F932" s="130"/>
      <c r="G932" s="130"/>
      <c r="H932" s="130"/>
      <c r="I932" s="130"/>
    </row>
    <row r="933" spans="5:9" x14ac:dyDescent="0.2">
      <c r="E933" s="130"/>
      <c r="F933" s="130"/>
      <c r="G933" s="130"/>
      <c r="H933" s="130"/>
      <c r="I933" s="130"/>
    </row>
    <row r="934" spans="5:9" x14ac:dyDescent="0.2">
      <c r="E934" s="130"/>
      <c r="F934" s="130"/>
      <c r="G934" s="130"/>
      <c r="H934" s="130"/>
      <c r="I934" s="130"/>
    </row>
    <row r="935" spans="5:9" x14ac:dyDescent="0.2">
      <c r="E935" s="130"/>
      <c r="F935" s="130"/>
      <c r="G935" s="130"/>
      <c r="H935" s="130"/>
      <c r="I935" s="130"/>
    </row>
    <row r="936" spans="5:9" x14ac:dyDescent="0.2">
      <c r="E936" s="130"/>
      <c r="F936" s="130"/>
      <c r="G936" s="130"/>
      <c r="H936" s="130"/>
      <c r="I936" s="130"/>
    </row>
    <row r="937" spans="5:9" x14ac:dyDescent="0.2">
      <c r="E937" s="130"/>
      <c r="F937" s="130"/>
      <c r="G937" s="130"/>
      <c r="H937" s="130"/>
      <c r="I937" s="130"/>
    </row>
    <row r="938" spans="5:9" x14ac:dyDescent="0.2">
      <c r="E938" s="130"/>
      <c r="F938" s="130"/>
      <c r="G938" s="130"/>
      <c r="H938" s="130"/>
      <c r="I938" s="130"/>
    </row>
    <row r="939" spans="5:9" x14ac:dyDescent="0.2">
      <c r="E939" s="130"/>
      <c r="F939" s="130"/>
      <c r="G939" s="130"/>
      <c r="H939" s="130"/>
      <c r="I939" s="130"/>
    </row>
    <row r="940" spans="5:9" x14ac:dyDescent="0.2">
      <c r="E940" s="130"/>
      <c r="F940" s="130"/>
      <c r="G940" s="130"/>
      <c r="H940" s="130"/>
      <c r="I940" s="130"/>
    </row>
    <row r="941" spans="5:9" x14ac:dyDescent="0.2">
      <c r="E941" s="130"/>
      <c r="F941" s="130"/>
      <c r="G941" s="130"/>
      <c r="H941" s="130"/>
      <c r="I941" s="130"/>
    </row>
    <row r="942" spans="5:9" x14ac:dyDescent="0.2">
      <c r="E942" s="130"/>
      <c r="F942" s="130"/>
      <c r="G942" s="130"/>
      <c r="H942" s="130"/>
      <c r="I942" s="130"/>
    </row>
    <row r="943" spans="5:9" x14ac:dyDescent="0.2">
      <c r="E943" s="130"/>
      <c r="F943" s="130"/>
      <c r="G943" s="130"/>
      <c r="H943" s="130"/>
      <c r="I943" s="130"/>
    </row>
    <row r="944" spans="5:9" x14ac:dyDescent="0.2">
      <c r="E944" s="130"/>
      <c r="F944" s="130"/>
      <c r="G944" s="130"/>
      <c r="H944" s="130"/>
      <c r="I944" s="130"/>
    </row>
    <row r="945" spans="5:9" x14ac:dyDescent="0.2">
      <c r="E945" s="130"/>
      <c r="F945" s="130"/>
      <c r="G945" s="130"/>
      <c r="H945" s="130"/>
      <c r="I945" s="130"/>
    </row>
    <row r="946" spans="5:9" x14ac:dyDescent="0.2">
      <c r="E946" s="130"/>
      <c r="F946" s="130"/>
      <c r="G946" s="130"/>
      <c r="H946" s="130"/>
      <c r="I946" s="130"/>
    </row>
    <row r="947" spans="5:9" x14ac:dyDescent="0.2">
      <c r="E947" s="130"/>
      <c r="F947" s="130"/>
      <c r="G947" s="130"/>
      <c r="H947" s="130"/>
      <c r="I947" s="130"/>
    </row>
    <row r="948" spans="5:9" x14ac:dyDescent="0.2">
      <c r="E948" s="130"/>
      <c r="F948" s="130"/>
      <c r="G948" s="130"/>
      <c r="H948" s="130"/>
      <c r="I948" s="130"/>
    </row>
    <row r="949" spans="5:9" x14ac:dyDescent="0.2">
      <c r="E949" s="130"/>
      <c r="F949" s="130"/>
      <c r="G949" s="130"/>
      <c r="H949" s="130"/>
      <c r="I949" s="130"/>
    </row>
    <row r="950" spans="5:9" x14ac:dyDescent="0.2">
      <c r="E950" s="130"/>
      <c r="F950" s="130"/>
      <c r="G950" s="130"/>
      <c r="H950" s="130"/>
      <c r="I950" s="130"/>
    </row>
    <row r="951" spans="5:9" x14ac:dyDescent="0.2">
      <c r="E951" s="130"/>
      <c r="F951" s="130"/>
      <c r="G951" s="130"/>
      <c r="H951" s="130"/>
      <c r="I951" s="130"/>
    </row>
    <row r="952" spans="5:9" x14ac:dyDescent="0.2">
      <c r="E952" s="130"/>
      <c r="F952" s="130"/>
      <c r="G952" s="130"/>
      <c r="H952" s="130"/>
      <c r="I952" s="130"/>
    </row>
    <row r="953" spans="5:9" x14ac:dyDescent="0.2">
      <c r="E953" s="130"/>
      <c r="F953" s="130"/>
      <c r="G953" s="130"/>
      <c r="H953" s="130"/>
      <c r="I953" s="130"/>
    </row>
    <row r="954" spans="5:9" x14ac:dyDescent="0.2">
      <c r="E954" s="130"/>
      <c r="F954" s="130"/>
      <c r="G954" s="130"/>
      <c r="H954" s="130"/>
      <c r="I954" s="130"/>
    </row>
    <row r="955" spans="5:9" x14ac:dyDescent="0.2">
      <c r="E955" s="130"/>
      <c r="F955" s="130"/>
      <c r="G955" s="130"/>
      <c r="H955" s="130"/>
      <c r="I955" s="130"/>
    </row>
    <row r="956" spans="5:9" x14ac:dyDescent="0.2">
      <c r="E956" s="130"/>
      <c r="F956" s="130"/>
      <c r="G956" s="130"/>
      <c r="H956" s="130"/>
      <c r="I956" s="130"/>
    </row>
    <row r="957" spans="5:9" x14ac:dyDescent="0.2">
      <c r="E957" s="130"/>
      <c r="F957" s="130"/>
      <c r="G957" s="130"/>
      <c r="H957" s="130"/>
      <c r="I957" s="130"/>
    </row>
    <row r="958" spans="5:9" x14ac:dyDescent="0.2">
      <c r="E958" s="130"/>
      <c r="F958" s="130"/>
      <c r="G958" s="130"/>
      <c r="H958" s="130"/>
      <c r="I958" s="130"/>
    </row>
    <row r="959" spans="5:9" x14ac:dyDescent="0.2">
      <c r="E959" s="130"/>
      <c r="F959" s="130"/>
      <c r="G959" s="130"/>
      <c r="H959" s="130"/>
      <c r="I959" s="130"/>
    </row>
    <row r="960" spans="5:9" x14ac:dyDescent="0.2">
      <c r="E960" s="130"/>
      <c r="F960" s="130"/>
      <c r="G960" s="130"/>
      <c r="H960" s="130"/>
      <c r="I960" s="130"/>
    </row>
    <row r="961" spans="5:9" x14ac:dyDescent="0.2">
      <c r="E961" s="130"/>
      <c r="F961" s="130"/>
      <c r="G961" s="130"/>
      <c r="H961" s="130"/>
      <c r="I961" s="130"/>
    </row>
    <row r="962" spans="5:9" x14ac:dyDescent="0.2">
      <c r="E962" s="130"/>
      <c r="F962" s="130"/>
      <c r="G962" s="130"/>
      <c r="H962" s="130"/>
      <c r="I962" s="130"/>
    </row>
    <row r="963" spans="5:9" x14ac:dyDescent="0.2">
      <c r="E963" s="130"/>
      <c r="F963" s="130"/>
      <c r="G963" s="130"/>
      <c r="H963" s="130"/>
      <c r="I963" s="130"/>
    </row>
    <row r="964" spans="5:9" x14ac:dyDescent="0.2">
      <c r="E964" s="130"/>
      <c r="F964" s="130"/>
      <c r="G964" s="130"/>
      <c r="H964" s="130"/>
      <c r="I964" s="130"/>
    </row>
    <row r="965" spans="5:9" x14ac:dyDescent="0.2">
      <c r="E965" s="130"/>
      <c r="F965" s="130"/>
      <c r="G965" s="130"/>
      <c r="H965" s="130"/>
      <c r="I965" s="130"/>
    </row>
    <row r="966" spans="5:9" x14ac:dyDescent="0.2">
      <c r="E966" s="130"/>
      <c r="F966" s="130"/>
      <c r="G966" s="130"/>
      <c r="H966" s="130"/>
      <c r="I966" s="130"/>
    </row>
    <row r="967" spans="5:9" x14ac:dyDescent="0.2">
      <c r="E967" s="130"/>
      <c r="F967" s="130"/>
      <c r="G967" s="130"/>
      <c r="H967" s="130"/>
      <c r="I967" s="130"/>
    </row>
    <row r="968" spans="5:9" x14ac:dyDescent="0.2">
      <c r="E968" s="130"/>
      <c r="F968" s="130"/>
      <c r="G968" s="130"/>
      <c r="H968" s="130"/>
      <c r="I968" s="130"/>
    </row>
    <row r="969" spans="5:9" x14ac:dyDescent="0.2">
      <c r="E969" s="130"/>
      <c r="F969" s="130"/>
      <c r="G969" s="130"/>
      <c r="H969" s="130"/>
      <c r="I969" s="130"/>
    </row>
    <row r="970" spans="5:9" x14ac:dyDescent="0.2">
      <c r="E970" s="130"/>
      <c r="F970" s="130"/>
      <c r="G970" s="130"/>
      <c r="H970" s="130"/>
      <c r="I970" s="130"/>
    </row>
    <row r="971" spans="5:9" x14ac:dyDescent="0.2">
      <c r="E971" s="130"/>
      <c r="F971" s="130"/>
      <c r="G971" s="130"/>
      <c r="H971" s="130"/>
      <c r="I971" s="130"/>
    </row>
    <row r="972" spans="5:9" x14ac:dyDescent="0.2">
      <c r="E972" s="130"/>
      <c r="F972" s="130"/>
      <c r="G972" s="130"/>
      <c r="H972" s="130"/>
      <c r="I972" s="130"/>
    </row>
    <row r="973" spans="5:9" x14ac:dyDescent="0.2">
      <c r="E973" s="130"/>
      <c r="F973" s="130"/>
      <c r="G973" s="130"/>
      <c r="H973" s="130"/>
      <c r="I973" s="130"/>
    </row>
    <row r="974" spans="5:9" x14ac:dyDescent="0.2">
      <c r="E974" s="130"/>
      <c r="F974" s="130"/>
      <c r="G974" s="130"/>
      <c r="H974" s="130"/>
      <c r="I974" s="130"/>
    </row>
    <row r="975" spans="5:9" x14ac:dyDescent="0.2">
      <c r="E975" s="130"/>
      <c r="F975" s="130"/>
      <c r="G975" s="130"/>
      <c r="H975" s="130"/>
      <c r="I975" s="130"/>
    </row>
    <row r="976" spans="5:9" x14ac:dyDescent="0.2">
      <c r="E976" s="130"/>
      <c r="F976" s="130"/>
      <c r="G976" s="130"/>
      <c r="H976" s="130"/>
      <c r="I976" s="130"/>
    </row>
    <row r="977" spans="5:9" x14ac:dyDescent="0.2">
      <c r="E977" s="130"/>
      <c r="F977" s="130"/>
      <c r="G977" s="130"/>
      <c r="H977" s="130"/>
      <c r="I977" s="130"/>
    </row>
    <row r="978" spans="5:9" x14ac:dyDescent="0.2">
      <c r="E978" s="130"/>
      <c r="F978" s="130"/>
      <c r="G978" s="130"/>
      <c r="H978" s="130"/>
      <c r="I978" s="130"/>
    </row>
    <row r="979" spans="5:9" x14ac:dyDescent="0.2">
      <c r="E979" s="130"/>
      <c r="F979" s="130"/>
      <c r="G979" s="130"/>
      <c r="H979" s="130"/>
      <c r="I979" s="130"/>
    </row>
    <row r="980" spans="5:9" x14ac:dyDescent="0.2">
      <c r="E980" s="130"/>
      <c r="F980" s="130"/>
      <c r="G980" s="130"/>
      <c r="H980" s="130"/>
      <c r="I980" s="130"/>
    </row>
    <row r="981" spans="5:9" x14ac:dyDescent="0.2">
      <c r="E981" s="130"/>
      <c r="F981" s="130"/>
      <c r="G981" s="130"/>
      <c r="H981" s="130"/>
      <c r="I981" s="130"/>
    </row>
    <row r="982" spans="5:9" x14ac:dyDescent="0.2">
      <c r="E982" s="130"/>
      <c r="F982" s="130"/>
      <c r="G982" s="130"/>
      <c r="H982" s="130"/>
      <c r="I982" s="130"/>
    </row>
    <row r="983" spans="5:9" x14ac:dyDescent="0.2">
      <c r="E983" s="130"/>
      <c r="F983" s="130"/>
      <c r="G983" s="130"/>
      <c r="H983" s="130"/>
      <c r="I983" s="130"/>
    </row>
    <row r="984" spans="5:9" x14ac:dyDescent="0.2">
      <c r="E984" s="130"/>
      <c r="F984" s="130"/>
      <c r="G984" s="130"/>
      <c r="H984" s="130"/>
      <c r="I984" s="130"/>
    </row>
    <row r="985" spans="5:9" x14ac:dyDescent="0.2">
      <c r="E985" s="130"/>
      <c r="F985" s="130"/>
      <c r="G985" s="130"/>
      <c r="H985" s="130"/>
      <c r="I985" s="130"/>
    </row>
    <row r="986" spans="5:9" x14ac:dyDescent="0.2">
      <c r="E986" s="130"/>
      <c r="F986" s="130"/>
      <c r="G986" s="130"/>
      <c r="H986" s="130"/>
      <c r="I986" s="130"/>
    </row>
    <row r="987" spans="5:9" x14ac:dyDescent="0.2">
      <c r="E987" s="130"/>
      <c r="F987" s="130"/>
      <c r="G987" s="130"/>
      <c r="H987" s="130"/>
      <c r="I987" s="130"/>
    </row>
    <row r="988" spans="5:9" x14ac:dyDescent="0.2">
      <c r="E988" s="130"/>
      <c r="F988" s="130"/>
      <c r="G988" s="130"/>
      <c r="H988" s="130"/>
      <c r="I988" s="130"/>
    </row>
    <row r="989" spans="5:9" x14ac:dyDescent="0.2">
      <c r="E989" s="130"/>
      <c r="F989" s="130"/>
      <c r="G989" s="130"/>
      <c r="H989" s="130"/>
      <c r="I989" s="130"/>
    </row>
    <row r="990" spans="5:9" x14ac:dyDescent="0.2">
      <c r="E990" s="130"/>
      <c r="F990" s="130"/>
      <c r="G990" s="130"/>
      <c r="H990" s="130"/>
      <c r="I990" s="130"/>
    </row>
    <row r="991" spans="5:9" x14ac:dyDescent="0.2">
      <c r="E991" s="130"/>
      <c r="F991" s="130"/>
      <c r="G991" s="130"/>
      <c r="H991" s="130"/>
      <c r="I991" s="130"/>
    </row>
    <row r="992" spans="5:9" x14ac:dyDescent="0.2">
      <c r="E992" s="130"/>
      <c r="F992" s="130"/>
      <c r="G992" s="130"/>
      <c r="H992" s="130"/>
      <c r="I992" s="130"/>
    </row>
    <row r="993" spans="5:9" x14ac:dyDescent="0.2">
      <c r="E993" s="130"/>
      <c r="F993" s="130"/>
      <c r="G993" s="130"/>
      <c r="H993" s="130"/>
      <c r="I993" s="130"/>
    </row>
    <row r="994" spans="5:9" x14ac:dyDescent="0.2">
      <c r="E994" s="130"/>
      <c r="F994" s="130"/>
      <c r="G994" s="130"/>
      <c r="H994" s="130"/>
      <c r="I994" s="130"/>
    </row>
    <row r="995" spans="5:9" x14ac:dyDescent="0.2">
      <c r="E995" s="130"/>
      <c r="F995" s="130"/>
      <c r="G995" s="130"/>
      <c r="H995" s="130"/>
      <c r="I995" s="130"/>
    </row>
    <row r="996" spans="5:9" x14ac:dyDescent="0.2">
      <c r="E996" s="130"/>
      <c r="F996" s="130"/>
      <c r="G996" s="130"/>
      <c r="H996" s="130"/>
      <c r="I996" s="130"/>
    </row>
    <row r="997" spans="5:9" x14ac:dyDescent="0.2">
      <c r="E997" s="130"/>
      <c r="F997" s="130"/>
      <c r="G997" s="130"/>
      <c r="H997" s="130"/>
      <c r="I997" s="130"/>
    </row>
    <row r="998" spans="5:9" x14ac:dyDescent="0.2">
      <c r="E998" s="130"/>
      <c r="F998" s="130"/>
      <c r="G998" s="130"/>
      <c r="H998" s="130"/>
      <c r="I998" s="130"/>
    </row>
    <row r="999" spans="5:9" x14ac:dyDescent="0.2">
      <c r="E999" s="130"/>
      <c r="F999" s="130"/>
      <c r="G999" s="130"/>
      <c r="H999" s="130"/>
      <c r="I999" s="130"/>
    </row>
    <row r="1000" spans="5:9" x14ac:dyDescent="0.2">
      <c r="E1000" s="130"/>
      <c r="F1000" s="130"/>
      <c r="G1000" s="130"/>
      <c r="H1000" s="130"/>
      <c r="I1000" s="130"/>
    </row>
    <row r="1001" spans="5:9" x14ac:dyDescent="0.2">
      <c r="E1001" s="130"/>
      <c r="F1001" s="130"/>
      <c r="G1001" s="130"/>
      <c r="H1001" s="130"/>
      <c r="I1001" s="130"/>
    </row>
    <row r="1002" spans="5:9" x14ac:dyDescent="0.2">
      <c r="E1002" s="130"/>
      <c r="F1002" s="130"/>
      <c r="G1002" s="130"/>
      <c r="H1002" s="130"/>
      <c r="I1002" s="130"/>
    </row>
    <row r="1003" spans="5:9" x14ac:dyDescent="0.2">
      <c r="E1003" s="130"/>
      <c r="F1003" s="130"/>
      <c r="G1003" s="130"/>
      <c r="H1003" s="130"/>
      <c r="I1003" s="130"/>
    </row>
    <row r="1004" spans="5:9" x14ac:dyDescent="0.2">
      <c r="E1004" s="130"/>
      <c r="F1004" s="130"/>
      <c r="G1004" s="130"/>
      <c r="H1004" s="130"/>
      <c r="I1004" s="130"/>
    </row>
    <row r="1005" spans="5:9" x14ac:dyDescent="0.2">
      <c r="E1005" s="130"/>
      <c r="F1005" s="130"/>
      <c r="G1005" s="130"/>
      <c r="H1005" s="130"/>
      <c r="I1005" s="130"/>
    </row>
    <row r="1006" spans="5:9" x14ac:dyDescent="0.2">
      <c r="E1006" s="130"/>
      <c r="F1006" s="130"/>
      <c r="G1006" s="130"/>
      <c r="H1006" s="130"/>
      <c r="I1006" s="130"/>
    </row>
    <row r="1007" spans="5:9" x14ac:dyDescent="0.2">
      <c r="E1007" s="130"/>
      <c r="F1007" s="130"/>
      <c r="G1007" s="130"/>
      <c r="H1007" s="130"/>
      <c r="I1007" s="130"/>
    </row>
    <row r="1008" spans="5:9" x14ac:dyDescent="0.2">
      <c r="E1008" s="130"/>
      <c r="F1008" s="130"/>
      <c r="G1008" s="130"/>
      <c r="H1008" s="130"/>
      <c r="I1008" s="130"/>
    </row>
    <row r="1009" spans="5:9" x14ac:dyDescent="0.2">
      <c r="E1009" s="130"/>
      <c r="F1009" s="130"/>
      <c r="G1009" s="130"/>
      <c r="H1009" s="130"/>
      <c r="I1009" s="130"/>
    </row>
    <row r="1010" spans="5:9" x14ac:dyDescent="0.2">
      <c r="E1010" s="130"/>
      <c r="F1010" s="130"/>
      <c r="G1010" s="130"/>
      <c r="H1010" s="130"/>
      <c r="I1010" s="130"/>
    </row>
    <row r="1011" spans="5:9" x14ac:dyDescent="0.2">
      <c r="E1011" s="130"/>
      <c r="F1011" s="130"/>
      <c r="G1011" s="130"/>
      <c r="H1011" s="130"/>
      <c r="I1011" s="130"/>
    </row>
    <row r="1012" spans="5:9" x14ac:dyDescent="0.2">
      <c r="E1012" s="130"/>
      <c r="F1012" s="130"/>
      <c r="G1012" s="130"/>
      <c r="H1012" s="130"/>
      <c r="I1012" s="130"/>
    </row>
    <row r="1013" spans="5:9" x14ac:dyDescent="0.2">
      <c r="E1013" s="130"/>
      <c r="F1013" s="130"/>
      <c r="G1013" s="130"/>
      <c r="H1013" s="130"/>
      <c r="I1013" s="130"/>
    </row>
    <row r="1014" spans="5:9" x14ac:dyDescent="0.2">
      <c r="E1014" s="130"/>
      <c r="F1014" s="130"/>
      <c r="G1014" s="130"/>
      <c r="H1014" s="130"/>
      <c r="I1014" s="130"/>
    </row>
    <row r="1015" spans="5:9" x14ac:dyDescent="0.2">
      <c r="E1015" s="130"/>
      <c r="F1015" s="130"/>
      <c r="G1015" s="130"/>
      <c r="H1015" s="130"/>
      <c r="I1015" s="130"/>
    </row>
    <row r="1016" spans="5:9" x14ac:dyDescent="0.2">
      <c r="E1016" s="130"/>
      <c r="F1016" s="130"/>
      <c r="G1016" s="130"/>
      <c r="H1016" s="130"/>
      <c r="I1016" s="130"/>
    </row>
    <row r="1017" spans="5:9" x14ac:dyDescent="0.2">
      <c r="E1017" s="130"/>
      <c r="F1017" s="130"/>
      <c r="G1017" s="130"/>
      <c r="H1017" s="130"/>
      <c r="I1017" s="130"/>
    </row>
    <row r="1018" spans="5:9" x14ac:dyDescent="0.2">
      <c r="E1018" s="130"/>
      <c r="F1018" s="130"/>
      <c r="G1018" s="130"/>
      <c r="H1018" s="130"/>
      <c r="I1018" s="130"/>
    </row>
    <row r="1019" spans="5:9" x14ac:dyDescent="0.2">
      <c r="E1019" s="130"/>
      <c r="F1019" s="130"/>
      <c r="G1019" s="130"/>
      <c r="H1019" s="130"/>
      <c r="I1019" s="130"/>
    </row>
    <row r="1020" spans="5:9" x14ac:dyDescent="0.2">
      <c r="E1020" s="130"/>
      <c r="F1020" s="130"/>
      <c r="G1020" s="130"/>
      <c r="H1020" s="130"/>
      <c r="I1020" s="130"/>
    </row>
    <row r="1021" spans="5:9" x14ac:dyDescent="0.2">
      <c r="E1021" s="130"/>
      <c r="F1021" s="130"/>
      <c r="G1021" s="130"/>
      <c r="H1021" s="130"/>
      <c r="I1021" s="130"/>
    </row>
    <row r="1022" spans="5:9" x14ac:dyDescent="0.2">
      <c r="E1022" s="130"/>
      <c r="F1022" s="130"/>
      <c r="G1022" s="130"/>
      <c r="H1022" s="130"/>
      <c r="I1022" s="130"/>
    </row>
    <row r="1023" spans="5:9" x14ac:dyDescent="0.2">
      <c r="E1023" s="130"/>
      <c r="F1023" s="130"/>
      <c r="G1023" s="130"/>
      <c r="H1023" s="130"/>
      <c r="I1023" s="130"/>
    </row>
    <row r="1024" spans="5:9" x14ac:dyDescent="0.2">
      <c r="E1024" s="130"/>
      <c r="F1024" s="130"/>
      <c r="G1024" s="130"/>
      <c r="H1024" s="130"/>
      <c r="I1024" s="130"/>
    </row>
    <row r="1025" spans="5:9" x14ac:dyDescent="0.2">
      <c r="E1025" s="130"/>
      <c r="F1025" s="130"/>
      <c r="G1025" s="130"/>
      <c r="H1025" s="130"/>
      <c r="I1025" s="130"/>
    </row>
    <row r="1026" spans="5:9" x14ac:dyDescent="0.2">
      <c r="E1026" s="130"/>
      <c r="F1026" s="130"/>
      <c r="G1026" s="130"/>
      <c r="H1026" s="130"/>
      <c r="I1026" s="130"/>
    </row>
    <row r="1027" spans="5:9" x14ac:dyDescent="0.2">
      <c r="E1027" s="130"/>
      <c r="F1027" s="130"/>
      <c r="G1027" s="130"/>
      <c r="H1027" s="130"/>
      <c r="I1027" s="130"/>
    </row>
    <row r="1028" spans="5:9" x14ac:dyDescent="0.2">
      <c r="E1028" s="130"/>
      <c r="F1028" s="130"/>
      <c r="G1028" s="130"/>
      <c r="H1028" s="130"/>
      <c r="I1028" s="130"/>
    </row>
    <row r="1029" spans="5:9" x14ac:dyDescent="0.2">
      <c r="E1029" s="130"/>
      <c r="F1029" s="130"/>
      <c r="G1029" s="130"/>
      <c r="H1029" s="130"/>
      <c r="I1029" s="130"/>
    </row>
    <row r="1030" spans="5:9" x14ac:dyDescent="0.2">
      <c r="E1030" s="130"/>
      <c r="F1030" s="130"/>
      <c r="G1030" s="130"/>
      <c r="H1030" s="130"/>
      <c r="I1030" s="130"/>
    </row>
    <row r="1031" spans="5:9" x14ac:dyDescent="0.2">
      <c r="E1031" s="130"/>
      <c r="F1031" s="130"/>
      <c r="G1031" s="130"/>
      <c r="H1031" s="130"/>
      <c r="I1031" s="130"/>
    </row>
    <row r="1032" spans="5:9" x14ac:dyDescent="0.2">
      <c r="E1032" s="130"/>
      <c r="F1032" s="130"/>
      <c r="G1032" s="130"/>
      <c r="H1032" s="130"/>
      <c r="I1032" s="130"/>
    </row>
    <row r="1033" spans="5:9" x14ac:dyDescent="0.2">
      <c r="E1033" s="130"/>
      <c r="F1033" s="130"/>
      <c r="G1033" s="130"/>
      <c r="H1033" s="130"/>
      <c r="I1033" s="130"/>
    </row>
    <row r="1034" spans="5:9" x14ac:dyDescent="0.2">
      <c r="E1034" s="130"/>
      <c r="F1034" s="130"/>
      <c r="G1034" s="130"/>
      <c r="H1034" s="130"/>
      <c r="I1034" s="130"/>
    </row>
    <row r="1035" spans="5:9" x14ac:dyDescent="0.2">
      <c r="E1035" s="130"/>
      <c r="F1035" s="130"/>
      <c r="G1035" s="130"/>
      <c r="H1035" s="130"/>
      <c r="I1035" s="130"/>
    </row>
    <row r="1036" spans="5:9" x14ac:dyDescent="0.2">
      <c r="E1036" s="130"/>
      <c r="F1036" s="130"/>
      <c r="G1036" s="130"/>
      <c r="H1036" s="130"/>
      <c r="I1036" s="130"/>
    </row>
    <row r="1037" spans="5:9" x14ac:dyDescent="0.2">
      <c r="E1037" s="130"/>
      <c r="F1037" s="130"/>
      <c r="G1037" s="130"/>
      <c r="H1037" s="130"/>
      <c r="I1037" s="130"/>
    </row>
    <row r="1038" spans="5:9" x14ac:dyDescent="0.2">
      <c r="E1038" s="130"/>
      <c r="F1038" s="130"/>
      <c r="G1038" s="130"/>
      <c r="H1038" s="130"/>
      <c r="I1038" s="130"/>
    </row>
    <row r="1039" spans="5:9" x14ac:dyDescent="0.2">
      <c r="E1039" s="130"/>
      <c r="F1039" s="130"/>
      <c r="G1039" s="130"/>
      <c r="H1039" s="130"/>
      <c r="I1039" s="130"/>
    </row>
    <row r="1040" spans="5:9" x14ac:dyDescent="0.2">
      <c r="E1040" s="130"/>
      <c r="F1040" s="130"/>
      <c r="G1040" s="130"/>
      <c r="H1040" s="130"/>
      <c r="I1040" s="130"/>
    </row>
    <row r="1041" spans="5:9" x14ac:dyDescent="0.2">
      <c r="E1041" s="130"/>
      <c r="F1041" s="130"/>
      <c r="G1041" s="130"/>
      <c r="H1041" s="130"/>
      <c r="I1041" s="130"/>
    </row>
    <row r="1042" spans="5:9" x14ac:dyDescent="0.2">
      <c r="E1042" s="130"/>
      <c r="F1042" s="130"/>
      <c r="G1042" s="130"/>
      <c r="H1042" s="130"/>
      <c r="I1042" s="130"/>
    </row>
    <row r="1043" spans="5:9" x14ac:dyDescent="0.2">
      <c r="E1043" s="130"/>
      <c r="F1043" s="130"/>
      <c r="G1043" s="130"/>
      <c r="H1043" s="130"/>
      <c r="I1043" s="130"/>
    </row>
    <row r="1044" spans="5:9" x14ac:dyDescent="0.2">
      <c r="E1044" s="130"/>
      <c r="F1044" s="130"/>
      <c r="G1044" s="130"/>
      <c r="H1044" s="130"/>
      <c r="I1044" s="130"/>
    </row>
    <row r="1045" spans="5:9" x14ac:dyDescent="0.2">
      <c r="E1045" s="130"/>
      <c r="F1045" s="130"/>
      <c r="G1045" s="130"/>
      <c r="H1045" s="130"/>
      <c r="I1045" s="130"/>
    </row>
    <row r="1046" spans="5:9" x14ac:dyDescent="0.2">
      <c r="E1046" s="130"/>
      <c r="F1046" s="130"/>
      <c r="G1046" s="130"/>
      <c r="H1046" s="130"/>
      <c r="I1046" s="130"/>
    </row>
    <row r="1047" spans="5:9" x14ac:dyDescent="0.2">
      <c r="E1047" s="130"/>
      <c r="F1047" s="130"/>
      <c r="G1047" s="130"/>
      <c r="H1047" s="130"/>
      <c r="I1047" s="130"/>
    </row>
    <row r="1048" spans="5:9" x14ac:dyDescent="0.2">
      <c r="E1048" s="130"/>
      <c r="F1048" s="130"/>
      <c r="G1048" s="130"/>
      <c r="H1048" s="130"/>
      <c r="I1048" s="130"/>
    </row>
    <row r="1049" spans="5:9" x14ac:dyDescent="0.2">
      <c r="E1049" s="130"/>
      <c r="F1049" s="130"/>
      <c r="G1049" s="130"/>
      <c r="H1049" s="130"/>
      <c r="I1049" s="130"/>
    </row>
    <row r="1050" spans="5:9" x14ac:dyDescent="0.2">
      <c r="E1050" s="130"/>
      <c r="F1050" s="130"/>
      <c r="G1050" s="130"/>
      <c r="H1050" s="130"/>
      <c r="I1050" s="130"/>
    </row>
    <row r="1051" spans="5:9" x14ac:dyDescent="0.2">
      <c r="E1051" s="130"/>
      <c r="F1051" s="130"/>
      <c r="G1051" s="130"/>
      <c r="H1051" s="130"/>
      <c r="I1051" s="130"/>
    </row>
    <row r="1052" spans="5:9" x14ac:dyDescent="0.2">
      <c r="E1052" s="130"/>
      <c r="F1052" s="130"/>
      <c r="G1052" s="130"/>
      <c r="H1052" s="130"/>
      <c r="I1052" s="130"/>
    </row>
    <row r="1053" spans="5:9" x14ac:dyDescent="0.2">
      <c r="E1053" s="130"/>
      <c r="F1053" s="130"/>
      <c r="G1053" s="130"/>
      <c r="H1053" s="130"/>
      <c r="I1053" s="130"/>
    </row>
    <row r="1054" spans="5:9" x14ac:dyDescent="0.2">
      <c r="E1054" s="130"/>
      <c r="F1054" s="130"/>
      <c r="G1054" s="130"/>
      <c r="H1054" s="130"/>
      <c r="I1054" s="130"/>
    </row>
    <row r="1055" spans="5:9" x14ac:dyDescent="0.2">
      <c r="E1055" s="130"/>
      <c r="F1055" s="130"/>
      <c r="G1055" s="130"/>
      <c r="H1055" s="130"/>
      <c r="I1055" s="130"/>
    </row>
    <row r="1056" spans="5:9" x14ac:dyDescent="0.2">
      <c r="E1056" s="130"/>
      <c r="F1056" s="130"/>
      <c r="G1056" s="130"/>
      <c r="H1056" s="130"/>
      <c r="I1056" s="130"/>
    </row>
    <row r="1057" spans="5:9" x14ac:dyDescent="0.2">
      <c r="E1057" s="130"/>
      <c r="F1057" s="130"/>
      <c r="G1057" s="130"/>
      <c r="H1057" s="130"/>
      <c r="I1057" s="130"/>
    </row>
    <row r="1058" spans="5:9" x14ac:dyDescent="0.2">
      <c r="E1058" s="130"/>
      <c r="F1058" s="130"/>
      <c r="G1058" s="130"/>
      <c r="H1058" s="130"/>
      <c r="I1058" s="130"/>
    </row>
    <row r="1059" spans="5:9" x14ac:dyDescent="0.2">
      <c r="E1059" s="130"/>
      <c r="F1059" s="130"/>
      <c r="G1059" s="130"/>
      <c r="H1059" s="130"/>
      <c r="I1059" s="130"/>
    </row>
    <row r="1060" spans="5:9" x14ac:dyDescent="0.2">
      <c r="E1060" s="130"/>
      <c r="F1060" s="130"/>
      <c r="G1060" s="130"/>
      <c r="H1060" s="130"/>
      <c r="I1060" s="130"/>
    </row>
    <row r="1061" spans="5:9" x14ac:dyDescent="0.2">
      <c r="E1061" s="130"/>
      <c r="F1061" s="130"/>
      <c r="G1061" s="130"/>
      <c r="H1061" s="130"/>
      <c r="I1061" s="130"/>
    </row>
    <row r="1062" spans="5:9" x14ac:dyDescent="0.2">
      <c r="E1062" s="130"/>
      <c r="F1062" s="130"/>
      <c r="G1062" s="130"/>
      <c r="H1062" s="130"/>
      <c r="I1062" s="130"/>
    </row>
    <row r="1063" spans="5:9" x14ac:dyDescent="0.2">
      <c r="E1063" s="130"/>
      <c r="F1063" s="130"/>
      <c r="G1063" s="130"/>
      <c r="H1063" s="130"/>
      <c r="I1063" s="130"/>
    </row>
    <row r="1064" spans="5:9" x14ac:dyDescent="0.2">
      <c r="E1064" s="130"/>
      <c r="F1064" s="130"/>
      <c r="G1064" s="130"/>
      <c r="H1064" s="130"/>
      <c r="I1064" s="130"/>
    </row>
    <row r="1065" spans="5:9" x14ac:dyDescent="0.2">
      <c r="E1065" s="130"/>
      <c r="F1065" s="130"/>
      <c r="G1065" s="130"/>
      <c r="H1065" s="130"/>
      <c r="I1065" s="130"/>
    </row>
    <row r="1066" spans="5:9" x14ac:dyDescent="0.2">
      <c r="E1066" s="130"/>
      <c r="F1066" s="130"/>
      <c r="G1066" s="130"/>
      <c r="H1066" s="130"/>
      <c r="I1066" s="130"/>
    </row>
    <row r="1067" spans="5:9" x14ac:dyDescent="0.2">
      <c r="E1067" s="130"/>
      <c r="F1067" s="130"/>
      <c r="G1067" s="130"/>
      <c r="H1067" s="130"/>
      <c r="I1067" s="130"/>
    </row>
    <row r="1068" spans="5:9" x14ac:dyDescent="0.2">
      <c r="E1068" s="130"/>
      <c r="F1068" s="130"/>
      <c r="G1068" s="130"/>
      <c r="H1068" s="130"/>
      <c r="I1068" s="130"/>
    </row>
    <row r="1069" spans="5:9" x14ac:dyDescent="0.2">
      <c r="E1069" s="130"/>
      <c r="F1069" s="130"/>
      <c r="G1069" s="130"/>
      <c r="H1069" s="130"/>
      <c r="I1069" s="130"/>
    </row>
    <row r="1070" spans="5:9" x14ac:dyDescent="0.2">
      <c r="E1070" s="130"/>
      <c r="F1070" s="130"/>
      <c r="G1070" s="130"/>
      <c r="H1070" s="130"/>
      <c r="I1070" s="130"/>
    </row>
    <row r="1071" spans="5:9" x14ac:dyDescent="0.2">
      <c r="E1071" s="130"/>
      <c r="F1071" s="130"/>
      <c r="G1071" s="130"/>
      <c r="H1071" s="130"/>
      <c r="I1071" s="130"/>
    </row>
    <row r="1072" spans="5:9" x14ac:dyDescent="0.2">
      <c r="E1072" s="130"/>
      <c r="F1072" s="130"/>
      <c r="G1072" s="130"/>
      <c r="H1072" s="130"/>
      <c r="I1072" s="130"/>
    </row>
    <row r="1073" spans="5:9" x14ac:dyDescent="0.2">
      <c r="E1073" s="130"/>
      <c r="F1073" s="130"/>
      <c r="G1073" s="130"/>
      <c r="H1073" s="130"/>
      <c r="I1073" s="130"/>
    </row>
    <row r="1074" spans="5:9" x14ac:dyDescent="0.2">
      <c r="E1074" s="130"/>
      <c r="F1074" s="130"/>
      <c r="G1074" s="130"/>
      <c r="H1074" s="130"/>
      <c r="I1074" s="130"/>
    </row>
    <row r="1075" spans="5:9" x14ac:dyDescent="0.2">
      <c r="E1075" s="130"/>
      <c r="F1075" s="130"/>
      <c r="G1075" s="130"/>
      <c r="H1075" s="130"/>
      <c r="I1075" s="130"/>
    </row>
    <row r="1076" spans="5:9" x14ac:dyDescent="0.2">
      <c r="E1076" s="130"/>
      <c r="F1076" s="130"/>
      <c r="G1076" s="130"/>
      <c r="H1076" s="130"/>
      <c r="I1076" s="130"/>
    </row>
    <row r="1077" spans="5:9" x14ac:dyDescent="0.2">
      <c r="E1077" s="130"/>
      <c r="F1077" s="130"/>
      <c r="G1077" s="130"/>
      <c r="H1077" s="130"/>
      <c r="I1077" s="130"/>
    </row>
    <row r="1078" spans="5:9" x14ac:dyDescent="0.2">
      <c r="E1078" s="130"/>
      <c r="F1078" s="130"/>
      <c r="G1078" s="130"/>
      <c r="H1078" s="130"/>
      <c r="I1078" s="130"/>
    </row>
    <row r="1079" spans="5:9" x14ac:dyDescent="0.2">
      <c r="E1079" s="130"/>
      <c r="F1079" s="130"/>
      <c r="G1079" s="130"/>
      <c r="H1079" s="130"/>
      <c r="I1079" s="130"/>
    </row>
    <row r="1080" spans="5:9" x14ac:dyDescent="0.2">
      <c r="E1080" s="130"/>
      <c r="F1080" s="130"/>
      <c r="G1080" s="130"/>
      <c r="H1080" s="130"/>
      <c r="I1080" s="130"/>
    </row>
    <row r="1081" spans="5:9" x14ac:dyDescent="0.2">
      <c r="E1081" s="130"/>
      <c r="F1081" s="130"/>
      <c r="G1081" s="130"/>
      <c r="H1081" s="130"/>
      <c r="I1081" s="130"/>
    </row>
    <row r="1082" spans="5:9" x14ac:dyDescent="0.2">
      <c r="E1082" s="130"/>
      <c r="F1082" s="130"/>
      <c r="G1082" s="130"/>
      <c r="H1082" s="130"/>
      <c r="I1082" s="130"/>
    </row>
    <row r="1083" spans="5:9" x14ac:dyDescent="0.2">
      <c r="E1083" s="130"/>
      <c r="F1083" s="130"/>
      <c r="G1083" s="130"/>
      <c r="H1083" s="130"/>
      <c r="I1083" s="130"/>
    </row>
    <row r="1084" spans="5:9" x14ac:dyDescent="0.2">
      <c r="E1084" s="130"/>
      <c r="F1084" s="130"/>
      <c r="G1084" s="130"/>
      <c r="H1084" s="130"/>
      <c r="I1084" s="130"/>
    </row>
    <row r="1085" spans="5:9" x14ac:dyDescent="0.2">
      <c r="E1085" s="130"/>
      <c r="F1085" s="130"/>
      <c r="G1085" s="130"/>
      <c r="H1085" s="130"/>
      <c r="I1085" s="130"/>
    </row>
    <row r="1086" spans="5:9" x14ac:dyDescent="0.2">
      <c r="E1086" s="130"/>
      <c r="F1086" s="130"/>
      <c r="G1086" s="130"/>
      <c r="H1086" s="130"/>
      <c r="I1086" s="130"/>
    </row>
    <row r="1087" spans="5:9" x14ac:dyDescent="0.2">
      <c r="E1087" s="130"/>
      <c r="F1087" s="130"/>
      <c r="G1087" s="130"/>
      <c r="H1087" s="130"/>
      <c r="I1087" s="130"/>
    </row>
    <row r="1088" spans="5:9" x14ac:dyDescent="0.2">
      <c r="E1088" s="130"/>
      <c r="F1088" s="130"/>
      <c r="G1088" s="130"/>
      <c r="H1088" s="130"/>
      <c r="I1088" s="130"/>
    </row>
    <row r="1089" spans="5:9" x14ac:dyDescent="0.2">
      <c r="E1089" s="130"/>
      <c r="F1089" s="130"/>
      <c r="G1089" s="130"/>
      <c r="H1089" s="130"/>
      <c r="I1089" s="130"/>
    </row>
    <row r="1090" spans="5:9" x14ac:dyDescent="0.2">
      <c r="E1090" s="130"/>
      <c r="F1090" s="130"/>
      <c r="G1090" s="130"/>
      <c r="H1090" s="130"/>
      <c r="I1090" s="130"/>
    </row>
    <row r="1091" spans="5:9" x14ac:dyDescent="0.2">
      <c r="E1091" s="130"/>
      <c r="F1091" s="130"/>
      <c r="G1091" s="130"/>
      <c r="H1091" s="130"/>
      <c r="I1091" s="130"/>
    </row>
    <row r="1092" spans="5:9" x14ac:dyDescent="0.2">
      <c r="E1092" s="130"/>
      <c r="F1092" s="130"/>
      <c r="G1092" s="130"/>
      <c r="H1092" s="130"/>
      <c r="I1092" s="130"/>
    </row>
    <row r="1093" spans="5:9" x14ac:dyDescent="0.2">
      <c r="E1093" s="130"/>
      <c r="F1093" s="130"/>
      <c r="G1093" s="130"/>
      <c r="H1093" s="130"/>
      <c r="I1093" s="130"/>
    </row>
    <row r="1094" spans="5:9" x14ac:dyDescent="0.2">
      <c r="E1094" s="130"/>
      <c r="F1094" s="130"/>
      <c r="G1094" s="130"/>
      <c r="H1094" s="130"/>
      <c r="I1094" s="130"/>
    </row>
    <row r="1095" spans="5:9" x14ac:dyDescent="0.2">
      <c r="E1095" s="130"/>
      <c r="F1095" s="130"/>
      <c r="G1095" s="130"/>
      <c r="H1095" s="130"/>
      <c r="I1095" s="130"/>
    </row>
    <row r="1096" spans="5:9" x14ac:dyDescent="0.2">
      <c r="E1096" s="130"/>
      <c r="F1096" s="130"/>
      <c r="G1096" s="130"/>
      <c r="H1096" s="130"/>
      <c r="I1096" s="130"/>
    </row>
    <row r="1097" spans="5:9" x14ac:dyDescent="0.2">
      <c r="E1097" s="130"/>
      <c r="F1097" s="130"/>
      <c r="G1097" s="130"/>
      <c r="H1097" s="130"/>
      <c r="I1097" s="130"/>
    </row>
    <row r="1098" spans="5:9" x14ac:dyDescent="0.2">
      <c r="E1098" s="130"/>
      <c r="F1098" s="130"/>
      <c r="G1098" s="130"/>
      <c r="H1098" s="130"/>
      <c r="I1098" s="130"/>
    </row>
    <row r="1099" spans="5:9" x14ac:dyDescent="0.2">
      <c r="E1099" s="130"/>
      <c r="F1099" s="130"/>
      <c r="G1099" s="130"/>
      <c r="H1099" s="130"/>
      <c r="I1099" s="130"/>
    </row>
    <row r="1100" spans="5:9" x14ac:dyDescent="0.2">
      <c r="E1100" s="130"/>
      <c r="F1100" s="130"/>
      <c r="G1100" s="130"/>
      <c r="H1100" s="130"/>
      <c r="I1100" s="130"/>
    </row>
    <row r="1101" spans="5:9" x14ac:dyDescent="0.2">
      <c r="E1101" s="130"/>
      <c r="F1101" s="130"/>
      <c r="G1101" s="130"/>
      <c r="H1101" s="130"/>
      <c r="I1101" s="130"/>
    </row>
    <row r="1102" spans="5:9" x14ac:dyDescent="0.2">
      <c r="E1102" s="130"/>
      <c r="F1102" s="130"/>
      <c r="G1102" s="130"/>
      <c r="H1102" s="130"/>
      <c r="I1102" s="130"/>
    </row>
    <row r="1103" spans="5:9" x14ac:dyDescent="0.2">
      <c r="E1103" s="130"/>
      <c r="F1103" s="130"/>
      <c r="G1103" s="130"/>
      <c r="H1103" s="130"/>
      <c r="I1103" s="130"/>
    </row>
    <row r="1104" spans="5:9" x14ac:dyDescent="0.2">
      <c r="E1104" s="130"/>
      <c r="F1104" s="130"/>
      <c r="G1104" s="130"/>
      <c r="H1104" s="130"/>
      <c r="I1104" s="130"/>
    </row>
    <row r="1105" spans="5:9" x14ac:dyDescent="0.2">
      <c r="E1105" s="130"/>
      <c r="F1105" s="130"/>
      <c r="G1105" s="130"/>
      <c r="H1105" s="130"/>
      <c r="I1105" s="130"/>
    </row>
    <row r="1106" spans="5:9" x14ac:dyDescent="0.2">
      <c r="E1106" s="130"/>
      <c r="F1106" s="130"/>
      <c r="G1106" s="130"/>
      <c r="H1106" s="130"/>
      <c r="I1106" s="130"/>
    </row>
    <row r="1107" spans="5:9" x14ac:dyDescent="0.2">
      <c r="E1107" s="130"/>
      <c r="F1107" s="130"/>
      <c r="G1107" s="130"/>
      <c r="H1107" s="130"/>
      <c r="I1107" s="130"/>
    </row>
    <row r="1108" spans="5:9" x14ac:dyDescent="0.2">
      <c r="E1108" s="130"/>
      <c r="F1108" s="130"/>
      <c r="G1108" s="130"/>
      <c r="H1108" s="130"/>
      <c r="I1108" s="130"/>
    </row>
    <row r="1109" spans="5:9" x14ac:dyDescent="0.2">
      <c r="E1109" s="130"/>
      <c r="F1109" s="130"/>
      <c r="G1109" s="130"/>
      <c r="H1109" s="130"/>
      <c r="I1109" s="130"/>
    </row>
    <row r="1110" spans="5:9" x14ac:dyDescent="0.2">
      <c r="E1110" s="130"/>
      <c r="F1110" s="130"/>
      <c r="G1110" s="130"/>
      <c r="H1110" s="130"/>
      <c r="I1110" s="130"/>
    </row>
    <row r="1111" spans="5:9" x14ac:dyDescent="0.2">
      <c r="E1111" s="130"/>
      <c r="F1111" s="130"/>
      <c r="G1111" s="130"/>
      <c r="H1111" s="130"/>
      <c r="I1111" s="130"/>
    </row>
    <row r="1112" spans="5:9" x14ac:dyDescent="0.2">
      <c r="E1112" s="130"/>
      <c r="F1112" s="130"/>
      <c r="G1112" s="130"/>
      <c r="H1112" s="130"/>
      <c r="I1112" s="130"/>
    </row>
    <row r="1113" spans="5:9" x14ac:dyDescent="0.2">
      <c r="E1113" s="130"/>
      <c r="F1113" s="130"/>
      <c r="G1113" s="130"/>
      <c r="H1113" s="130"/>
      <c r="I1113" s="130"/>
    </row>
    <row r="1114" spans="5:9" x14ac:dyDescent="0.2">
      <c r="E1114" s="130"/>
      <c r="F1114" s="130"/>
      <c r="G1114" s="130"/>
      <c r="H1114" s="130"/>
      <c r="I1114" s="130"/>
    </row>
    <row r="1115" spans="5:9" x14ac:dyDescent="0.2">
      <c r="E1115" s="130"/>
      <c r="F1115" s="130"/>
      <c r="G1115" s="130"/>
      <c r="H1115" s="130"/>
      <c r="I1115" s="130"/>
    </row>
    <row r="1116" spans="5:9" x14ac:dyDescent="0.2">
      <c r="E1116" s="130"/>
      <c r="F1116" s="130"/>
      <c r="G1116" s="130"/>
      <c r="H1116" s="130"/>
      <c r="I1116" s="130"/>
    </row>
    <row r="1117" spans="5:9" x14ac:dyDescent="0.2">
      <c r="E1117" s="130"/>
      <c r="F1117" s="130"/>
      <c r="G1117" s="130"/>
      <c r="H1117" s="130"/>
      <c r="I1117" s="130"/>
    </row>
    <row r="1118" spans="5:9" x14ac:dyDescent="0.2">
      <c r="E1118" s="130"/>
      <c r="F1118" s="130"/>
      <c r="G1118" s="130"/>
      <c r="H1118" s="130"/>
      <c r="I1118" s="130"/>
    </row>
    <row r="1119" spans="5:9" x14ac:dyDescent="0.2">
      <c r="E1119" s="130"/>
      <c r="F1119" s="130"/>
      <c r="G1119" s="130"/>
      <c r="H1119" s="130"/>
      <c r="I1119" s="130"/>
    </row>
    <row r="1120" spans="5:9" x14ac:dyDescent="0.2">
      <c r="E1120" s="130"/>
      <c r="F1120" s="130"/>
      <c r="G1120" s="130"/>
      <c r="H1120" s="130"/>
      <c r="I1120" s="130"/>
    </row>
    <row r="1121" spans="5:9" x14ac:dyDescent="0.2">
      <c r="E1121" s="130"/>
      <c r="F1121" s="130"/>
      <c r="G1121" s="130"/>
      <c r="H1121" s="130"/>
      <c r="I1121" s="130"/>
    </row>
    <row r="1122" spans="5:9" x14ac:dyDescent="0.2">
      <c r="E1122" s="130"/>
      <c r="F1122" s="130"/>
      <c r="G1122" s="130"/>
      <c r="H1122" s="130"/>
      <c r="I1122" s="130"/>
    </row>
    <row r="1123" spans="5:9" x14ac:dyDescent="0.2">
      <c r="E1123" s="130"/>
      <c r="F1123" s="130"/>
      <c r="G1123" s="130"/>
      <c r="H1123" s="130"/>
      <c r="I1123" s="130"/>
    </row>
    <row r="1124" spans="5:9" x14ac:dyDescent="0.2">
      <c r="E1124" s="130"/>
      <c r="F1124" s="130"/>
      <c r="G1124" s="130"/>
      <c r="H1124" s="130"/>
      <c r="I1124" s="130"/>
    </row>
    <row r="1125" spans="5:9" x14ac:dyDescent="0.2">
      <c r="E1125" s="130"/>
      <c r="F1125" s="130"/>
      <c r="G1125" s="130"/>
      <c r="H1125" s="130"/>
      <c r="I1125" s="130"/>
    </row>
    <row r="1126" spans="5:9" x14ac:dyDescent="0.2">
      <c r="E1126" s="130"/>
      <c r="F1126" s="130"/>
      <c r="G1126" s="130"/>
      <c r="H1126" s="130"/>
      <c r="I1126" s="130"/>
    </row>
    <row r="1127" spans="5:9" x14ac:dyDescent="0.2">
      <c r="E1127" s="130"/>
      <c r="F1127" s="130"/>
      <c r="G1127" s="130"/>
      <c r="H1127" s="130"/>
      <c r="I1127" s="130"/>
    </row>
    <row r="1128" spans="5:9" x14ac:dyDescent="0.2">
      <c r="E1128" s="130"/>
      <c r="F1128" s="130"/>
      <c r="G1128" s="130"/>
      <c r="H1128" s="130"/>
      <c r="I1128" s="130"/>
    </row>
    <row r="1129" spans="5:9" x14ac:dyDescent="0.2">
      <c r="E1129" s="130"/>
      <c r="F1129" s="130"/>
      <c r="G1129" s="130"/>
      <c r="H1129" s="130"/>
      <c r="I1129" s="130"/>
    </row>
    <row r="1130" spans="5:9" x14ac:dyDescent="0.2">
      <c r="E1130" s="130"/>
      <c r="F1130" s="130"/>
      <c r="G1130" s="130"/>
      <c r="H1130" s="130"/>
      <c r="I1130" s="130"/>
    </row>
    <row r="1131" spans="5:9" x14ac:dyDescent="0.2">
      <c r="E1131" s="130"/>
      <c r="F1131" s="130"/>
      <c r="G1131" s="130"/>
      <c r="H1131" s="130"/>
      <c r="I1131" s="130"/>
    </row>
    <row r="1132" spans="5:9" x14ac:dyDescent="0.2">
      <c r="E1132" s="130"/>
      <c r="F1132" s="130"/>
      <c r="G1132" s="130"/>
      <c r="H1132" s="130"/>
      <c r="I1132" s="130"/>
    </row>
    <row r="1133" spans="5:9" x14ac:dyDescent="0.2">
      <c r="E1133" s="130"/>
      <c r="F1133" s="130"/>
      <c r="G1133" s="130"/>
      <c r="H1133" s="130"/>
      <c r="I1133" s="130"/>
    </row>
    <row r="1134" spans="5:9" x14ac:dyDescent="0.2">
      <c r="E1134" s="130"/>
      <c r="F1134" s="130"/>
      <c r="G1134" s="130"/>
      <c r="H1134" s="130"/>
      <c r="I1134" s="130"/>
    </row>
    <row r="1135" spans="5:9" x14ac:dyDescent="0.2">
      <c r="E1135" s="130"/>
      <c r="F1135" s="130"/>
      <c r="G1135" s="130"/>
      <c r="H1135" s="130"/>
      <c r="I1135" s="130"/>
    </row>
    <row r="1136" spans="5:9" x14ac:dyDescent="0.2">
      <c r="E1136" s="130"/>
      <c r="F1136" s="130"/>
      <c r="G1136" s="130"/>
      <c r="H1136" s="130"/>
      <c r="I1136" s="130"/>
    </row>
    <row r="1137" spans="5:9" x14ac:dyDescent="0.2">
      <c r="E1137" s="130"/>
      <c r="F1137" s="130"/>
      <c r="G1137" s="130"/>
      <c r="H1137" s="130"/>
      <c r="I1137" s="130"/>
    </row>
    <row r="1138" spans="5:9" x14ac:dyDescent="0.2">
      <c r="E1138" s="130"/>
      <c r="F1138" s="130"/>
      <c r="G1138" s="130"/>
      <c r="H1138" s="130"/>
      <c r="I1138" s="130"/>
    </row>
    <row r="1139" spans="5:9" x14ac:dyDescent="0.2">
      <c r="E1139" s="130"/>
      <c r="F1139" s="130"/>
      <c r="G1139" s="130"/>
      <c r="H1139" s="130"/>
      <c r="I1139" s="130"/>
    </row>
    <row r="1140" spans="5:9" x14ac:dyDescent="0.2">
      <c r="E1140" s="130"/>
      <c r="F1140" s="130"/>
      <c r="G1140" s="130"/>
      <c r="H1140" s="130"/>
      <c r="I1140" s="130"/>
    </row>
    <row r="1141" spans="5:9" x14ac:dyDescent="0.2">
      <c r="E1141" s="130"/>
      <c r="F1141" s="130"/>
      <c r="G1141" s="130"/>
      <c r="H1141" s="130"/>
      <c r="I1141" s="130"/>
    </row>
    <row r="1142" spans="5:9" x14ac:dyDescent="0.2">
      <c r="E1142" s="130"/>
      <c r="F1142" s="130"/>
      <c r="G1142" s="130"/>
      <c r="H1142" s="130"/>
      <c r="I1142" s="130"/>
    </row>
    <row r="1143" spans="5:9" x14ac:dyDescent="0.2">
      <c r="E1143" s="130"/>
      <c r="F1143" s="130"/>
      <c r="G1143" s="130"/>
      <c r="H1143" s="130"/>
      <c r="I1143" s="130"/>
    </row>
    <row r="1144" spans="5:9" x14ac:dyDescent="0.2">
      <c r="E1144" s="130"/>
      <c r="F1144" s="130"/>
      <c r="G1144" s="130"/>
      <c r="H1144" s="130"/>
      <c r="I1144" s="130"/>
    </row>
    <row r="1145" spans="5:9" x14ac:dyDescent="0.2">
      <c r="E1145" s="130"/>
      <c r="F1145" s="130"/>
      <c r="G1145" s="130"/>
      <c r="H1145" s="130"/>
      <c r="I1145" s="130"/>
    </row>
    <row r="1146" spans="5:9" x14ac:dyDescent="0.2">
      <c r="E1146" s="130"/>
      <c r="F1146" s="130"/>
      <c r="G1146" s="130"/>
      <c r="H1146" s="130"/>
      <c r="I1146" s="130"/>
    </row>
    <row r="1147" spans="5:9" x14ac:dyDescent="0.2">
      <c r="E1147" s="130"/>
      <c r="F1147" s="130"/>
      <c r="G1147" s="130"/>
      <c r="H1147" s="130"/>
      <c r="I1147" s="130"/>
    </row>
    <row r="1148" spans="5:9" x14ac:dyDescent="0.2">
      <c r="E1148" s="130"/>
      <c r="F1148" s="130"/>
      <c r="G1148" s="130"/>
      <c r="H1148" s="130"/>
      <c r="I1148" s="130"/>
    </row>
    <row r="1149" spans="5:9" x14ac:dyDescent="0.2">
      <c r="E1149" s="130"/>
      <c r="F1149" s="130"/>
      <c r="G1149" s="130"/>
      <c r="H1149" s="130"/>
      <c r="I1149" s="130"/>
    </row>
    <row r="1150" spans="5:9" x14ac:dyDescent="0.2">
      <c r="E1150" s="130"/>
      <c r="F1150" s="130"/>
      <c r="G1150" s="130"/>
      <c r="H1150" s="130"/>
      <c r="I1150" s="130"/>
    </row>
    <row r="1151" spans="5:9" x14ac:dyDescent="0.2">
      <c r="E1151" s="130"/>
      <c r="F1151" s="130"/>
      <c r="G1151" s="130"/>
      <c r="H1151" s="130"/>
      <c r="I1151" s="130"/>
    </row>
    <row r="1152" spans="5:9" x14ac:dyDescent="0.2">
      <c r="E1152" s="130"/>
      <c r="F1152" s="130"/>
      <c r="G1152" s="130"/>
      <c r="H1152" s="130"/>
      <c r="I1152" s="130"/>
    </row>
    <row r="1153" spans="5:9" x14ac:dyDescent="0.2">
      <c r="E1153" s="130"/>
      <c r="F1153" s="130"/>
      <c r="G1153" s="130"/>
      <c r="H1153" s="130"/>
      <c r="I1153" s="130"/>
    </row>
    <row r="1154" spans="5:9" x14ac:dyDescent="0.2">
      <c r="E1154" s="130"/>
      <c r="F1154" s="130"/>
      <c r="G1154" s="130"/>
      <c r="H1154" s="130"/>
      <c r="I1154" s="130"/>
    </row>
    <row r="1155" spans="5:9" x14ac:dyDescent="0.2">
      <c r="E1155" s="130"/>
      <c r="F1155" s="130"/>
      <c r="G1155" s="130"/>
      <c r="H1155" s="130"/>
      <c r="I1155" s="130"/>
    </row>
    <row r="1156" spans="5:9" x14ac:dyDescent="0.2">
      <c r="E1156" s="130"/>
      <c r="F1156" s="130"/>
      <c r="G1156" s="130"/>
      <c r="H1156" s="130"/>
      <c r="I1156" s="130"/>
    </row>
    <row r="1157" spans="5:9" x14ac:dyDescent="0.2">
      <c r="E1157" s="130"/>
      <c r="F1157" s="130"/>
      <c r="G1157" s="130"/>
      <c r="H1157" s="130"/>
      <c r="I1157" s="130"/>
    </row>
    <row r="1158" spans="5:9" x14ac:dyDescent="0.2">
      <c r="E1158" s="130"/>
      <c r="F1158" s="130"/>
      <c r="G1158" s="130"/>
      <c r="H1158" s="130"/>
      <c r="I1158" s="130"/>
    </row>
    <row r="1159" spans="5:9" x14ac:dyDescent="0.2">
      <c r="E1159" s="130"/>
      <c r="F1159" s="130"/>
      <c r="G1159" s="130"/>
      <c r="H1159" s="130"/>
      <c r="I1159" s="130"/>
    </row>
    <row r="1160" spans="5:9" x14ac:dyDescent="0.2">
      <c r="E1160" s="130"/>
      <c r="F1160" s="130"/>
      <c r="G1160" s="130"/>
      <c r="H1160" s="130"/>
      <c r="I1160" s="130"/>
    </row>
    <row r="1161" spans="5:9" x14ac:dyDescent="0.2">
      <c r="E1161" s="130"/>
      <c r="F1161" s="130"/>
      <c r="G1161" s="130"/>
      <c r="H1161" s="130"/>
      <c r="I1161" s="130"/>
    </row>
    <row r="1162" spans="5:9" x14ac:dyDescent="0.2">
      <c r="E1162" s="130"/>
      <c r="F1162" s="130"/>
      <c r="G1162" s="130"/>
      <c r="H1162" s="130"/>
      <c r="I1162" s="130"/>
    </row>
    <row r="1163" spans="5:9" x14ac:dyDescent="0.2">
      <c r="E1163" s="130"/>
      <c r="F1163" s="130"/>
      <c r="G1163" s="130"/>
      <c r="H1163" s="130"/>
      <c r="I1163" s="130"/>
    </row>
    <row r="1164" spans="5:9" x14ac:dyDescent="0.2">
      <c r="E1164" s="130"/>
      <c r="F1164" s="130"/>
      <c r="G1164" s="130"/>
      <c r="H1164" s="130"/>
      <c r="I1164" s="130"/>
    </row>
    <row r="1165" spans="5:9" x14ac:dyDescent="0.2">
      <c r="E1165" s="130"/>
      <c r="F1165" s="130"/>
      <c r="G1165" s="130"/>
      <c r="H1165" s="130"/>
      <c r="I1165" s="130"/>
    </row>
    <row r="1166" spans="5:9" x14ac:dyDescent="0.2">
      <c r="E1166" s="130"/>
      <c r="F1166" s="130"/>
      <c r="G1166" s="130"/>
      <c r="H1166" s="130"/>
      <c r="I1166" s="130"/>
    </row>
    <row r="1167" spans="5:9" x14ac:dyDescent="0.2">
      <c r="E1167" s="130"/>
      <c r="F1167" s="130"/>
      <c r="G1167" s="130"/>
      <c r="H1167" s="130"/>
      <c r="I1167" s="130"/>
    </row>
    <row r="1168" spans="5:9" x14ac:dyDescent="0.2">
      <c r="E1168" s="130"/>
      <c r="F1168" s="130"/>
      <c r="G1168" s="130"/>
      <c r="H1168" s="130"/>
      <c r="I1168" s="130"/>
    </row>
    <row r="1169" spans="5:9" x14ac:dyDescent="0.2">
      <c r="E1169" s="130"/>
      <c r="F1169" s="130"/>
      <c r="G1169" s="130"/>
      <c r="H1169" s="130"/>
      <c r="I1169" s="130"/>
    </row>
    <row r="1170" spans="5:9" x14ac:dyDescent="0.2">
      <c r="E1170" s="130"/>
      <c r="F1170" s="130"/>
      <c r="G1170" s="130"/>
      <c r="H1170" s="130"/>
      <c r="I1170" s="130"/>
    </row>
    <row r="1171" spans="5:9" x14ac:dyDescent="0.2">
      <c r="E1171" s="130"/>
      <c r="F1171" s="130"/>
      <c r="G1171" s="130"/>
      <c r="H1171" s="130"/>
      <c r="I1171" s="130"/>
    </row>
    <row r="1172" spans="5:9" x14ac:dyDescent="0.2">
      <c r="E1172" s="130"/>
      <c r="F1172" s="130"/>
      <c r="G1172" s="130"/>
      <c r="H1172" s="130"/>
      <c r="I1172" s="130"/>
    </row>
    <row r="1173" spans="5:9" x14ac:dyDescent="0.2">
      <c r="E1173" s="130"/>
      <c r="F1173" s="130"/>
      <c r="G1173" s="130"/>
      <c r="H1173" s="130"/>
      <c r="I1173" s="130"/>
    </row>
    <row r="1174" spans="5:9" x14ac:dyDescent="0.2">
      <c r="E1174" s="130"/>
      <c r="F1174" s="130"/>
      <c r="G1174" s="130"/>
      <c r="H1174" s="130"/>
      <c r="I1174" s="130"/>
    </row>
    <row r="1175" spans="5:9" x14ac:dyDescent="0.2">
      <c r="E1175" s="130"/>
      <c r="F1175" s="130"/>
      <c r="G1175" s="130"/>
      <c r="H1175" s="130"/>
      <c r="I1175" s="130"/>
    </row>
    <row r="1176" spans="5:9" x14ac:dyDescent="0.2">
      <c r="E1176" s="130"/>
      <c r="F1176" s="130"/>
      <c r="G1176" s="130"/>
      <c r="H1176" s="130"/>
      <c r="I1176" s="130"/>
    </row>
    <row r="1177" spans="5:9" x14ac:dyDescent="0.2">
      <c r="E1177" s="130"/>
      <c r="F1177" s="130"/>
      <c r="G1177" s="130"/>
      <c r="H1177" s="130"/>
      <c r="I1177" s="130"/>
    </row>
    <row r="1178" spans="5:9" x14ac:dyDescent="0.2">
      <c r="E1178" s="130"/>
      <c r="F1178" s="130"/>
      <c r="G1178" s="130"/>
      <c r="H1178" s="130"/>
      <c r="I1178" s="130"/>
    </row>
    <row r="1179" spans="5:9" x14ac:dyDescent="0.2">
      <c r="E1179" s="130"/>
      <c r="F1179" s="130"/>
      <c r="G1179" s="130"/>
      <c r="H1179" s="130"/>
      <c r="I1179" s="130"/>
    </row>
    <row r="1180" spans="5:9" x14ac:dyDescent="0.2">
      <c r="E1180" s="130"/>
      <c r="F1180" s="130"/>
      <c r="G1180" s="130"/>
      <c r="H1180" s="130"/>
      <c r="I1180" s="130"/>
    </row>
    <row r="1181" spans="5:9" x14ac:dyDescent="0.2">
      <c r="E1181" s="130"/>
      <c r="F1181" s="130"/>
      <c r="G1181" s="130"/>
      <c r="H1181" s="130"/>
      <c r="I1181" s="130"/>
    </row>
    <row r="1182" spans="5:9" x14ac:dyDescent="0.2">
      <c r="E1182" s="130"/>
      <c r="F1182" s="130"/>
      <c r="G1182" s="130"/>
      <c r="H1182" s="130"/>
      <c r="I1182" s="130"/>
    </row>
    <row r="1183" spans="5:9" x14ac:dyDescent="0.2">
      <c r="E1183" s="130"/>
      <c r="F1183" s="130"/>
      <c r="G1183" s="130"/>
      <c r="H1183" s="130"/>
      <c r="I1183" s="130"/>
    </row>
    <row r="1184" spans="5:9" x14ac:dyDescent="0.2">
      <c r="E1184" s="130"/>
      <c r="F1184" s="130"/>
      <c r="G1184" s="130"/>
      <c r="H1184" s="130"/>
      <c r="I1184" s="130"/>
    </row>
    <row r="1185" spans="5:9" x14ac:dyDescent="0.2">
      <c r="E1185" s="130"/>
      <c r="F1185" s="130"/>
      <c r="G1185" s="130"/>
      <c r="H1185" s="130"/>
      <c r="I1185" s="130"/>
    </row>
    <row r="1186" spans="5:9" x14ac:dyDescent="0.2">
      <c r="E1186" s="130"/>
      <c r="F1186" s="130"/>
      <c r="G1186" s="130"/>
      <c r="H1186" s="130"/>
      <c r="I1186" s="130"/>
    </row>
    <row r="1187" spans="5:9" x14ac:dyDescent="0.2">
      <c r="E1187" s="130"/>
      <c r="F1187" s="130"/>
      <c r="G1187" s="130"/>
      <c r="H1187" s="130"/>
      <c r="I1187" s="130"/>
    </row>
    <row r="1188" spans="5:9" x14ac:dyDescent="0.2">
      <c r="E1188" s="130"/>
      <c r="F1188" s="130"/>
      <c r="G1188" s="130"/>
      <c r="H1188" s="130"/>
      <c r="I1188" s="130"/>
    </row>
    <row r="1189" spans="5:9" x14ac:dyDescent="0.2">
      <c r="E1189" s="130"/>
      <c r="F1189" s="130"/>
      <c r="G1189" s="130"/>
      <c r="H1189" s="130"/>
      <c r="I1189" s="130"/>
    </row>
    <row r="1190" spans="5:9" x14ac:dyDescent="0.2">
      <c r="E1190" s="130"/>
      <c r="F1190" s="130"/>
      <c r="G1190" s="130"/>
      <c r="H1190" s="130"/>
      <c r="I1190" s="130"/>
    </row>
    <row r="1191" spans="5:9" x14ac:dyDescent="0.2">
      <c r="E1191" s="130"/>
      <c r="F1191" s="130"/>
      <c r="G1191" s="130"/>
      <c r="H1191" s="130"/>
      <c r="I1191" s="130"/>
    </row>
    <row r="1192" spans="5:9" x14ac:dyDescent="0.2">
      <c r="E1192" s="130"/>
      <c r="F1192" s="130"/>
      <c r="G1192" s="130"/>
      <c r="H1192" s="130"/>
      <c r="I1192" s="130"/>
    </row>
    <row r="1193" spans="5:9" x14ac:dyDescent="0.2">
      <c r="E1193" s="130"/>
      <c r="F1193" s="130"/>
      <c r="G1193" s="130"/>
      <c r="H1193" s="130"/>
      <c r="I1193" s="130"/>
    </row>
    <row r="1194" spans="5:9" x14ac:dyDescent="0.2">
      <c r="E1194" s="130"/>
      <c r="F1194" s="130"/>
      <c r="G1194" s="130"/>
      <c r="H1194" s="130"/>
      <c r="I1194" s="130"/>
    </row>
    <row r="1195" spans="5:9" x14ac:dyDescent="0.2">
      <c r="E1195" s="130"/>
      <c r="F1195" s="130"/>
      <c r="G1195" s="130"/>
      <c r="H1195" s="130"/>
      <c r="I1195" s="130"/>
    </row>
    <row r="1196" spans="5:9" x14ac:dyDescent="0.2">
      <c r="E1196" s="130"/>
      <c r="F1196" s="130"/>
      <c r="G1196" s="130"/>
      <c r="H1196" s="130"/>
      <c r="I1196" s="130"/>
    </row>
    <row r="1197" spans="5:9" x14ac:dyDescent="0.2">
      <c r="E1197" s="130"/>
      <c r="F1197" s="130"/>
      <c r="G1197" s="130"/>
      <c r="H1197" s="130"/>
      <c r="I1197" s="130"/>
    </row>
    <row r="1198" spans="5:9" x14ac:dyDescent="0.2">
      <c r="E1198" s="130"/>
      <c r="F1198" s="130"/>
      <c r="G1198" s="130"/>
      <c r="H1198" s="130"/>
      <c r="I1198" s="130"/>
    </row>
    <row r="1199" spans="5:9" x14ac:dyDescent="0.2">
      <c r="E1199" s="130"/>
      <c r="F1199" s="130"/>
      <c r="G1199" s="130"/>
      <c r="H1199" s="130"/>
      <c r="I1199" s="130"/>
    </row>
    <row r="1200" spans="5:9" x14ac:dyDescent="0.2">
      <c r="E1200" s="130"/>
      <c r="F1200" s="130"/>
      <c r="G1200" s="130"/>
      <c r="H1200" s="130"/>
      <c r="I1200" s="130"/>
    </row>
    <row r="1201" spans="5:9" x14ac:dyDescent="0.2">
      <c r="E1201" s="130"/>
      <c r="F1201" s="130"/>
      <c r="G1201" s="130"/>
      <c r="H1201" s="130"/>
      <c r="I1201" s="130"/>
    </row>
    <row r="1202" spans="5:9" x14ac:dyDescent="0.2">
      <c r="E1202" s="130"/>
      <c r="F1202" s="130"/>
      <c r="G1202" s="130"/>
      <c r="H1202" s="130"/>
      <c r="I1202" s="130"/>
    </row>
    <row r="1203" spans="5:9" x14ac:dyDescent="0.2">
      <c r="E1203" s="130"/>
      <c r="F1203" s="130"/>
      <c r="G1203" s="130"/>
      <c r="H1203" s="130"/>
      <c r="I1203" s="130"/>
    </row>
    <row r="1204" spans="5:9" x14ac:dyDescent="0.2">
      <c r="E1204" s="130"/>
      <c r="F1204" s="130"/>
      <c r="G1204" s="130"/>
      <c r="H1204" s="130"/>
      <c r="I1204" s="130"/>
    </row>
    <row r="1205" spans="5:9" x14ac:dyDescent="0.2">
      <c r="E1205" s="130"/>
      <c r="F1205" s="130"/>
      <c r="G1205" s="130"/>
      <c r="H1205" s="130"/>
      <c r="I1205" s="130"/>
    </row>
    <row r="1206" spans="5:9" x14ac:dyDescent="0.2">
      <c r="E1206" s="130"/>
      <c r="F1206" s="130"/>
      <c r="G1206" s="130"/>
      <c r="H1206" s="130"/>
      <c r="I1206" s="130"/>
    </row>
    <row r="1207" spans="5:9" x14ac:dyDescent="0.2">
      <c r="E1207" s="130"/>
      <c r="F1207" s="130"/>
      <c r="G1207" s="130"/>
      <c r="H1207" s="130"/>
      <c r="I1207" s="130"/>
    </row>
    <row r="1208" spans="5:9" x14ac:dyDescent="0.2">
      <c r="E1208" s="130"/>
      <c r="F1208" s="130"/>
      <c r="G1208" s="130"/>
      <c r="H1208" s="130"/>
      <c r="I1208" s="130"/>
    </row>
    <row r="1209" spans="5:9" x14ac:dyDescent="0.2">
      <c r="E1209" s="130"/>
      <c r="F1209" s="130"/>
      <c r="G1209" s="130"/>
      <c r="H1209" s="130"/>
      <c r="I1209" s="130"/>
    </row>
    <row r="1210" spans="5:9" x14ac:dyDescent="0.2">
      <c r="E1210" s="130"/>
      <c r="F1210" s="130"/>
      <c r="G1210" s="130"/>
      <c r="H1210" s="130"/>
      <c r="I1210" s="130"/>
    </row>
    <row r="1211" spans="5:9" x14ac:dyDescent="0.2">
      <c r="E1211" s="130"/>
      <c r="F1211" s="130"/>
      <c r="G1211" s="130"/>
      <c r="H1211" s="130"/>
      <c r="I1211" s="130"/>
    </row>
    <row r="1212" spans="5:9" x14ac:dyDescent="0.2">
      <c r="E1212" s="130"/>
      <c r="F1212" s="130"/>
      <c r="G1212" s="130"/>
      <c r="H1212" s="130"/>
      <c r="I1212" s="130"/>
    </row>
    <row r="1213" spans="5:9" x14ac:dyDescent="0.2">
      <c r="E1213" s="130"/>
      <c r="F1213" s="130"/>
      <c r="G1213" s="130"/>
      <c r="H1213" s="130"/>
      <c r="I1213" s="130"/>
    </row>
    <row r="1214" spans="5:9" x14ac:dyDescent="0.2">
      <c r="E1214" s="130"/>
      <c r="F1214" s="130"/>
      <c r="G1214" s="130"/>
      <c r="H1214" s="130"/>
      <c r="I1214" s="130"/>
    </row>
    <row r="1215" spans="5:9" x14ac:dyDescent="0.2">
      <c r="E1215" s="130"/>
      <c r="F1215" s="130"/>
      <c r="G1215" s="130"/>
      <c r="H1215" s="130"/>
      <c r="I1215" s="130"/>
    </row>
    <row r="1216" spans="5:9" x14ac:dyDescent="0.2">
      <c r="E1216" s="130"/>
      <c r="F1216" s="130"/>
      <c r="G1216" s="130"/>
      <c r="H1216" s="130"/>
      <c r="I1216" s="130"/>
    </row>
    <row r="1217" spans="5:9" x14ac:dyDescent="0.2">
      <c r="E1217" s="130"/>
      <c r="F1217" s="130"/>
      <c r="G1217" s="130"/>
      <c r="H1217" s="130"/>
      <c r="I1217" s="130"/>
    </row>
    <row r="1218" spans="5:9" x14ac:dyDescent="0.2">
      <c r="E1218" s="130"/>
      <c r="F1218" s="130"/>
      <c r="G1218" s="130"/>
      <c r="H1218" s="130"/>
      <c r="I1218" s="130"/>
    </row>
    <row r="1219" spans="5:9" x14ac:dyDescent="0.2">
      <c r="E1219" s="130"/>
      <c r="F1219" s="130"/>
      <c r="G1219" s="130"/>
      <c r="H1219" s="130"/>
      <c r="I1219" s="130"/>
    </row>
    <row r="1220" spans="5:9" x14ac:dyDescent="0.2">
      <c r="E1220" s="130"/>
      <c r="F1220" s="130"/>
      <c r="G1220" s="130"/>
      <c r="H1220" s="130"/>
      <c r="I1220" s="130"/>
    </row>
    <row r="1221" spans="5:9" x14ac:dyDescent="0.2">
      <c r="E1221" s="130"/>
      <c r="F1221" s="130"/>
      <c r="G1221" s="130"/>
      <c r="H1221" s="130"/>
      <c r="I1221" s="130"/>
    </row>
    <row r="1222" spans="5:9" x14ac:dyDescent="0.2">
      <c r="E1222" s="130"/>
      <c r="F1222" s="130"/>
      <c r="G1222" s="130"/>
      <c r="H1222" s="130"/>
      <c r="I1222" s="130"/>
    </row>
    <row r="1223" spans="5:9" x14ac:dyDescent="0.2">
      <c r="E1223" s="130"/>
      <c r="F1223" s="130"/>
      <c r="G1223" s="130"/>
      <c r="H1223" s="130"/>
      <c r="I1223" s="130"/>
    </row>
    <row r="1224" spans="5:9" x14ac:dyDescent="0.2">
      <c r="E1224" s="130"/>
      <c r="F1224" s="130"/>
      <c r="G1224" s="130"/>
      <c r="H1224" s="130"/>
      <c r="I1224" s="130"/>
    </row>
    <row r="1225" spans="5:9" x14ac:dyDescent="0.2">
      <c r="E1225" s="130"/>
      <c r="F1225" s="130"/>
      <c r="G1225" s="130"/>
      <c r="H1225" s="130"/>
      <c r="I1225" s="130"/>
    </row>
    <row r="1226" spans="5:9" x14ac:dyDescent="0.2">
      <c r="E1226" s="130"/>
      <c r="F1226" s="130"/>
      <c r="G1226" s="130"/>
      <c r="H1226" s="130"/>
      <c r="I1226" s="130"/>
    </row>
    <row r="1227" spans="5:9" x14ac:dyDescent="0.2">
      <c r="E1227" s="130"/>
      <c r="F1227" s="130"/>
      <c r="G1227" s="130"/>
      <c r="H1227" s="130"/>
      <c r="I1227" s="130"/>
    </row>
    <row r="1228" spans="5:9" x14ac:dyDescent="0.2">
      <c r="E1228" s="130"/>
      <c r="F1228" s="130"/>
      <c r="G1228" s="130"/>
      <c r="H1228" s="130"/>
      <c r="I1228" s="130"/>
    </row>
    <row r="1229" spans="5:9" x14ac:dyDescent="0.2">
      <c r="E1229" s="130"/>
      <c r="F1229" s="130"/>
      <c r="G1229" s="130"/>
      <c r="H1229" s="130"/>
      <c r="I1229" s="130"/>
    </row>
    <row r="1230" spans="5:9" x14ac:dyDescent="0.2">
      <c r="E1230" s="130"/>
      <c r="F1230" s="130"/>
      <c r="G1230" s="130"/>
      <c r="H1230" s="130"/>
      <c r="I1230" s="130"/>
    </row>
    <row r="1231" spans="5:9" x14ac:dyDescent="0.2">
      <c r="E1231" s="130"/>
      <c r="F1231" s="130"/>
      <c r="G1231" s="130"/>
      <c r="H1231" s="130"/>
      <c r="I1231" s="130"/>
    </row>
    <row r="1232" spans="5:9" x14ac:dyDescent="0.2">
      <c r="E1232" s="130"/>
      <c r="F1232" s="130"/>
      <c r="G1232" s="130"/>
      <c r="H1232" s="130"/>
      <c r="I1232" s="130"/>
    </row>
    <row r="1233" spans="5:9" x14ac:dyDescent="0.2">
      <c r="E1233" s="130"/>
      <c r="F1233" s="130"/>
      <c r="G1233" s="130"/>
      <c r="H1233" s="130"/>
      <c r="I1233" s="130"/>
    </row>
    <row r="1234" spans="5:9" x14ac:dyDescent="0.2">
      <c r="E1234" s="130"/>
      <c r="F1234" s="130"/>
      <c r="G1234" s="130"/>
      <c r="H1234" s="130"/>
      <c r="I1234" s="130"/>
    </row>
    <row r="1235" spans="5:9" x14ac:dyDescent="0.2">
      <c r="E1235" s="130"/>
      <c r="F1235" s="130"/>
      <c r="G1235" s="130"/>
      <c r="H1235" s="130"/>
      <c r="I1235" s="130"/>
    </row>
    <row r="1236" spans="5:9" x14ac:dyDescent="0.2">
      <c r="E1236" s="130"/>
      <c r="F1236" s="130"/>
      <c r="G1236" s="130"/>
      <c r="H1236" s="130"/>
      <c r="I1236" s="130"/>
    </row>
    <row r="1237" spans="5:9" x14ac:dyDescent="0.2">
      <c r="E1237" s="130"/>
      <c r="F1237" s="130"/>
      <c r="G1237" s="130"/>
      <c r="H1237" s="130"/>
      <c r="I1237" s="130"/>
    </row>
    <row r="1238" spans="5:9" x14ac:dyDescent="0.2">
      <c r="E1238" s="130"/>
      <c r="F1238" s="130"/>
      <c r="G1238" s="130"/>
      <c r="H1238" s="130"/>
      <c r="I1238" s="130"/>
    </row>
    <row r="1239" spans="5:9" x14ac:dyDescent="0.2">
      <c r="E1239" s="130"/>
      <c r="F1239" s="130"/>
      <c r="G1239" s="130"/>
      <c r="H1239" s="130"/>
      <c r="I1239" s="130"/>
    </row>
    <row r="1240" spans="5:9" x14ac:dyDescent="0.2">
      <c r="E1240" s="130"/>
      <c r="F1240" s="130"/>
      <c r="G1240" s="130"/>
      <c r="H1240" s="130"/>
      <c r="I1240" s="130"/>
    </row>
    <row r="1241" spans="5:9" x14ac:dyDescent="0.2">
      <c r="E1241" s="130"/>
      <c r="F1241" s="130"/>
      <c r="G1241" s="130"/>
      <c r="H1241" s="130"/>
      <c r="I1241" s="130"/>
    </row>
    <row r="1242" spans="5:9" x14ac:dyDescent="0.2">
      <c r="E1242" s="130"/>
      <c r="F1242" s="130"/>
      <c r="G1242" s="130"/>
      <c r="H1242" s="130"/>
      <c r="I1242" s="130"/>
    </row>
    <row r="1243" spans="5:9" x14ac:dyDescent="0.2">
      <c r="E1243" s="130"/>
      <c r="F1243" s="130"/>
      <c r="G1243" s="130"/>
      <c r="H1243" s="130"/>
      <c r="I1243" s="130"/>
    </row>
    <row r="1244" spans="5:9" x14ac:dyDescent="0.2">
      <c r="E1244" s="130"/>
      <c r="F1244" s="130"/>
      <c r="G1244" s="130"/>
      <c r="H1244" s="130"/>
      <c r="I1244" s="130"/>
    </row>
    <row r="1245" spans="5:9" x14ac:dyDescent="0.2">
      <c r="E1245" s="130"/>
      <c r="F1245" s="130"/>
      <c r="G1245" s="130"/>
      <c r="H1245" s="130"/>
      <c r="I1245" s="130"/>
    </row>
    <row r="1246" spans="5:9" x14ac:dyDescent="0.2">
      <c r="E1246" s="130"/>
      <c r="F1246" s="130"/>
      <c r="G1246" s="130"/>
      <c r="H1246" s="130"/>
      <c r="I1246" s="130"/>
    </row>
    <row r="1247" spans="5:9" x14ac:dyDescent="0.2">
      <c r="E1247" s="130"/>
      <c r="F1247" s="130"/>
      <c r="G1247" s="130"/>
      <c r="H1247" s="130"/>
      <c r="I1247" s="130"/>
    </row>
    <row r="1248" spans="5:9" x14ac:dyDescent="0.2">
      <c r="E1248" s="130"/>
      <c r="F1248" s="130"/>
      <c r="G1248" s="130"/>
      <c r="H1248" s="130"/>
      <c r="I1248" s="130"/>
    </row>
    <row r="1249" spans="5:9" x14ac:dyDescent="0.2">
      <c r="E1249" s="130"/>
      <c r="F1249" s="130"/>
      <c r="G1249" s="130"/>
      <c r="H1249" s="130"/>
      <c r="I1249" s="130"/>
    </row>
    <row r="1250" spans="5:9" x14ac:dyDescent="0.2">
      <c r="E1250" s="130"/>
      <c r="F1250" s="130"/>
      <c r="G1250" s="130"/>
      <c r="H1250" s="130"/>
      <c r="I1250" s="130"/>
    </row>
    <row r="1251" spans="5:9" x14ac:dyDescent="0.2">
      <c r="E1251" s="130"/>
      <c r="F1251" s="130"/>
      <c r="G1251" s="130"/>
      <c r="H1251" s="130"/>
      <c r="I1251" s="130"/>
    </row>
    <row r="1252" spans="5:9" x14ac:dyDescent="0.2">
      <c r="E1252" s="130"/>
      <c r="F1252" s="130"/>
      <c r="G1252" s="130"/>
      <c r="H1252" s="130"/>
      <c r="I1252" s="130"/>
    </row>
    <row r="1253" spans="5:9" x14ac:dyDescent="0.2">
      <c r="E1253" s="130"/>
      <c r="F1253" s="130"/>
      <c r="G1253" s="130"/>
      <c r="H1253" s="130"/>
      <c r="I1253" s="130"/>
    </row>
    <row r="1254" spans="5:9" x14ac:dyDescent="0.2">
      <c r="E1254" s="130"/>
      <c r="F1254" s="130"/>
      <c r="G1254" s="130"/>
      <c r="H1254" s="130"/>
      <c r="I1254" s="130"/>
    </row>
    <row r="1255" spans="5:9" x14ac:dyDescent="0.2">
      <c r="E1255" s="130"/>
      <c r="F1255" s="130"/>
      <c r="G1255" s="130"/>
      <c r="H1255" s="130"/>
      <c r="I1255" s="130"/>
    </row>
    <row r="1256" spans="5:9" x14ac:dyDescent="0.2">
      <c r="E1256" s="130"/>
      <c r="F1256" s="130"/>
      <c r="G1256" s="130"/>
      <c r="H1256" s="130"/>
      <c r="I1256" s="130"/>
    </row>
    <row r="1257" spans="5:9" x14ac:dyDescent="0.2">
      <c r="E1257" s="130"/>
      <c r="F1257" s="130"/>
      <c r="G1257" s="130"/>
      <c r="H1257" s="130"/>
      <c r="I1257" s="130"/>
    </row>
    <row r="1258" spans="5:9" x14ac:dyDescent="0.2">
      <c r="E1258" s="130"/>
      <c r="F1258" s="130"/>
      <c r="G1258" s="130"/>
      <c r="H1258" s="130"/>
      <c r="I1258" s="130"/>
    </row>
    <row r="1259" spans="5:9" x14ac:dyDescent="0.2">
      <c r="E1259" s="130"/>
      <c r="F1259" s="130"/>
      <c r="G1259" s="130"/>
      <c r="H1259" s="130"/>
      <c r="I1259" s="130"/>
    </row>
    <row r="1260" spans="5:9" x14ac:dyDescent="0.2">
      <c r="E1260" s="130"/>
      <c r="F1260" s="130"/>
      <c r="G1260" s="130"/>
      <c r="H1260" s="130"/>
      <c r="I1260" s="130"/>
    </row>
    <row r="1261" spans="5:9" x14ac:dyDescent="0.2">
      <c r="E1261" s="130"/>
      <c r="F1261" s="130"/>
      <c r="G1261" s="130"/>
      <c r="H1261" s="130"/>
      <c r="I1261" s="130"/>
    </row>
    <row r="1262" spans="5:9" x14ac:dyDescent="0.2">
      <c r="E1262" s="130"/>
      <c r="F1262" s="130"/>
      <c r="G1262" s="130"/>
      <c r="H1262" s="130"/>
      <c r="I1262" s="130"/>
    </row>
    <row r="1263" spans="5:9" x14ac:dyDescent="0.2">
      <c r="E1263" s="130"/>
      <c r="F1263" s="130"/>
      <c r="G1263" s="130"/>
      <c r="H1263" s="130"/>
      <c r="I1263" s="130"/>
    </row>
    <row r="1264" spans="5:9" x14ac:dyDescent="0.2">
      <c r="E1264" s="130"/>
      <c r="F1264" s="130"/>
      <c r="G1264" s="130"/>
      <c r="H1264" s="130"/>
      <c r="I1264" s="130"/>
    </row>
    <row r="1265" spans="5:9" x14ac:dyDescent="0.2">
      <c r="E1265" s="130"/>
      <c r="F1265" s="130"/>
      <c r="G1265" s="130"/>
      <c r="H1265" s="130"/>
      <c r="I1265" s="130"/>
    </row>
    <row r="1266" spans="5:9" x14ac:dyDescent="0.2">
      <c r="E1266" s="130"/>
      <c r="F1266" s="130"/>
      <c r="G1266" s="130"/>
      <c r="H1266" s="130"/>
      <c r="I1266" s="130"/>
    </row>
    <row r="1267" spans="5:9" x14ac:dyDescent="0.2">
      <c r="E1267" s="130"/>
      <c r="F1267" s="130"/>
      <c r="G1267" s="130"/>
      <c r="H1267" s="130"/>
      <c r="I1267" s="130"/>
    </row>
    <row r="1268" spans="5:9" x14ac:dyDescent="0.2">
      <c r="E1268" s="130"/>
      <c r="F1268" s="130"/>
      <c r="G1268" s="130"/>
      <c r="H1268" s="130"/>
      <c r="I1268" s="130"/>
    </row>
    <row r="1269" spans="5:9" x14ac:dyDescent="0.2">
      <c r="E1269" s="130"/>
      <c r="F1269" s="130"/>
      <c r="G1269" s="130"/>
      <c r="H1269" s="130"/>
      <c r="I1269" s="130"/>
    </row>
    <row r="1270" spans="5:9" x14ac:dyDescent="0.2">
      <c r="E1270" s="130"/>
      <c r="F1270" s="130"/>
      <c r="G1270" s="130"/>
      <c r="H1270" s="130"/>
      <c r="I1270" s="130"/>
    </row>
    <row r="1271" spans="5:9" x14ac:dyDescent="0.2">
      <c r="E1271" s="130"/>
      <c r="F1271" s="130"/>
      <c r="G1271" s="130"/>
      <c r="H1271" s="130"/>
      <c r="I1271" s="130"/>
    </row>
    <row r="1272" spans="5:9" x14ac:dyDescent="0.2">
      <c r="E1272" s="130"/>
      <c r="F1272" s="130"/>
      <c r="G1272" s="130"/>
      <c r="H1272" s="130"/>
      <c r="I1272" s="130"/>
    </row>
    <row r="1273" spans="5:9" x14ac:dyDescent="0.2">
      <c r="E1273" s="130"/>
      <c r="F1273" s="130"/>
      <c r="G1273" s="130"/>
      <c r="H1273" s="130"/>
      <c r="I1273" s="130"/>
    </row>
    <row r="1274" spans="5:9" x14ac:dyDescent="0.2">
      <c r="E1274" s="130"/>
      <c r="F1274" s="130"/>
      <c r="G1274" s="130"/>
      <c r="H1274" s="130"/>
      <c r="I1274" s="130"/>
    </row>
    <row r="1275" spans="5:9" x14ac:dyDescent="0.2">
      <c r="E1275" s="130"/>
      <c r="F1275" s="130"/>
      <c r="G1275" s="130"/>
      <c r="H1275" s="130"/>
      <c r="I1275" s="130"/>
    </row>
    <row r="1276" spans="5:9" x14ac:dyDescent="0.2">
      <c r="E1276" s="130"/>
      <c r="F1276" s="130"/>
      <c r="G1276" s="130"/>
      <c r="H1276" s="130"/>
      <c r="I1276" s="130"/>
    </row>
    <row r="1277" spans="5:9" x14ac:dyDescent="0.2">
      <c r="E1277" s="130"/>
      <c r="F1277" s="130"/>
      <c r="G1277" s="130"/>
      <c r="H1277" s="130"/>
      <c r="I1277" s="130"/>
    </row>
    <row r="1278" spans="5:9" x14ac:dyDescent="0.2">
      <c r="E1278" s="130"/>
      <c r="F1278" s="130"/>
      <c r="G1278" s="130"/>
      <c r="H1278" s="130"/>
      <c r="I1278" s="130"/>
    </row>
    <row r="1279" spans="5:9" x14ac:dyDescent="0.2">
      <c r="E1279" s="130"/>
      <c r="F1279" s="130"/>
      <c r="G1279" s="130"/>
      <c r="H1279" s="130"/>
      <c r="I1279" s="130"/>
    </row>
    <row r="1280" spans="5:9" x14ac:dyDescent="0.2">
      <c r="E1280" s="130"/>
      <c r="F1280" s="130"/>
      <c r="G1280" s="130"/>
      <c r="H1280" s="130"/>
      <c r="I1280" s="130"/>
    </row>
    <row r="1281" spans="5:9" x14ac:dyDescent="0.2">
      <c r="E1281" s="130"/>
      <c r="F1281" s="130"/>
      <c r="G1281" s="130"/>
      <c r="H1281" s="130"/>
      <c r="I1281" s="130"/>
    </row>
    <row r="1282" spans="5:9" x14ac:dyDescent="0.2">
      <c r="E1282" s="130"/>
      <c r="F1282" s="130"/>
      <c r="G1282" s="130"/>
      <c r="H1282" s="130"/>
      <c r="I1282" s="130"/>
    </row>
    <row r="1283" spans="5:9" x14ac:dyDescent="0.2">
      <c r="E1283" s="130"/>
      <c r="F1283" s="130"/>
      <c r="G1283" s="130"/>
      <c r="H1283" s="130"/>
      <c r="I1283" s="130"/>
    </row>
    <row r="1284" spans="5:9" x14ac:dyDescent="0.2">
      <c r="E1284" s="130"/>
      <c r="F1284" s="130"/>
      <c r="G1284" s="130"/>
      <c r="H1284" s="130"/>
      <c r="I1284" s="130"/>
    </row>
    <row r="1285" spans="5:9" x14ac:dyDescent="0.2">
      <c r="E1285" s="130"/>
      <c r="F1285" s="130"/>
      <c r="G1285" s="130"/>
      <c r="H1285" s="130"/>
      <c r="I1285" s="130"/>
    </row>
    <row r="1286" spans="5:9" x14ac:dyDescent="0.2">
      <c r="E1286" s="130"/>
      <c r="F1286" s="130"/>
      <c r="G1286" s="130"/>
      <c r="H1286" s="130"/>
      <c r="I1286" s="130"/>
    </row>
    <row r="1287" spans="5:9" x14ac:dyDescent="0.2">
      <c r="E1287" s="130"/>
      <c r="F1287" s="130"/>
      <c r="G1287" s="130"/>
      <c r="H1287" s="130"/>
      <c r="I1287" s="130"/>
    </row>
  </sheetData>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2F936CDCDE8F8418920914B3BFFF19C" ma:contentTypeVersion="12" ma:contentTypeDescription="Create a new document." ma:contentTypeScope="" ma:versionID="46c72e1d8acebe914fcc9e5d023688fa">
  <xsd:schema xmlns:xsd="http://www.w3.org/2001/XMLSchema" xmlns:xs="http://www.w3.org/2001/XMLSchema" xmlns:p="http://schemas.microsoft.com/office/2006/metadata/properties" xmlns:ns3="b7e247b7-cca8-429f-8688-16f83c8fba5f" xmlns:ns4="f30bebb2-c01f-48d0-81da-dc8b123879c2" targetNamespace="http://schemas.microsoft.com/office/2006/metadata/properties" ma:root="true" ma:fieldsID="2636daf5d91eb1d20b88f36be9bc60cc" ns3:_="" ns4:_="">
    <xsd:import namespace="b7e247b7-cca8-429f-8688-16f83c8fba5f"/>
    <xsd:import namespace="f30bebb2-c01f-48d0-81da-dc8b123879c2"/>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4:MediaServiceOCR"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e247b7-cca8-429f-8688-16f83c8fba5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0bebb2-c01f-48d0-81da-dc8b123879c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E9DEB87-0EFF-476F-A939-E498AB5D57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e247b7-cca8-429f-8688-16f83c8fba5f"/>
    <ds:schemaRef ds:uri="f30bebb2-c01f-48d0-81da-dc8b123879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45E96D-ECD5-4A50-8E2A-732E2270C561}">
  <ds:schemaRefs>
    <ds:schemaRef ds:uri="http://schemas.microsoft.com/sharepoint/v3/contenttype/forms"/>
  </ds:schemaRefs>
</ds:datastoreItem>
</file>

<file path=customXml/itemProps3.xml><?xml version="1.0" encoding="utf-8"?>
<ds:datastoreItem xmlns:ds="http://schemas.openxmlformats.org/officeDocument/2006/customXml" ds:itemID="{425240E3-907B-4C78-B75C-1247F232C7E6}">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f30bebb2-c01f-48d0-81da-dc8b123879c2"/>
    <ds:schemaRef ds:uri="b7e247b7-cca8-429f-8688-16f83c8fba5f"/>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README</vt:lpstr>
      <vt:lpstr>Copy tables and charts</vt:lpstr>
      <vt:lpstr>Table &amp; chart</vt:lpstr>
      <vt:lpstr>'Copy tables and charts'!Print_Area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2013-07-01T10:50:32Z</dcterms:created>
  <dcterms:modified xsi:type="dcterms:W3CDTF">2021-08-06T08:03:29Z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0x01010072F936CDCDE8F8418920914B3BFFF19C</vt:lpwstr>
  </property>
</Properties>
</file>