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3EF" lockStructure="1"/>
  <bookViews>
    <workbookView showSheetTabs="0" xWindow="390" yWindow="135" windowWidth="10500" windowHeight="2670"/>
  </bookViews>
  <sheets>
    <sheet name="Contents" sheetId="11" r:id="rId1"/>
    <sheet name="Technical guide" sheetId="10" r:id="rId2"/>
    <sheet name="Copy tables and charts" sheetId="9" r:id="rId3"/>
    <sheet name="Table and chart" sheetId="7" r:id="rId4"/>
    <sheet name="Trend Controls" sheetId="8" state="hidden" r:id="rId5"/>
    <sheet name="Interactive Data" sheetId="4" state="hidden" r:id="rId6"/>
  </sheets>
  <calcPr calcId="162913"/>
</workbook>
</file>

<file path=xl/calcChain.xml><?xml version="1.0" encoding="utf-8"?>
<calcChain xmlns="http://schemas.openxmlformats.org/spreadsheetml/2006/main">
  <c r="F14" i="8" l="1"/>
  <c r="E3" i="8" s="1"/>
  <c r="F48" i="8"/>
  <c r="C44" i="8"/>
  <c r="C41" i="8"/>
  <c r="E6" i="8" l="1"/>
  <c r="A24" i="7"/>
  <c r="A25" i="7" l="1"/>
  <c r="C37" i="8" l="1"/>
  <c r="C40" i="8"/>
  <c r="C43" i="8"/>
  <c r="E11" i="8" l="1"/>
  <c r="C38" i="8"/>
  <c r="F52" i="8"/>
  <c r="F53" i="8"/>
  <c r="F56" i="8"/>
  <c r="F57" i="8"/>
  <c r="F55" i="8"/>
  <c r="F59" i="8"/>
  <c r="F54" i="8"/>
  <c r="F58" i="8"/>
  <c r="F51" i="8"/>
  <c r="F50" i="8"/>
  <c r="E13" i="7" l="1"/>
  <c r="E22" i="7"/>
  <c r="E19" i="7"/>
  <c r="E14" i="7"/>
  <c r="E17" i="7"/>
  <c r="E15" i="7"/>
  <c r="E21" i="7"/>
  <c r="E16" i="7"/>
  <c r="E18" i="7"/>
  <c r="E20" i="7"/>
  <c r="K37" i="8" l="1"/>
  <c r="J37" i="8" l="1"/>
  <c r="M37" i="8"/>
  <c r="D37" i="8"/>
  <c r="M38" i="8" l="1"/>
  <c r="G59" i="8"/>
  <c r="F22" i="7" s="1"/>
  <c r="G37" i="8"/>
  <c r="H37" i="8"/>
  <c r="L37" i="8"/>
  <c r="E37" i="8"/>
  <c r="I37" i="8"/>
  <c r="F37" i="8"/>
  <c r="G58" i="8" l="1"/>
  <c r="F21" i="7" s="1"/>
  <c r="L38" i="8"/>
  <c r="F38" i="8"/>
  <c r="G52" i="8"/>
  <c r="G57" i="8"/>
  <c r="F20" i="7" s="1"/>
  <c r="K38" i="8"/>
  <c r="H59" i="8"/>
  <c r="G22" i="7" s="1"/>
  <c r="E38" i="8"/>
  <c r="G51" i="8"/>
  <c r="F14" i="7" s="1"/>
  <c r="G54" i="8"/>
  <c r="F17" i="7" s="1"/>
  <c r="H38" i="8"/>
  <c r="G56" i="8"/>
  <c r="J38" i="8"/>
  <c r="G50" i="8"/>
  <c r="F13" i="7" s="1"/>
  <c r="D38" i="8"/>
  <c r="G53" i="8"/>
  <c r="F16" i="7" s="1"/>
  <c r="G38" i="8"/>
  <c r="I38" i="8"/>
  <c r="G55" i="8"/>
  <c r="F18" i="7" s="1"/>
  <c r="F19" i="7"/>
  <c r="F15" i="7"/>
  <c r="F44" i="8"/>
  <c r="G41" i="8"/>
  <c r="E44" i="8"/>
  <c r="I41" i="8"/>
  <c r="M41" i="8"/>
  <c r="M44" i="8"/>
  <c r="H51" i="8" l="1"/>
  <c r="G14" i="7" s="1"/>
  <c r="H53" i="8"/>
  <c r="G16" i="7" s="1"/>
  <c r="H55" i="8"/>
  <c r="G18" i="7" s="1"/>
  <c r="H50" i="8"/>
  <c r="G13" i="7" s="1"/>
  <c r="H54" i="8"/>
  <c r="G17" i="7" s="1"/>
  <c r="H57" i="8"/>
  <c r="G20" i="7" s="1"/>
  <c r="H58" i="8"/>
  <c r="G21" i="7" s="1"/>
  <c r="H56" i="8"/>
  <c r="G19" i="7" s="1"/>
  <c r="H52" i="8"/>
  <c r="G15" i="7" s="1"/>
  <c r="G44" i="8"/>
  <c r="E41" i="8"/>
  <c r="I44" i="8"/>
  <c r="D41" i="8"/>
  <c r="K41" i="8"/>
  <c r="L44" i="8"/>
  <c r="J41" i="8"/>
  <c r="H41" i="8"/>
  <c r="J44" i="8"/>
  <c r="L41" i="8"/>
  <c r="H44" i="8"/>
  <c r="F41" i="8" l="1"/>
  <c r="K44" i="8"/>
  <c r="D44" i="8"/>
  <c r="E10" i="8"/>
  <c r="B11" i="7"/>
  <c r="I43" i="8"/>
  <c r="D40" i="8"/>
  <c r="C48" i="8"/>
  <c r="A9" i="7"/>
  <c r="C57" i="8" l="1"/>
  <c r="B20" i="7" s="1"/>
  <c r="E58" i="8"/>
  <c r="D21" i="7" s="1"/>
  <c r="E56" i="8"/>
  <c r="D19" i="7" s="1"/>
  <c r="E54" i="8"/>
  <c r="E52" i="8"/>
  <c r="D15" i="7" s="1"/>
  <c r="E50" i="8"/>
  <c r="D13" i="7" s="1"/>
  <c r="E57" i="8"/>
  <c r="E59" i="8"/>
  <c r="D22" i="7" s="1"/>
  <c r="E55" i="8"/>
  <c r="D18" i="7" s="1"/>
  <c r="E53" i="8"/>
  <c r="D16" i="7" s="1"/>
  <c r="E51" i="8"/>
  <c r="D14" i="7" s="1"/>
  <c r="C50" i="8"/>
  <c r="B13" i="7" s="1"/>
  <c r="C51" i="8"/>
  <c r="B14" i="7" s="1"/>
  <c r="D52" i="8"/>
  <c r="C15" i="7" s="1"/>
  <c r="C59" i="8"/>
  <c r="B22" i="7" s="1"/>
  <c r="H40" i="8"/>
  <c r="D55" i="8"/>
  <c r="C18" i="7" s="1"/>
  <c r="F40" i="8"/>
  <c r="D20" i="7"/>
  <c r="D17" i="7"/>
  <c r="I40" i="8"/>
  <c r="L40" i="8"/>
  <c r="M40" i="8"/>
  <c r="C54" i="8"/>
  <c r="B17" i="7" s="1"/>
  <c r="K40" i="8"/>
  <c r="G40" i="8"/>
  <c r="E40" i="8"/>
  <c r="G43" i="8"/>
  <c r="D54" i="8"/>
  <c r="C17" i="7" s="1"/>
  <c r="D53" i="8"/>
  <c r="C16" i="7" s="1"/>
  <c r="C52" i="8"/>
  <c r="B15" i="7" s="1"/>
  <c r="K43" i="8"/>
  <c r="L43" i="8"/>
  <c r="D58" i="8"/>
  <c r="C21" i="7" s="1"/>
  <c r="C58" i="8"/>
  <c r="B21" i="7" s="1"/>
  <c r="D51" i="8"/>
  <c r="C14" i="7" s="1"/>
  <c r="D56" i="8"/>
  <c r="C19" i="7" s="1"/>
  <c r="C55" i="8"/>
  <c r="B18" i="7" s="1"/>
  <c r="J40" i="8"/>
  <c r="D43" i="8"/>
  <c r="J43" i="8"/>
  <c r="H43" i="8"/>
  <c r="F43" i="8"/>
  <c r="D57" i="8"/>
  <c r="C20" i="7" s="1"/>
  <c r="D59" i="8"/>
  <c r="C22" i="7" s="1"/>
  <c r="C56" i="8"/>
  <c r="B19" i="7" s="1"/>
  <c r="C53" i="8"/>
  <c r="B16" i="7" s="1"/>
  <c r="D50" i="8"/>
  <c r="C13" i="7" s="1"/>
  <c r="E43" i="8"/>
  <c r="M43" i="8"/>
</calcChain>
</file>

<file path=xl/sharedStrings.xml><?xml version="1.0" encoding="utf-8"?>
<sst xmlns="http://schemas.openxmlformats.org/spreadsheetml/2006/main" count="324" uniqueCount="129">
  <si>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</si>
  <si>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</si>
  <si>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</si>
  <si>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</si>
  <si>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</si>
  <si>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</si>
  <si>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</si>
  <si>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</si>
  <si>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</si>
  <si>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</si>
  <si>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</si>
  <si>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</si>
  <si>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</si>
  <si>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</si>
  <si>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</si>
  <si>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</si>
  <si>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</si>
  <si>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</si>
  <si>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</si>
  <si>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</si>
  <si>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Wrexham</t>
  </si>
  <si>
    <t>Check</t>
  </si>
  <si>
    <t>Wales</t>
  </si>
  <si>
    <t>Betsi Cadwaladr UHB</t>
  </si>
  <si>
    <t>Hywel Dda UHB</t>
  </si>
  <si>
    <t>Cwm Taf UHB</t>
  </si>
  <si>
    <t>Aneurin Bevan UHB</t>
  </si>
  <si>
    <t>Powys tHB</t>
  </si>
  <si>
    <t>Abertawe Bro Morgannwg UHB</t>
  </si>
  <si>
    <t>Cardiff &amp; Vale UHB</t>
  </si>
  <si>
    <t>Local Authority/ Health board</t>
  </si>
  <si>
    <t>LBW</t>
  </si>
  <si>
    <t>Live Singleton Births</t>
  </si>
  <si>
    <t>Percentage of LBW</t>
  </si>
  <si>
    <t>Error +</t>
  </si>
  <si>
    <t>Error -</t>
  </si>
  <si>
    <t>Choose an area to view</t>
  </si>
  <si>
    <t>Links for list</t>
  </si>
  <si>
    <t xml:space="preserve">  Betsi Cadwaladr UHB</t>
  </si>
  <si>
    <t xml:space="preserve">     Isle of Anglesey</t>
  </si>
  <si>
    <t xml:space="preserve">     Gwynedd</t>
  </si>
  <si>
    <t xml:space="preserve">     Conwy</t>
  </si>
  <si>
    <t xml:space="preserve">     Denbighshire</t>
  </si>
  <si>
    <t xml:space="preserve">     Flintshire</t>
  </si>
  <si>
    <t xml:space="preserve">     Wrexham</t>
  </si>
  <si>
    <t>Titles and Produced by statement</t>
  </si>
  <si>
    <t xml:space="preserve">  Powys tHB</t>
  </si>
  <si>
    <t xml:space="preserve">  Hywel Dda UHB</t>
  </si>
  <si>
    <t xml:space="preserve">     Ceredigion</t>
  </si>
  <si>
    <t xml:space="preserve">     Pembrokeshire</t>
  </si>
  <si>
    <t xml:space="preserve">     Carmarthenshire</t>
  </si>
  <si>
    <t>Chart legend</t>
  </si>
  <si>
    <t xml:space="preserve">  Abertawe Bro Morgannwg UHB</t>
  </si>
  <si>
    <t xml:space="preserve">     Swansea</t>
  </si>
  <si>
    <t xml:space="preserve">     Neath Port Talbot</t>
  </si>
  <si>
    <t xml:space="preserve">     Bridgend</t>
  </si>
  <si>
    <t xml:space="preserve">  Cardiff &amp; Vale UHB</t>
  </si>
  <si>
    <t xml:space="preserve">     Vale of Glamorgan</t>
  </si>
  <si>
    <t xml:space="preserve">     Cardiff</t>
  </si>
  <si>
    <t xml:space="preserve">  Cwm Taf UHB</t>
  </si>
  <si>
    <t xml:space="preserve">     Rhondda Cynon Taf</t>
  </si>
  <si>
    <t xml:space="preserve">     Merthyr Tydfil</t>
  </si>
  <si>
    <t xml:space="preserve">  Aneurin Bevan UHB</t>
  </si>
  <si>
    <t xml:space="preserve">     Caerphilly</t>
  </si>
  <si>
    <t>Lookup from Pyramid tab - Main Area</t>
  </si>
  <si>
    <t xml:space="preserve">     Blaenau Gwent</t>
  </si>
  <si>
    <t xml:space="preserve">     Torfaen</t>
  </si>
  <si>
    <t xml:space="preserve">     Monmouthshire</t>
  </si>
  <si>
    <t xml:space="preserve">     Newport</t>
  </si>
  <si>
    <t>Data - For update add extra columns for latest year and drag formulas across</t>
  </si>
  <si>
    <t>Main Area</t>
  </si>
  <si>
    <t>Comparison Area</t>
  </si>
  <si>
    <t>Count</t>
  </si>
  <si>
    <t>Produced by Public Health Wales Observatory, using NCCHD (NWIS)</t>
  </si>
  <si>
    <t>95% CI: 95% confidence interval</t>
  </si>
  <si>
    <t xml:space="preserve">%                </t>
  </si>
  <si>
    <t>(95% CI)</t>
  </si>
  <si>
    <t>Lower C/I - Percentage</t>
  </si>
  <si>
    <t>Upper C/I - Percentage</t>
  </si>
  <si>
    <t>Error -  Percentage</t>
  </si>
  <si>
    <t>Check rates sheet correct</t>
  </si>
  <si>
    <t>Rates check</t>
  </si>
  <si>
    <t>Figure 1</t>
  </si>
  <si>
    <t>Copying and pasting charts and tables to use in documents, reports or presentations</t>
  </si>
  <si>
    <t xml:space="preserve">Why use this method to copy and paste charts </t>
  </si>
  <si>
    <t>If the standard {Copy} and {Paste} option is used for inserting Excel charts into documents, reports</t>
  </si>
  <si>
    <t>or presentations then frequently the chart will lose some of its formatting and/or the axes labels may be</t>
  </si>
  <si>
    <t>truncated. Similarly, table column sizes are often distorted using the standard {Copy} and {Paste}</t>
  </si>
  <si>
    <t>method if a table is too wide. The technique described below overcomes these issues.</t>
  </si>
  <si>
    <t>Copying and pasting a chart</t>
  </si>
  <si>
    <t xml:space="preserve">Select the chart you want to copy by left clicking on it once i.e. so that the surrounding points are </t>
  </si>
  <si>
    <t>displayed.  For tables, left click the top left hand corner and drag the mouse to the bottom right corner.</t>
  </si>
  <si>
    <t>On the 'Home' tab click the paste icon</t>
  </si>
  <si>
    <t>Click 'As picture' option and 'Copy as picture' (see figure 1 for chart selection)</t>
  </si>
  <si>
    <t>Choose 'As shown on screen' and 'picture' (see figure 2, also showing table area selection)</t>
  </si>
  <si>
    <t xml:space="preserve">Using your mouse click on the point where you want to insert a copy of the chart e.g. in a Word </t>
  </si>
  <si>
    <t>document / presentation</t>
  </si>
  <si>
    <t>On the 'Home' tab click 'paste' then 'paste special' and choose to insert as 'Picture (enhanced metafile)'</t>
  </si>
  <si>
    <t>(see figure 3)</t>
  </si>
  <si>
    <t>Figure 2</t>
  </si>
  <si>
    <t>Figure 3</t>
  </si>
  <si>
    <t>TOPIC:</t>
  </si>
  <si>
    <t>Children and young people</t>
  </si>
  <si>
    <t>SUBJECT:</t>
  </si>
  <si>
    <t>Low birthweight</t>
  </si>
  <si>
    <t>SOURCE:</t>
  </si>
  <si>
    <t>National Community Child Health Database for Wales (NCCHD), NHS Wales Informatics Service (NWIS)</t>
  </si>
  <si>
    <t>GEOGRAPHY:</t>
  </si>
  <si>
    <t>Wales; Local Authorities; Health Boards and Trusts</t>
  </si>
  <si>
    <t>PERIOD:</t>
  </si>
  <si>
    <t>DEMOGRAPHY:</t>
  </si>
  <si>
    <t>Numerator: singleton (i.e. not twins) births with a weight of less than 2500g; denominator: all singleton live births</t>
  </si>
  <si>
    <t>STATISTICS:</t>
  </si>
  <si>
    <t>Proportion of singleton live births with a birthweight less than 2500g</t>
  </si>
  <si>
    <t>95% confidence intervals were calculated using the method proposed by Wilson (1927)</t>
  </si>
  <si>
    <t>CONTACT:</t>
  </si>
  <si>
    <t>NOTES:</t>
  </si>
  <si>
    <t>Births with unknown or invalid weight were excluded.</t>
  </si>
  <si>
    <t>REFERENCES:</t>
  </si>
  <si>
    <r>
      <t xml:space="preserve">Wilson, E.B. (1927) Probable inference, the law of succession, and statistical inference.  </t>
    </r>
    <r>
      <rPr>
        <i/>
        <sz val="10"/>
        <color rgb="FF000080"/>
        <rFont val="Verdana"/>
        <family val="2"/>
      </rPr>
      <t xml:space="preserve">J Am Stat Assoc, </t>
    </r>
    <r>
      <rPr>
        <sz val="10"/>
        <color rgb="FF000080"/>
        <rFont val="Verdana"/>
        <family val="2"/>
      </rPr>
      <t xml:space="preserve">22:209-212. Cited in Altman D.G. et al (2000) </t>
    </r>
    <r>
      <rPr>
        <i/>
        <sz val="10"/>
        <color rgb="FF000080"/>
        <rFont val="Verdana"/>
        <family val="2"/>
      </rPr>
      <t xml:space="preserve">Statistics with Confidence (2nd edn) </t>
    </r>
    <r>
      <rPr>
        <sz val="10"/>
        <color rgb="FF000080"/>
        <rFont val="Verdana"/>
        <family val="2"/>
      </rPr>
      <t>BMJ Books: UK (page 46)</t>
    </r>
  </si>
  <si>
    <t>Vale of Glamorgan</t>
  </si>
  <si>
    <t>2005-2014</t>
  </si>
  <si>
    <t>Error +  Percentage</t>
  </si>
  <si>
    <r>
      <rPr>
        <b/>
        <sz val="9"/>
        <color rgb="FF000080"/>
        <rFont val="Verdana"/>
        <family val="2"/>
      </rPr>
      <t xml:space="preserve">%        </t>
    </r>
    <r>
      <rPr>
        <sz val="8"/>
        <color rgb="FF000080"/>
        <rFont val="Verdana"/>
        <family val="2"/>
      </rPr>
      <t xml:space="preserve">    
(95% CI)</t>
    </r>
  </si>
  <si>
    <r>
      <rPr>
        <b/>
        <sz val="9"/>
        <color rgb="FF000080"/>
        <rFont val="Verdana"/>
        <family val="2"/>
      </rPr>
      <t xml:space="preserve">%            </t>
    </r>
    <r>
      <rPr>
        <sz val="8"/>
        <color rgb="FF000080"/>
        <rFont val="Verdana"/>
        <family val="2"/>
      </rPr>
      <t xml:space="preserve">
(95% CI)</t>
    </r>
  </si>
  <si>
    <t>Comparison for pyramid</t>
  </si>
  <si>
    <t>publichealthwalesobservatory@wales.nhs.uk</t>
  </si>
  <si>
    <t xml:space="preserve"> Low birthweight, 2005-2014</t>
  </si>
  <si>
    <t>Low birth weight babies are at a greater risk of problems occurring during and after birth. They also have an increased risk of chronic diseases in adulthood.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</si>
</sst>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00"/>
    <numFmt numFmtId="165" formatCode="0.0"/>
    <numFmt numFmtId="166" formatCode="0.00000000"/>
  </numFmts>
  <fonts count="31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9"/>
      <color theme="1"/>
      <name val="Verdana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sz val="8"/>
      <color rgb="FF000080"/>
      <name val="Verdana"/>
      <family val="2"/>
    </font>
    <font>
      <b/>
      <sz val="10"/>
      <color rgb="FF000080"/>
      <name val="Verdana"/>
      <family val="2"/>
    </font>
    <font>
      <sz val="10"/>
      <color rgb="FF000080"/>
      <name val="Verdana"/>
      <family val="2"/>
    </font>
    <font>
      <sz val="8"/>
      <name val="Verdana"/>
      <family val="2"/>
    </font>
    <font>
      <b/>
      <sz val="10"/>
      <color indexed="10"/>
      <name val="Verdana"/>
      <family val="2"/>
    </font>
    <font>
      <b/>
      <sz val="10"/>
      <color indexed="18"/>
      <name val="Verdana"/>
      <family val="2"/>
    </font>
    <font>
      <sz val="10"/>
      <color indexed="18"/>
      <name val="Verdana"/>
      <family val="2"/>
    </font>
    <font>
      <i/>
      <sz val="10"/>
      <color rgb="FF000080"/>
      <name val="Verdana"/>
      <family val="2"/>
    </font>
    <font>
      <sz val="11"/>
      <color theme="1"/>
      <name val="Verdana"/>
      <family val="2"/>
    </font>
    <font>
      <sz val="10"/>
      <name val="Arial"/>
      <family val="2"/>
    </font>
    <font>
      <sz val="9"/>
      <color rgb="FF000080"/>
      <name val="Verdana"/>
      <family val="2"/>
    </font>
    <font>
      <b/>
      <sz val="9"/>
      <color rgb="FF000080"/>
      <name val="Verdana"/>
      <family val="2"/>
    </font>
    <font>
      <u/>
      <sz val="10"/>
      <color theme="10"/>
      <name val="Verdana"/>
      <family val="2"/>
    </font>
    <font>
      <b/>
      <sz val="14"/>
      <name val="Verdana"/>
      <family val="2"/>
    </font>
    <font>
      <sz val="11"/>
      <color rgb="FF9C0006"/>
      <name val="Calibri"/>
      <family val="2"/>
      <scheme val="minor"/>
    </font>
    <font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</fills>
  <borders count="1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8"/>
      </bottom>
      <diagonal/>
    </border>
    <border>
      <left/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/>
      <right/>
      <top style="thick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68">
    <xf numFmtId="0" fontId="0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2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9" fillId="9" borderId="0" applyNumberFormat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0" fillId="0" borderId="0"/>
    <xf numFmtId="0" fontId="1" fillId="0" borderId="0"/>
    <xf numFmtId="0" fontId="3" fillId="10" borderId="18" applyNumberFormat="0" applyFont="0" applyAlignment="0" applyProtection="0"/>
  </cellStyleXfs>
  <cellXfs count="146">
    <xf numFmtId="0" fontId="0" fillId="0" borderId="0" xfId="0"/>
    <xf numFmtId="0" fontId="4" fillId="0" borderId="0" xfId="1"/>
    <xf numFmtId="0" fontId="4" fillId="0" borderId="0" xfId="1" applyFill="1"/>
    <xf numFmtId="0" fontId="6" fillId="0" borderId="1" xfId="1" applyFont="1" applyBorder="1"/>
    <xf numFmtId="0" fontId="4" fillId="0" borderId="2" xfId="1" applyBorder="1"/>
    <xf numFmtId="0" fontId="4" fillId="3" borderId="4" xfId="1" applyFill="1" applyBorder="1"/>
    <xf numFmtId="0" fontId="4" fillId="3" borderId="5" xfId="1" applyFill="1" applyBorder="1"/>
    <xf numFmtId="0" fontId="4" fillId="0" borderId="4" xfId="1" applyBorder="1"/>
    <xf numFmtId="0" fontId="4" fillId="0" borderId="0" xfId="1" applyBorder="1"/>
    <xf numFmtId="0" fontId="4" fillId="0" borderId="5" xfId="1" applyBorder="1"/>
    <xf numFmtId="0" fontId="4" fillId="0" borderId="6" xfId="1" applyBorder="1"/>
    <xf numFmtId="0" fontId="4" fillId="0" borderId="7" xfId="1" applyBorder="1"/>
    <xf numFmtId="0" fontId="4" fillId="0" borderId="8" xfId="1" applyBorder="1"/>
    <xf numFmtId="0" fontId="6" fillId="4" borderId="1" xfId="1" applyFont="1" applyFill="1" applyBorder="1"/>
    <xf numFmtId="0" fontId="4" fillId="4" borderId="3" xfId="1" applyFill="1" applyBorder="1"/>
    <xf numFmtId="0" fontId="4" fillId="4" borderId="2" xfId="1" applyFill="1" applyBorder="1"/>
    <xf numFmtId="0" fontId="4" fillId="3" borderId="6" xfId="1" applyFill="1" applyBorder="1"/>
    <xf numFmtId="0" fontId="4" fillId="3" borderId="8" xfId="1" applyFill="1" applyBorder="1"/>
    <xf numFmtId="0" fontId="4" fillId="0" borderId="3" xfId="1" applyBorder="1"/>
    <xf numFmtId="0" fontId="6" fillId="0" borderId="3" xfId="1" applyFont="1" applyBorder="1"/>
    <xf numFmtId="0" fontId="6" fillId="0" borderId="4" xfId="1" applyFont="1" applyBorder="1"/>
    <xf numFmtId="0" fontId="6" fillId="0" borderId="0" xfId="1" applyFont="1" applyFill="1" applyBorder="1"/>
    <xf numFmtId="0" fontId="4" fillId="0" borderId="1" xfId="1" applyBorder="1"/>
    <xf numFmtId="0" fontId="12" fillId="0" borderId="0" xfId="219" applyFont="1" applyFill="1" applyBorder="1"/>
    <xf numFmtId="0" fontId="4" fillId="0" borderId="0" xfId="1" applyFill="1" applyBorder="1"/>
    <xf numFmtId="0" fontId="4" fillId="0" borderId="5" xfId="1" applyFill="1" applyBorder="1"/>
    <xf numFmtId="0" fontId="13" fillId="0" borderId="0" xfId="1" applyFont="1" applyBorder="1"/>
    <xf numFmtId="0" fontId="6" fillId="0" borderId="4" xfId="219" applyFont="1" applyFill="1" applyBorder="1"/>
    <xf numFmtId="0" fontId="6" fillId="0" borderId="0" xfId="1" applyFont="1" applyBorder="1"/>
    <xf numFmtId="2" fontId="4" fillId="6" borderId="0" xfId="1" applyNumberFormat="1" applyFill="1" applyBorder="1"/>
    <xf numFmtId="0" fontId="4" fillId="0" borderId="0" xfId="219" applyFont="1" applyFill="1" applyBorder="1" applyAlignment="1">
      <alignment vertical="center"/>
    </xf>
    <xf numFmtId="2" fontId="4" fillId="6" borderId="0" xfId="219" applyNumberFormat="1" applyFill="1" applyBorder="1" applyAlignment="1">
      <alignment horizontal="right"/>
    </xf>
    <xf numFmtId="2" fontId="4" fillId="6" borderId="0" xfId="1" applyNumberFormat="1" applyFont="1" applyFill="1" applyBorder="1"/>
    <xf numFmtId="164" fontId="4" fillId="0" borderId="0" xfId="219" applyNumberFormat="1" applyFill="1" applyBorder="1" applyAlignment="1">
      <alignment horizontal="right" indent="2"/>
    </xf>
    <xf numFmtId="2" fontId="4" fillId="0" borderId="5" xfId="219" applyNumberFormat="1" applyFill="1" applyBorder="1" applyAlignment="1">
      <alignment horizontal="right" indent="2"/>
    </xf>
    <xf numFmtId="0" fontId="6" fillId="0" borderId="4" xfId="219" applyFont="1" applyFill="1" applyBorder="1" applyAlignment="1">
      <alignment vertical="center"/>
    </xf>
    <xf numFmtId="0" fontId="6" fillId="0" borderId="5" xfId="1" applyFont="1" applyBorder="1"/>
    <xf numFmtId="2" fontId="4" fillId="6" borderId="5" xfId="1" applyNumberFormat="1" applyFill="1" applyBorder="1"/>
    <xf numFmtId="0" fontId="6" fillId="0" borderId="4" xfId="1" applyFont="1" applyFill="1" applyBorder="1"/>
    <xf numFmtId="2" fontId="4" fillId="6" borderId="5" xfId="1" applyNumberFormat="1" applyFont="1" applyFill="1" applyBorder="1"/>
    <xf numFmtId="0" fontId="4" fillId="0" borderId="4" xfId="1" applyFill="1" applyBorder="1"/>
    <xf numFmtId="2" fontId="4" fillId="6" borderId="5" xfId="219" applyNumberFormat="1" applyFill="1" applyBorder="1" applyAlignment="1">
      <alignment horizontal="right"/>
    </xf>
    <xf numFmtId="0" fontId="4" fillId="0" borderId="6" xfId="1" applyFill="1" applyBorder="1"/>
    <xf numFmtId="2" fontId="4" fillId="6" borderId="7" xfId="219" applyNumberFormat="1" applyFill="1" applyBorder="1" applyAlignment="1"/>
    <xf numFmtId="2" fontId="4" fillId="6" borderId="8" xfId="219" applyNumberFormat="1" applyFill="1" applyBorder="1" applyAlignment="1"/>
    <xf numFmtId="0" fontId="4" fillId="8" borderId="12" xfId="1" applyFill="1" applyBorder="1"/>
    <xf numFmtId="2" fontId="4" fillId="0" borderId="0" xfId="1" applyNumberFormat="1"/>
    <xf numFmtId="2" fontId="4" fillId="6" borderId="0" xfId="219" applyNumberFormat="1" applyFill="1" applyBorder="1" applyAlignment="1"/>
    <xf numFmtId="2" fontId="4" fillId="6" borderId="5" xfId="219" applyNumberFormat="1" applyFill="1" applyBorder="1" applyAlignment="1"/>
    <xf numFmtId="0" fontId="15" fillId="7" borderId="0" xfId="219" applyFont="1" applyFill="1" applyBorder="1" applyAlignment="1">
      <alignment horizontal="center" vertical="center"/>
    </xf>
    <xf numFmtId="0" fontId="18" fillId="0" borderId="0" xfId="1" applyFont="1" applyBorder="1"/>
    <xf numFmtId="0" fontId="6" fillId="8" borderId="12" xfId="1" applyFont="1" applyFill="1" applyBorder="1" applyAlignment="1">
      <alignment horizontal="left"/>
    </xf>
    <xf numFmtId="0" fontId="4" fillId="8" borderId="12" xfId="1" applyFill="1" applyBorder="1" applyAlignment="1"/>
    <xf numFmtId="0" fontId="13" fillId="0" borderId="1" xfId="1" applyFont="1" applyBorder="1"/>
    <xf numFmtId="0" fontId="16" fillId="5" borderId="3" xfId="219" applyFont="1" applyFill="1" applyBorder="1" applyAlignment="1">
      <alignment horizontal="center" vertical="center"/>
    </xf>
    <xf numFmtId="0" fontId="23" fillId="0" borderId="3" xfId="0" applyFont="1" applyBorder="1"/>
    <xf numFmtId="0" fontId="13" fillId="0" borderId="4" xfId="1" applyFont="1" applyBorder="1"/>
    <xf numFmtId="0" fontId="15" fillId="7" borderId="5" xfId="219" applyFont="1" applyFill="1" applyBorder="1" applyAlignment="1">
      <alignment horizontal="center" vertical="center"/>
    </xf>
    <xf numFmtId="0" fontId="18" fillId="0" borderId="5" xfId="1" applyFont="1" applyBorder="1"/>
    <xf numFmtId="0" fontId="13" fillId="0" borderId="6" xfId="1" applyFont="1" applyBorder="1"/>
    <xf numFmtId="0" fontId="13" fillId="0" borderId="7" xfId="1" applyFont="1" applyBorder="1"/>
    <xf numFmtId="0" fontId="18" fillId="0" borderId="7" xfId="1" applyFont="1" applyBorder="1"/>
    <xf numFmtId="0" fontId="18" fillId="0" borderId="8" xfId="1" applyFont="1" applyBorder="1"/>
    <xf numFmtId="166" fontId="13" fillId="0" borderId="0" xfId="1" applyNumberFormat="1" applyFont="1" applyBorder="1" applyAlignment="1">
      <alignment horizontal="left" indent="1"/>
    </xf>
    <xf numFmtId="0" fontId="13" fillId="0" borderId="0" xfId="1" applyFont="1" applyBorder="1" applyAlignment="1">
      <alignment horizontal="left"/>
    </xf>
    <xf numFmtId="0" fontId="13" fillId="0" borderId="7" xfId="1" applyFont="1" applyBorder="1" applyAlignment="1">
      <alignment horizontal="left"/>
    </xf>
    <xf numFmtId="0" fontId="4" fillId="0" borderId="7" xfId="1" applyFont="1" applyBorder="1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10" fillId="0" borderId="0" xfId="1" applyFont="1" applyFill="1" applyProtection="1">
      <protection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10" fillId="2" borderId="0" xfId="1" applyFont="1" applyFill="1" applyProtection="1">
      <protection hidden="1"/>
    </xf>
    <xf numFmtId="0" fontId="2" fillId="0" borderId="0" xfId="0" applyFont="1" applyProtection="1">
      <protection hidden="1"/>
    </xf>
    <xf numFmtId="1" fontId="0" fillId="0" borderId="0" xfId="0" applyNumberFormat="1" applyProtection="1">
      <protection hidden="1"/>
    </xf>
    <xf numFmtId="0" fontId="2" fillId="0" borderId="0" xfId="0" applyFont="1" applyFill="1" applyProtection="1">
      <protection hidden="1"/>
    </xf>
    <xf numFmtId="165" fontId="0" fillId="0" borderId="0" xfId="0" applyNumberFormat="1" applyProtection="1">
      <protection hidden="1"/>
    </xf>
    <xf numFmtId="2" fontId="0" fillId="0" borderId="0" xfId="0" applyNumberFormat="1" applyAlignment="1" applyProtection="1">
      <alignment horizontal="left" indent="7"/>
      <protection hidden="1"/>
    </xf>
    <xf numFmtId="2" fontId="0" fillId="0" borderId="0" xfId="0" applyNumberFormat="1" applyFill="1" applyProtection="1">
      <protection hidden="1"/>
    </xf>
    <xf numFmtId="2" fontId="0" fillId="0" borderId="0" xfId="0" applyNumberFormat="1" applyProtection="1">
      <protection hidden="1"/>
    </xf>
    <xf numFmtId="0" fontId="11" fillId="0" borderId="0" xfId="1" applyFont="1" applyFill="1" applyProtection="1">
      <protection hidden="1"/>
    </xf>
    <xf numFmtId="165" fontId="2" fillId="0" borderId="0" xfId="0" applyNumberFormat="1" applyFont="1" applyProtection="1">
      <protection hidden="1"/>
    </xf>
    <xf numFmtId="165" fontId="2" fillId="0" borderId="0" xfId="0" applyNumberFormat="1" applyFont="1" applyFill="1" applyProtection="1">
      <protection hidden="1"/>
    </xf>
    <xf numFmtId="2" fontId="2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164" fontId="0" fillId="0" borderId="0" xfId="0" applyNumberFormat="1" applyFill="1" applyProtection="1">
      <protection hidden="1"/>
    </xf>
    <xf numFmtId="164" fontId="0" fillId="0" borderId="0" xfId="0" applyNumberFormat="1" applyFill="1" applyAlignment="1" applyProtection="1">
      <alignment horizontal="left" indent="8"/>
      <protection hidden="1"/>
    </xf>
    <xf numFmtId="164" fontId="0" fillId="0" borderId="0" xfId="0" applyNumberFormat="1" applyAlignment="1" applyProtection="1">
      <alignment horizontal="left" indent="6"/>
      <protection hidden="1"/>
    </xf>
    <xf numFmtId="0" fontId="10" fillId="0" borderId="0" xfId="0" applyFont="1" applyProtection="1">
      <protection hidden="1"/>
    </xf>
    <xf numFmtId="164" fontId="2" fillId="0" borderId="0" xfId="0" applyNumberFormat="1" applyFont="1" applyProtection="1">
      <protection hidden="1"/>
    </xf>
    <xf numFmtId="164" fontId="2" fillId="0" borderId="0" xfId="0" applyNumberFormat="1" applyFont="1" applyFill="1" applyProtection="1">
      <protection hidden="1"/>
    </xf>
    <xf numFmtId="0" fontId="28" fillId="0" borderId="0" xfId="219" applyFont="1" applyFill="1" applyBorder="1" applyAlignment="1" applyProtection="1">
      <alignment vertical="top"/>
      <protection hidden="1"/>
    </xf>
    <xf numFmtId="0" fontId="4" fillId="0" borderId="0" xfId="219" applyProtection="1">
      <protection hidden="1"/>
    </xf>
    <xf numFmtId="0" fontId="4" fillId="7" borderId="10" xfId="217" applyFill="1" applyBorder="1" applyProtection="1">
      <protection hidden="1"/>
    </xf>
    <xf numFmtId="0" fontId="4" fillId="7" borderId="0" xfId="217" applyFill="1" applyProtection="1">
      <protection hidden="1"/>
    </xf>
    <xf numFmtId="0" fontId="19" fillId="7" borderId="11" xfId="217" applyFont="1" applyFill="1" applyBorder="1" applyProtection="1">
      <protection hidden="1"/>
    </xf>
    <xf numFmtId="0" fontId="13" fillId="7" borderId="0" xfId="217" applyFont="1" applyFill="1" applyProtection="1">
      <protection hidden="1"/>
    </xf>
    <xf numFmtId="0" fontId="20" fillId="7" borderId="0" xfId="217" applyFont="1" applyFill="1" applyBorder="1" applyAlignment="1" applyProtection="1">
      <alignment vertical="top"/>
      <protection hidden="1"/>
    </xf>
    <xf numFmtId="0" fontId="21" fillId="7" borderId="0" xfId="217" applyFont="1" applyFill="1" applyBorder="1" applyAlignment="1" applyProtection="1">
      <alignment vertical="top"/>
      <protection hidden="1"/>
    </xf>
    <xf numFmtId="0" fontId="20" fillId="7" borderId="0" xfId="217" applyFont="1" applyFill="1" applyBorder="1" applyAlignment="1" applyProtection="1">
      <alignment horizontal="left" vertical="top" wrapText="1"/>
      <protection hidden="1"/>
    </xf>
    <xf numFmtId="0" fontId="21" fillId="7" borderId="0" xfId="1" applyFont="1" applyFill="1" applyBorder="1" applyAlignment="1" applyProtection="1">
      <alignment vertical="top" wrapText="1"/>
      <protection hidden="1"/>
    </xf>
    <xf numFmtId="0" fontId="4" fillId="7" borderId="0" xfId="217" applyFill="1" applyAlignment="1" applyProtection="1">
      <alignment vertical="center"/>
      <protection hidden="1"/>
    </xf>
    <xf numFmtId="0" fontId="21" fillId="7" borderId="0" xfId="217" applyFont="1" applyFill="1" applyBorder="1" applyAlignment="1" applyProtection="1">
      <alignment vertical="top" wrapText="1"/>
      <protection hidden="1"/>
    </xf>
    <xf numFmtId="0" fontId="27" fillId="7" borderId="0" xfId="253" applyFont="1" applyFill="1" applyBorder="1" applyAlignment="1" applyProtection="1">
      <alignment vertical="top"/>
      <protection hidden="1"/>
    </xf>
    <xf numFmtId="0" fontId="20" fillId="7" borderId="0" xfId="217" applyFont="1" applyFill="1" applyBorder="1" applyAlignment="1" applyProtection="1">
      <alignment vertical="top" wrapText="1"/>
      <protection hidden="1"/>
    </xf>
    <xf numFmtId="0" fontId="17" fillId="7" borderId="0" xfId="217" applyFont="1" applyFill="1" applyAlignment="1" applyProtection="1">
      <alignment vertical="top" wrapText="1"/>
      <protection hidden="1"/>
    </xf>
    <xf numFmtId="0" fontId="4" fillId="7" borderId="0" xfId="217" applyFill="1" applyBorder="1" applyProtection="1">
      <protection hidden="1"/>
    </xf>
    <xf numFmtId="0" fontId="13" fillId="0" borderId="0" xfId="251" applyFont="1" applyProtection="1">
      <protection hidden="1"/>
    </xf>
    <xf numFmtId="0" fontId="12" fillId="0" borderId="0" xfId="251" applyFont="1" applyProtection="1">
      <protection hidden="1"/>
    </xf>
    <xf numFmtId="0" fontId="13" fillId="0" borderId="0" xfId="251" quotePrefix="1" applyFont="1" applyAlignment="1" applyProtection="1">
      <alignment horizontal="center"/>
      <protection hidden="1"/>
    </xf>
    <xf numFmtId="0" fontId="13" fillId="0" borderId="0" xfId="251" applyFont="1" applyAlignment="1" applyProtection="1">
      <alignment horizontal="center"/>
      <protection hidden="1"/>
    </xf>
    <xf numFmtId="0" fontId="4" fillId="0" borderId="0" xfId="1" applyProtection="1">
      <protection hidden="1"/>
    </xf>
    <xf numFmtId="0" fontId="13" fillId="0" borderId="0" xfId="1" applyFont="1" applyProtection="1">
      <protection hidden="1"/>
    </xf>
    <xf numFmtId="0" fontId="12" fillId="0" borderId="0" xfId="1" applyFont="1" applyProtection="1">
      <protection hidden="1"/>
    </xf>
    <xf numFmtId="0" fontId="4" fillId="0" borderId="0" xfId="1" applyBorder="1" applyProtection="1">
      <protection hidden="1"/>
    </xf>
    <xf numFmtId="0" fontId="13" fillId="7" borderId="0" xfId="219" applyFont="1" applyFill="1" applyBorder="1" applyProtection="1">
      <protection hidden="1"/>
    </xf>
    <xf numFmtId="0" fontId="13" fillId="7" borderId="0" xfId="219" applyFont="1" applyFill="1" applyProtection="1">
      <protection hidden="1"/>
    </xf>
    <xf numFmtId="0" fontId="26" fillId="7" borderId="0" xfId="219" applyFont="1" applyFill="1" applyAlignment="1" applyProtection="1">
      <alignment horizontal="right" vertical="center"/>
      <protection hidden="1"/>
    </xf>
    <xf numFmtId="0" fontId="25" fillId="7" borderId="0" xfId="219" applyFont="1" applyFill="1" applyAlignment="1" applyProtection="1">
      <alignment horizontal="left" indent="2"/>
      <protection hidden="1"/>
    </xf>
    <xf numFmtId="3" fontId="14" fillId="7" borderId="0" xfId="219" applyNumberFormat="1" applyFont="1" applyFill="1" applyAlignment="1" applyProtection="1">
      <alignment horizontal="right"/>
      <protection hidden="1"/>
    </xf>
    <xf numFmtId="165" fontId="14" fillId="7" borderId="0" xfId="219" applyNumberFormat="1" applyFont="1" applyFill="1" applyAlignment="1" applyProtection="1">
      <alignment horizontal="right"/>
      <protection hidden="1"/>
    </xf>
    <xf numFmtId="0" fontId="18" fillId="7" borderId="0" xfId="219" applyFont="1" applyFill="1" applyAlignment="1" applyProtection="1">
      <alignment horizontal="left"/>
      <protection hidden="1"/>
    </xf>
    <xf numFmtId="0" fontId="25" fillId="7" borderId="0" xfId="219" applyFont="1" applyFill="1" applyBorder="1" applyAlignment="1" applyProtection="1">
      <alignment horizontal="left" indent="2"/>
      <protection hidden="1"/>
    </xf>
    <xf numFmtId="3" fontId="14" fillId="7" borderId="0" xfId="219" applyNumberFormat="1" applyFont="1" applyFill="1" applyBorder="1" applyProtection="1">
      <protection hidden="1"/>
    </xf>
    <xf numFmtId="165" fontId="14" fillId="7" borderId="0" xfId="219" applyNumberFormat="1" applyFont="1" applyFill="1" applyBorder="1" applyAlignment="1" applyProtection="1">
      <alignment horizontal="right"/>
      <protection hidden="1"/>
    </xf>
    <xf numFmtId="0" fontId="18" fillId="7" borderId="0" xfId="219" applyFont="1" applyFill="1" applyBorder="1" applyAlignment="1" applyProtection="1">
      <alignment horizontal="left"/>
      <protection hidden="1"/>
    </xf>
    <xf numFmtId="3" fontId="14" fillId="7" borderId="0" xfId="219" applyNumberFormat="1" applyFont="1" applyFill="1" applyBorder="1" applyAlignment="1" applyProtection="1">
      <alignment horizontal="right"/>
      <protection hidden="1"/>
    </xf>
    <xf numFmtId="0" fontId="4" fillId="0" borderId="9" xfId="1" applyBorder="1" applyProtection="1">
      <protection hidden="1"/>
    </xf>
    <xf numFmtId="0" fontId="15" fillId="7" borderId="0" xfId="219" applyFont="1" applyFill="1" applyProtection="1">
      <protection hidden="1"/>
    </xf>
    <xf numFmtId="0" fontId="12" fillId="7" borderId="9" xfId="219" applyFont="1" applyFill="1" applyBorder="1" applyAlignment="1" applyProtection="1">
      <alignment horizontal="left" wrapText="1"/>
      <protection hidden="1"/>
    </xf>
    <xf numFmtId="0" fontId="15" fillId="7" borderId="0" xfId="219" applyFont="1" applyFill="1" applyBorder="1" applyAlignment="1" applyProtection="1">
      <alignment horizontal="left" wrapText="1"/>
      <protection hidden="1"/>
    </xf>
    <xf numFmtId="0" fontId="12" fillId="7" borderId="0" xfId="219" applyFont="1" applyFill="1" applyAlignment="1" applyProtection="1">
      <alignment horizontal="left" wrapText="1"/>
      <protection hidden="1"/>
    </xf>
    <xf numFmtId="0" fontId="16" fillId="0" borderId="15" xfId="219" applyFont="1" applyFill="1" applyBorder="1" applyAlignment="1" applyProtection="1">
      <alignment horizontal="center" vertical="center" wrapText="1"/>
      <protection hidden="1"/>
    </xf>
    <xf numFmtId="0" fontId="0" fillId="0" borderId="16" xfId="0" applyFill="1" applyBorder="1" applyProtection="1">
      <protection hidden="1"/>
    </xf>
    <xf numFmtId="0" fontId="0" fillId="0" borderId="17" xfId="0" applyFill="1" applyBorder="1" applyProtection="1">
      <protection hidden="1"/>
    </xf>
    <xf numFmtId="0" fontId="16" fillId="0" borderId="15" xfId="219" applyFont="1" applyFill="1" applyBorder="1" applyAlignment="1" applyProtection="1">
      <alignment horizontal="center" vertical="center"/>
      <protection hidden="1"/>
    </xf>
    <xf numFmtId="0" fontId="16" fillId="0" borderId="16" xfId="219" applyFont="1" applyFill="1" applyBorder="1" applyAlignment="1" applyProtection="1">
      <alignment horizontal="center" vertical="center"/>
      <protection hidden="1"/>
    </xf>
    <xf numFmtId="0" fontId="16" fillId="0" borderId="17" xfId="219" applyFont="1" applyFill="1" applyBorder="1" applyAlignment="1" applyProtection="1">
      <alignment horizontal="center" vertical="center"/>
      <protection hidden="1"/>
    </xf>
    <xf numFmtId="0" fontId="15" fillId="7" borderId="0" xfId="219" applyFont="1" applyFill="1" applyBorder="1" applyAlignment="1" applyProtection="1">
      <alignment horizontal="center" vertical="center" wrapText="1"/>
      <protection hidden="1"/>
    </xf>
    <xf numFmtId="0" fontId="4" fillId="0" borderId="0" xfId="1" applyFill="1" applyBorder="1" applyAlignment="1">
      <alignment horizontal="center"/>
    </xf>
    <xf numFmtId="0" fontId="4" fillId="8" borderId="12" xfId="1" applyFill="1" applyBorder="1" applyAlignment="1">
      <alignment horizontal="center"/>
    </xf>
    <xf numFmtId="0" fontId="16" fillId="5" borderId="3" xfId="219" applyFont="1" applyFill="1" applyBorder="1" applyAlignment="1">
      <alignment horizontal="center" vertical="center"/>
    </xf>
    <xf numFmtId="0" fontId="16" fillId="5" borderId="2" xfId="219" applyFont="1" applyFill="1" applyBorder="1" applyAlignment="1">
      <alignment horizontal="center" vertical="center"/>
    </xf>
    <xf numFmtId="0" fontId="4" fillId="8" borderId="13" xfId="1" applyFill="1" applyBorder="1" applyAlignment="1">
      <alignment horizontal="left"/>
    </xf>
    <xf numFmtId="0" fontId="4" fillId="8" borderId="14" xfId="1" applyFill="1" applyBorder="1" applyAlignment="1">
      <alignment horizontal="left"/>
    </xf>
  </cellXfs>
  <cellStyles count="268">
    <cellStyle name="Bad 2" xfId="254"/>
    <cellStyle name="Comma 2" xfId="3"/>
    <cellStyle name="Hyperlink" xfId="253" builtinId="8"/>
    <cellStyle name="Hyperlink 2" xfId="2"/>
    <cellStyle name="Hyperlink 2 10" xfId="4"/>
    <cellStyle name="Hyperlink 2 100" xfId="5"/>
    <cellStyle name="Hyperlink 2 101" xfId="6"/>
    <cellStyle name="Hyperlink 2 102" xfId="7"/>
    <cellStyle name="Hyperlink 2 103" xfId="8"/>
    <cellStyle name="Hyperlink 2 104" xfId="9"/>
    <cellStyle name="Hyperlink 2 105" xfId="10"/>
    <cellStyle name="Hyperlink 2 106" xfId="11"/>
    <cellStyle name="Hyperlink 2 107" xfId="12"/>
    <cellStyle name="Hyperlink 2 108" xfId="13"/>
    <cellStyle name="Hyperlink 2 109" xfId="14"/>
    <cellStyle name="Hyperlink 2 11" xfId="15"/>
    <cellStyle name="Hyperlink 2 110" xfId="16"/>
    <cellStyle name="Hyperlink 2 111" xfId="17"/>
    <cellStyle name="Hyperlink 2 112" xfId="18"/>
    <cellStyle name="Hyperlink 2 113" xfId="19"/>
    <cellStyle name="Hyperlink 2 114" xfId="20"/>
    <cellStyle name="Hyperlink 2 115" xfId="21"/>
    <cellStyle name="Hyperlink 2 116" xfId="22"/>
    <cellStyle name="Hyperlink 2 117" xfId="23"/>
    <cellStyle name="Hyperlink 2 118" xfId="24"/>
    <cellStyle name="Hyperlink 2 119" xfId="25"/>
    <cellStyle name="Hyperlink 2 12" xfId="26"/>
    <cellStyle name="Hyperlink 2 120" xfId="27"/>
    <cellStyle name="Hyperlink 2 121" xfId="28"/>
    <cellStyle name="Hyperlink 2 122" xfId="29"/>
    <cellStyle name="Hyperlink 2 123" xfId="30"/>
    <cellStyle name="Hyperlink 2 124" xfId="31"/>
    <cellStyle name="Hyperlink 2 125" xfId="32"/>
    <cellStyle name="Hyperlink 2 126" xfId="33"/>
    <cellStyle name="Hyperlink 2 127" xfId="34"/>
    <cellStyle name="Hyperlink 2 128" xfId="35"/>
    <cellStyle name="Hyperlink 2 129" xfId="36"/>
    <cellStyle name="Hyperlink 2 13" xfId="37"/>
    <cellStyle name="Hyperlink 2 130" xfId="38"/>
    <cellStyle name="Hyperlink 2 131" xfId="39"/>
    <cellStyle name="Hyperlink 2 132" xfId="40"/>
    <cellStyle name="Hyperlink 2 133" xfId="41"/>
    <cellStyle name="Hyperlink 2 134" xfId="42"/>
    <cellStyle name="Hyperlink 2 135" xfId="43"/>
    <cellStyle name="Hyperlink 2 136" xfId="44"/>
    <cellStyle name="Hyperlink 2 137" xfId="45"/>
    <cellStyle name="Hyperlink 2 138" xfId="46"/>
    <cellStyle name="Hyperlink 2 139" xfId="47"/>
    <cellStyle name="Hyperlink 2 14" xfId="48"/>
    <cellStyle name="Hyperlink 2 140" xfId="49"/>
    <cellStyle name="Hyperlink 2 141" xfId="50"/>
    <cellStyle name="Hyperlink 2 142" xfId="51"/>
    <cellStyle name="Hyperlink 2 143" xfId="52"/>
    <cellStyle name="Hyperlink 2 144" xfId="53"/>
    <cellStyle name="Hyperlink 2 145" xfId="54"/>
    <cellStyle name="Hyperlink 2 146" xfId="55"/>
    <cellStyle name="Hyperlink 2 147" xfId="56"/>
    <cellStyle name="Hyperlink 2 148" xfId="57"/>
    <cellStyle name="Hyperlink 2 15" xfId="58"/>
    <cellStyle name="Hyperlink 2 16" xfId="59"/>
    <cellStyle name="Hyperlink 2 17" xfId="60"/>
    <cellStyle name="Hyperlink 2 18" xfId="61"/>
    <cellStyle name="Hyperlink 2 19" xfId="62"/>
    <cellStyle name="Hyperlink 2 2" xfId="63"/>
    <cellStyle name="Hyperlink 2 20" xfId="64"/>
    <cellStyle name="Hyperlink 2 21" xfId="65"/>
    <cellStyle name="Hyperlink 2 22" xfId="66"/>
    <cellStyle name="Hyperlink 2 23" xfId="67"/>
    <cellStyle name="Hyperlink 2 24" xfId="68"/>
    <cellStyle name="Hyperlink 2 25" xfId="69"/>
    <cellStyle name="Hyperlink 2 26" xfId="70"/>
    <cellStyle name="Hyperlink 2 27" xfId="71"/>
    <cellStyle name="Hyperlink 2 28" xfId="72"/>
    <cellStyle name="Hyperlink 2 29" xfId="73"/>
    <cellStyle name="Hyperlink 2 3" xfId="74"/>
    <cellStyle name="Hyperlink 2 30" xfId="75"/>
    <cellStyle name="Hyperlink 2 31" xfId="76"/>
    <cellStyle name="Hyperlink 2 32" xfId="77"/>
    <cellStyle name="Hyperlink 2 33" xfId="78"/>
    <cellStyle name="Hyperlink 2 34" xfId="79"/>
    <cellStyle name="Hyperlink 2 35" xfId="80"/>
    <cellStyle name="Hyperlink 2 36" xfId="81"/>
    <cellStyle name="Hyperlink 2 37" xfId="82"/>
    <cellStyle name="Hyperlink 2 38" xfId="83"/>
    <cellStyle name="Hyperlink 2 39" xfId="84"/>
    <cellStyle name="Hyperlink 2 4" xfId="85"/>
    <cellStyle name="Hyperlink 2 40" xfId="86"/>
    <cellStyle name="Hyperlink 2 41" xfId="87"/>
    <cellStyle name="Hyperlink 2 42" xfId="88"/>
    <cellStyle name="Hyperlink 2 43" xfId="89"/>
    <cellStyle name="Hyperlink 2 44" xfId="90"/>
    <cellStyle name="Hyperlink 2 45" xfId="91"/>
    <cellStyle name="Hyperlink 2 46" xfId="92"/>
    <cellStyle name="Hyperlink 2 47" xfId="93"/>
    <cellStyle name="Hyperlink 2 48" xfId="94"/>
    <cellStyle name="Hyperlink 2 49" xfId="95"/>
    <cellStyle name="Hyperlink 2 5" xfId="96"/>
    <cellStyle name="Hyperlink 2 50" xfId="97"/>
    <cellStyle name="Hyperlink 2 51" xfId="98"/>
    <cellStyle name="Hyperlink 2 52" xfId="99"/>
    <cellStyle name="Hyperlink 2 53" xfId="100"/>
    <cellStyle name="Hyperlink 2 54" xfId="101"/>
    <cellStyle name="Hyperlink 2 55" xfId="102"/>
    <cellStyle name="Hyperlink 2 56" xfId="103"/>
    <cellStyle name="Hyperlink 2 57" xfId="104"/>
    <cellStyle name="Hyperlink 2 58" xfId="105"/>
    <cellStyle name="Hyperlink 2 59" xfId="106"/>
    <cellStyle name="Hyperlink 2 6" xfId="107"/>
    <cellStyle name="Hyperlink 2 60" xfId="108"/>
    <cellStyle name="Hyperlink 2 61" xfId="109"/>
    <cellStyle name="Hyperlink 2 62" xfId="110"/>
    <cellStyle name="Hyperlink 2 63" xfId="111"/>
    <cellStyle name="Hyperlink 2 64" xfId="112"/>
    <cellStyle name="Hyperlink 2 65" xfId="113"/>
    <cellStyle name="Hyperlink 2 66" xfId="114"/>
    <cellStyle name="Hyperlink 2 67" xfId="115"/>
    <cellStyle name="Hyperlink 2 68" xfId="116"/>
    <cellStyle name="Hyperlink 2 69" xfId="117"/>
    <cellStyle name="Hyperlink 2 7" xfId="118"/>
    <cellStyle name="Hyperlink 2 70" xfId="119"/>
    <cellStyle name="Hyperlink 2 71" xfId="120"/>
    <cellStyle name="Hyperlink 2 72" xfId="121"/>
    <cellStyle name="Hyperlink 2 73" xfId="122"/>
    <cellStyle name="Hyperlink 2 74" xfId="123"/>
    <cellStyle name="Hyperlink 2 75" xfId="124"/>
    <cellStyle name="Hyperlink 2 76" xfId="125"/>
    <cellStyle name="Hyperlink 2 77" xfId="126"/>
    <cellStyle name="Hyperlink 2 78" xfId="127"/>
    <cellStyle name="Hyperlink 2 79" xfId="128"/>
    <cellStyle name="Hyperlink 2 8" xfId="129"/>
    <cellStyle name="Hyperlink 2 80" xfId="130"/>
    <cellStyle name="Hyperlink 2 81" xfId="131"/>
    <cellStyle name="Hyperlink 2 82" xfId="132"/>
    <cellStyle name="Hyperlink 2 83" xfId="133"/>
    <cellStyle name="Hyperlink 2 84" xfId="134"/>
    <cellStyle name="Hyperlink 2 85" xfId="135"/>
    <cellStyle name="Hyperlink 2 86" xfId="136"/>
    <cellStyle name="Hyperlink 2 87" xfId="137"/>
    <cellStyle name="Hyperlink 2 88" xfId="138"/>
    <cellStyle name="Hyperlink 2 89" xfId="139"/>
    <cellStyle name="Hyperlink 2 9" xfId="140"/>
    <cellStyle name="Hyperlink 2 90" xfId="141"/>
    <cellStyle name="Hyperlink 2 91" xfId="142"/>
    <cellStyle name="Hyperlink 2 92" xfId="143"/>
    <cellStyle name="Hyperlink 2 93" xfId="144"/>
    <cellStyle name="Hyperlink 2 94" xfId="145"/>
    <cellStyle name="Hyperlink 2 95" xfId="146"/>
    <cellStyle name="Hyperlink 2 96" xfId="147"/>
    <cellStyle name="Hyperlink 2 97" xfId="148"/>
    <cellStyle name="Hyperlink 2 98" xfId="149"/>
    <cellStyle name="Hyperlink 2 99" xfId="150"/>
    <cellStyle name="Hyperlink 3" xfId="151"/>
    <cellStyle name="Hyperlink 3 10" xfId="152"/>
    <cellStyle name="Hyperlink 3 11" xfId="153"/>
    <cellStyle name="Hyperlink 3 12" xfId="154"/>
    <cellStyle name="Hyperlink 3 13" xfId="155"/>
    <cellStyle name="Hyperlink 3 14" xfId="156"/>
    <cellStyle name="Hyperlink 3 15" xfId="157"/>
    <cellStyle name="Hyperlink 3 16" xfId="158"/>
    <cellStyle name="Hyperlink 3 17" xfId="159"/>
    <cellStyle name="Hyperlink 3 18" xfId="160"/>
    <cellStyle name="Hyperlink 3 19" xfId="161"/>
    <cellStyle name="Hyperlink 3 2" xfId="162"/>
    <cellStyle name="Hyperlink 3 20" xfId="163"/>
    <cellStyle name="Hyperlink 3 21" xfId="164"/>
    <cellStyle name="Hyperlink 3 22" xfId="165"/>
    <cellStyle name="Hyperlink 3 23" xfId="166"/>
    <cellStyle name="Hyperlink 3 24" xfId="167"/>
    <cellStyle name="Hyperlink 3 25" xfId="168"/>
    <cellStyle name="Hyperlink 3 26" xfId="169"/>
    <cellStyle name="Hyperlink 3 27" xfId="170"/>
    <cellStyle name="Hyperlink 3 28" xfId="171"/>
    <cellStyle name="Hyperlink 3 29" xfId="172"/>
    <cellStyle name="Hyperlink 3 3" xfId="173"/>
    <cellStyle name="Hyperlink 3 30" xfId="174"/>
    <cellStyle name="Hyperlink 3 31" xfId="175"/>
    <cellStyle name="Hyperlink 3 32" xfId="176"/>
    <cellStyle name="Hyperlink 3 33" xfId="177"/>
    <cellStyle name="Hyperlink 3 34" xfId="178"/>
    <cellStyle name="Hyperlink 3 35" xfId="179"/>
    <cellStyle name="Hyperlink 3 36" xfId="180"/>
    <cellStyle name="Hyperlink 3 37" xfId="181"/>
    <cellStyle name="Hyperlink 3 38" xfId="182"/>
    <cellStyle name="Hyperlink 3 39" xfId="183"/>
    <cellStyle name="Hyperlink 3 4" xfId="184"/>
    <cellStyle name="Hyperlink 3 40" xfId="185"/>
    <cellStyle name="Hyperlink 3 41" xfId="186"/>
    <cellStyle name="Hyperlink 3 42" xfId="187"/>
    <cellStyle name="Hyperlink 3 43" xfId="188"/>
    <cellStyle name="Hyperlink 3 44" xfId="189"/>
    <cellStyle name="Hyperlink 3 45" xfId="190"/>
    <cellStyle name="Hyperlink 3 46" xfId="191"/>
    <cellStyle name="Hyperlink 3 47" xfId="192"/>
    <cellStyle name="Hyperlink 3 48" xfId="193"/>
    <cellStyle name="Hyperlink 3 49" xfId="194"/>
    <cellStyle name="Hyperlink 3 5" xfId="195"/>
    <cellStyle name="Hyperlink 3 50" xfId="196"/>
    <cellStyle name="Hyperlink 3 51" xfId="197"/>
    <cellStyle name="Hyperlink 3 52" xfId="198"/>
    <cellStyle name="Hyperlink 3 53" xfId="199"/>
    <cellStyle name="Hyperlink 3 54" xfId="200"/>
    <cellStyle name="Hyperlink 3 55" xfId="201"/>
    <cellStyle name="Hyperlink 3 56" xfId="202"/>
    <cellStyle name="Hyperlink 3 57" xfId="203"/>
    <cellStyle name="Hyperlink 3 58" xfId="204"/>
    <cellStyle name="Hyperlink 3 59" xfId="205"/>
    <cellStyle name="Hyperlink 3 6" xfId="206"/>
    <cellStyle name="Hyperlink 3 60" xfId="207"/>
    <cellStyle name="Hyperlink 3 61" xfId="208"/>
    <cellStyle name="Hyperlink 3 62" xfId="209"/>
    <cellStyle name="Hyperlink 3 7" xfId="210"/>
    <cellStyle name="Hyperlink 3 8" xfId="211"/>
    <cellStyle name="Hyperlink 3 9" xfId="212"/>
    <cellStyle name="Hyperlink 4" xfId="213"/>
    <cellStyle name="Hyperlink 4 2" xfId="214"/>
    <cellStyle name="Hyperlink 5" xfId="215"/>
    <cellStyle name="Hyperlink 6" xfId="255"/>
    <cellStyle name="Normal" xfId="0" builtinId="0"/>
    <cellStyle name="Normal 10" xfId="216"/>
    <cellStyle name="Normal 11" xfId="217"/>
    <cellStyle name="Normal 12" xfId="218"/>
    <cellStyle name="Normal 13" xfId="252"/>
    <cellStyle name="Normal 17" xfId="256"/>
    <cellStyle name="Normal 2" xfId="219"/>
    <cellStyle name="Normal 2 2" xfId="1"/>
    <cellStyle name="Normal 2 2 2" xfId="220"/>
    <cellStyle name="Normal 2 2 2 2" xfId="257"/>
    <cellStyle name="Normal 2 2 3" xfId="258"/>
    <cellStyle name="Normal 2 2 4" xfId="259"/>
    <cellStyle name="Normal 2 3" xfId="221"/>
    <cellStyle name="Normal 2 3 2" xfId="222"/>
    <cellStyle name="Normal 2 3 2 2" xfId="251"/>
    <cellStyle name="Normal 2 3 3" xfId="260"/>
    <cellStyle name="Normal 2 4" xfId="223"/>
    <cellStyle name="Normal 2 4 2" xfId="261"/>
    <cellStyle name="Normal 2 5" xfId="262"/>
    <cellStyle name="Normal 2 6" xfId="263"/>
    <cellStyle name="Normal 2 7" xfId="264"/>
    <cellStyle name="Normal 2 8" xfId="265"/>
    <cellStyle name="Normal 3" xfId="224"/>
    <cellStyle name="Normal 3 10" xfId="225"/>
    <cellStyle name="Normal 3 11" xfId="226"/>
    <cellStyle name="Normal 3 12" xfId="227"/>
    <cellStyle name="Normal 3 13" xfId="228"/>
    <cellStyle name="Normal 3 14" xfId="229"/>
    <cellStyle name="Normal 3 15" xfId="230"/>
    <cellStyle name="Normal 3 2" xfId="231"/>
    <cellStyle name="Normal 3 3" xfId="232"/>
    <cellStyle name="Normal 3 4" xfId="233"/>
    <cellStyle name="Normal 3 5" xfId="234"/>
    <cellStyle name="Normal 3 6" xfId="235"/>
    <cellStyle name="Normal 3 7" xfId="236"/>
    <cellStyle name="Normal 3 8" xfId="237"/>
    <cellStyle name="Normal 3 9" xfId="238"/>
    <cellStyle name="Normal 4" xfId="239"/>
    <cellStyle name="Normal 4 2" xfId="240"/>
    <cellStyle name="Normal 4 3" xfId="241"/>
    <cellStyle name="Normal 5" xfId="242"/>
    <cellStyle name="Normal 5 2" xfId="243"/>
    <cellStyle name="Normal 6" xfId="244"/>
    <cellStyle name="Normal 6 2" xfId="266"/>
    <cellStyle name="Normal 7" xfId="245"/>
    <cellStyle name="Normal 8" xfId="246"/>
    <cellStyle name="Normal 8 2" xfId="247"/>
    <cellStyle name="Normal 9" xfId="248"/>
    <cellStyle name="Note 2" xfId="267"/>
    <cellStyle name="Percent 2" xfId="249"/>
    <cellStyle name="Percent 3" xfId="250"/>
  </cellStyles>
  <dxfs count="0"/>
  <tableStyles count="0" defaultTableStyle="TableStyleMedium9" defaultPivotStyle="PivotStyleLight16"/>
  <colors>
    <mruColors>
      <color rgb="FF000080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7768459611072"/>
          <c:y val="9.5590524189411399E-2"/>
          <c:w val="0.89872223615212032"/>
          <c:h val="0.79566685476237387"/>
        </c:manualLayout>
      </c:layout>
      <c:lineChart>
        <c:grouping val="standard"/>
        <c:varyColors val="0"/>
        <c:ser>
          <c:idx val="1"/>
          <c:order val="0"/>
          <c:tx>
            <c:strRef>
              <c:f>'Trend Controls'!$C$37</c:f>
              <c:strCache>
                <c:ptCount val="1"/>
                <c:pt idx="0">
                  <c:v>Betsi Cadwaladr UHB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circle"/>
            <c:size val="5"/>
            <c:spPr>
              <a:solidFill>
                <a:schemeClr val="tx2"/>
              </a:solidFill>
              <a:ln>
                <a:noFill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'Trend Controls'!$D$40:$M$40</c:f>
                <c:numCache>
                  <c:formatCode>General</c:formatCode>
                  <c:ptCount val="10"/>
                  <c:pt idx="0">
                    <c:v>0.54882711270890017</c:v>
                  </c:pt>
                  <c:pt idx="1">
                    <c:v>0.55923553529221293</c:v>
                  </c:pt>
                  <c:pt idx="2">
                    <c:v>0.53831957111176654</c:v>
                  </c:pt>
                  <c:pt idx="3">
                    <c:v>0.53065034799051058</c:v>
                  </c:pt>
                  <c:pt idx="4">
                    <c:v>0.53743628223471351</c:v>
                  </c:pt>
                  <c:pt idx="5">
                    <c:v>0.54159287844152004</c:v>
                  </c:pt>
                  <c:pt idx="6">
                    <c:v>0.52695658584354443</c:v>
                  </c:pt>
                  <c:pt idx="7">
                    <c:v>0.52004668483347505</c:v>
                  </c:pt>
                  <c:pt idx="8">
                    <c:v>0.54415164720724851</c:v>
                  </c:pt>
                  <c:pt idx="9">
                    <c:v>0.53387506593300804</c:v>
                  </c:pt>
                </c:numCache>
              </c:numRef>
            </c:plus>
            <c:minus>
              <c:numRef>
                <c:f>'Trend Controls'!$D$43:$M$43</c:f>
                <c:numCache>
                  <c:formatCode>General</c:formatCode>
                  <c:ptCount val="10"/>
                  <c:pt idx="0">
                    <c:v>0.49751172127107668</c:v>
                  </c:pt>
                  <c:pt idx="1">
                    <c:v>0.5109181452393543</c:v>
                  </c:pt>
                  <c:pt idx="2">
                    <c:v>0.49021629701327885</c:v>
                  </c:pt>
                  <c:pt idx="3">
                    <c:v>0.48427121084813274</c:v>
                  </c:pt>
                  <c:pt idx="4">
                    <c:v>0.4911999392466303</c:v>
                  </c:pt>
                  <c:pt idx="5">
                    <c:v>0.49527537173259945</c:v>
                  </c:pt>
                  <c:pt idx="6">
                    <c:v>0.48111846605037523</c:v>
                  </c:pt>
                  <c:pt idx="7">
                    <c:v>0.47414257670739601</c:v>
                  </c:pt>
                  <c:pt idx="8">
                    <c:v>0.49515778490306778</c:v>
                  </c:pt>
                  <c:pt idx="9">
                    <c:v>0.48473777636686488</c:v>
                  </c:pt>
                </c:numCache>
              </c:numRef>
            </c:minus>
            <c:spPr>
              <a:ln w="12700">
                <a:solidFill>
                  <a:schemeClr val="bg1">
                    <a:lumMod val="65000"/>
                  </a:schemeClr>
                </a:solidFill>
              </a:ln>
            </c:spPr>
          </c:errBars>
          <c:cat>
            <c:numRef>
              <c:f>'Trend Controls'!$D$36:$M$36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'Trend Controls'!$D$37:$M$37</c:f>
              <c:numCache>
                <c:formatCode>0.00</c:formatCode>
                <c:ptCount val="10"/>
                <c:pt idx="0">
                  <c:v>5.0386444708680145</c:v>
                </c:pt>
                <c:pt idx="1">
                  <c:v>5.5649957519116393</c:v>
                </c:pt>
                <c:pt idx="2">
                  <c:v>5.1859099804305284</c:v>
                </c:pt>
                <c:pt idx="3">
                  <c:v>5.2347544522396117</c:v>
                </c:pt>
                <c:pt idx="4">
                  <c:v>5.384615384615385</c:v>
                </c:pt>
                <c:pt idx="5">
                  <c:v>5.457007447528774</c:v>
                </c:pt>
                <c:pt idx="6">
                  <c:v>5.2259698706839091</c:v>
                </c:pt>
                <c:pt idx="7">
                  <c:v>5.0838434921479898</c:v>
                </c:pt>
                <c:pt idx="8">
                  <c:v>5.1979493021931074</c:v>
                </c:pt>
                <c:pt idx="9">
                  <c:v>4.9900483366505544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D-44DD-8357-54A6BC0933D8}"/>
            </c:ext>
          </c:extLst>
        </c:ser>
        <c:ser>
          <c:idx val="6"/>
          <c:order val="1"/>
          <c:tx>
            <c:strRef>
              <c:f>'Trend Controls'!$C$38</c:f>
              <c:strCache>
                <c:ptCount val="1"/>
                <c:pt idx="0">
                  <c:v>Wales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'Trend Controls'!$D$36:$M$36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'Trend Controls'!$D$38:$M$38</c:f>
              <c:numCache>
                <c:formatCode>0.00</c:formatCode>
                <c:ptCount val="10"/>
                <c:pt idx="0">
                  <c:v>5.4287278230350644</c:v>
                </c:pt>
                <c:pt idx="1">
                  <c:v>5.8114480217343782</c:v>
                </c:pt>
                <c:pt idx="2">
                  <c:v>5.665903890160183</c:v>
                </c:pt>
                <c:pt idx="3">
                  <c:v>5.4127278617074541</c:v>
                </c:pt>
                <c:pt idx="4">
                  <c:v>5.6325355407594024</c:v>
                </c:pt>
                <c:pt idx="5">
                  <c:v>5.4778588666298376</c:v>
                </c:pt>
                <c:pt idx="6">
                  <c:v>5.3811265544989029</c:v>
                </c:pt>
                <c:pt idx="7">
                  <c:v>5.4428208010412353</c:v>
                </c:pt>
                <c:pt idx="8">
                  <c:v>5.3292212798766387</c:v>
                </c:pt>
                <c:pt idx="9">
                  <c:v>5.0644309889768664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D-44DD-8357-54A6BC093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290624"/>
        <c:axId val="347339008"/>
      </c:lineChart>
      <c:catAx>
        <c:axId val="34729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Verdana" pitchFamily="34" charset="0"/>
              </a:defRPr>
            </a:pPr>
            <a:endParaRPr lang="en-US"/>
          </a:p>
        </c:txPr>
        <c:crossAx val="347339008"/>
        <c:crosses val="autoZero"/>
        <c:auto val="1"/>
        <c:lblAlgn val="ctr"/>
        <c:lblOffset val="100"/>
        <c:noMultiLvlLbl val="0"/>
      </c:catAx>
      <c:valAx>
        <c:axId val="347339008"/>
        <c:scaling>
          <c:orientation val="minMax"/>
          <c:max val="12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Verdana" pitchFamily="34" charset="0"/>
              </a:defRPr>
            </a:pPr>
            <a:endParaRPr lang="en-US"/>
          </a:p>
        </c:txPr>
        <c:crossAx val="34729062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8.2434201388888878E-2"/>
          <c:y val="1.6580555555555923E-3"/>
          <c:w val="0.55974991872271362"/>
          <c:h val="5.4342150021839022E-2"/>
        </c:manualLayout>
      </c:layout>
      <c:overlay val="0"/>
      <c:txPr>
        <a:bodyPr/>
        <a:lstStyle/>
        <a:p>
          <a:pPr>
            <a:defRPr sz="900" baseline="0">
              <a:latin typeface="Verdana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Lines="28" dropStyle="combo" dx="16" fmlaLink="'Trend Controls'!$E$14" fmlaRange="'Trend Controls'!$C$3:$C$30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Copy tables and charts'!A1"/><Relationship Id="rId7" Type="http://schemas.openxmlformats.org/officeDocument/2006/relationships/image" Target="../media/image4.jpeg"/><Relationship Id="rId2" Type="http://schemas.openxmlformats.org/officeDocument/2006/relationships/image" Target="../media/image1.jpeg"/><Relationship Id="rId1" Type="http://schemas.openxmlformats.org/officeDocument/2006/relationships/hyperlink" Target="#'Technical guide'!A1"/><Relationship Id="rId6" Type="http://schemas.openxmlformats.org/officeDocument/2006/relationships/image" Target="../media/image3.jpeg"/><Relationship Id="rId5" Type="http://schemas.openxmlformats.org/officeDocument/2006/relationships/hyperlink" Target="#'Table and chart'!A1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jpeg"/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5.jpe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6" Type="http://schemas.openxmlformats.org/officeDocument/2006/relationships/hyperlink" Target="#Contents!A1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Contents!A1"/><Relationship Id="rId1" Type="http://schemas.openxmlformats.org/officeDocument/2006/relationships/chart" Target="../charts/chart1.xml"/><Relationship Id="rId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95250</xdr:rowOff>
    </xdr:from>
    <xdr:to>
      <xdr:col>3</xdr:col>
      <xdr:colOff>25241</xdr:colOff>
      <xdr:row>12</xdr:row>
      <xdr:rowOff>38576</xdr:rowOff>
    </xdr:to>
    <xdr:pic>
      <xdr:nvPicPr>
        <xdr:cNvPr id="10" name="Picture 9" descr="TechnicalGuide.jpg">
          <a:hlinkClick xmlns:r="http://schemas.openxmlformats.org/officeDocument/2006/relationships" r:id="rId1" tooltip="Technical guide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619250"/>
          <a:ext cx="2015966" cy="429101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9</xdr:row>
      <xdr:rowOff>95250</xdr:rowOff>
    </xdr:from>
    <xdr:to>
      <xdr:col>6</xdr:col>
      <xdr:colOff>339566</xdr:colOff>
      <xdr:row>12</xdr:row>
      <xdr:rowOff>38576</xdr:rowOff>
    </xdr:to>
    <xdr:pic>
      <xdr:nvPicPr>
        <xdr:cNvPr id="11" name="Picture 10" descr="CopyingTables&amp;Charts.jpg">
          <a:hlinkClick xmlns:r="http://schemas.openxmlformats.org/officeDocument/2006/relationships" r:id="rId3" tooltip="Copying tables and charts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33600" y="1619250"/>
          <a:ext cx="1863566" cy="429101"/>
        </a:xfrm>
        <a:prstGeom prst="rect">
          <a:avLst/>
        </a:prstGeom>
      </xdr:spPr>
    </xdr:pic>
    <xdr:clientData/>
  </xdr:twoCellAnchor>
  <xdr:twoCellAnchor editAs="oneCell">
    <xdr:from>
      <xdr:col>6</xdr:col>
      <xdr:colOff>600075</xdr:colOff>
      <xdr:row>9</xdr:row>
      <xdr:rowOff>95251</xdr:rowOff>
    </xdr:from>
    <xdr:to>
      <xdr:col>9</xdr:col>
      <xdr:colOff>26475</xdr:colOff>
      <xdr:row>12</xdr:row>
      <xdr:rowOff>38100</xdr:rowOff>
    </xdr:to>
    <xdr:pic>
      <xdr:nvPicPr>
        <xdr:cNvPr id="17" name="Picture 16" descr="Table&amp;Chart.jpg">
          <a:hlinkClick xmlns:r="http://schemas.openxmlformats.org/officeDocument/2006/relationships" r:id="rId5" tooltip="Table and chart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57675" y="1619251"/>
          <a:ext cx="1864800" cy="428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143555</xdr:colOff>
      <xdr:row>6</xdr:row>
      <xdr:rowOff>30616</xdr:rowOff>
    </xdr:to>
    <xdr:pic>
      <xdr:nvPicPr>
        <xdr:cNvPr id="6" name="Picture 5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0"/>
          <a:ext cx="4410755" cy="1002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4610100</xdr:colOff>
      <xdr:row>1</xdr:row>
      <xdr:rowOff>57151</xdr:rowOff>
    </xdr:from>
    <xdr:to>
      <xdr:col>5</xdr:col>
      <xdr:colOff>20550</xdr:colOff>
      <xdr:row>3</xdr:row>
      <xdr:rowOff>130992</xdr:rowOff>
    </xdr:to>
    <xdr:pic>
      <xdr:nvPicPr>
        <xdr:cNvPr id="5" name="Picture 4" descr="BackToContents.jpg">
          <a:hlinkClick xmlns:r="http://schemas.openxmlformats.org/officeDocument/2006/relationships" r:id="rId1" tooltip="Back to contents"/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81675" y="219076"/>
          <a:ext cx="1868400" cy="3976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3257550</xdr:colOff>
      <xdr:row>6</xdr:row>
      <xdr:rowOff>28575</xdr:rowOff>
    </xdr:to>
    <xdr:pic>
      <xdr:nvPicPr>
        <xdr:cNvPr id="4" name="Picture 3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4429125" cy="10001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4</xdr:row>
      <xdr:rowOff>133350</xdr:rowOff>
    </xdr:to>
    <xdr:pic>
      <xdr:nvPicPr>
        <xdr:cNvPr id="2" name="Picture 2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6850"/>
        <a:stretch>
          <a:fillRect/>
        </a:stretch>
      </xdr:blipFill>
      <xdr:spPr bwMode="auto">
        <a:xfrm>
          <a:off x="0" y="0"/>
          <a:ext cx="2927985" cy="773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38099</xdr:colOff>
      <xdr:row>1</xdr:row>
      <xdr:rowOff>9526</xdr:rowOff>
    </xdr:from>
    <xdr:to>
      <xdr:col>19</xdr:col>
      <xdr:colOff>428624</xdr:colOff>
      <xdr:row>23</xdr:row>
      <xdr:rowOff>103762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8381" t="6167" r="21660" b="37144"/>
        <a:stretch>
          <a:fillRect/>
        </a:stretch>
      </xdr:blipFill>
      <xdr:spPr bwMode="auto">
        <a:xfrm>
          <a:off x="7536179" y="169546"/>
          <a:ext cx="4764405" cy="33784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19052</xdr:colOff>
      <xdr:row>26</xdr:row>
      <xdr:rowOff>95250</xdr:rowOff>
    </xdr:from>
    <xdr:to>
      <xdr:col>7</xdr:col>
      <xdr:colOff>600076</xdr:colOff>
      <xdr:row>39</xdr:row>
      <xdr:rowOff>112623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8288" t="24688" r="25288" b="45446"/>
        <a:stretch>
          <a:fillRect/>
        </a:stretch>
      </xdr:blipFill>
      <xdr:spPr bwMode="auto">
        <a:xfrm>
          <a:off x="19052" y="4019550"/>
          <a:ext cx="4954904" cy="20976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23533</xdr:colOff>
      <xdr:row>26</xdr:row>
      <xdr:rowOff>78442</xdr:rowOff>
    </xdr:from>
    <xdr:to>
      <xdr:col>11</xdr:col>
      <xdr:colOff>400051</xdr:colOff>
      <xdr:row>40</xdr:row>
      <xdr:rowOff>85725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8224" t="7884" r="45427" b="68825"/>
        <a:stretch>
          <a:fillRect/>
        </a:stretch>
      </xdr:blipFill>
      <xdr:spPr bwMode="auto">
        <a:xfrm>
          <a:off x="5647093" y="4002742"/>
          <a:ext cx="1626198" cy="22475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561976</xdr:colOff>
      <xdr:row>26</xdr:row>
      <xdr:rowOff>47626</xdr:rowOff>
    </xdr:from>
    <xdr:to>
      <xdr:col>17</xdr:col>
      <xdr:colOff>275902</xdr:colOff>
      <xdr:row>40</xdr:row>
      <xdr:rowOff>47626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3184" t="10213" r="26985" b="55283"/>
        <a:stretch>
          <a:fillRect/>
        </a:stretch>
      </xdr:blipFill>
      <xdr:spPr bwMode="auto">
        <a:xfrm>
          <a:off x="7435216" y="3971926"/>
          <a:ext cx="3462966" cy="22402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0</xdr:row>
      <xdr:rowOff>66676</xdr:rowOff>
    </xdr:from>
    <xdr:to>
      <xdr:col>10</xdr:col>
      <xdr:colOff>39600</xdr:colOff>
      <xdr:row>2</xdr:row>
      <xdr:rowOff>140517</xdr:rowOff>
    </xdr:to>
    <xdr:pic>
      <xdr:nvPicPr>
        <xdr:cNvPr id="9" name="Picture 8" descr="BackToContents.jpg">
          <a:hlinkClick xmlns:r="http://schemas.openxmlformats.org/officeDocument/2006/relationships" r:id="rId6" tooltip="Back to contents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67200" y="66676"/>
          <a:ext cx="1868400" cy="397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318135</xdr:colOff>
      <xdr:row>8</xdr:row>
      <xdr:rowOff>103415</xdr:rowOff>
    </xdr:from>
    <xdr:to>
      <xdr:col>15</xdr:col>
      <xdr:colOff>456904</xdr:colOff>
      <xdr:row>26</xdr:row>
      <xdr:rowOff>102966</xdr:rowOff>
    </xdr:to>
    <xdr:grpSp>
      <xdr:nvGrpSpPr>
        <xdr:cNvPr id="70" name="Group 69"/>
        <xdr:cNvGrpSpPr/>
      </xdr:nvGrpSpPr>
      <xdr:grpSpPr>
        <a:xfrm>
          <a:off x="3651885" y="1341665"/>
          <a:ext cx="5720419" cy="3580951"/>
          <a:chOff x="0" y="3228974"/>
          <a:chExt cx="6037279" cy="4157822"/>
        </a:xfrm>
      </xdr:grpSpPr>
      <xdr:grpSp>
        <xdr:nvGrpSpPr>
          <xdr:cNvPr id="71" name="Group 6"/>
          <xdr:cNvGrpSpPr/>
        </xdr:nvGrpSpPr>
        <xdr:grpSpPr>
          <a:xfrm>
            <a:off x="0" y="3228974"/>
            <a:ext cx="6037279" cy="4157822"/>
            <a:chOff x="0" y="3228974"/>
            <a:chExt cx="6037279" cy="4157822"/>
          </a:xfrm>
        </xdr:grpSpPr>
        <xdr:graphicFrame macro="">
          <xdr:nvGraphicFramePr>
            <xdr:cNvPr id="74" name="Chart 14"/>
            <xdr:cNvGraphicFramePr>
              <a:graphicFrameLocks/>
            </xdr:cNvGraphicFramePr>
          </xdr:nvGraphicFramePr>
          <xdr:xfrm>
            <a:off x="19050" y="3786796"/>
            <a:ext cx="5760000" cy="360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3" name="Text Box 37"/>
            <xdr:cNvSpPr txBox="1">
              <a:spLocks noChangeArrowheads="1"/>
            </xdr:cNvSpPr>
          </xdr:nvSpPr>
          <xdr:spPr bwMode="auto">
            <a:xfrm>
              <a:off x="4087387" y="3783377"/>
              <a:ext cx="1690087" cy="199631"/>
            </a:xfrm>
            <a:prstGeom prst="rect">
              <a:avLst/>
            </a:prstGeom>
            <a:solidFill>
              <a:srgbClr val="FFFFFF"/>
            </a:solidFill>
            <a:ln w="9525">
              <a:noFill/>
              <a:miter lim="800000"/>
              <a:headEnd/>
              <a:tailEnd/>
            </a:ln>
          </xdr:spPr>
          <xdr:txBody>
            <a:bodyPr wrap="square" lIns="27432" tIns="18288" rIns="0" bIns="0" anchor="t" upright="1"/>
            <a:lstStyle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en-GB" sz="900" b="0" i="0" u="none" strike="noStrike" baseline="0">
                  <a:solidFill>
                    <a:srgbClr val="000000"/>
                  </a:solidFill>
                  <a:latin typeface="Verdana"/>
                </a:rPr>
                <a:t>95% confidence interval</a:t>
              </a:r>
            </a:p>
          </xdr:txBody>
        </xdr:sp>
        <xdr:sp macro="" textlink="'Trend Controls'!E6">
          <xdr:nvSpPr>
            <xdr:cNvPr id="75" name="TextBox 3"/>
            <xdr:cNvSpPr txBox="1"/>
          </xdr:nvSpPr>
          <xdr:spPr>
            <a:xfrm>
              <a:off x="0" y="3228974"/>
              <a:ext cx="6037279" cy="5322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wrap="square" rtlCol="0" anchor="t">
              <a:noAutofit/>
            </a:bodyPr>
            <a:lstStyle/>
            <a:p>
              <a:fld id="{FC716772-5CE8-4DF3-875E-B7B905317785}" type="TxLink">
                <a:rPr lang="en-US" sz="900" b="1" i="0" u="none" strike="noStrike">
                  <a:solidFill>
                    <a:srgbClr val="000000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pPr/>
                <a:t>Singleton live births, low birth weight (less than 2500g), percentage, Betsi Cadwaladr UHB and Wales, 2005-2014</a:t>
              </a:fld>
              <a:endParaRPr lang="en-US" sz="900" b="1">
                <a:solidFill>
                  <a:sysClr val="windowText" lastClr="000000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</xdr:grpSp>
      <xdr:sp macro="" textlink="'Trend Controls'!E7">
        <xdr:nvSpPr>
          <xdr:cNvPr id="72" name="TextBox 71"/>
          <xdr:cNvSpPr txBox="1"/>
        </xdr:nvSpPr>
        <xdr:spPr>
          <a:xfrm>
            <a:off x="38100" y="3580110"/>
            <a:ext cx="4672821" cy="4510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C32A31F4-4D54-4161-9BF7-03DF44337E2C}" type="TxLink">
              <a:rPr lang="en-US" sz="800" b="0" i="0" u="none" strike="noStrike">
                <a:solidFill>
                  <a:sysClr val="windowText" lastClr="000000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pPr/>
              <a:t>Produced by Public Health Wales Observatory, using NCCHD (NWIS)</a:t>
            </a:fld>
            <a:endParaRPr lang="en-US" sz="800" b="0">
              <a:solidFill>
                <a:sysClr val="windowText" lastClr="000000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</xdr:grpSp>
    <xdr:clientData/>
  </xdr:twoCellAnchor>
  <xdr:twoCellAnchor editAs="oneCell">
    <xdr:from>
      <xdr:col>11</xdr:col>
      <xdr:colOff>152400</xdr:colOff>
      <xdr:row>0</xdr:row>
      <xdr:rowOff>123826</xdr:rowOff>
    </xdr:from>
    <xdr:to>
      <xdr:col>13</xdr:col>
      <xdr:colOff>658725</xdr:colOff>
      <xdr:row>3</xdr:row>
      <xdr:rowOff>92892</xdr:rowOff>
    </xdr:to>
    <xdr:pic>
      <xdr:nvPicPr>
        <xdr:cNvPr id="14" name="Picture 13" descr="BackToContents.jpg">
          <a:hlinkClick xmlns:r="http://schemas.openxmlformats.org/officeDocument/2006/relationships" r:id="rId2" tooltip="Back to contents"/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81725" y="123826"/>
          <a:ext cx="1868400" cy="3976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184785</xdr:colOff>
      <xdr:row>5</xdr:row>
      <xdr:rowOff>53816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17112"/>
        <a:stretch>
          <a:fillRect/>
        </a:stretch>
      </xdr:blipFill>
      <xdr:spPr bwMode="auto">
        <a:xfrm>
          <a:off x="0" y="0"/>
          <a:ext cx="2947035" cy="806291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114300</xdr:rowOff>
        </xdr:from>
        <xdr:to>
          <xdr:col>10</xdr:col>
          <xdr:colOff>114300</xdr:colOff>
          <xdr:row>4</xdr:row>
          <xdr:rowOff>28575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0.68471</cdr:x>
      <cdr:y>0.00611</cdr:y>
    </cdr:from>
    <cdr:to>
      <cdr:x>0.70288</cdr:x>
      <cdr:y>0.05805</cdr:y>
    </cdr:to>
    <cdr:pic>
      <cdr:nvPicPr>
        <cdr:cNvPr id="2" name="Pictur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36949" y="19050"/>
          <a:ext cx="99166" cy="161898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ublichealthwalesobservatory@wales.nhs.u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8"/>
  <sheetViews>
    <sheetView showGridLines="0" showRowColHeaders="0" tabSelected="1" zoomScaleNormal="100" workbookViewId="0"/>
  </sheetViews>
  <sheetFormatPr defaultRowHeight="12.75" x14ac:dyDescent="0.2"/>
  <cols>
    <col min="1" max="8" width="9.140625" style="93"/>
    <col min="9" max="9" width="18.28515625" style="93" customWidth="1"/>
    <col min="10" max="11" width="9.140625" style="93"/>
    <col min="12" max="12" width="10.5703125" style="93" customWidth="1"/>
    <col min="13" max="263" width="9.140625" style="93"/>
    <col min="264" max="264" width="18.28515625" style="93" customWidth="1"/>
    <col min="265" max="265" width="72.42578125" style="93" customWidth="1"/>
    <col min="266" max="519" width="9.140625" style="93"/>
    <col min="520" max="520" width="18.28515625" style="93" customWidth="1"/>
    <col min="521" max="521" width="72.42578125" style="93" customWidth="1"/>
    <col min="522" max="775" width="9.140625" style="93"/>
    <col min="776" max="776" width="18.28515625" style="93" customWidth="1"/>
    <col min="777" max="777" width="72.42578125" style="93" customWidth="1"/>
    <col min="778" max="1031" width="9.140625" style="93"/>
    <col min="1032" max="1032" width="18.28515625" style="93" customWidth="1"/>
    <col min="1033" max="1033" width="72.42578125" style="93" customWidth="1"/>
    <col min="1034" max="1287" width="9.140625" style="93"/>
    <col min="1288" max="1288" width="18.28515625" style="93" customWidth="1"/>
    <col min="1289" max="1289" width="72.42578125" style="93" customWidth="1"/>
    <col min="1290" max="1543" width="9.140625" style="93"/>
    <col min="1544" max="1544" width="18.28515625" style="93" customWidth="1"/>
    <col min="1545" max="1545" width="72.42578125" style="93" customWidth="1"/>
    <col min="1546" max="1799" width="9.140625" style="93"/>
    <col min="1800" max="1800" width="18.28515625" style="93" customWidth="1"/>
    <col min="1801" max="1801" width="72.42578125" style="93" customWidth="1"/>
    <col min="1802" max="2055" width="9.140625" style="93"/>
    <col min="2056" max="2056" width="18.28515625" style="93" customWidth="1"/>
    <col min="2057" max="2057" width="72.42578125" style="93" customWidth="1"/>
    <col min="2058" max="2311" width="9.140625" style="93"/>
    <col min="2312" max="2312" width="18.28515625" style="93" customWidth="1"/>
    <col min="2313" max="2313" width="72.42578125" style="93" customWidth="1"/>
    <col min="2314" max="2567" width="9.140625" style="93"/>
    <col min="2568" max="2568" width="18.28515625" style="93" customWidth="1"/>
    <col min="2569" max="2569" width="72.42578125" style="93" customWidth="1"/>
    <col min="2570" max="2823" width="9.140625" style="93"/>
    <col min="2824" max="2824" width="18.28515625" style="93" customWidth="1"/>
    <col min="2825" max="2825" width="72.42578125" style="93" customWidth="1"/>
    <col min="2826" max="3079" width="9.140625" style="93"/>
    <col min="3080" max="3080" width="18.28515625" style="93" customWidth="1"/>
    <col min="3081" max="3081" width="72.42578125" style="93" customWidth="1"/>
    <col min="3082" max="3335" width="9.140625" style="93"/>
    <col min="3336" max="3336" width="18.28515625" style="93" customWidth="1"/>
    <col min="3337" max="3337" width="72.42578125" style="93" customWidth="1"/>
    <col min="3338" max="3591" width="9.140625" style="93"/>
    <col min="3592" max="3592" width="18.28515625" style="93" customWidth="1"/>
    <col min="3593" max="3593" width="72.42578125" style="93" customWidth="1"/>
    <col min="3594" max="3847" width="9.140625" style="93"/>
    <col min="3848" max="3848" width="18.28515625" style="93" customWidth="1"/>
    <col min="3849" max="3849" width="72.42578125" style="93" customWidth="1"/>
    <col min="3850" max="4103" width="9.140625" style="93"/>
    <col min="4104" max="4104" width="18.28515625" style="93" customWidth="1"/>
    <col min="4105" max="4105" width="72.42578125" style="93" customWidth="1"/>
    <col min="4106" max="4359" width="9.140625" style="93"/>
    <col min="4360" max="4360" width="18.28515625" style="93" customWidth="1"/>
    <col min="4361" max="4361" width="72.42578125" style="93" customWidth="1"/>
    <col min="4362" max="4615" width="9.140625" style="93"/>
    <col min="4616" max="4616" width="18.28515625" style="93" customWidth="1"/>
    <col min="4617" max="4617" width="72.42578125" style="93" customWidth="1"/>
    <col min="4618" max="4871" width="9.140625" style="93"/>
    <col min="4872" max="4872" width="18.28515625" style="93" customWidth="1"/>
    <col min="4873" max="4873" width="72.42578125" style="93" customWidth="1"/>
    <col min="4874" max="5127" width="9.140625" style="93"/>
    <col min="5128" max="5128" width="18.28515625" style="93" customWidth="1"/>
    <col min="5129" max="5129" width="72.42578125" style="93" customWidth="1"/>
    <col min="5130" max="5383" width="9.140625" style="93"/>
    <col min="5384" max="5384" width="18.28515625" style="93" customWidth="1"/>
    <col min="5385" max="5385" width="72.42578125" style="93" customWidth="1"/>
    <col min="5386" max="5639" width="9.140625" style="93"/>
    <col min="5640" max="5640" width="18.28515625" style="93" customWidth="1"/>
    <col min="5641" max="5641" width="72.42578125" style="93" customWidth="1"/>
    <col min="5642" max="5895" width="9.140625" style="93"/>
    <col min="5896" max="5896" width="18.28515625" style="93" customWidth="1"/>
    <col min="5897" max="5897" width="72.42578125" style="93" customWidth="1"/>
    <col min="5898" max="6151" width="9.140625" style="93"/>
    <col min="6152" max="6152" width="18.28515625" style="93" customWidth="1"/>
    <col min="6153" max="6153" width="72.42578125" style="93" customWidth="1"/>
    <col min="6154" max="6407" width="9.140625" style="93"/>
    <col min="6408" max="6408" width="18.28515625" style="93" customWidth="1"/>
    <col min="6409" max="6409" width="72.42578125" style="93" customWidth="1"/>
    <col min="6410" max="6663" width="9.140625" style="93"/>
    <col min="6664" max="6664" width="18.28515625" style="93" customWidth="1"/>
    <col min="6665" max="6665" width="72.42578125" style="93" customWidth="1"/>
    <col min="6666" max="6919" width="9.140625" style="93"/>
    <col min="6920" max="6920" width="18.28515625" style="93" customWidth="1"/>
    <col min="6921" max="6921" width="72.42578125" style="93" customWidth="1"/>
    <col min="6922" max="7175" width="9.140625" style="93"/>
    <col min="7176" max="7176" width="18.28515625" style="93" customWidth="1"/>
    <col min="7177" max="7177" width="72.42578125" style="93" customWidth="1"/>
    <col min="7178" max="7431" width="9.140625" style="93"/>
    <col min="7432" max="7432" width="18.28515625" style="93" customWidth="1"/>
    <col min="7433" max="7433" width="72.42578125" style="93" customWidth="1"/>
    <col min="7434" max="7687" width="9.140625" style="93"/>
    <col min="7688" max="7688" width="18.28515625" style="93" customWidth="1"/>
    <col min="7689" max="7689" width="72.42578125" style="93" customWidth="1"/>
    <col min="7690" max="7943" width="9.140625" style="93"/>
    <col min="7944" max="7944" width="18.28515625" style="93" customWidth="1"/>
    <col min="7945" max="7945" width="72.42578125" style="93" customWidth="1"/>
    <col min="7946" max="8199" width="9.140625" style="93"/>
    <col min="8200" max="8200" width="18.28515625" style="93" customWidth="1"/>
    <col min="8201" max="8201" width="72.42578125" style="93" customWidth="1"/>
    <col min="8202" max="8455" width="9.140625" style="93"/>
    <col min="8456" max="8456" width="18.28515625" style="93" customWidth="1"/>
    <col min="8457" max="8457" width="72.42578125" style="93" customWidth="1"/>
    <col min="8458" max="8711" width="9.140625" style="93"/>
    <col min="8712" max="8712" width="18.28515625" style="93" customWidth="1"/>
    <col min="8713" max="8713" width="72.42578125" style="93" customWidth="1"/>
    <col min="8714" max="8967" width="9.140625" style="93"/>
    <col min="8968" max="8968" width="18.28515625" style="93" customWidth="1"/>
    <col min="8969" max="8969" width="72.42578125" style="93" customWidth="1"/>
    <col min="8970" max="9223" width="9.140625" style="93"/>
    <col min="9224" max="9224" width="18.28515625" style="93" customWidth="1"/>
    <col min="9225" max="9225" width="72.42578125" style="93" customWidth="1"/>
    <col min="9226" max="9479" width="9.140625" style="93"/>
    <col min="9480" max="9480" width="18.28515625" style="93" customWidth="1"/>
    <col min="9481" max="9481" width="72.42578125" style="93" customWidth="1"/>
    <col min="9482" max="9735" width="9.140625" style="93"/>
    <col min="9736" max="9736" width="18.28515625" style="93" customWidth="1"/>
    <col min="9737" max="9737" width="72.42578125" style="93" customWidth="1"/>
    <col min="9738" max="9991" width="9.140625" style="93"/>
    <col min="9992" max="9992" width="18.28515625" style="93" customWidth="1"/>
    <col min="9993" max="9993" width="72.42578125" style="93" customWidth="1"/>
    <col min="9994" max="10247" width="9.140625" style="93"/>
    <col min="10248" max="10248" width="18.28515625" style="93" customWidth="1"/>
    <col min="10249" max="10249" width="72.42578125" style="93" customWidth="1"/>
    <col min="10250" max="10503" width="9.140625" style="93"/>
    <col min="10504" max="10504" width="18.28515625" style="93" customWidth="1"/>
    <col min="10505" max="10505" width="72.42578125" style="93" customWidth="1"/>
    <col min="10506" max="10759" width="9.140625" style="93"/>
    <col min="10760" max="10760" width="18.28515625" style="93" customWidth="1"/>
    <col min="10761" max="10761" width="72.42578125" style="93" customWidth="1"/>
    <col min="10762" max="11015" width="9.140625" style="93"/>
    <col min="11016" max="11016" width="18.28515625" style="93" customWidth="1"/>
    <col min="11017" max="11017" width="72.42578125" style="93" customWidth="1"/>
    <col min="11018" max="11271" width="9.140625" style="93"/>
    <col min="11272" max="11272" width="18.28515625" style="93" customWidth="1"/>
    <col min="11273" max="11273" width="72.42578125" style="93" customWidth="1"/>
    <col min="11274" max="11527" width="9.140625" style="93"/>
    <col min="11528" max="11528" width="18.28515625" style="93" customWidth="1"/>
    <col min="11529" max="11529" width="72.42578125" style="93" customWidth="1"/>
    <col min="11530" max="11783" width="9.140625" style="93"/>
    <col min="11784" max="11784" width="18.28515625" style="93" customWidth="1"/>
    <col min="11785" max="11785" width="72.42578125" style="93" customWidth="1"/>
    <col min="11786" max="12039" width="9.140625" style="93"/>
    <col min="12040" max="12040" width="18.28515625" style="93" customWidth="1"/>
    <col min="12041" max="12041" width="72.42578125" style="93" customWidth="1"/>
    <col min="12042" max="12295" width="9.140625" style="93"/>
    <col min="12296" max="12296" width="18.28515625" style="93" customWidth="1"/>
    <col min="12297" max="12297" width="72.42578125" style="93" customWidth="1"/>
    <col min="12298" max="12551" width="9.140625" style="93"/>
    <col min="12552" max="12552" width="18.28515625" style="93" customWidth="1"/>
    <col min="12553" max="12553" width="72.42578125" style="93" customWidth="1"/>
    <col min="12554" max="12807" width="9.140625" style="93"/>
    <col min="12808" max="12808" width="18.28515625" style="93" customWidth="1"/>
    <col min="12809" max="12809" width="72.42578125" style="93" customWidth="1"/>
    <col min="12810" max="13063" width="9.140625" style="93"/>
    <col min="13064" max="13064" width="18.28515625" style="93" customWidth="1"/>
    <col min="13065" max="13065" width="72.42578125" style="93" customWidth="1"/>
    <col min="13066" max="13319" width="9.140625" style="93"/>
    <col min="13320" max="13320" width="18.28515625" style="93" customWidth="1"/>
    <col min="13321" max="13321" width="72.42578125" style="93" customWidth="1"/>
    <col min="13322" max="13575" width="9.140625" style="93"/>
    <col min="13576" max="13576" width="18.28515625" style="93" customWidth="1"/>
    <col min="13577" max="13577" width="72.42578125" style="93" customWidth="1"/>
    <col min="13578" max="13831" width="9.140625" style="93"/>
    <col min="13832" max="13832" width="18.28515625" style="93" customWidth="1"/>
    <col min="13833" max="13833" width="72.42578125" style="93" customWidth="1"/>
    <col min="13834" max="14087" width="9.140625" style="93"/>
    <col min="14088" max="14088" width="18.28515625" style="93" customWidth="1"/>
    <col min="14089" max="14089" width="72.42578125" style="93" customWidth="1"/>
    <col min="14090" max="14343" width="9.140625" style="93"/>
    <col min="14344" max="14344" width="18.28515625" style="93" customWidth="1"/>
    <col min="14345" max="14345" width="72.42578125" style="93" customWidth="1"/>
    <col min="14346" max="14599" width="9.140625" style="93"/>
    <col min="14600" max="14600" width="18.28515625" style="93" customWidth="1"/>
    <col min="14601" max="14601" width="72.42578125" style="93" customWidth="1"/>
    <col min="14602" max="14855" width="9.140625" style="93"/>
    <col min="14856" max="14856" width="18.28515625" style="93" customWidth="1"/>
    <col min="14857" max="14857" width="72.42578125" style="93" customWidth="1"/>
    <col min="14858" max="15111" width="9.140625" style="93"/>
    <col min="15112" max="15112" width="18.28515625" style="93" customWidth="1"/>
    <col min="15113" max="15113" width="72.42578125" style="93" customWidth="1"/>
    <col min="15114" max="15367" width="9.140625" style="93"/>
    <col min="15368" max="15368" width="18.28515625" style="93" customWidth="1"/>
    <col min="15369" max="15369" width="72.42578125" style="93" customWidth="1"/>
    <col min="15370" max="15623" width="9.140625" style="93"/>
    <col min="15624" max="15624" width="18.28515625" style="93" customWidth="1"/>
    <col min="15625" max="15625" width="72.42578125" style="93" customWidth="1"/>
    <col min="15626" max="15879" width="9.140625" style="93"/>
    <col min="15880" max="15880" width="18.28515625" style="93" customWidth="1"/>
    <col min="15881" max="15881" width="72.42578125" style="93" customWidth="1"/>
    <col min="15882" max="16135" width="9.140625" style="93"/>
    <col min="16136" max="16136" width="18.28515625" style="93" customWidth="1"/>
    <col min="16137" max="16137" width="72.42578125" style="93" customWidth="1"/>
    <col min="16138" max="16384" width="9.140625" style="93"/>
  </cols>
  <sheetData>
    <row r="8" spans="1:1" ht="18" x14ac:dyDescent="0.2">
      <c r="A8" s="92" t="s">
        <v>127</v>
      </c>
    </row>
  </sheetData>
  <sheetProtection password="C3EF" sheet="1" scenarios="1"/>
  <pageMargins left="0.74803149606299213" right="0.74803149606299213" top="0.98425196850393704" bottom="0.98425196850393704" header="0.51181102362204722" footer="0.51181102362204722"/>
  <pageSetup paperSize="9" scale="6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9:B30"/>
  <sheetViews>
    <sheetView showRowColHeaders="0" zoomScaleNormal="100" workbookViewId="0"/>
  </sheetViews>
  <sheetFormatPr defaultColWidth="9.140625" defaultRowHeight="12.75" x14ac:dyDescent="0.2"/>
  <cols>
    <col min="1" max="1" width="17.5703125" style="95" customWidth="1"/>
    <col min="2" max="2" width="69.42578125" style="95" customWidth="1"/>
    <col min="3" max="16384" width="9.140625" style="95"/>
  </cols>
  <sheetData>
    <row r="9" spans="1:2" x14ac:dyDescent="0.2">
      <c r="A9" s="94"/>
      <c r="B9" s="94"/>
    </row>
    <row r="10" spans="1:2" ht="5.25" customHeight="1" x14ac:dyDescent="0.2">
      <c r="A10" s="96"/>
      <c r="B10" s="97"/>
    </row>
    <row r="11" spans="1:2" ht="17.25" customHeight="1" x14ac:dyDescent="0.2">
      <c r="A11" s="98" t="s">
        <v>101</v>
      </c>
      <c r="B11" s="99" t="s">
        <v>102</v>
      </c>
    </row>
    <row r="12" spans="1:2" ht="17.25" customHeight="1" x14ac:dyDescent="0.2">
      <c r="A12" s="98" t="s">
        <v>103</v>
      </c>
      <c r="B12" s="99" t="s">
        <v>104</v>
      </c>
    </row>
    <row r="13" spans="1:2" s="102" customFormat="1" ht="25.5" x14ac:dyDescent="0.25">
      <c r="A13" s="100" t="s">
        <v>105</v>
      </c>
      <c r="B13" s="101" t="s">
        <v>106</v>
      </c>
    </row>
    <row r="14" spans="1:2" ht="18" customHeight="1" x14ac:dyDescent="0.2">
      <c r="A14" s="98" t="s">
        <v>107</v>
      </c>
      <c r="B14" s="103" t="s">
        <v>108</v>
      </c>
    </row>
    <row r="15" spans="1:2" ht="18" customHeight="1" x14ac:dyDescent="0.2">
      <c r="A15" s="98" t="s">
        <v>109</v>
      </c>
      <c r="B15" s="99" t="s">
        <v>121</v>
      </c>
    </row>
    <row r="16" spans="1:2" ht="31.5" customHeight="1" x14ac:dyDescent="0.2">
      <c r="A16" s="98" t="s">
        <v>110</v>
      </c>
      <c r="B16" s="103" t="s">
        <v>111</v>
      </c>
    </row>
    <row r="17" spans="1:2" ht="18" customHeight="1" x14ac:dyDescent="0.2">
      <c r="A17" s="98" t="s">
        <v>112</v>
      </c>
      <c r="B17" s="103" t="s">
        <v>113</v>
      </c>
    </row>
    <row r="18" spans="1:2" ht="27" customHeight="1" x14ac:dyDescent="0.2">
      <c r="A18" s="98"/>
      <c r="B18" s="103" t="s">
        <v>114</v>
      </c>
    </row>
    <row r="19" spans="1:2" ht="19.5" customHeight="1" x14ac:dyDescent="0.2">
      <c r="A19" s="98" t="s">
        <v>115</v>
      </c>
      <c r="B19" s="104" t="s">
        <v>126</v>
      </c>
    </row>
    <row r="20" spans="1:2" ht="19.5" customHeight="1" x14ac:dyDescent="0.2">
      <c r="A20" s="105" t="s">
        <v>116</v>
      </c>
      <c r="B20" s="103" t="s">
        <v>117</v>
      </c>
    </row>
    <row r="21" spans="1:2" ht="44.25" customHeight="1" x14ac:dyDescent="0.2">
      <c r="A21" s="105"/>
      <c r="B21" s="103" t="s">
        <v>128</v>
      </c>
    </row>
    <row r="22" spans="1:2" ht="54" customHeight="1" x14ac:dyDescent="0.2">
      <c r="A22" s="98" t="s">
        <v>118</v>
      </c>
      <c r="B22" s="106" t="s">
        <v>119</v>
      </c>
    </row>
    <row r="23" spans="1:2" ht="6" customHeight="1" x14ac:dyDescent="0.2">
      <c r="A23" s="94"/>
      <c r="B23" s="94"/>
    </row>
    <row r="30" spans="1:2" x14ac:dyDescent="0.2">
      <c r="B30" s="107"/>
    </row>
  </sheetData>
  <sheetProtection password="C3EF" sheet="1" scenarios="1"/>
  <hyperlinks>
    <hyperlink ref="B19" r:id="rId1"/>
  </hyperlinks>
  <pageMargins left="0.75" right="0.75" top="1" bottom="1" header="0.5" footer="0.5"/>
  <pageSetup paperSize="9" scale="99" orientation="portrait" r:id="rId2"/>
  <headerFooter alignWithMargins="0">
    <oddFooter>&amp;L&amp;"Verdana,Regular"&amp;9&amp;Z&amp;F&amp;A&amp;R&amp;"Verdana,Regular"&amp;9&amp;P of &amp;N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showRowColHeaders="0" zoomScaleNormal="100" workbookViewId="0"/>
  </sheetViews>
  <sheetFormatPr defaultColWidth="9.140625" defaultRowHeight="12.75" x14ac:dyDescent="0.2"/>
  <cols>
    <col min="1" max="16384" width="9.140625" style="108"/>
  </cols>
  <sheetData>
    <row r="1" spans="1:13" x14ac:dyDescent="0.2">
      <c r="M1" s="109" t="s">
        <v>82</v>
      </c>
    </row>
    <row r="7" spans="1:13" s="109" customFormat="1" x14ac:dyDescent="0.2">
      <c r="A7" s="109" t="s">
        <v>83</v>
      </c>
    </row>
    <row r="8" spans="1:13" s="109" customFormat="1" ht="3" customHeight="1" x14ac:dyDescent="0.2"/>
    <row r="9" spans="1:13" s="109" customFormat="1" x14ac:dyDescent="0.2">
      <c r="A9" s="109" t="s">
        <v>84</v>
      </c>
    </row>
    <row r="10" spans="1:13" x14ac:dyDescent="0.2">
      <c r="A10" s="108" t="s">
        <v>85</v>
      </c>
    </row>
    <row r="11" spans="1:13" x14ac:dyDescent="0.2">
      <c r="A11" s="108" t="s">
        <v>86</v>
      </c>
    </row>
    <row r="12" spans="1:13" x14ac:dyDescent="0.2">
      <c r="A12" s="108" t="s">
        <v>87</v>
      </c>
    </row>
    <row r="13" spans="1:13" x14ac:dyDescent="0.2">
      <c r="A13" s="108" t="s">
        <v>88</v>
      </c>
    </row>
    <row r="14" spans="1:13" ht="3.75" customHeight="1" x14ac:dyDescent="0.2"/>
    <row r="15" spans="1:13" s="109" customFormat="1" x14ac:dyDescent="0.2">
      <c r="A15" s="109" t="s">
        <v>89</v>
      </c>
    </row>
    <row r="16" spans="1:13" x14ac:dyDescent="0.2">
      <c r="A16" s="110">
        <v>1</v>
      </c>
      <c r="B16" s="108" t="s">
        <v>90</v>
      </c>
    </row>
    <row r="17" spans="1:10" x14ac:dyDescent="0.2">
      <c r="A17" s="111"/>
      <c r="B17" s="108" t="s">
        <v>91</v>
      </c>
    </row>
    <row r="18" spans="1:10" x14ac:dyDescent="0.2">
      <c r="A18" s="110">
        <v>2</v>
      </c>
      <c r="B18" s="108" t="s">
        <v>92</v>
      </c>
    </row>
    <row r="19" spans="1:10" x14ac:dyDescent="0.2">
      <c r="A19" s="110">
        <v>3</v>
      </c>
      <c r="B19" s="108" t="s">
        <v>93</v>
      </c>
    </row>
    <row r="20" spans="1:10" x14ac:dyDescent="0.2">
      <c r="A20" s="110">
        <v>4</v>
      </c>
      <c r="B20" s="108" t="s">
        <v>94</v>
      </c>
    </row>
    <row r="21" spans="1:10" x14ac:dyDescent="0.2">
      <c r="A21" s="110">
        <v>5</v>
      </c>
      <c r="B21" s="108" t="s">
        <v>95</v>
      </c>
    </row>
    <row r="22" spans="1:10" x14ac:dyDescent="0.2">
      <c r="A22" s="110"/>
      <c r="B22" s="108" t="s">
        <v>96</v>
      </c>
    </row>
    <row r="23" spans="1:10" x14ac:dyDescent="0.2">
      <c r="A23" s="110">
        <v>6</v>
      </c>
      <c r="B23" s="108" t="s">
        <v>97</v>
      </c>
    </row>
    <row r="24" spans="1:10" x14ac:dyDescent="0.2">
      <c r="B24" s="108" t="s">
        <v>98</v>
      </c>
    </row>
    <row r="25" spans="1:10" ht="12.75" customHeight="1" x14ac:dyDescent="0.2"/>
    <row r="26" spans="1:10" x14ac:dyDescent="0.2">
      <c r="A26" s="109" t="s">
        <v>99</v>
      </c>
      <c r="J26" s="109" t="s">
        <v>100</v>
      </c>
    </row>
    <row r="27" spans="1:10" s="109" customFormat="1" x14ac:dyDescent="0.2"/>
    <row r="28" spans="1:10" x14ac:dyDescent="0.2">
      <c r="A28" s="110"/>
    </row>
    <row r="29" spans="1:10" x14ac:dyDescent="0.2">
      <c r="A29" s="111"/>
    </row>
    <row r="30" spans="1:10" x14ac:dyDescent="0.2">
      <c r="A30" s="110"/>
    </row>
    <row r="31" spans="1:10" x14ac:dyDescent="0.2">
      <c r="A31" s="110"/>
    </row>
    <row r="32" spans="1:10" x14ac:dyDescent="0.2">
      <c r="A32" s="110"/>
    </row>
    <row r="33" spans="1:1" x14ac:dyDescent="0.2">
      <c r="A33" s="110"/>
    </row>
    <row r="34" spans="1:1" x14ac:dyDescent="0.2">
      <c r="A34" s="110"/>
    </row>
    <row r="35" spans="1:1" x14ac:dyDescent="0.2">
      <c r="A35" s="110"/>
    </row>
    <row r="36" spans="1:1" x14ac:dyDescent="0.2">
      <c r="A36" s="110"/>
    </row>
    <row r="37" spans="1:1" x14ac:dyDescent="0.2">
      <c r="A37" s="110"/>
    </row>
  </sheetData>
  <sheetProtection password="C3EF" sheet="1" scenarios="1"/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50"/>
  <sheetViews>
    <sheetView showGridLines="0" showRowColHeaders="0" zoomScaleNormal="100" workbookViewId="0"/>
  </sheetViews>
  <sheetFormatPr defaultColWidth="9.140625" defaultRowHeight="12.75" x14ac:dyDescent="0.2"/>
  <cols>
    <col min="1" max="1" width="11.42578125" style="112" customWidth="1"/>
    <col min="2" max="2" width="6.28515625" style="112" customWidth="1"/>
    <col min="3" max="3" width="4.42578125" style="112" customWidth="1"/>
    <col min="4" max="4" width="8.28515625" style="112" customWidth="1"/>
    <col min="5" max="5" width="6.28515625" style="112" customWidth="1"/>
    <col min="6" max="6" width="4.7109375" style="112" customWidth="1"/>
    <col min="7" max="7" width="8.5703125" style="112" customWidth="1"/>
    <col min="8" max="8" width="9.5703125" style="112" customWidth="1"/>
    <col min="9" max="12" width="10.28515625" style="112" customWidth="1"/>
    <col min="13" max="14" width="10.140625" style="112" bestFit="1" customWidth="1"/>
    <col min="15" max="15" width="12.7109375" style="112" customWidth="1"/>
    <col min="16" max="26" width="10" style="112" customWidth="1"/>
    <col min="27" max="16384" width="9.140625" style="112"/>
  </cols>
  <sheetData>
    <row r="2" spans="1:16" x14ac:dyDescent="0.2">
      <c r="E2" s="113"/>
      <c r="H2" s="114" t="s">
        <v>36</v>
      </c>
    </row>
    <row r="3" spans="1:16" ht="8.25" customHeight="1" x14ac:dyDescent="0.2">
      <c r="E3" s="113"/>
    </row>
    <row r="4" spans="1:16" x14ac:dyDescent="0.2">
      <c r="E4" s="114"/>
    </row>
    <row r="9" spans="1:16" ht="49.9" customHeight="1" x14ac:dyDescent="0.2">
      <c r="A9" s="130" t="str">
        <f>'Trend Controls'!E3</f>
        <v>Singleton live births, low birth weight (less than 2500g), count and percentage, Betsi Cadwaladr UHB and Wales, 2005-2014</v>
      </c>
      <c r="B9" s="130"/>
      <c r="C9" s="130"/>
      <c r="D9" s="130"/>
      <c r="E9" s="130"/>
      <c r="F9" s="130"/>
      <c r="G9" s="130"/>
      <c r="H9" s="115"/>
      <c r="I9" s="115"/>
      <c r="J9" s="115"/>
      <c r="K9" s="115"/>
      <c r="L9" s="115"/>
      <c r="M9" s="115"/>
      <c r="N9" s="115"/>
      <c r="O9" s="115"/>
      <c r="P9" s="115"/>
    </row>
    <row r="10" spans="1:16" ht="4.1500000000000004" customHeight="1" thickBot="1" x14ac:dyDescent="0.25">
      <c r="A10" s="116"/>
      <c r="B10" s="116"/>
      <c r="C10" s="116"/>
      <c r="D10" s="116"/>
      <c r="E10" s="116"/>
      <c r="F10" s="116"/>
      <c r="G10" s="116"/>
    </row>
    <row r="11" spans="1:16" ht="25.9" customHeight="1" thickTop="1" x14ac:dyDescent="0.25">
      <c r="A11" s="117"/>
      <c r="B11" s="133" t="str">
        <f>'Trend Controls'!F14</f>
        <v>Betsi Cadwaladr UHB</v>
      </c>
      <c r="C11" s="134"/>
      <c r="D11" s="135"/>
      <c r="E11" s="136" t="s">
        <v>22</v>
      </c>
      <c r="F11" s="137"/>
      <c r="G11" s="138"/>
    </row>
    <row r="12" spans="1:16" ht="25.9" customHeight="1" x14ac:dyDescent="0.2">
      <c r="A12" s="117"/>
      <c r="B12" s="118" t="s">
        <v>72</v>
      </c>
      <c r="C12" s="139" t="s">
        <v>123</v>
      </c>
      <c r="D12" s="139"/>
      <c r="E12" s="118" t="s">
        <v>72</v>
      </c>
      <c r="F12" s="139" t="s">
        <v>124</v>
      </c>
      <c r="G12" s="139"/>
    </row>
    <row r="13" spans="1:16" ht="12.6" customHeight="1" x14ac:dyDescent="0.2">
      <c r="A13" s="119">
        <v>2005</v>
      </c>
      <c r="B13" s="120">
        <f>'Trend Controls'!C50</f>
        <v>339</v>
      </c>
      <c r="C13" s="121">
        <f>'Trend Controls'!D50</f>
        <v>5.0386444708680145</v>
      </c>
      <c r="D13" s="122" t="str">
        <f>'Trend Controls'!E50</f>
        <v>(4.5-5.6)</v>
      </c>
      <c r="E13" s="120">
        <f>'Trend Controls'!F50</f>
        <v>1686</v>
      </c>
      <c r="F13" s="121">
        <f>'Trend Controls'!G50</f>
        <v>5.4287278230350644</v>
      </c>
      <c r="G13" s="122" t="str">
        <f>'Trend Controls'!H50</f>
        <v>(5.2-5.7)</v>
      </c>
    </row>
    <row r="14" spans="1:16" ht="12.6" customHeight="1" x14ac:dyDescent="0.2">
      <c r="A14" s="119">
        <v>2006</v>
      </c>
      <c r="B14" s="120">
        <f>'Trend Controls'!C51</f>
        <v>393</v>
      </c>
      <c r="C14" s="121">
        <f>'Trend Controls'!D51</f>
        <v>5.5649957519116393</v>
      </c>
      <c r="D14" s="122" t="str">
        <f>'Trend Controls'!E51</f>
        <v>(5.1-6.1)</v>
      </c>
      <c r="E14" s="120">
        <f>'Trend Controls'!F51</f>
        <v>1861</v>
      </c>
      <c r="F14" s="121">
        <f>'Trend Controls'!G51</f>
        <v>5.8114480217343782</v>
      </c>
      <c r="G14" s="122" t="str">
        <f>'Trend Controls'!H51</f>
        <v>(5.6-6.1)</v>
      </c>
    </row>
    <row r="15" spans="1:16" ht="12.6" customHeight="1" x14ac:dyDescent="0.2">
      <c r="A15" s="119">
        <v>2007</v>
      </c>
      <c r="B15" s="120">
        <f>'Trend Controls'!C52</f>
        <v>371</v>
      </c>
      <c r="C15" s="121">
        <f>'Trend Controls'!D52</f>
        <v>5.1859099804305284</v>
      </c>
      <c r="D15" s="122" t="str">
        <f>'Trend Controls'!E52</f>
        <v>(4.7-5.7)</v>
      </c>
      <c r="E15" s="120">
        <f>'Trend Controls'!F52</f>
        <v>1857</v>
      </c>
      <c r="F15" s="121">
        <f>'Trend Controls'!G52</f>
        <v>5.665903890160183</v>
      </c>
      <c r="G15" s="122" t="str">
        <f>'Trend Controls'!H52</f>
        <v>(5.4-5.9)</v>
      </c>
    </row>
    <row r="16" spans="1:16" ht="12.6" customHeight="1" x14ac:dyDescent="0.2">
      <c r="A16" s="119">
        <v>2008</v>
      </c>
      <c r="B16" s="120">
        <f>'Trend Controls'!C53</f>
        <v>388</v>
      </c>
      <c r="C16" s="121">
        <f>'Trend Controls'!D53</f>
        <v>5.2347544522396117</v>
      </c>
      <c r="D16" s="122" t="str">
        <f>'Trend Controls'!E53</f>
        <v>(4.8-5.8)</v>
      </c>
      <c r="E16" s="120">
        <f>'Trend Controls'!F53</f>
        <v>1838</v>
      </c>
      <c r="F16" s="121">
        <f>'Trend Controls'!G53</f>
        <v>5.4127278617074541</v>
      </c>
      <c r="G16" s="122" t="str">
        <f>'Trend Controls'!H53</f>
        <v>(5.2-5.7)</v>
      </c>
    </row>
    <row r="17" spans="1:7" x14ac:dyDescent="0.2">
      <c r="A17" s="119">
        <v>2009</v>
      </c>
      <c r="B17" s="120">
        <f>'Trend Controls'!C54</f>
        <v>399</v>
      </c>
      <c r="C17" s="121">
        <f>'Trend Controls'!D54</f>
        <v>5.384615384615385</v>
      </c>
      <c r="D17" s="122" t="str">
        <f>'Trend Controls'!E54</f>
        <v>(4.9-5.9)</v>
      </c>
      <c r="E17" s="120">
        <f>'Trend Controls'!F54</f>
        <v>1878</v>
      </c>
      <c r="F17" s="121">
        <f>'Trend Controls'!G54</f>
        <v>5.6325355407594024</v>
      </c>
      <c r="G17" s="122" t="str">
        <f>'Trend Controls'!H54</f>
        <v>(5.4-5.9)</v>
      </c>
    </row>
    <row r="18" spans="1:7" ht="19.149999999999999" customHeight="1" x14ac:dyDescent="0.2">
      <c r="A18" s="119">
        <v>2010</v>
      </c>
      <c r="B18" s="120">
        <f>'Trend Controls'!C55</f>
        <v>403</v>
      </c>
      <c r="C18" s="121">
        <f>'Trend Controls'!D55</f>
        <v>5.457007447528774</v>
      </c>
      <c r="D18" s="122" t="str">
        <f>'Trend Controls'!E55</f>
        <v>(5.0-6.0)</v>
      </c>
      <c r="E18" s="120">
        <f>'Trend Controls'!F55</f>
        <v>1884</v>
      </c>
      <c r="F18" s="121">
        <f>'Trend Controls'!G55</f>
        <v>5.4778588666298376</v>
      </c>
      <c r="G18" s="122" t="str">
        <f>'Trend Controls'!H55</f>
        <v>(5.2-5.7)</v>
      </c>
    </row>
    <row r="19" spans="1:7" ht="12.6" customHeight="1" x14ac:dyDescent="0.2">
      <c r="A19" s="119">
        <v>2011</v>
      </c>
      <c r="B19" s="120">
        <f>'Trend Controls'!C56</f>
        <v>392</v>
      </c>
      <c r="C19" s="121">
        <f>'Trend Controls'!D56</f>
        <v>5.2259698706839091</v>
      </c>
      <c r="D19" s="122" t="str">
        <f>'Trend Controls'!E56</f>
        <v>(4.7-5.8)</v>
      </c>
      <c r="E19" s="120">
        <f>'Trend Controls'!F56</f>
        <v>1839</v>
      </c>
      <c r="F19" s="121">
        <f>'Trend Controls'!G56</f>
        <v>5.3811265544989029</v>
      </c>
      <c r="G19" s="122" t="str">
        <f>'Trend Controls'!H56</f>
        <v>(5.1-5.6)</v>
      </c>
    </row>
    <row r="20" spans="1:7" ht="12.6" customHeight="1" x14ac:dyDescent="0.2">
      <c r="A20" s="119">
        <v>2012</v>
      </c>
      <c r="B20" s="120">
        <f>'Trend Controls'!C57</f>
        <v>382</v>
      </c>
      <c r="C20" s="121">
        <f>'Trend Controls'!D57</f>
        <v>5.0838434921479898</v>
      </c>
      <c r="D20" s="122" t="str">
        <f>'Trend Controls'!E57</f>
        <v>(4.6-5.6)</v>
      </c>
      <c r="E20" s="120">
        <f>'Trend Controls'!F57</f>
        <v>1840</v>
      </c>
      <c r="F20" s="121">
        <f>'Trend Controls'!G57</f>
        <v>5.4428208010412353</v>
      </c>
      <c r="G20" s="122" t="str">
        <f>'Trend Controls'!H57</f>
        <v>(5.2-5.7)</v>
      </c>
    </row>
    <row r="21" spans="1:7" ht="12.6" customHeight="1" x14ac:dyDescent="0.2">
      <c r="A21" s="119">
        <v>2013</v>
      </c>
      <c r="B21" s="120">
        <f>'Trend Controls'!C58</f>
        <v>365</v>
      </c>
      <c r="C21" s="121">
        <f>'Trend Controls'!D58</f>
        <v>5.1979493021931074</v>
      </c>
      <c r="D21" s="122" t="str">
        <f>'Trend Controls'!E58</f>
        <v>(4.7-5.7)</v>
      </c>
      <c r="E21" s="120">
        <f>'Trend Controls'!F58</f>
        <v>1728</v>
      </c>
      <c r="F21" s="121">
        <f>'Trend Controls'!G58</f>
        <v>5.3292212798766387</v>
      </c>
      <c r="G21" s="122" t="str">
        <f>'Trend Controls'!H58</f>
        <v>(5.1-5.6)</v>
      </c>
    </row>
    <row r="22" spans="1:7" ht="12.6" customHeight="1" x14ac:dyDescent="0.2">
      <c r="A22" s="123">
        <v>2014</v>
      </c>
      <c r="B22" s="124">
        <f>'Trend Controls'!C59</f>
        <v>351</v>
      </c>
      <c r="C22" s="125">
        <f>'Trend Controls'!D59</f>
        <v>4.9900483366505544</v>
      </c>
      <c r="D22" s="126" t="str">
        <f>'Trend Controls'!E59</f>
        <v>(4.5-5.5)</v>
      </c>
      <c r="E22" s="127">
        <f>'Trend Controls'!F59</f>
        <v>1631</v>
      </c>
      <c r="F22" s="125">
        <f>'Trend Controls'!G59</f>
        <v>5.0644309889768664</v>
      </c>
      <c r="G22" s="126" t="str">
        <f>'Trend Controls'!H59</f>
        <v>(4.8-5.3)</v>
      </c>
    </row>
    <row r="23" spans="1:7" ht="4.9000000000000004" customHeight="1" x14ac:dyDescent="0.2">
      <c r="A23" s="128"/>
      <c r="B23" s="128"/>
      <c r="C23" s="128"/>
      <c r="D23" s="128"/>
      <c r="E23" s="128"/>
      <c r="F23" s="128"/>
      <c r="G23" s="128"/>
    </row>
    <row r="24" spans="1:7" ht="21" customHeight="1" x14ac:dyDescent="0.2">
      <c r="A24" s="131" t="str">
        <f>'Trend Controls'!E4</f>
        <v>Produced by Public Health Wales Observatory, using NCCHD (NWIS)</v>
      </c>
      <c r="B24" s="131"/>
      <c r="C24" s="131"/>
      <c r="D24" s="131"/>
      <c r="E24" s="131"/>
      <c r="F24" s="131"/>
      <c r="G24" s="131"/>
    </row>
    <row r="25" spans="1:7" ht="12.6" customHeight="1" x14ac:dyDescent="0.2">
      <c r="A25" s="129" t="str">
        <f>'Trend Controls'!E5</f>
        <v>95% CI: 95% confidence interval</v>
      </c>
      <c r="B25" s="117"/>
      <c r="C25" s="117"/>
      <c r="D25" s="117"/>
      <c r="E25" s="117"/>
      <c r="F25" s="117"/>
      <c r="G25" s="117"/>
    </row>
    <row r="34" spans="2:8" x14ac:dyDescent="0.2">
      <c r="B34" s="132"/>
      <c r="C34" s="132"/>
      <c r="D34" s="132"/>
      <c r="E34" s="132"/>
      <c r="F34" s="132"/>
      <c r="G34" s="132"/>
      <c r="H34" s="132"/>
    </row>
    <row r="35" spans="2:8" ht="63.6" customHeight="1" x14ac:dyDescent="0.2"/>
    <row r="36" spans="2:8" ht="3" customHeight="1" x14ac:dyDescent="0.2"/>
    <row r="38" spans="2:8" ht="36" customHeight="1" x14ac:dyDescent="0.2"/>
    <row r="39" spans="2:8" ht="13.9" customHeight="1" x14ac:dyDescent="0.2"/>
    <row r="50" ht="13.15" customHeight="1" x14ac:dyDescent="0.2"/>
  </sheetData>
  <sheetProtection password="C3EF" sheet="1" scenarios="1"/>
  <mergeCells count="7">
    <mergeCell ref="A9:G9"/>
    <mergeCell ref="A24:G24"/>
    <mergeCell ref="B34:H34"/>
    <mergeCell ref="B11:D11"/>
    <mergeCell ref="E11:G11"/>
    <mergeCell ref="C12:D12"/>
    <mergeCell ref="F12:G12"/>
  </mergeCells>
  <pageMargins left="0.18" right="0.17" top="0.74803149606299213" bottom="0.74803149606299213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7</xdr:col>
                    <xdr:colOff>28575</xdr:colOff>
                    <xdr:row>2</xdr:row>
                    <xdr:rowOff>114300</xdr:rowOff>
                  </from>
                  <to>
                    <xdr:col>10</xdr:col>
                    <xdr:colOff>114300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Z59"/>
  <sheetViews>
    <sheetView topLeftCell="C1" workbookViewId="0"/>
  </sheetViews>
  <sheetFormatPr defaultColWidth="9.140625" defaultRowHeight="12.75" x14ac:dyDescent="0.2"/>
  <cols>
    <col min="1" max="1" width="2.85546875" style="1" customWidth="1"/>
    <col min="2" max="2" width="28.140625" style="1" customWidth="1"/>
    <col min="3" max="3" width="30.85546875" style="1" customWidth="1"/>
    <col min="4" max="4" width="13.28515625" style="1" customWidth="1"/>
    <col min="5" max="5" width="11.5703125" style="1" customWidth="1"/>
    <col min="6" max="6" width="7.42578125" style="1" customWidth="1"/>
    <col min="7" max="7" width="21" style="1" customWidth="1"/>
    <col min="8" max="8" width="9.140625" style="1" customWidth="1"/>
    <col min="9" max="9" width="8.7109375" style="1" customWidth="1"/>
    <col min="10" max="10" width="7.7109375" style="1" customWidth="1"/>
    <col min="11" max="11" width="7.28515625" style="1" customWidth="1"/>
    <col min="12" max="12" width="8.5703125" style="1" customWidth="1"/>
    <col min="13" max="13" width="6.28515625" style="1" customWidth="1"/>
    <col min="14" max="16" width="8.5703125" style="1" bestFit="1" customWidth="1"/>
    <col min="17" max="17" width="10.28515625" style="1" customWidth="1"/>
    <col min="18" max="19" width="9.140625" style="1"/>
    <col min="20" max="20" width="11.5703125" style="1" customWidth="1"/>
    <col min="21" max="16384" width="9.140625" style="1"/>
  </cols>
  <sheetData>
    <row r="1" spans="2:20" ht="7.5" customHeight="1" thickBot="1" x14ac:dyDescent="0.25">
      <c r="D1" s="8"/>
    </row>
    <row r="2" spans="2:20" x14ac:dyDescent="0.2">
      <c r="B2" s="3" t="s">
        <v>37</v>
      </c>
      <c r="C2" s="4"/>
      <c r="D2" s="24"/>
      <c r="E2" s="13" t="s">
        <v>45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5"/>
    </row>
    <row r="3" spans="2:20" x14ac:dyDescent="0.2">
      <c r="B3" s="5">
        <v>1</v>
      </c>
      <c r="C3" s="6" t="s">
        <v>38</v>
      </c>
      <c r="D3" s="24"/>
      <c r="E3" s="7" t="str">
        <f>"Singleton live births, low birth weight (less than 2500g), count and percentage, "&amp;F14&amp; " and "&amp;F17&amp;", 2005-2014"</f>
        <v>Singleton live births, low birth weight (less than 2500g), count and percentage, Betsi Cadwaladr UHB and Wales, 2005-2014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/>
    </row>
    <row r="4" spans="2:20" x14ac:dyDescent="0.2">
      <c r="B4" s="5">
        <v>2</v>
      </c>
      <c r="C4" s="6" t="s">
        <v>39</v>
      </c>
      <c r="D4" s="24"/>
      <c r="E4" s="7" t="s">
        <v>73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9"/>
    </row>
    <row r="5" spans="2:20" x14ac:dyDescent="0.2">
      <c r="B5" s="5">
        <v>3</v>
      </c>
      <c r="C5" s="6" t="s">
        <v>40</v>
      </c>
      <c r="D5" s="24"/>
      <c r="E5" s="7" t="s">
        <v>74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9"/>
    </row>
    <row r="6" spans="2:20" x14ac:dyDescent="0.2">
      <c r="B6" s="5">
        <v>4</v>
      </c>
      <c r="C6" s="6" t="s">
        <v>41</v>
      </c>
      <c r="D6" s="24"/>
      <c r="E6" s="7" t="str">
        <f>"Singleton live births, low birth weight (less than 2500g), percentage, "&amp;F14&amp; " and "&amp;F17&amp;", 2005-2014"</f>
        <v>Singleton live births, low birth weight (less than 2500g), percentage, Betsi Cadwaladr UHB and Wales, 2005-2014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9"/>
    </row>
    <row r="7" spans="2:20" x14ac:dyDescent="0.2">
      <c r="B7" s="5">
        <v>5</v>
      </c>
      <c r="C7" s="6" t="s">
        <v>42</v>
      </c>
      <c r="D7" s="24"/>
      <c r="E7" s="7" t="s">
        <v>73</v>
      </c>
      <c r="F7" s="8"/>
      <c r="G7" s="8"/>
      <c r="H7" s="8"/>
      <c r="I7" s="8"/>
      <c r="J7" s="8"/>
      <c r="K7" s="8"/>
      <c r="L7" s="8"/>
      <c r="M7" s="8"/>
      <c r="N7" s="8"/>
      <c r="O7" s="8"/>
      <c r="P7" s="24"/>
      <c r="Q7" s="24"/>
      <c r="R7" s="24"/>
      <c r="S7" s="24"/>
      <c r="T7" s="25"/>
    </row>
    <row r="8" spans="2:20" ht="13.5" thickBot="1" x14ac:dyDescent="0.25">
      <c r="B8" s="5">
        <v>6</v>
      </c>
      <c r="C8" s="6" t="s">
        <v>43</v>
      </c>
      <c r="D8" s="24"/>
      <c r="E8" s="10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2"/>
    </row>
    <row r="9" spans="2:20" ht="13.5" thickBot="1" x14ac:dyDescent="0.25">
      <c r="B9" s="5">
        <v>7</v>
      </c>
      <c r="C9" s="6" t="s">
        <v>44</v>
      </c>
      <c r="D9" s="24"/>
      <c r="E9" s="13" t="s">
        <v>51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5"/>
    </row>
    <row r="10" spans="2:20" x14ac:dyDescent="0.2">
      <c r="B10" s="5">
        <v>8</v>
      </c>
      <c r="C10" s="6" t="s">
        <v>46</v>
      </c>
      <c r="D10" s="24"/>
      <c r="E10" s="22" t="str">
        <f>""&amp;F14&amp;" "</f>
        <v xml:space="preserve">Betsi Cadwaladr UHB 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"/>
    </row>
    <row r="11" spans="2:20" ht="13.5" thickBot="1" x14ac:dyDescent="0.25">
      <c r="B11" s="5">
        <v>9</v>
      </c>
      <c r="C11" s="6" t="s">
        <v>47</v>
      </c>
      <c r="D11" s="24"/>
      <c r="E11" s="10" t="str">
        <f>""&amp;F17&amp;" "</f>
        <v xml:space="preserve">Wales 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2"/>
    </row>
    <row r="12" spans="2:20" x14ac:dyDescent="0.2">
      <c r="B12" s="5">
        <v>10</v>
      </c>
      <c r="C12" s="6" t="s">
        <v>48</v>
      </c>
      <c r="D12" s="24"/>
    </row>
    <row r="13" spans="2:20" x14ac:dyDescent="0.2">
      <c r="B13" s="5">
        <v>11</v>
      </c>
      <c r="C13" s="6" t="s">
        <v>49</v>
      </c>
      <c r="D13" s="24"/>
      <c r="E13" s="51" t="s">
        <v>64</v>
      </c>
      <c r="F13" s="51"/>
      <c r="G13" s="45"/>
    </row>
    <row r="14" spans="2:20" x14ac:dyDescent="0.2">
      <c r="B14" s="5">
        <v>12</v>
      </c>
      <c r="C14" s="6" t="s">
        <v>50</v>
      </c>
      <c r="D14" s="24"/>
      <c r="E14" s="52">
        <v>1</v>
      </c>
      <c r="F14" s="141" t="str">
        <f>TRIM(INDEX($C$3:$C$30,MATCH(E14,$B$3:$B$30,0)))</f>
        <v>Betsi Cadwaladr UHB</v>
      </c>
      <c r="G14" s="141"/>
    </row>
    <row r="15" spans="2:20" x14ac:dyDescent="0.2">
      <c r="B15" s="5">
        <v>13</v>
      </c>
      <c r="C15" s="6" t="s">
        <v>52</v>
      </c>
      <c r="D15" s="24"/>
    </row>
    <row r="16" spans="2:20" x14ac:dyDescent="0.2">
      <c r="B16" s="5">
        <v>14</v>
      </c>
      <c r="C16" s="6" t="s">
        <v>53</v>
      </c>
      <c r="D16" s="24"/>
      <c r="E16" s="51" t="s">
        <v>125</v>
      </c>
      <c r="F16" s="51"/>
      <c r="G16" s="45"/>
    </row>
    <row r="17" spans="2:20" x14ac:dyDescent="0.2">
      <c r="B17" s="5">
        <v>15</v>
      </c>
      <c r="C17" s="6" t="s">
        <v>54</v>
      </c>
      <c r="D17" s="24"/>
      <c r="E17" s="52"/>
      <c r="F17" s="144" t="s">
        <v>22</v>
      </c>
      <c r="G17" s="145"/>
    </row>
    <row r="18" spans="2:20" x14ac:dyDescent="0.2">
      <c r="B18" s="5">
        <v>16</v>
      </c>
      <c r="C18" s="6" t="s">
        <v>55</v>
      </c>
      <c r="D18" s="24"/>
    </row>
    <row r="19" spans="2:20" x14ac:dyDescent="0.2">
      <c r="B19" s="5">
        <v>17</v>
      </c>
      <c r="C19" s="6" t="s">
        <v>56</v>
      </c>
      <c r="D19" s="24"/>
    </row>
    <row r="20" spans="2:20" x14ac:dyDescent="0.2">
      <c r="B20" s="5">
        <v>18</v>
      </c>
      <c r="C20" s="6" t="s">
        <v>57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</row>
    <row r="21" spans="2:20" x14ac:dyDescent="0.2">
      <c r="B21" s="5">
        <v>19</v>
      </c>
      <c r="C21" s="6" t="s">
        <v>58</v>
      </c>
      <c r="D21" s="24"/>
      <c r="H21" s="24"/>
      <c r="I21" s="140"/>
      <c r="J21" s="140"/>
      <c r="K21" s="140"/>
      <c r="L21" s="140"/>
      <c r="M21" s="24"/>
      <c r="N21" s="24"/>
      <c r="O21" s="24"/>
      <c r="P21" s="24"/>
      <c r="Q21" s="24"/>
      <c r="R21" s="24"/>
      <c r="S21" s="24"/>
      <c r="T21" s="24"/>
    </row>
    <row r="22" spans="2:20" ht="15" customHeight="1" x14ac:dyDescent="0.2">
      <c r="B22" s="5">
        <v>20</v>
      </c>
      <c r="C22" s="6" t="s">
        <v>59</v>
      </c>
      <c r="D22" s="24"/>
      <c r="H22" s="24"/>
      <c r="I22" s="140"/>
      <c r="J22" s="140"/>
      <c r="K22" s="140"/>
      <c r="L22" s="140"/>
      <c r="M22" s="24"/>
      <c r="N22" s="24"/>
      <c r="O22" s="24"/>
      <c r="P22" s="24"/>
      <c r="Q22" s="24"/>
      <c r="R22" s="24"/>
      <c r="S22" s="24"/>
      <c r="T22" s="24"/>
    </row>
    <row r="23" spans="2:20" x14ac:dyDescent="0.2">
      <c r="B23" s="5">
        <v>21</v>
      </c>
      <c r="C23" s="6" t="s">
        <v>60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</row>
    <row r="24" spans="2:20" x14ac:dyDescent="0.2">
      <c r="B24" s="5">
        <v>22</v>
      </c>
      <c r="C24" s="6" t="s">
        <v>61</v>
      </c>
      <c r="D24" s="24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</row>
    <row r="25" spans="2:20" x14ac:dyDescent="0.2">
      <c r="B25" s="5">
        <v>23</v>
      </c>
      <c r="C25" s="6" t="s">
        <v>62</v>
      </c>
      <c r="D25" s="24"/>
      <c r="E25" s="21"/>
      <c r="F25" s="24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2:20" x14ac:dyDescent="0.2">
      <c r="B26" s="5">
        <v>24</v>
      </c>
      <c r="C26" s="6" t="s">
        <v>63</v>
      </c>
      <c r="D26" s="24"/>
      <c r="E26" s="21"/>
      <c r="F26" s="24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2:20" x14ac:dyDescent="0.2">
      <c r="B27" s="5">
        <v>25</v>
      </c>
      <c r="C27" s="6" t="s">
        <v>65</v>
      </c>
      <c r="D27" s="24"/>
      <c r="E27" s="21"/>
      <c r="F27" s="24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</row>
    <row r="28" spans="2:20" x14ac:dyDescent="0.2">
      <c r="B28" s="5">
        <v>26</v>
      </c>
      <c r="C28" s="6" t="s">
        <v>66</v>
      </c>
      <c r="D28" s="24"/>
    </row>
    <row r="29" spans="2:20" x14ac:dyDescent="0.2">
      <c r="B29" s="5">
        <v>27</v>
      </c>
      <c r="C29" s="6" t="s">
        <v>67</v>
      </c>
      <c r="D29" s="24"/>
    </row>
    <row r="30" spans="2:20" x14ac:dyDescent="0.2">
      <c r="B30" s="5">
        <v>28</v>
      </c>
      <c r="C30" s="6" t="s">
        <v>68</v>
      </c>
      <c r="D30" s="24"/>
    </row>
    <row r="31" spans="2:20" ht="13.5" thickBot="1" x14ac:dyDescent="0.25">
      <c r="B31" s="16"/>
      <c r="C31" s="17"/>
      <c r="D31" s="24"/>
    </row>
    <row r="32" spans="2:20" x14ac:dyDescent="0.2">
      <c r="D32" s="2"/>
    </row>
    <row r="34" spans="2:26" ht="13.5" thickBot="1" x14ac:dyDescent="0.25"/>
    <row r="35" spans="2:26" x14ac:dyDescent="0.2">
      <c r="B35" s="3" t="s">
        <v>69</v>
      </c>
      <c r="C35" s="18"/>
      <c r="D35" s="18"/>
      <c r="E35" s="18"/>
      <c r="F35" s="18"/>
      <c r="G35" s="18"/>
      <c r="H35" s="18"/>
      <c r="I35" s="18"/>
      <c r="J35" s="18"/>
      <c r="K35" s="18"/>
      <c r="L35" s="19"/>
      <c r="M35" s="4"/>
    </row>
    <row r="36" spans="2:26" x14ac:dyDescent="0.2">
      <c r="B36" s="20"/>
      <c r="C36" s="8"/>
      <c r="D36" s="28">
        <v>2005</v>
      </c>
      <c r="E36" s="28">
        <v>2006</v>
      </c>
      <c r="F36" s="28">
        <v>2007</v>
      </c>
      <c r="G36" s="28">
        <v>2008</v>
      </c>
      <c r="H36" s="28">
        <v>2009</v>
      </c>
      <c r="I36" s="28">
        <v>2010</v>
      </c>
      <c r="J36" s="28">
        <v>2011</v>
      </c>
      <c r="K36" s="28">
        <v>2012</v>
      </c>
      <c r="L36" s="28">
        <v>2013</v>
      </c>
      <c r="M36" s="36">
        <v>2014</v>
      </c>
      <c r="N36" s="21"/>
      <c r="O36" s="21"/>
    </row>
    <row r="37" spans="2:26" x14ac:dyDescent="0.2">
      <c r="B37" s="20" t="s">
        <v>70</v>
      </c>
      <c r="C37" s="8" t="str">
        <f>$F$14</f>
        <v>Betsi Cadwaladr UHB</v>
      </c>
      <c r="D37" s="29">
        <f>VLOOKUP($C$37,'Interactive Data'!$A$72:$K$103,2,0)</f>
        <v>5.0386444708680145</v>
      </c>
      <c r="E37" s="29">
        <f>VLOOKUP($C$37,'Interactive Data'!$A$72:$K$103,3,0)</f>
        <v>5.5649957519116393</v>
      </c>
      <c r="F37" s="29">
        <f>VLOOKUP($C$37,'Interactive Data'!$A$72:$K$103,4,0)</f>
        <v>5.1859099804305284</v>
      </c>
      <c r="G37" s="29">
        <f>VLOOKUP($C$37,'Interactive Data'!$A$72:$K$103,5,0)</f>
        <v>5.2347544522396117</v>
      </c>
      <c r="H37" s="29">
        <f>VLOOKUP($C$37,'Interactive Data'!$A$72:$K$103,6,0)</f>
        <v>5.384615384615385</v>
      </c>
      <c r="I37" s="29">
        <f>VLOOKUP($C$37,'Interactive Data'!$A$72:$K$103,7,0)</f>
        <v>5.457007447528774</v>
      </c>
      <c r="J37" s="29">
        <f>VLOOKUP($C$37,'Interactive Data'!$A$72:$K$103,8,0)</f>
        <v>5.2259698706839091</v>
      </c>
      <c r="K37" s="29">
        <f>VLOOKUP($C$37,'Interactive Data'!$A$72:$K$103,9,0)</f>
        <v>5.0838434921479898</v>
      </c>
      <c r="L37" s="29">
        <f>VLOOKUP($C$37,'Interactive Data'!$A$72:$K$103,10,0)</f>
        <v>5.1979493021931074</v>
      </c>
      <c r="M37" s="37">
        <f>VLOOKUP($C$37,'Interactive Data'!$A$72:$K$103,11,0)</f>
        <v>4.9900483366505544</v>
      </c>
      <c r="N37" s="21"/>
      <c r="O37" s="21"/>
    </row>
    <row r="38" spans="2:26" x14ac:dyDescent="0.2">
      <c r="B38" s="20" t="s">
        <v>71</v>
      </c>
      <c r="C38" s="8" t="str">
        <f>$F$17</f>
        <v>Wales</v>
      </c>
      <c r="D38" s="29">
        <f>VLOOKUP($C$38,'Interactive Data'!$A$72:$K$103,2,0)</f>
        <v>5.4287278230350644</v>
      </c>
      <c r="E38" s="29">
        <f>VLOOKUP($C$38,'Interactive Data'!$A$72:$K$103,3,0)</f>
        <v>5.8114480217343782</v>
      </c>
      <c r="F38" s="29">
        <f>VLOOKUP($C$38,'Interactive Data'!$A$72:$K$103,4,0)</f>
        <v>5.665903890160183</v>
      </c>
      <c r="G38" s="29">
        <f>VLOOKUP($C$38,'Interactive Data'!$A$72:$K$103,5,0)</f>
        <v>5.4127278617074541</v>
      </c>
      <c r="H38" s="29">
        <f>VLOOKUP($C$38,'Interactive Data'!$A$72:$K$103,6,0)</f>
        <v>5.6325355407594024</v>
      </c>
      <c r="I38" s="29">
        <f>VLOOKUP($C$38,'Interactive Data'!$A$72:$K$103,7,0)</f>
        <v>5.4778588666298376</v>
      </c>
      <c r="J38" s="29">
        <f>VLOOKUP($C$38,'Interactive Data'!$A$72:$K$103,8,0)</f>
        <v>5.3811265544989029</v>
      </c>
      <c r="K38" s="29">
        <f>VLOOKUP($C$38,'Interactive Data'!$A$72:$K$103,9,0)</f>
        <v>5.4428208010412353</v>
      </c>
      <c r="L38" s="29">
        <f>VLOOKUP($C$38,'Interactive Data'!$A$72:$K$103,10,0)</f>
        <v>5.3292212798766387</v>
      </c>
      <c r="M38" s="37">
        <f>VLOOKUP($C$38,'Interactive Data'!$A$72:$K$103,11,0)</f>
        <v>5.0644309889768664</v>
      </c>
      <c r="N38" s="21"/>
      <c r="O38" s="21"/>
    </row>
    <row r="39" spans="2:26" x14ac:dyDescent="0.2">
      <c r="B39" s="38"/>
      <c r="C39" s="24"/>
      <c r="D39" s="8"/>
      <c r="E39" s="8"/>
      <c r="F39" s="8"/>
      <c r="G39" s="8"/>
      <c r="H39" s="8"/>
      <c r="I39" s="8"/>
      <c r="J39" s="8"/>
      <c r="K39" s="8"/>
      <c r="L39" s="8"/>
      <c r="M39" s="9"/>
      <c r="N39" s="21"/>
      <c r="O39" s="21"/>
    </row>
    <row r="40" spans="2:26" s="2" customFormat="1" x14ac:dyDescent="0.2">
      <c r="B40" s="27" t="s">
        <v>34</v>
      </c>
      <c r="C40" s="30" t="str">
        <f>$F$14</f>
        <v>Betsi Cadwaladr UHB</v>
      </c>
      <c r="D40" s="31">
        <f>VLOOKUP($C$40,'Interactive Data'!$A$169:$K$200,2,0)</f>
        <v>0.54882711270890017</v>
      </c>
      <c r="E40" s="29">
        <f>VLOOKUP($C$40,'Interactive Data'!$A$169:$K$200,3,0)</f>
        <v>0.55923553529221293</v>
      </c>
      <c r="F40" s="29">
        <f>VLOOKUP($C$40,'Interactive Data'!$A$169:$K$200,4,0)</f>
        <v>0.53831957111176654</v>
      </c>
      <c r="G40" s="29">
        <f>VLOOKUP($C$40,'Interactive Data'!$A$169:$K$200,5,0)</f>
        <v>0.53065034799051058</v>
      </c>
      <c r="H40" s="29">
        <f>VLOOKUP($C$40,'Interactive Data'!$A$169:$K$200,6,0)</f>
        <v>0.53743628223471351</v>
      </c>
      <c r="I40" s="29">
        <f>VLOOKUP($C$40,'Interactive Data'!$A$169:$K$200,7,0)</f>
        <v>0.54159287844152004</v>
      </c>
      <c r="J40" s="32">
        <f>VLOOKUP($C$40,'Interactive Data'!$A$169:$K$200,8,0)</f>
        <v>0.52695658584354443</v>
      </c>
      <c r="K40" s="32">
        <f>VLOOKUP($C$40,'Interactive Data'!$A$169:$K$200,9,0)</f>
        <v>0.52004668483347505</v>
      </c>
      <c r="L40" s="32">
        <f>VLOOKUP($C$40,'Interactive Data'!$A$169:$K$200,10,0)</f>
        <v>0.54415164720724851</v>
      </c>
      <c r="M40" s="39">
        <f>VLOOKUP($C$40,'Interactive Data'!$A$169:$K$200,11,0)</f>
        <v>0.53387506593300804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2:26" x14ac:dyDescent="0.2">
      <c r="B41" s="40"/>
      <c r="C41" s="8" t="str">
        <f>$F$17</f>
        <v>Wales</v>
      </c>
      <c r="D41" s="31">
        <f>VLOOKUP($C$41,'Interactive Data'!$A$169:$K$200,2,0)</f>
        <v>0.25755984408846744</v>
      </c>
      <c r="E41" s="31">
        <f>VLOOKUP($C$41,'Interactive Data'!$A$169:$K$200,3,0)</f>
        <v>0.26159126855935866</v>
      </c>
      <c r="F41" s="31">
        <f>VLOOKUP($C$41,'Interactive Data'!$A$169:$K$200,4,0)</f>
        <v>0.25553096891842086</v>
      </c>
      <c r="G41" s="31">
        <f>VLOOKUP($C$41,'Interactive Data'!$A$169:$K$200,5,0)</f>
        <v>0.2457495018261667</v>
      </c>
      <c r="H41" s="31">
        <f>VLOOKUP($C$41,'Interactive Data'!$A$169:$K$200,6,0)</f>
        <v>0.25262032893069997</v>
      </c>
      <c r="I41" s="31">
        <f>VLOOKUP($C$41,'Interactive Data'!$A$169:$K$200,7,0)</f>
        <v>0.24549831809709335</v>
      </c>
      <c r="J41" s="31">
        <f>VLOOKUP($C$41,'Interactive Data'!$A$169:$K$200,8,0)</f>
        <v>0.24429056706826782</v>
      </c>
      <c r="K41" s="31">
        <f>VLOOKUP($C$41,'Interactive Data'!$A$169:$K$200,9,0)</f>
        <v>0.2469366112199986</v>
      </c>
      <c r="L41" s="31">
        <f>VLOOKUP($C$41,'Interactive Data'!$A$169:$K$200,10,0)</f>
        <v>0.24982168366501911</v>
      </c>
      <c r="M41" s="41">
        <f>VLOOKUP($C$41,'Interactive Data'!$A$169:$K$200,11,0)</f>
        <v>0.24488796814167574</v>
      </c>
    </row>
    <row r="42" spans="2:26" x14ac:dyDescent="0.2">
      <c r="B42" s="35" t="s">
        <v>35</v>
      </c>
      <c r="C42" s="24"/>
      <c r="D42" s="33"/>
      <c r="E42" s="33"/>
      <c r="F42" s="33"/>
      <c r="G42" s="33"/>
      <c r="H42" s="33"/>
      <c r="I42" s="33"/>
      <c r="J42" s="33"/>
      <c r="K42" s="33"/>
      <c r="L42" s="33"/>
      <c r="M42" s="34"/>
    </row>
    <row r="43" spans="2:26" ht="21" customHeight="1" x14ac:dyDescent="0.2">
      <c r="B43" s="40"/>
      <c r="C43" s="30" t="str">
        <f>$F$14</f>
        <v>Betsi Cadwaladr UHB</v>
      </c>
      <c r="D43" s="47">
        <f>VLOOKUP($C$43,'Interactive Data'!$A$203:$K$233,2,0)</f>
        <v>0.49751172127107668</v>
      </c>
      <c r="E43" s="47">
        <f>VLOOKUP($C$43,'Interactive Data'!$A$203:$K$233,3,0)</f>
        <v>0.5109181452393543</v>
      </c>
      <c r="F43" s="47">
        <f>VLOOKUP($C$43,'Interactive Data'!$A$203:$K$233,4,0)</f>
        <v>0.49021629701327885</v>
      </c>
      <c r="G43" s="47">
        <f>VLOOKUP($C$43,'Interactive Data'!$A$203:$K$233,5,0)</f>
        <v>0.48427121084813274</v>
      </c>
      <c r="H43" s="47">
        <f>VLOOKUP($C$43,'Interactive Data'!$A$203:$K$233,6,0)</f>
        <v>0.4911999392466303</v>
      </c>
      <c r="I43" s="47">
        <f>VLOOKUP($C$43,'Interactive Data'!$A$203:$K$233,7,0)</f>
        <v>0.49527537173259945</v>
      </c>
      <c r="J43" s="47">
        <f>VLOOKUP($C$43,'Interactive Data'!$A$203:$K$233,8,0)</f>
        <v>0.48111846605037523</v>
      </c>
      <c r="K43" s="47">
        <f>VLOOKUP($C$43,'Interactive Data'!$A$203:$K$233,9,0)</f>
        <v>0.47414257670739601</v>
      </c>
      <c r="L43" s="47">
        <f>VLOOKUP($C$43,'Interactive Data'!$A$203:$K$233,10,0)</f>
        <v>0.49515778490306778</v>
      </c>
      <c r="M43" s="48">
        <f>VLOOKUP($C$43,'Interactive Data'!$A$203:$K$233,11,0)</f>
        <v>0.48473777636686488</v>
      </c>
    </row>
    <row r="44" spans="2:26" ht="12" customHeight="1" thickBot="1" x14ac:dyDescent="0.25">
      <c r="B44" s="42"/>
      <c r="C44" s="66" t="str">
        <f>$F$17</f>
        <v>Wales</v>
      </c>
      <c r="D44" s="43">
        <f>VLOOKUP($C$44,'Interactive Data'!$A$203:$K$233,2,0)</f>
        <v>0.24653470823412862</v>
      </c>
      <c r="E44" s="43">
        <f>VLOOKUP($C$44,'Interactive Data'!$A$203:$K$233,3,0)</f>
        <v>0.25099048916313454</v>
      </c>
      <c r="F44" s="43">
        <f>VLOOKUP($C$44,'Interactive Data'!$A$203:$K$233,4,0)</f>
        <v>0.24513927383084458</v>
      </c>
      <c r="G44" s="43">
        <f>VLOOKUP($C$44,'Interactive Data'!$A$203:$K$233,5,0)</f>
        <v>0.23566220972287139</v>
      </c>
      <c r="H44" s="43">
        <f>VLOOKUP($C$44,'Interactive Data'!$A$203:$K$233,6,0)</f>
        <v>0.24239764188557084</v>
      </c>
      <c r="I44" s="43">
        <f>VLOOKUP($C$44,'Interactive Data'!$A$203:$K$233,7,0)</f>
        <v>0.23555343656599531</v>
      </c>
      <c r="J44" s="43">
        <f>VLOOKUP($C$44,'Interactive Data'!$A$203:$K$233,8,0)</f>
        <v>0.23426051009710069</v>
      </c>
      <c r="K44" s="43">
        <f>VLOOKUP($C$44,'Interactive Data'!$A$203:$K$233,9,0)</f>
        <v>0.23681110624805338</v>
      </c>
      <c r="L44" s="43">
        <f>VLOOKUP($C$44,'Interactive Data'!$A$203:$K$233,10,0)</f>
        <v>0.239238063957109</v>
      </c>
      <c r="M44" s="44">
        <f>VLOOKUP($C$44,'Interactive Data'!$A$203:$K$233,11,0)</f>
        <v>0.23416889391624507</v>
      </c>
    </row>
    <row r="45" spans="2:26" x14ac:dyDescent="0.2">
      <c r="D45" s="46"/>
      <c r="E45" s="46"/>
      <c r="F45" s="46"/>
      <c r="G45" s="46"/>
      <c r="H45" s="46"/>
      <c r="I45" s="46"/>
      <c r="J45" s="46"/>
      <c r="K45" s="46"/>
      <c r="L45" s="46"/>
      <c r="M45" s="46"/>
    </row>
    <row r="46" spans="2:26" x14ac:dyDescent="0.2">
      <c r="D46" s="46"/>
      <c r="E46" s="46"/>
      <c r="F46" s="46"/>
      <c r="G46" s="46"/>
      <c r="H46" s="46"/>
      <c r="I46" s="46"/>
      <c r="J46" s="46"/>
      <c r="K46" s="46"/>
      <c r="L46" s="46"/>
      <c r="M46" s="46"/>
    </row>
    <row r="47" spans="2:26" ht="13.5" thickBot="1" x14ac:dyDescent="0.25">
      <c r="B47" s="2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2:26" s="2" customFormat="1" ht="32.450000000000003" customHeight="1" x14ac:dyDescent="0.2">
      <c r="B48" s="53"/>
      <c r="C48" s="54" t="str">
        <f>F14</f>
        <v>Betsi Cadwaladr UHB</v>
      </c>
      <c r="D48" s="55"/>
      <c r="E48" s="55"/>
      <c r="F48" s="142" t="str">
        <f>$F$17</f>
        <v>Wales</v>
      </c>
      <c r="G48" s="142"/>
      <c r="H48" s="14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2:26" s="2" customFormat="1" x14ac:dyDescent="0.2">
      <c r="B49" s="56"/>
      <c r="C49" s="49" t="s">
        <v>72</v>
      </c>
      <c r="D49" s="49" t="s">
        <v>75</v>
      </c>
      <c r="E49" s="49" t="s">
        <v>76</v>
      </c>
      <c r="F49" s="49" t="s">
        <v>72</v>
      </c>
      <c r="G49" s="49" t="s">
        <v>75</v>
      </c>
      <c r="H49" s="57" t="s">
        <v>76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2:26" s="2" customFormat="1" x14ac:dyDescent="0.2">
      <c r="B50" s="56">
        <v>2005</v>
      </c>
      <c r="C50" s="26">
        <f>VLOOKUP($C$48,'Interactive Data'!$A$3:$K$32,2,0)</f>
        <v>339</v>
      </c>
      <c r="D50" s="26">
        <f>VLOOKUP($C$48,'Interactive Data'!$A$74:$K$103,2,0)</f>
        <v>5.0386444708680145</v>
      </c>
      <c r="E50" s="50" t="str">
        <f>"("&amp;FIXED(VLOOKUP(C48,'Interactive Data'!$A$105:$K$136,2,FALSE),1)&amp;"-"&amp;FIXED(VLOOKUP(C48,'Interactive Data'!$A$137:$K$168,2,FALSE),1)&amp;")"</f>
        <v>(4.5-5.6)</v>
      </c>
      <c r="F50" s="26">
        <f>VLOOKUP($F$48,'Interactive Data'!$A$3:$K$32,2,0)</f>
        <v>1686</v>
      </c>
      <c r="G50" s="63">
        <f>VLOOKUP(F48,'Interactive Data'!$A$74:$K$103,2,0)</f>
        <v>5.4287278230350644</v>
      </c>
      <c r="H50" s="58" t="str">
        <f>"("&amp;FIXED(VLOOKUP(F48,'Interactive Data'!$A$105:$K$136,2,FALSE),1)&amp;"-"&amp;FIXED(VLOOKUP(F48,'Interactive Data'!$A$137:$K$168,2,FALSE),1)&amp;")"</f>
        <v>(5.2-5.7)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2:26" x14ac:dyDescent="0.2">
      <c r="B51" s="56">
        <v>2006</v>
      </c>
      <c r="C51" s="26">
        <f>VLOOKUP($C$48,'Interactive Data'!$A$3:$K$32,3,0)</f>
        <v>393</v>
      </c>
      <c r="D51" s="26">
        <f>VLOOKUP($C$48,'Interactive Data'!$A$74:$K$103,3,0)</f>
        <v>5.5649957519116393</v>
      </c>
      <c r="E51" s="50" t="str">
        <f>"("&amp;FIXED(VLOOKUP(C48,'Interactive Data'!$A$105:$K$136,3,FALSE),1)&amp;"-"&amp;FIXED(VLOOKUP(C48,'Interactive Data'!$A$137:$K$168,3,FALSE),1)&amp;")"</f>
        <v>(5.1-6.1)</v>
      </c>
      <c r="F51" s="26">
        <f>VLOOKUP($F$48,'Interactive Data'!$A$3:$K$32,3,0)</f>
        <v>1861</v>
      </c>
      <c r="G51" s="64">
        <f>VLOOKUP(F48,'Interactive Data'!$A$74:$K$103,3,0)</f>
        <v>5.8114480217343782</v>
      </c>
      <c r="H51" s="58" t="str">
        <f>"("&amp;FIXED(VLOOKUP(F48,'Interactive Data'!$A$105:$K$136,3,FALSE),1)&amp;"-"&amp;FIXED(VLOOKUP(F48,'Interactive Data'!$A$137:$K$168,3,FALSE),1)&amp;")"</f>
        <v>(5.6-6.1)</v>
      </c>
    </row>
    <row r="52" spans="2:26" ht="29.45" customHeight="1" x14ac:dyDescent="0.2">
      <c r="B52" s="56">
        <v>2007</v>
      </c>
      <c r="C52" s="26">
        <f>VLOOKUP($C$48,'Interactive Data'!$A$3:$K$32,4,0)</f>
        <v>371</v>
      </c>
      <c r="D52" s="26">
        <f>VLOOKUP($C$48,'Interactive Data'!$A$74:$K$103,4,0)</f>
        <v>5.1859099804305284</v>
      </c>
      <c r="E52" s="50" t="str">
        <f>"("&amp;FIXED(VLOOKUP(C48,'Interactive Data'!$A$105:$K$136,4,FALSE),1)&amp;"-"&amp;FIXED(VLOOKUP(C48,'Interactive Data'!$A$137:$K$168,4,FALSE),1)&amp;")"</f>
        <v>(4.7-5.7)</v>
      </c>
      <c r="F52" s="26">
        <f>VLOOKUP($F$48,'Interactive Data'!$A$3:$K$32,4,0)</f>
        <v>1857</v>
      </c>
      <c r="G52" s="64">
        <f>VLOOKUP(F48,'Interactive Data'!$A$74:$K$103,4,0)</f>
        <v>5.665903890160183</v>
      </c>
      <c r="H52" s="58" t="str">
        <f>"("&amp;FIXED(VLOOKUP(F48,'Interactive Data'!$A$105:$K$136,4,FALSE),1)&amp;"-"&amp;FIXED(VLOOKUP(F48,'Interactive Data'!$A$137:$K$168,4,FALSE),1)&amp;")"</f>
        <v>(5.4-5.9)</v>
      </c>
    </row>
    <row r="53" spans="2:26" x14ac:dyDescent="0.2">
      <c r="B53" s="56">
        <v>2008</v>
      </c>
      <c r="C53" s="26">
        <f>VLOOKUP($C$48,'Interactive Data'!$A$3:$K$32,5,0)</f>
        <v>388</v>
      </c>
      <c r="D53" s="26">
        <f>VLOOKUP($C$48,'Interactive Data'!$A$74:$K$103,5,0)</f>
        <v>5.2347544522396117</v>
      </c>
      <c r="E53" s="50" t="str">
        <f>"("&amp;FIXED(VLOOKUP(C48,'Interactive Data'!$A$105:$K$136,5,FALSE),1)&amp;"-"&amp;FIXED(VLOOKUP(C48,'Interactive Data'!$A$137:$K$168,5,FALSE),1)&amp;")"</f>
        <v>(4.8-5.8)</v>
      </c>
      <c r="F53" s="26">
        <f>VLOOKUP($F$48,'Interactive Data'!$A$3:$K$32,5,0)</f>
        <v>1838</v>
      </c>
      <c r="G53" s="64">
        <f>VLOOKUP(F48,'Interactive Data'!$A$74:$K$103,5,0)</f>
        <v>5.4127278617074541</v>
      </c>
      <c r="H53" s="58" t="str">
        <f>"("&amp;FIXED(VLOOKUP(F48,'Interactive Data'!$A$105:$K$136,5,FALSE),1)&amp;"-"&amp;FIXED(VLOOKUP(F48,'Interactive Data'!$A$137:$K$168,5,FALSE),1)&amp;")"</f>
        <v>(5.2-5.7)</v>
      </c>
    </row>
    <row r="54" spans="2:26" x14ac:dyDescent="0.2">
      <c r="B54" s="56">
        <v>2009</v>
      </c>
      <c r="C54" s="26">
        <f>VLOOKUP($C$48,'Interactive Data'!$A$3:$K$32,6,0)</f>
        <v>399</v>
      </c>
      <c r="D54" s="26">
        <f>VLOOKUP($C$48,'Interactive Data'!$A$74:$K$103,6,0)</f>
        <v>5.384615384615385</v>
      </c>
      <c r="E54" s="50" t="str">
        <f>"("&amp;FIXED(VLOOKUP(C48,'Interactive Data'!$A$105:$K$136,6,FALSE),1)&amp;"-"&amp;FIXED(VLOOKUP(C48,'Interactive Data'!$A$137:$K$168,6,FALSE),1)&amp;")"</f>
        <v>(4.9-5.9)</v>
      </c>
      <c r="F54" s="26">
        <f>VLOOKUP($F$48,'Interactive Data'!$A$3:$K$32,6,0)</f>
        <v>1878</v>
      </c>
      <c r="G54" s="64">
        <f>VLOOKUP(F48,'Interactive Data'!$A$74:$K$103,6,0)</f>
        <v>5.6325355407594024</v>
      </c>
      <c r="H54" s="58" t="str">
        <f>"("&amp;FIXED(VLOOKUP(F48,'Interactive Data'!$A$105:$K$136,6,FALSE),1)&amp;"-"&amp;FIXED(VLOOKUP(F48,'Interactive Data'!$A$137:$K$168,6,FALSE),1)&amp;")"</f>
        <v>(5.4-5.9)</v>
      </c>
    </row>
    <row r="55" spans="2:26" x14ac:dyDescent="0.2">
      <c r="B55" s="56">
        <v>2010</v>
      </c>
      <c r="C55" s="26">
        <f>VLOOKUP($C$48,'Interactive Data'!$A$3:$K$32,7,0)</f>
        <v>403</v>
      </c>
      <c r="D55" s="26">
        <f>VLOOKUP($C$48,'Interactive Data'!$A$74:$K$103,7,0)</f>
        <v>5.457007447528774</v>
      </c>
      <c r="E55" s="50" t="str">
        <f>"("&amp;FIXED(VLOOKUP(C48,'Interactive Data'!$A$105:$K$136,7,FALSE),1)&amp;"-"&amp;FIXED(VLOOKUP(C48,'Interactive Data'!$A$137:$K$168,7,FALSE),1)&amp;")"</f>
        <v>(5.0-6.0)</v>
      </c>
      <c r="F55" s="26">
        <f>VLOOKUP($F$48,'Interactive Data'!$A$3:$K$32,7,0)</f>
        <v>1884</v>
      </c>
      <c r="G55" s="64">
        <f>VLOOKUP(F48,'Interactive Data'!$A$74:$K$103,7,0)</f>
        <v>5.4778588666298376</v>
      </c>
      <c r="H55" s="58" t="str">
        <f>"("&amp;FIXED(VLOOKUP(F48,'Interactive Data'!$A$105:$K$136,7,FALSE),1)&amp;"-"&amp;FIXED(VLOOKUP(F48,'Interactive Data'!$A$137:$K$168,7,FALSE),1)&amp;")"</f>
        <v>(5.2-5.7)</v>
      </c>
    </row>
    <row r="56" spans="2:26" x14ac:dyDescent="0.2">
      <c r="B56" s="56">
        <v>2011</v>
      </c>
      <c r="C56" s="26">
        <f>VLOOKUP($C$48,'Interactive Data'!$A$3:$K$32,8,0)</f>
        <v>392</v>
      </c>
      <c r="D56" s="26">
        <f>VLOOKUP($C$48,'Interactive Data'!$A$74:$K$103,8,0)</f>
        <v>5.2259698706839091</v>
      </c>
      <c r="E56" s="50" t="str">
        <f>"("&amp;FIXED(VLOOKUP(C48,'Interactive Data'!$A$105:$K$136,8,FALSE),1)&amp;"-"&amp;FIXED(VLOOKUP(C48,'Interactive Data'!$A$137:$K$168,8,FALSE),1)&amp;")"</f>
        <v>(4.7-5.8)</v>
      </c>
      <c r="F56" s="26">
        <f>VLOOKUP($F$48,'Interactive Data'!$A$3:$K$32,8,0)</f>
        <v>1839</v>
      </c>
      <c r="G56" s="64">
        <f>VLOOKUP(F48,'Interactive Data'!$A$74:$K$103,8,0)</f>
        <v>5.3811265544989029</v>
      </c>
      <c r="H56" s="58" t="str">
        <f>"("&amp;FIXED(VLOOKUP(F48,'Interactive Data'!$A$105:$K$136,8,FALSE),1)&amp;"-"&amp;FIXED(VLOOKUP(F48,'Interactive Data'!$A$137:$K$168,8,FALSE),1)&amp;")"</f>
        <v>(5.1-5.6)</v>
      </c>
    </row>
    <row r="57" spans="2:26" x14ac:dyDescent="0.2">
      <c r="B57" s="56">
        <v>2012</v>
      </c>
      <c r="C57" s="26">
        <f>VLOOKUP($C$48,'Interactive Data'!$A$3:$K$32,9,0)</f>
        <v>382</v>
      </c>
      <c r="D57" s="26">
        <f>VLOOKUP($C$48,'Interactive Data'!$A$74:$K$103,9,0)</f>
        <v>5.0838434921479898</v>
      </c>
      <c r="E57" s="50" t="str">
        <f>"("&amp;FIXED(VLOOKUP(C48,'Interactive Data'!$A$105:$K$136,9,FALSE),1)&amp;"-"&amp;FIXED(VLOOKUP(C48,'Interactive Data'!$A$137:$K$168,9,FALSE),1)&amp;")"</f>
        <v>(4.6-5.6)</v>
      </c>
      <c r="F57" s="26">
        <f>VLOOKUP($F$48,'Interactive Data'!$A$3:$K$32,9,0)</f>
        <v>1840</v>
      </c>
      <c r="G57" s="64">
        <f>VLOOKUP(F48,'Interactive Data'!$A$74:$K$103,9,0)</f>
        <v>5.4428208010412353</v>
      </c>
      <c r="H57" s="58" t="str">
        <f>"("&amp;FIXED(VLOOKUP(F48,'Interactive Data'!$A$105:$K$136,9,FALSE),1)&amp;"-"&amp;FIXED(VLOOKUP(F48,'Interactive Data'!$A$137:$K$168,9,FALSE),1)&amp;")"</f>
        <v>(5.2-5.7)</v>
      </c>
    </row>
    <row r="58" spans="2:26" x14ac:dyDescent="0.2">
      <c r="B58" s="56">
        <v>2013</v>
      </c>
      <c r="C58" s="26">
        <f>VLOOKUP($C$48,'Interactive Data'!$A$3:$K$32,10,0)</f>
        <v>365</v>
      </c>
      <c r="D58" s="26">
        <f>VLOOKUP($C$48,'Interactive Data'!$A$74:$K$103,10,0)</f>
        <v>5.1979493021931074</v>
      </c>
      <c r="E58" s="50" t="str">
        <f>"("&amp;FIXED(VLOOKUP(C48,'Interactive Data'!$A$105:$K$136,10,FALSE),1)&amp;"-"&amp;FIXED(VLOOKUP(C48,'Interactive Data'!$A$137:$K$168,10,FALSE),1)&amp;")"</f>
        <v>(4.7-5.7)</v>
      </c>
      <c r="F58" s="26">
        <f>VLOOKUP($F$48,'Interactive Data'!$A$3:$K$32,10,0)</f>
        <v>1728</v>
      </c>
      <c r="G58" s="64">
        <f>VLOOKUP(F48,'Interactive Data'!$A$74:$K$103,10,0)</f>
        <v>5.3292212798766387</v>
      </c>
      <c r="H58" s="58" t="str">
        <f>"("&amp;FIXED(VLOOKUP(F48,'Interactive Data'!$A$105:$K$136,10,FALSE),1)&amp;"-"&amp;FIXED(VLOOKUP(F48,'Interactive Data'!$A$137:$K$168,10,FALSE),1)&amp;")"</f>
        <v>(5.1-5.6)</v>
      </c>
    </row>
    <row r="59" spans="2:26" ht="13.5" thickBot="1" x14ac:dyDescent="0.25">
      <c r="B59" s="59">
        <v>2014</v>
      </c>
      <c r="C59" s="60">
        <f>VLOOKUP($C$48,'Interactive Data'!$A$3:$K$32,11,0)</f>
        <v>351</v>
      </c>
      <c r="D59" s="60">
        <f>VLOOKUP($C$48,'Interactive Data'!$A$74:$K$103,11,0)</f>
        <v>4.9900483366505544</v>
      </c>
      <c r="E59" s="61" t="str">
        <f>"("&amp;FIXED(VLOOKUP(C48,'Interactive Data'!$A$105:$K$136,11,FALSE),1)&amp;"-"&amp;FIXED(VLOOKUP(C48,'Interactive Data'!$A$137:$K$168,11,FALSE),1)&amp;")"</f>
        <v>(4.5-5.5)</v>
      </c>
      <c r="F59" s="60">
        <f>VLOOKUP($F$48,'Interactive Data'!$A$3:$K$32,11,0)</f>
        <v>1631</v>
      </c>
      <c r="G59" s="65">
        <f>VLOOKUP(F48,'Interactive Data'!$A$74:$K$103,11,0)</f>
        <v>5.0644309889768664</v>
      </c>
      <c r="H59" s="62" t="str">
        <f>"("&amp;FIXED(VLOOKUP(F48,'Interactive Data'!$A$105:$K$136,11,FALSE),1)&amp;"-"&amp;FIXED(VLOOKUP(F48,'Interactive Data'!$A$137:$K$168,11,FALSE),1)&amp;")"</f>
        <v>(4.8-5.3)</v>
      </c>
    </row>
  </sheetData>
  <mergeCells count="5">
    <mergeCell ref="I22:L22"/>
    <mergeCell ref="F14:G14"/>
    <mergeCell ref="I21:L21"/>
    <mergeCell ref="F48:H48"/>
    <mergeCell ref="F17:G1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233"/>
  <sheetViews>
    <sheetView workbookViewId="0"/>
  </sheetViews>
  <sheetFormatPr defaultColWidth="8.85546875" defaultRowHeight="15" x14ac:dyDescent="0.25"/>
  <cols>
    <col min="1" max="1" width="31.85546875" style="68" customWidth="1"/>
    <col min="2" max="2" width="8.85546875" style="68"/>
    <col min="3" max="3" width="9.5703125" style="68" bestFit="1" customWidth="1"/>
    <col min="4" max="4" width="14" style="68" customWidth="1"/>
    <col min="5" max="5" width="16.7109375" style="69" customWidth="1"/>
    <col min="6" max="6" width="13.7109375" style="68" bestFit="1" customWidth="1"/>
    <col min="7" max="9" width="8.85546875" style="68"/>
    <col min="10" max="11" width="9.5703125" style="68" bestFit="1" customWidth="1"/>
    <col min="12" max="16384" width="8.85546875" style="68"/>
  </cols>
  <sheetData>
    <row r="1" spans="1:11" x14ac:dyDescent="0.25">
      <c r="A1" s="67" t="s">
        <v>31</v>
      </c>
    </row>
    <row r="2" spans="1:11" x14ac:dyDescent="0.25">
      <c r="A2" s="68" t="s">
        <v>30</v>
      </c>
      <c r="B2" s="68">
        <v>2005</v>
      </c>
      <c r="C2" s="68">
        <v>2006</v>
      </c>
      <c r="D2" s="68">
        <v>2007</v>
      </c>
      <c r="E2" s="69">
        <v>2008</v>
      </c>
      <c r="F2" s="68">
        <v>2009</v>
      </c>
      <c r="G2" s="68">
        <v>2010</v>
      </c>
      <c r="H2" s="68">
        <v>2011</v>
      </c>
      <c r="I2" s="68">
        <v>2012</v>
      </c>
      <c r="J2" s="68">
        <v>2013</v>
      </c>
      <c r="K2" s="68">
        <v>2014</v>
      </c>
    </row>
    <row r="3" spans="1:11" x14ac:dyDescent="0.25">
      <c r="A3" s="70" t="s">
        <v>23</v>
      </c>
      <c r="B3" s="68">
        <v>339</v>
      </c>
      <c r="C3" s="68">
        <v>393</v>
      </c>
      <c r="D3" s="68">
        <v>371</v>
      </c>
      <c r="E3" s="69">
        <v>388</v>
      </c>
      <c r="F3" s="68">
        <v>399</v>
      </c>
      <c r="G3" s="68">
        <v>403</v>
      </c>
      <c r="H3" s="68">
        <v>392</v>
      </c>
      <c r="I3" s="68">
        <v>382</v>
      </c>
      <c r="J3" s="68">
        <v>365</v>
      </c>
      <c r="K3" s="68">
        <v>351</v>
      </c>
    </row>
    <row r="4" spans="1:11" x14ac:dyDescent="0.25">
      <c r="A4" s="70" t="s">
        <v>27</v>
      </c>
      <c r="B4" s="68">
        <v>62</v>
      </c>
      <c r="C4" s="68">
        <v>61</v>
      </c>
      <c r="D4" s="68">
        <v>55</v>
      </c>
      <c r="E4" s="69">
        <v>65</v>
      </c>
      <c r="F4" s="68">
        <v>58</v>
      </c>
      <c r="G4" s="68">
        <v>56</v>
      </c>
      <c r="H4" s="68">
        <v>62</v>
      </c>
      <c r="I4" s="68">
        <v>49</v>
      </c>
      <c r="J4" s="68">
        <v>55</v>
      </c>
      <c r="K4" s="68">
        <v>50</v>
      </c>
    </row>
    <row r="5" spans="1:11" x14ac:dyDescent="0.25">
      <c r="A5" s="70" t="s">
        <v>24</v>
      </c>
      <c r="B5" s="68">
        <v>189</v>
      </c>
      <c r="C5" s="68">
        <v>194</v>
      </c>
      <c r="D5" s="68">
        <v>198</v>
      </c>
      <c r="E5" s="69">
        <v>184</v>
      </c>
      <c r="F5" s="68">
        <v>207</v>
      </c>
      <c r="G5" s="68">
        <v>180</v>
      </c>
      <c r="H5" s="68">
        <v>200</v>
      </c>
      <c r="I5" s="68">
        <v>190</v>
      </c>
      <c r="J5" s="68">
        <v>172</v>
      </c>
      <c r="K5" s="68">
        <v>165</v>
      </c>
    </row>
    <row r="6" spans="1:11" x14ac:dyDescent="0.25">
      <c r="A6" s="70" t="s">
        <v>28</v>
      </c>
      <c r="B6" s="68">
        <v>248</v>
      </c>
      <c r="C6" s="68">
        <v>299</v>
      </c>
      <c r="D6" s="68">
        <v>301</v>
      </c>
      <c r="E6" s="69">
        <v>292</v>
      </c>
      <c r="F6" s="68">
        <v>320</v>
      </c>
      <c r="G6" s="68">
        <v>317</v>
      </c>
      <c r="H6" s="68">
        <v>303</v>
      </c>
      <c r="I6" s="68">
        <v>316</v>
      </c>
      <c r="J6" s="68">
        <v>254</v>
      </c>
      <c r="K6" s="68">
        <v>238</v>
      </c>
    </row>
    <row r="7" spans="1:11" x14ac:dyDescent="0.25">
      <c r="A7" s="70" t="s">
        <v>29</v>
      </c>
      <c r="B7" s="68">
        <v>248</v>
      </c>
      <c r="C7" s="68">
        <v>308</v>
      </c>
      <c r="D7" s="68">
        <v>311</v>
      </c>
      <c r="E7" s="69">
        <v>311</v>
      </c>
      <c r="F7" s="68">
        <v>300</v>
      </c>
      <c r="G7" s="68">
        <v>248</v>
      </c>
      <c r="H7" s="68">
        <v>292</v>
      </c>
      <c r="I7" s="68">
        <v>272</v>
      </c>
      <c r="J7" s="68">
        <v>283</v>
      </c>
      <c r="K7" s="68">
        <v>265</v>
      </c>
    </row>
    <row r="8" spans="1:11" x14ac:dyDescent="0.25">
      <c r="A8" s="70" t="s">
        <v>25</v>
      </c>
      <c r="B8" s="68">
        <v>239</v>
      </c>
      <c r="C8" s="68">
        <v>212</v>
      </c>
      <c r="D8" s="68">
        <v>231</v>
      </c>
      <c r="E8" s="69">
        <v>217</v>
      </c>
      <c r="F8" s="68">
        <v>221</v>
      </c>
      <c r="G8" s="68">
        <v>260</v>
      </c>
      <c r="H8" s="68">
        <v>238</v>
      </c>
      <c r="I8" s="68">
        <v>265</v>
      </c>
      <c r="J8" s="68">
        <v>235</v>
      </c>
      <c r="K8" s="68">
        <v>215</v>
      </c>
    </row>
    <row r="9" spans="1:11" x14ac:dyDescent="0.25">
      <c r="A9" s="70" t="s">
        <v>26</v>
      </c>
      <c r="B9" s="68">
        <v>361</v>
      </c>
      <c r="C9" s="68">
        <v>394</v>
      </c>
      <c r="D9" s="68">
        <v>390</v>
      </c>
      <c r="E9" s="69">
        <v>381</v>
      </c>
      <c r="F9" s="68">
        <v>373</v>
      </c>
      <c r="G9" s="68">
        <v>420</v>
      </c>
      <c r="H9" s="68">
        <v>352</v>
      </c>
      <c r="I9" s="68">
        <v>366</v>
      </c>
      <c r="J9" s="68">
        <v>364</v>
      </c>
      <c r="K9" s="68">
        <v>347</v>
      </c>
    </row>
    <row r="10" spans="1:11" x14ac:dyDescent="0.25">
      <c r="A10" s="70" t="s">
        <v>10</v>
      </c>
      <c r="B10" s="68">
        <v>27</v>
      </c>
      <c r="C10" s="68">
        <v>36</v>
      </c>
      <c r="D10" s="68">
        <v>33</v>
      </c>
      <c r="E10" s="69">
        <v>42</v>
      </c>
      <c r="F10" s="68">
        <v>44</v>
      </c>
      <c r="G10" s="68">
        <v>36</v>
      </c>
      <c r="H10" s="68">
        <v>40</v>
      </c>
      <c r="I10" s="68">
        <v>48</v>
      </c>
      <c r="J10" s="68">
        <v>33</v>
      </c>
      <c r="K10" s="68">
        <v>34</v>
      </c>
    </row>
    <row r="11" spans="1:11" x14ac:dyDescent="0.25">
      <c r="A11" s="70" t="s">
        <v>9</v>
      </c>
      <c r="B11" s="68">
        <v>51</v>
      </c>
      <c r="C11" s="68">
        <v>58</v>
      </c>
      <c r="D11" s="68">
        <v>52</v>
      </c>
      <c r="E11" s="69">
        <v>43</v>
      </c>
      <c r="F11" s="68">
        <v>44</v>
      </c>
      <c r="G11" s="68">
        <v>54</v>
      </c>
      <c r="H11" s="68">
        <v>63</v>
      </c>
      <c r="I11" s="68">
        <v>62</v>
      </c>
      <c r="J11" s="68">
        <v>59</v>
      </c>
      <c r="K11" s="68">
        <v>54</v>
      </c>
    </row>
    <row r="12" spans="1:11" x14ac:dyDescent="0.25">
      <c r="A12" s="70" t="s">
        <v>6</v>
      </c>
      <c r="B12" s="68">
        <v>63</v>
      </c>
      <c r="C12" s="68">
        <v>64</v>
      </c>
      <c r="D12" s="68">
        <v>67</v>
      </c>
      <c r="E12" s="69">
        <v>55</v>
      </c>
      <c r="F12" s="68">
        <v>67</v>
      </c>
      <c r="G12" s="68">
        <v>51</v>
      </c>
      <c r="H12" s="68">
        <v>49</v>
      </c>
      <c r="I12" s="68">
        <v>47</v>
      </c>
      <c r="J12" s="68">
        <v>43</v>
      </c>
      <c r="K12" s="68">
        <v>41</v>
      </c>
    </row>
    <row r="13" spans="1:11" x14ac:dyDescent="0.25">
      <c r="A13" s="70" t="s">
        <v>7</v>
      </c>
      <c r="B13" s="68">
        <v>60</v>
      </c>
      <c r="C13" s="68">
        <v>54</v>
      </c>
      <c r="D13" s="68">
        <v>51</v>
      </c>
      <c r="E13" s="69">
        <v>64</v>
      </c>
      <c r="F13" s="68">
        <v>47</v>
      </c>
      <c r="G13" s="68">
        <v>69</v>
      </c>
      <c r="H13" s="68">
        <v>62</v>
      </c>
      <c r="I13" s="68">
        <v>63</v>
      </c>
      <c r="J13" s="68">
        <v>65</v>
      </c>
      <c r="K13" s="68">
        <v>64</v>
      </c>
    </row>
    <row r="14" spans="1:11" x14ac:dyDescent="0.25">
      <c r="A14" s="70" t="s">
        <v>8</v>
      </c>
      <c r="B14" s="68">
        <v>68</v>
      </c>
      <c r="C14" s="68">
        <v>91</v>
      </c>
      <c r="D14" s="68">
        <v>92</v>
      </c>
      <c r="E14" s="69">
        <v>84</v>
      </c>
      <c r="F14" s="68">
        <v>109</v>
      </c>
      <c r="G14" s="68">
        <v>90</v>
      </c>
      <c r="H14" s="68">
        <v>87</v>
      </c>
      <c r="I14" s="68">
        <v>79</v>
      </c>
      <c r="J14" s="68">
        <v>72</v>
      </c>
      <c r="K14" s="68">
        <v>67</v>
      </c>
    </row>
    <row r="15" spans="1:11" x14ac:dyDescent="0.25">
      <c r="A15" s="70" t="s">
        <v>20</v>
      </c>
      <c r="B15" s="68">
        <v>70</v>
      </c>
      <c r="C15" s="68">
        <v>90</v>
      </c>
      <c r="D15" s="68">
        <v>76</v>
      </c>
      <c r="E15" s="69">
        <v>100</v>
      </c>
      <c r="F15" s="68">
        <v>88</v>
      </c>
      <c r="G15" s="68">
        <v>103</v>
      </c>
      <c r="H15" s="68">
        <v>91</v>
      </c>
      <c r="I15" s="68">
        <v>83</v>
      </c>
      <c r="J15" s="68">
        <v>93</v>
      </c>
      <c r="K15" s="68">
        <v>91</v>
      </c>
    </row>
    <row r="16" spans="1:11" x14ac:dyDescent="0.25">
      <c r="A16" s="70" t="s">
        <v>16</v>
      </c>
      <c r="B16" s="68">
        <v>62</v>
      </c>
      <c r="C16" s="68">
        <v>61</v>
      </c>
      <c r="D16" s="68">
        <v>55</v>
      </c>
      <c r="E16" s="69">
        <v>65</v>
      </c>
      <c r="F16" s="68">
        <v>58</v>
      </c>
      <c r="G16" s="68">
        <v>56</v>
      </c>
      <c r="H16" s="68">
        <v>62</v>
      </c>
      <c r="I16" s="68">
        <v>49</v>
      </c>
      <c r="J16" s="68">
        <v>55</v>
      </c>
      <c r="K16" s="68">
        <v>50</v>
      </c>
    </row>
    <row r="17" spans="1:11" x14ac:dyDescent="0.25">
      <c r="A17" s="70" t="s">
        <v>5</v>
      </c>
      <c r="B17" s="68">
        <v>31</v>
      </c>
      <c r="C17" s="68">
        <v>24</v>
      </c>
      <c r="D17" s="68">
        <v>26</v>
      </c>
      <c r="E17" s="69">
        <v>21</v>
      </c>
      <c r="F17" s="68">
        <v>33</v>
      </c>
      <c r="G17" s="68">
        <v>30</v>
      </c>
      <c r="H17" s="68">
        <v>30</v>
      </c>
      <c r="I17" s="68">
        <v>25</v>
      </c>
      <c r="J17" s="68">
        <v>29</v>
      </c>
      <c r="K17" s="68">
        <v>18</v>
      </c>
    </row>
    <row r="18" spans="1:11" x14ac:dyDescent="0.25">
      <c r="A18" s="70" t="s">
        <v>15</v>
      </c>
      <c r="B18" s="68">
        <v>59</v>
      </c>
      <c r="C18" s="68">
        <v>68</v>
      </c>
      <c r="D18" s="68">
        <v>70</v>
      </c>
      <c r="E18" s="69">
        <v>70</v>
      </c>
      <c r="F18" s="68">
        <v>59</v>
      </c>
      <c r="G18" s="68">
        <v>64</v>
      </c>
      <c r="H18" s="68">
        <v>66</v>
      </c>
      <c r="I18" s="68">
        <v>58</v>
      </c>
      <c r="J18" s="68">
        <v>59</v>
      </c>
      <c r="K18" s="68">
        <v>56</v>
      </c>
    </row>
    <row r="19" spans="1:11" x14ac:dyDescent="0.25">
      <c r="A19" s="70" t="s">
        <v>4</v>
      </c>
      <c r="B19" s="68">
        <v>99</v>
      </c>
      <c r="C19" s="68">
        <v>102</v>
      </c>
      <c r="D19" s="68">
        <v>102</v>
      </c>
      <c r="E19" s="69">
        <v>93</v>
      </c>
      <c r="F19" s="68">
        <v>115</v>
      </c>
      <c r="G19" s="68">
        <v>86</v>
      </c>
      <c r="H19" s="68">
        <v>104</v>
      </c>
      <c r="I19" s="68">
        <v>107</v>
      </c>
      <c r="J19" s="68">
        <v>84</v>
      </c>
      <c r="K19" s="68">
        <v>91</v>
      </c>
    </row>
    <row r="20" spans="1:11" x14ac:dyDescent="0.25">
      <c r="A20" s="70" t="s">
        <v>18</v>
      </c>
      <c r="B20" s="68">
        <v>108</v>
      </c>
      <c r="C20" s="68">
        <v>144</v>
      </c>
      <c r="D20" s="68">
        <v>129</v>
      </c>
      <c r="E20" s="69">
        <v>129</v>
      </c>
      <c r="F20" s="68">
        <v>150</v>
      </c>
      <c r="G20" s="68">
        <v>157</v>
      </c>
      <c r="H20" s="68">
        <v>144</v>
      </c>
      <c r="I20" s="68">
        <v>159</v>
      </c>
      <c r="J20" s="68">
        <v>118</v>
      </c>
      <c r="K20" s="68">
        <v>109</v>
      </c>
    </row>
    <row r="21" spans="1:11" x14ac:dyDescent="0.25">
      <c r="A21" s="70" t="s">
        <v>13</v>
      </c>
      <c r="B21" s="68">
        <v>75</v>
      </c>
      <c r="C21" s="68">
        <v>68</v>
      </c>
      <c r="D21" s="68">
        <v>86</v>
      </c>
      <c r="E21" s="69">
        <v>79</v>
      </c>
      <c r="F21" s="68">
        <v>85</v>
      </c>
      <c r="G21" s="68">
        <v>70</v>
      </c>
      <c r="H21" s="68">
        <v>73</v>
      </c>
      <c r="I21" s="68">
        <v>75</v>
      </c>
      <c r="J21" s="68">
        <v>65</v>
      </c>
      <c r="K21" s="68">
        <v>65</v>
      </c>
    </row>
    <row r="22" spans="1:11" x14ac:dyDescent="0.25">
      <c r="A22" s="70" t="s">
        <v>1</v>
      </c>
      <c r="B22" s="68">
        <v>65</v>
      </c>
      <c r="C22" s="68">
        <v>87</v>
      </c>
      <c r="D22" s="68">
        <v>86</v>
      </c>
      <c r="E22" s="69">
        <v>84</v>
      </c>
      <c r="F22" s="68">
        <v>85</v>
      </c>
      <c r="G22" s="68">
        <v>90</v>
      </c>
      <c r="H22" s="68">
        <v>86</v>
      </c>
      <c r="I22" s="68">
        <v>82</v>
      </c>
      <c r="J22" s="68">
        <v>71</v>
      </c>
      <c r="K22" s="68">
        <v>64</v>
      </c>
    </row>
    <row r="23" spans="1:11" x14ac:dyDescent="0.25">
      <c r="A23" s="70" t="s">
        <v>120</v>
      </c>
      <c r="B23" s="68">
        <v>53</v>
      </c>
      <c r="C23" s="68">
        <v>60</v>
      </c>
      <c r="D23" s="68">
        <v>70</v>
      </c>
      <c r="E23" s="69">
        <v>78</v>
      </c>
      <c r="F23" s="68">
        <v>74</v>
      </c>
      <c r="G23" s="68">
        <v>47</v>
      </c>
      <c r="H23" s="68">
        <v>63</v>
      </c>
      <c r="I23" s="68">
        <v>59</v>
      </c>
      <c r="J23" s="68">
        <v>71</v>
      </c>
      <c r="K23" s="68">
        <v>52</v>
      </c>
    </row>
    <row r="24" spans="1:11" x14ac:dyDescent="0.25">
      <c r="A24" s="70" t="s">
        <v>3</v>
      </c>
      <c r="B24" s="68">
        <v>195</v>
      </c>
      <c r="C24" s="68">
        <v>248</v>
      </c>
      <c r="D24" s="68">
        <v>241</v>
      </c>
      <c r="E24" s="69">
        <v>233</v>
      </c>
      <c r="F24" s="68">
        <v>226</v>
      </c>
      <c r="G24" s="68">
        <v>201</v>
      </c>
      <c r="H24" s="68">
        <v>229</v>
      </c>
      <c r="I24" s="68">
        <v>213</v>
      </c>
      <c r="J24" s="68">
        <v>212</v>
      </c>
      <c r="K24" s="68">
        <v>213</v>
      </c>
    </row>
    <row r="25" spans="1:11" x14ac:dyDescent="0.25">
      <c r="A25" s="70" t="s">
        <v>17</v>
      </c>
      <c r="B25" s="68">
        <v>196</v>
      </c>
      <c r="C25" s="68">
        <v>174</v>
      </c>
      <c r="D25" s="68">
        <v>176</v>
      </c>
      <c r="E25" s="69">
        <v>168</v>
      </c>
      <c r="F25" s="68">
        <v>184</v>
      </c>
      <c r="G25" s="68">
        <v>211</v>
      </c>
      <c r="H25" s="68">
        <v>186</v>
      </c>
      <c r="I25" s="68">
        <v>217</v>
      </c>
      <c r="J25" s="68">
        <v>195</v>
      </c>
      <c r="K25" s="68">
        <v>163</v>
      </c>
    </row>
    <row r="26" spans="1:11" x14ac:dyDescent="0.25">
      <c r="A26" s="70" t="s">
        <v>11</v>
      </c>
      <c r="B26" s="68">
        <v>43</v>
      </c>
      <c r="C26" s="68">
        <v>38</v>
      </c>
      <c r="D26" s="68">
        <v>55</v>
      </c>
      <c r="E26" s="69">
        <v>49</v>
      </c>
      <c r="F26" s="68">
        <v>37</v>
      </c>
      <c r="G26" s="68">
        <v>49</v>
      </c>
      <c r="H26" s="68">
        <v>52</v>
      </c>
      <c r="I26" s="68">
        <v>48</v>
      </c>
      <c r="J26" s="68">
        <v>40</v>
      </c>
      <c r="K26" s="68">
        <v>52</v>
      </c>
    </row>
    <row r="27" spans="1:11" x14ac:dyDescent="0.25">
      <c r="A27" s="70" t="s">
        <v>2</v>
      </c>
      <c r="B27" s="68">
        <v>121</v>
      </c>
      <c r="C27" s="68">
        <v>109</v>
      </c>
      <c r="D27" s="68">
        <v>118</v>
      </c>
      <c r="E27" s="69">
        <v>110</v>
      </c>
      <c r="F27" s="68">
        <v>106</v>
      </c>
      <c r="G27" s="68">
        <v>148</v>
      </c>
      <c r="H27" s="68">
        <v>111</v>
      </c>
      <c r="I27" s="68">
        <v>123</v>
      </c>
      <c r="J27" s="68">
        <v>115</v>
      </c>
      <c r="K27" s="68">
        <v>121</v>
      </c>
    </row>
    <row r="28" spans="1:11" x14ac:dyDescent="0.25">
      <c r="A28" s="70" t="s">
        <v>0</v>
      </c>
      <c r="B28" s="68">
        <v>47</v>
      </c>
      <c r="C28" s="68">
        <v>55</v>
      </c>
      <c r="D28" s="68">
        <v>62</v>
      </c>
      <c r="E28" s="69">
        <v>53</v>
      </c>
      <c r="F28" s="68">
        <v>41</v>
      </c>
      <c r="G28" s="68">
        <v>49</v>
      </c>
      <c r="H28" s="68">
        <v>47</v>
      </c>
      <c r="I28" s="68">
        <v>36</v>
      </c>
      <c r="J28" s="68">
        <v>54</v>
      </c>
      <c r="K28" s="68">
        <v>43</v>
      </c>
    </row>
    <row r="29" spans="1:11" x14ac:dyDescent="0.25">
      <c r="A29" s="70" t="s">
        <v>19</v>
      </c>
      <c r="B29" s="68">
        <v>59</v>
      </c>
      <c r="C29" s="68">
        <v>61</v>
      </c>
      <c r="D29" s="68">
        <v>57</v>
      </c>
      <c r="E29" s="69">
        <v>59</v>
      </c>
      <c r="F29" s="68">
        <v>67</v>
      </c>
      <c r="G29" s="68">
        <v>56</v>
      </c>
      <c r="H29" s="68">
        <v>52</v>
      </c>
      <c r="I29" s="68">
        <v>53</v>
      </c>
      <c r="J29" s="68">
        <v>51</v>
      </c>
      <c r="K29" s="68">
        <v>52</v>
      </c>
    </row>
    <row r="30" spans="1:11" x14ac:dyDescent="0.25">
      <c r="A30" s="70" t="s">
        <v>12</v>
      </c>
      <c r="B30" s="68">
        <v>33</v>
      </c>
      <c r="C30" s="68">
        <v>52</v>
      </c>
      <c r="D30" s="68">
        <v>36</v>
      </c>
      <c r="E30" s="69">
        <v>30</v>
      </c>
      <c r="F30" s="68">
        <v>39</v>
      </c>
      <c r="G30" s="68">
        <v>47</v>
      </c>
      <c r="H30" s="68">
        <v>36</v>
      </c>
      <c r="I30" s="68">
        <v>36</v>
      </c>
      <c r="J30" s="68">
        <v>40</v>
      </c>
      <c r="K30" s="68">
        <v>44</v>
      </c>
    </row>
    <row r="31" spans="1:11" x14ac:dyDescent="0.25">
      <c r="A31" s="70" t="s">
        <v>14</v>
      </c>
      <c r="B31" s="68">
        <v>101</v>
      </c>
      <c r="C31" s="68">
        <v>117</v>
      </c>
      <c r="D31" s="68">
        <v>117</v>
      </c>
      <c r="E31" s="69">
        <v>129</v>
      </c>
      <c r="F31" s="68">
        <v>120</v>
      </c>
      <c r="G31" s="68">
        <v>120</v>
      </c>
      <c r="H31" s="68">
        <v>106</v>
      </c>
      <c r="I31" s="68">
        <v>118</v>
      </c>
      <c r="J31" s="68">
        <v>104</v>
      </c>
      <c r="K31" s="68">
        <v>87</v>
      </c>
    </row>
    <row r="32" spans="1:11" x14ac:dyDescent="0.25">
      <c r="A32" s="70" t="s">
        <v>22</v>
      </c>
      <c r="B32" s="71">
        <v>1686</v>
      </c>
      <c r="C32" s="71">
        <v>1861</v>
      </c>
      <c r="D32" s="71">
        <v>1857</v>
      </c>
      <c r="E32" s="72">
        <v>1838</v>
      </c>
      <c r="F32" s="71">
        <v>1878</v>
      </c>
      <c r="G32" s="71">
        <v>1884</v>
      </c>
      <c r="H32" s="71">
        <v>1839</v>
      </c>
      <c r="I32" s="71">
        <v>1840</v>
      </c>
      <c r="J32" s="71">
        <v>1728</v>
      </c>
      <c r="K32" s="71">
        <v>1631</v>
      </c>
    </row>
    <row r="33" spans="1:11" x14ac:dyDescent="0.25">
      <c r="A33" s="70" t="s">
        <v>21</v>
      </c>
      <c r="B33" s="68">
        <v>1686</v>
      </c>
      <c r="C33" s="68">
        <v>1861</v>
      </c>
      <c r="D33" s="68">
        <v>1857</v>
      </c>
      <c r="E33" s="69">
        <v>1838</v>
      </c>
      <c r="F33" s="68">
        <v>1878</v>
      </c>
      <c r="G33" s="68">
        <v>1884</v>
      </c>
      <c r="H33" s="68">
        <v>1839</v>
      </c>
      <c r="I33" s="68">
        <v>1840</v>
      </c>
      <c r="J33" s="68">
        <v>1728</v>
      </c>
      <c r="K33" s="68">
        <v>1631</v>
      </c>
    </row>
    <row r="34" spans="1:11" x14ac:dyDescent="0.25">
      <c r="A34" s="70" t="s">
        <v>80</v>
      </c>
      <c r="B34" s="68" t="b">
        <v>1</v>
      </c>
      <c r="C34" s="68" t="b">
        <v>1</v>
      </c>
      <c r="D34" s="68" t="b">
        <v>1</v>
      </c>
      <c r="E34" s="69" t="b">
        <v>1</v>
      </c>
      <c r="F34" s="68" t="b">
        <v>1</v>
      </c>
      <c r="G34" s="68" t="b">
        <v>1</v>
      </c>
      <c r="H34" s="68" t="b">
        <v>1</v>
      </c>
      <c r="I34" s="68" t="b">
        <v>1</v>
      </c>
      <c r="J34" s="68" t="b">
        <v>1</v>
      </c>
      <c r="K34" s="68" t="b">
        <v>1</v>
      </c>
    </row>
    <row r="35" spans="1:11" x14ac:dyDescent="0.25">
      <c r="A35" s="70"/>
    </row>
    <row r="36" spans="1:11" x14ac:dyDescent="0.25">
      <c r="A36" s="70"/>
    </row>
    <row r="37" spans="1:11" x14ac:dyDescent="0.25">
      <c r="A37" s="73" t="s">
        <v>32</v>
      </c>
    </row>
    <row r="38" spans="1:11" x14ac:dyDescent="0.25">
      <c r="A38" s="68" t="s">
        <v>30</v>
      </c>
      <c r="B38" s="68">
        <v>2005</v>
      </c>
      <c r="C38" s="68">
        <v>2006</v>
      </c>
      <c r="D38" s="68">
        <v>2007</v>
      </c>
      <c r="E38" s="69">
        <v>2008</v>
      </c>
      <c r="F38" s="68">
        <v>2009</v>
      </c>
      <c r="G38" s="68">
        <v>2010</v>
      </c>
      <c r="H38" s="68">
        <v>2011</v>
      </c>
      <c r="I38" s="68">
        <v>2012</v>
      </c>
      <c r="J38" s="68">
        <v>2013</v>
      </c>
      <c r="K38" s="68">
        <v>2014</v>
      </c>
    </row>
    <row r="39" spans="1:11" x14ac:dyDescent="0.25">
      <c r="A39" s="70" t="s">
        <v>23</v>
      </c>
      <c r="B39" s="68">
        <v>6728</v>
      </c>
      <c r="C39" s="68">
        <v>7062</v>
      </c>
      <c r="D39" s="68">
        <v>7154</v>
      </c>
      <c r="E39" s="69">
        <v>7412</v>
      </c>
      <c r="F39" s="68">
        <v>7410</v>
      </c>
      <c r="G39" s="68">
        <v>7385</v>
      </c>
      <c r="H39" s="68">
        <v>7501</v>
      </c>
      <c r="I39" s="68">
        <v>7514</v>
      </c>
      <c r="J39" s="68">
        <v>7022</v>
      </c>
      <c r="K39" s="68">
        <v>7034</v>
      </c>
    </row>
    <row r="40" spans="1:11" x14ac:dyDescent="0.25">
      <c r="A40" s="70" t="s">
        <v>27</v>
      </c>
      <c r="B40" s="68">
        <v>1173</v>
      </c>
      <c r="C40" s="68">
        <v>1140</v>
      </c>
      <c r="D40" s="68">
        <v>1241</v>
      </c>
      <c r="E40" s="69">
        <v>1197</v>
      </c>
      <c r="F40" s="68">
        <v>1189</v>
      </c>
      <c r="G40" s="68">
        <v>1142</v>
      </c>
      <c r="H40" s="68">
        <v>1173</v>
      </c>
      <c r="I40" s="68">
        <v>1118</v>
      </c>
      <c r="J40" s="68">
        <v>1166</v>
      </c>
      <c r="K40" s="68">
        <v>1098</v>
      </c>
    </row>
    <row r="41" spans="1:11" x14ac:dyDescent="0.25">
      <c r="A41" s="70" t="s">
        <v>24</v>
      </c>
      <c r="B41" s="68">
        <v>3481</v>
      </c>
      <c r="C41" s="68">
        <v>3654</v>
      </c>
      <c r="D41" s="68">
        <v>3783</v>
      </c>
      <c r="E41" s="69">
        <v>3734</v>
      </c>
      <c r="F41" s="68">
        <v>3712</v>
      </c>
      <c r="G41" s="68">
        <v>3886</v>
      </c>
      <c r="H41" s="68">
        <v>3746</v>
      </c>
      <c r="I41" s="68">
        <v>3846</v>
      </c>
      <c r="J41" s="68">
        <v>3494</v>
      </c>
      <c r="K41" s="68">
        <v>3516</v>
      </c>
    </row>
    <row r="42" spans="1:11" x14ac:dyDescent="0.25">
      <c r="A42" s="70" t="s">
        <v>28</v>
      </c>
      <c r="B42" s="68">
        <v>5224</v>
      </c>
      <c r="C42" s="68">
        <v>5352</v>
      </c>
      <c r="D42" s="68">
        <v>5407</v>
      </c>
      <c r="E42" s="69">
        <v>5685</v>
      </c>
      <c r="F42" s="68">
        <v>5437</v>
      </c>
      <c r="G42" s="68">
        <v>5832</v>
      </c>
      <c r="H42" s="68">
        <v>5838</v>
      </c>
      <c r="I42" s="68">
        <v>5632</v>
      </c>
      <c r="J42" s="68">
        <v>5351</v>
      </c>
      <c r="K42" s="68">
        <v>5320</v>
      </c>
    </row>
    <row r="43" spans="1:11" x14ac:dyDescent="0.25">
      <c r="A43" s="70" t="s">
        <v>29</v>
      </c>
      <c r="B43" s="68">
        <v>4723</v>
      </c>
      <c r="C43" s="68">
        <v>5047</v>
      </c>
      <c r="D43" s="68">
        <v>5311</v>
      </c>
      <c r="E43" s="69">
        <v>5441</v>
      </c>
      <c r="F43" s="68">
        <v>5471</v>
      </c>
      <c r="G43" s="68">
        <v>5596</v>
      </c>
      <c r="H43" s="68">
        <v>5688</v>
      </c>
      <c r="I43" s="68">
        <v>5570</v>
      </c>
      <c r="J43" s="68">
        <v>5637</v>
      </c>
      <c r="K43" s="68">
        <v>5574</v>
      </c>
    </row>
    <row r="44" spans="1:11" x14ac:dyDescent="0.25">
      <c r="A44" s="70" t="s">
        <v>25</v>
      </c>
      <c r="B44" s="68">
        <v>3483</v>
      </c>
      <c r="C44" s="68">
        <v>3437</v>
      </c>
      <c r="D44" s="68">
        <v>3538</v>
      </c>
      <c r="E44" s="69">
        <v>3607</v>
      </c>
      <c r="F44" s="68">
        <v>3518</v>
      </c>
      <c r="G44" s="68">
        <v>3678</v>
      </c>
      <c r="H44" s="68">
        <v>3697</v>
      </c>
      <c r="I44" s="68">
        <v>3503</v>
      </c>
      <c r="J44" s="68">
        <v>3369</v>
      </c>
      <c r="K44" s="68">
        <v>3337</v>
      </c>
    </row>
    <row r="45" spans="1:11" x14ac:dyDescent="0.25">
      <c r="A45" s="70" t="s">
        <v>26</v>
      </c>
      <c r="B45" s="68">
        <v>6245</v>
      </c>
      <c r="C45" s="68">
        <v>6331</v>
      </c>
      <c r="D45" s="68">
        <v>6341</v>
      </c>
      <c r="E45" s="69">
        <v>6881</v>
      </c>
      <c r="F45" s="68">
        <v>6605</v>
      </c>
      <c r="G45" s="68">
        <v>6874</v>
      </c>
      <c r="H45" s="68">
        <v>6532</v>
      </c>
      <c r="I45" s="68">
        <v>6623</v>
      </c>
      <c r="J45" s="68">
        <v>6386</v>
      </c>
      <c r="K45" s="68">
        <v>6326</v>
      </c>
    </row>
    <row r="46" spans="1:11" x14ac:dyDescent="0.25">
      <c r="A46" s="70" t="s">
        <v>10</v>
      </c>
      <c r="B46" s="68">
        <v>638</v>
      </c>
      <c r="C46" s="68">
        <v>647</v>
      </c>
      <c r="D46" s="68">
        <v>743</v>
      </c>
      <c r="E46" s="69">
        <v>742</v>
      </c>
      <c r="F46" s="68">
        <v>737</v>
      </c>
      <c r="G46" s="68">
        <v>776</v>
      </c>
      <c r="H46" s="68">
        <v>748</v>
      </c>
      <c r="I46" s="68">
        <v>804</v>
      </c>
      <c r="J46" s="68">
        <v>724</v>
      </c>
      <c r="K46" s="68">
        <v>719</v>
      </c>
    </row>
    <row r="47" spans="1:11" x14ac:dyDescent="0.25">
      <c r="A47" s="70" t="s">
        <v>9</v>
      </c>
      <c r="B47" s="68">
        <v>1149</v>
      </c>
      <c r="C47" s="68">
        <v>1242</v>
      </c>
      <c r="D47" s="68">
        <v>1169</v>
      </c>
      <c r="E47" s="69">
        <v>1189</v>
      </c>
      <c r="F47" s="68">
        <v>1282</v>
      </c>
      <c r="G47" s="68">
        <v>1194</v>
      </c>
      <c r="H47" s="68">
        <v>1282</v>
      </c>
      <c r="I47" s="68">
        <v>1267</v>
      </c>
      <c r="J47" s="68">
        <v>1196</v>
      </c>
      <c r="K47" s="68">
        <v>1123</v>
      </c>
    </row>
    <row r="48" spans="1:11" x14ac:dyDescent="0.25">
      <c r="A48" s="70" t="s">
        <v>6</v>
      </c>
      <c r="B48" s="68">
        <v>989</v>
      </c>
      <c r="C48" s="68">
        <v>1094</v>
      </c>
      <c r="D48" s="68">
        <v>1029</v>
      </c>
      <c r="E48" s="69">
        <v>1073</v>
      </c>
      <c r="F48" s="68">
        <v>1078</v>
      </c>
      <c r="G48" s="68">
        <v>1105</v>
      </c>
      <c r="H48" s="68">
        <v>1115</v>
      </c>
      <c r="I48" s="68">
        <v>1119</v>
      </c>
      <c r="J48" s="68">
        <v>994</v>
      </c>
      <c r="K48" s="68">
        <v>1065</v>
      </c>
    </row>
    <row r="49" spans="1:11" x14ac:dyDescent="0.25">
      <c r="A49" s="70" t="s">
        <v>7</v>
      </c>
      <c r="B49" s="68">
        <v>934</v>
      </c>
      <c r="C49" s="68">
        <v>956</v>
      </c>
      <c r="D49" s="68">
        <v>998</v>
      </c>
      <c r="E49" s="69">
        <v>1051</v>
      </c>
      <c r="F49" s="68">
        <v>1008</v>
      </c>
      <c r="G49" s="68">
        <v>999</v>
      </c>
      <c r="H49" s="68">
        <v>1075</v>
      </c>
      <c r="I49" s="68">
        <v>1016</v>
      </c>
      <c r="J49" s="68">
        <v>987</v>
      </c>
      <c r="K49" s="68">
        <v>1073</v>
      </c>
    </row>
    <row r="50" spans="1:11" x14ac:dyDescent="0.25">
      <c r="A50" s="70" t="s">
        <v>8</v>
      </c>
      <c r="B50" s="68">
        <v>1573</v>
      </c>
      <c r="C50" s="68">
        <v>1633</v>
      </c>
      <c r="D50" s="68">
        <v>1699</v>
      </c>
      <c r="E50" s="69">
        <v>1668</v>
      </c>
      <c r="F50" s="68">
        <v>1676</v>
      </c>
      <c r="G50" s="68">
        <v>1693</v>
      </c>
      <c r="H50" s="68">
        <v>1625</v>
      </c>
      <c r="I50" s="68">
        <v>1628</v>
      </c>
      <c r="J50" s="68">
        <v>1580</v>
      </c>
      <c r="K50" s="68">
        <v>1527</v>
      </c>
    </row>
    <row r="51" spans="1:11" x14ac:dyDescent="0.25">
      <c r="A51" s="70" t="s">
        <v>20</v>
      </c>
      <c r="B51" s="68">
        <v>1445</v>
      </c>
      <c r="C51" s="68">
        <v>1490</v>
      </c>
      <c r="D51" s="68">
        <v>1516</v>
      </c>
      <c r="E51" s="69">
        <v>1689</v>
      </c>
      <c r="F51" s="68">
        <v>1629</v>
      </c>
      <c r="G51" s="68">
        <v>1618</v>
      </c>
      <c r="H51" s="68">
        <v>1656</v>
      </c>
      <c r="I51" s="68">
        <v>1680</v>
      </c>
      <c r="J51" s="68">
        <v>1541</v>
      </c>
      <c r="K51" s="68">
        <v>1527</v>
      </c>
    </row>
    <row r="52" spans="1:11" x14ac:dyDescent="0.25">
      <c r="A52" s="70" t="s">
        <v>16</v>
      </c>
      <c r="B52" s="68">
        <v>1173</v>
      </c>
      <c r="C52" s="68">
        <v>1140</v>
      </c>
      <c r="D52" s="68">
        <v>1241</v>
      </c>
      <c r="E52" s="69">
        <v>1197</v>
      </c>
      <c r="F52" s="68">
        <v>1189</v>
      </c>
      <c r="G52" s="68">
        <v>1142</v>
      </c>
      <c r="H52" s="68">
        <v>1173</v>
      </c>
      <c r="I52" s="68">
        <v>1118</v>
      </c>
      <c r="J52" s="68">
        <v>1166</v>
      </c>
      <c r="K52" s="68">
        <v>1098</v>
      </c>
    </row>
    <row r="53" spans="1:11" x14ac:dyDescent="0.25">
      <c r="A53" s="70" t="s">
        <v>5</v>
      </c>
      <c r="B53" s="68">
        <v>587</v>
      </c>
      <c r="C53" s="68">
        <v>583</v>
      </c>
      <c r="D53" s="68">
        <v>667</v>
      </c>
      <c r="E53" s="69">
        <v>598</v>
      </c>
      <c r="F53" s="68">
        <v>647</v>
      </c>
      <c r="G53" s="68">
        <v>709</v>
      </c>
      <c r="H53" s="68">
        <v>605</v>
      </c>
      <c r="I53" s="68">
        <v>648</v>
      </c>
      <c r="J53" s="68">
        <v>618</v>
      </c>
      <c r="K53" s="68">
        <v>587</v>
      </c>
    </row>
    <row r="54" spans="1:11" x14ac:dyDescent="0.25">
      <c r="A54" s="70" t="s">
        <v>15</v>
      </c>
      <c r="B54" s="68">
        <v>1175</v>
      </c>
      <c r="C54" s="68">
        <v>1232</v>
      </c>
      <c r="D54" s="68">
        <v>1216</v>
      </c>
      <c r="E54" s="69">
        <v>1218</v>
      </c>
      <c r="F54" s="68">
        <v>1245</v>
      </c>
      <c r="G54" s="68">
        <v>1248</v>
      </c>
      <c r="H54" s="68">
        <v>1257</v>
      </c>
      <c r="I54" s="68">
        <v>1281</v>
      </c>
      <c r="J54" s="68">
        <v>1108</v>
      </c>
      <c r="K54" s="68">
        <v>1180</v>
      </c>
    </row>
    <row r="55" spans="1:11" x14ac:dyDescent="0.25">
      <c r="A55" s="70" t="s">
        <v>4</v>
      </c>
      <c r="B55" s="68">
        <v>1719</v>
      </c>
      <c r="C55" s="68">
        <v>1839</v>
      </c>
      <c r="D55" s="68">
        <v>1900</v>
      </c>
      <c r="E55" s="69">
        <v>1918</v>
      </c>
      <c r="F55" s="68">
        <v>1820</v>
      </c>
      <c r="G55" s="68">
        <v>1929</v>
      </c>
      <c r="H55" s="68">
        <v>1884</v>
      </c>
      <c r="I55" s="68">
        <v>1917</v>
      </c>
      <c r="J55" s="68">
        <v>1768</v>
      </c>
      <c r="K55" s="68">
        <v>1749</v>
      </c>
    </row>
    <row r="56" spans="1:11" x14ac:dyDescent="0.25">
      <c r="A56" s="70" t="s">
        <v>18</v>
      </c>
      <c r="B56" s="68">
        <v>2335</v>
      </c>
      <c r="C56" s="68">
        <v>2447</v>
      </c>
      <c r="D56" s="68">
        <v>2468</v>
      </c>
      <c r="E56" s="69">
        <v>2652</v>
      </c>
      <c r="F56" s="68">
        <v>2473</v>
      </c>
      <c r="G56" s="68">
        <v>2695</v>
      </c>
      <c r="H56" s="68">
        <v>2645</v>
      </c>
      <c r="I56" s="68">
        <v>2629</v>
      </c>
      <c r="J56" s="68">
        <v>2406</v>
      </c>
      <c r="K56" s="68">
        <v>2440</v>
      </c>
    </row>
    <row r="57" spans="1:11" x14ac:dyDescent="0.25">
      <c r="A57" s="70" t="s">
        <v>13</v>
      </c>
      <c r="B57" s="68">
        <v>1447</v>
      </c>
      <c r="C57" s="68">
        <v>1479</v>
      </c>
      <c r="D57" s="68">
        <v>1476</v>
      </c>
      <c r="E57" s="69">
        <v>1503</v>
      </c>
      <c r="F57" s="68">
        <v>1509</v>
      </c>
      <c r="G57" s="68">
        <v>1552</v>
      </c>
      <c r="H57" s="68">
        <v>1541</v>
      </c>
      <c r="I57" s="68">
        <v>1448</v>
      </c>
      <c r="J57" s="68">
        <v>1458</v>
      </c>
      <c r="K57" s="68">
        <v>1450</v>
      </c>
    </row>
    <row r="58" spans="1:11" x14ac:dyDescent="0.25">
      <c r="A58" s="70" t="s">
        <v>1</v>
      </c>
      <c r="B58" s="68">
        <v>1442</v>
      </c>
      <c r="C58" s="68">
        <v>1426</v>
      </c>
      <c r="D58" s="68">
        <v>1463</v>
      </c>
      <c r="E58" s="69">
        <v>1530</v>
      </c>
      <c r="F58" s="68">
        <v>1455</v>
      </c>
      <c r="G58" s="68">
        <v>1585</v>
      </c>
      <c r="H58" s="68">
        <v>1652</v>
      </c>
      <c r="I58" s="68">
        <v>1555</v>
      </c>
      <c r="J58" s="68">
        <v>1487</v>
      </c>
      <c r="K58" s="68">
        <v>1430</v>
      </c>
    </row>
    <row r="59" spans="1:11" x14ac:dyDescent="0.25">
      <c r="A59" s="70" t="s">
        <v>120</v>
      </c>
      <c r="B59" s="68">
        <v>1160</v>
      </c>
      <c r="C59" s="68">
        <v>1266</v>
      </c>
      <c r="D59" s="68">
        <v>1343</v>
      </c>
      <c r="E59" s="69">
        <v>1346</v>
      </c>
      <c r="F59" s="68">
        <v>1322</v>
      </c>
      <c r="G59" s="68">
        <v>1321</v>
      </c>
      <c r="H59" s="68">
        <v>1354</v>
      </c>
      <c r="I59" s="68">
        <v>1269</v>
      </c>
      <c r="J59" s="68">
        <v>1291</v>
      </c>
      <c r="K59" s="68">
        <v>1193</v>
      </c>
    </row>
    <row r="60" spans="1:11" x14ac:dyDescent="0.25">
      <c r="A60" s="70" t="s">
        <v>3</v>
      </c>
      <c r="B60" s="68">
        <v>3563</v>
      </c>
      <c r="C60" s="68">
        <v>3781</v>
      </c>
      <c r="D60" s="68">
        <v>3968</v>
      </c>
      <c r="E60" s="69">
        <v>4095</v>
      </c>
      <c r="F60" s="68">
        <v>4149</v>
      </c>
      <c r="G60" s="68">
        <v>4275</v>
      </c>
      <c r="H60" s="68">
        <v>4334</v>
      </c>
      <c r="I60" s="68">
        <v>4301</v>
      </c>
      <c r="J60" s="68">
        <v>4346</v>
      </c>
      <c r="K60" s="68">
        <v>4381</v>
      </c>
    </row>
    <row r="61" spans="1:11" x14ac:dyDescent="0.25">
      <c r="A61" s="70" t="s">
        <v>17</v>
      </c>
      <c r="B61" s="68">
        <v>2849</v>
      </c>
      <c r="C61" s="68">
        <v>2773</v>
      </c>
      <c r="D61" s="68">
        <v>2842</v>
      </c>
      <c r="E61" s="69">
        <v>2855</v>
      </c>
      <c r="F61" s="68">
        <v>2848</v>
      </c>
      <c r="G61" s="68">
        <v>2991</v>
      </c>
      <c r="H61" s="68">
        <v>2955</v>
      </c>
      <c r="I61" s="68">
        <v>2744</v>
      </c>
      <c r="J61" s="68">
        <v>2716</v>
      </c>
      <c r="K61" s="68">
        <v>2615</v>
      </c>
    </row>
    <row r="62" spans="1:11" x14ac:dyDescent="0.25">
      <c r="A62" s="70" t="s">
        <v>11</v>
      </c>
      <c r="B62" s="68">
        <v>634</v>
      </c>
      <c r="C62" s="68">
        <v>664</v>
      </c>
      <c r="D62" s="68">
        <v>696</v>
      </c>
      <c r="E62" s="69">
        <v>752</v>
      </c>
      <c r="F62" s="68">
        <v>670</v>
      </c>
      <c r="G62" s="68">
        <v>687</v>
      </c>
      <c r="H62" s="68">
        <v>742</v>
      </c>
      <c r="I62" s="68">
        <v>759</v>
      </c>
      <c r="J62" s="68">
        <v>653</v>
      </c>
      <c r="K62" s="68">
        <v>722</v>
      </c>
    </row>
    <row r="63" spans="1:11" x14ac:dyDescent="0.25">
      <c r="A63" s="70" t="s">
        <v>2</v>
      </c>
      <c r="B63" s="68">
        <v>2022</v>
      </c>
      <c r="C63" s="68">
        <v>2074</v>
      </c>
      <c r="D63" s="68">
        <v>2009</v>
      </c>
      <c r="E63" s="69">
        <v>2196</v>
      </c>
      <c r="F63" s="68">
        <v>2117</v>
      </c>
      <c r="G63" s="68">
        <v>2210</v>
      </c>
      <c r="H63" s="68">
        <v>2047</v>
      </c>
      <c r="I63" s="68">
        <v>2091</v>
      </c>
      <c r="J63" s="68">
        <v>1913</v>
      </c>
      <c r="K63" s="68">
        <v>2035</v>
      </c>
    </row>
    <row r="64" spans="1:11" x14ac:dyDescent="0.25">
      <c r="A64" s="70" t="s">
        <v>0</v>
      </c>
      <c r="B64" s="68">
        <v>710</v>
      </c>
      <c r="C64" s="68">
        <v>761</v>
      </c>
      <c r="D64" s="68">
        <v>742</v>
      </c>
      <c r="E64" s="69">
        <v>836</v>
      </c>
      <c r="F64" s="68">
        <v>770</v>
      </c>
      <c r="G64" s="68">
        <v>804</v>
      </c>
      <c r="H64" s="68">
        <v>777</v>
      </c>
      <c r="I64" s="68">
        <v>761</v>
      </c>
      <c r="J64" s="68">
        <v>776</v>
      </c>
      <c r="K64" s="68">
        <v>744</v>
      </c>
    </row>
    <row r="65" spans="1:12" x14ac:dyDescent="0.25">
      <c r="A65" s="70" t="s">
        <v>19</v>
      </c>
      <c r="B65" s="68">
        <v>1075</v>
      </c>
      <c r="C65" s="68">
        <v>1053</v>
      </c>
      <c r="D65" s="68">
        <v>1010</v>
      </c>
      <c r="E65" s="69">
        <v>1011</v>
      </c>
      <c r="F65" s="68">
        <v>1057</v>
      </c>
      <c r="G65" s="68">
        <v>1056</v>
      </c>
      <c r="H65" s="68">
        <v>1062</v>
      </c>
      <c r="I65" s="68">
        <v>1111</v>
      </c>
      <c r="J65" s="68">
        <v>1025</v>
      </c>
      <c r="K65" s="68">
        <v>975</v>
      </c>
    </row>
    <row r="66" spans="1:12" x14ac:dyDescent="0.25">
      <c r="A66" s="70" t="s">
        <v>12</v>
      </c>
      <c r="B66" s="68">
        <v>790</v>
      </c>
      <c r="C66" s="68">
        <v>808</v>
      </c>
      <c r="D66" s="68">
        <v>810</v>
      </c>
      <c r="E66" s="69">
        <v>888</v>
      </c>
      <c r="F66" s="68">
        <v>797</v>
      </c>
      <c r="G66" s="68">
        <v>857</v>
      </c>
      <c r="H66" s="68">
        <v>769</v>
      </c>
      <c r="I66" s="68">
        <v>812</v>
      </c>
      <c r="J66" s="68">
        <v>777</v>
      </c>
      <c r="K66" s="68">
        <v>730</v>
      </c>
    </row>
    <row r="67" spans="1:12" x14ac:dyDescent="0.25">
      <c r="A67" s="70" t="s">
        <v>14</v>
      </c>
      <c r="B67" s="68">
        <v>1648</v>
      </c>
      <c r="C67" s="68">
        <v>1635</v>
      </c>
      <c r="D67" s="68">
        <v>1770</v>
      </c>
      <c r="E67" s="69">
        <v>1950</v>
      </c>
      <c r="F67" s="68">
        <v>1864</v>
      </c>
      <c r="G67" s="68">
        <v>1947</v>
      </c>
      <c r="H67" s="68">
        <v>1877</v>
      </c>
      <c r="I67" s="68">
        <v>1848</v>
      </c>
      <c r="J67" s="68">
        <v>1895</v>
      </c>
      <c r="K67" s="68">
        <v>1842</v>
      </c>
    </row>
    <row r="68" spans="1:12" x14ac:dyDescent="0.25">
      <c r="A68" s="74" t="s">
        <v>22</v>
      </c>
      <c r="B68" s="68">
        <v>31057</v>
      </c>
      <c r="C68" s="68">
        <v>32023</v>
      </c>
      <c r="D68" s="68">
        <v>32775</v>
      </c>
      <c r="E68" s="69">
        <v>33957</v>
      </c>
      <c r="F68" s="68">
        <v>33342</v>
      </c>
      <c r="G68" s="68">
        <v>34393</v>
      </c>
      <c r="H68" s="68">
        <v>34175</v>
      </c>
      <c r="I68" s="68">
        <v>33806</v>
      </c>
      <c r="J68" s="68">
        <v>32425</v>
      </c>
      <c r="K68" s="68">
        <v>32205</v>
      </c>
    </row>
    <row r="69" spans="1:12" x14ac:dyDescent="0.25">
      <c r="A69" s="70" t="s">
        <v>21</v>
      </c>
      <c r="B69" s="68">
        <v>31057</v>
      </c>
      <c r="C69" s="68">
        <v>32023</v>
      </c>
      <c r="D69" s="68">
        <v>32775</v>
      </c>
      <c r="E69" s="69">
        <v>33957</v>
      </c>
      <c r="F69" s="68">
        <v>33342</v>
      </c>
      <c r="G69" s="68">
        <v>34393</v>
      </c>
      <c r="H69" s="68">
        <v>34175</v>
      </c>
      <c r="I69" s="68">
        <v>33806</v>
      </c>
      <c r="J69" s="68">
        <v>32425</v>
      </c>
      <c r="K69" s="68">
        <v>32205</v>
      </c>
    </row>
    <row r="70" spans="1:12" x14ac:dyDescent="0.25">
      <c r="A70" s="70" t="s">
        <v>81</v>
      </c>
      <c r="B70" s="68" t="b">
        <v>1</v>
      </c>
      <c r="C70" s="68" t="b">
        <v>1</v>
      </c>
      <c r="D70" s="68" t="b">
        <v>1</v>
      </c>
      <c r="E70" s="69" t="b">
        <v>1</v>
      </c>
      <c r="F70" s="75" t="b">
        <v>1</v>
      </c>
      <c r="G70" s="68" t="b">
        <v>1</v>
      </c>
      <c r="H70" s="68" t="b">
        <v>1</v>
      </c>
      <c r="I70" s="68" t="b">
        <v>1</v>
      </c>
      <c r="J70" s="68" t="b">
        <v>1</v>
      </c>
      <c r="K70" s="68" t="b">
        <v>1</v>
      </c>
    </row>
    <row r="71" spans="1:12" x14ac:dyDescent="0.25">
      <c r="A71" s="70"/>
    </row>
    <row r="72" spans="1:12" x14ac:dyDescent="0.25">
      <c r="A72" s="73" t="s">
        <v>33</v>
      </c>
      <c r="B72" s="74">
        <v>2005</v>
      </c>
      <c r="C72" s="74">
        <v>2006</v>
      </c>
      <c r="D72" s="74">
        <v>2007</v>
      </c>
      <c r="E72" s="76">
        <v>2008</v>
      </c>
      <c r="F72" s="74">
        <v>2009</v>
      </c>
      <c r="G72" s="74">
        <v>2010</v>
      </c>
      <c r="H72" s="74">
        <v>2011</v>
      </c>
      <c r="I72" s="74">
        <v>2012</v>
      </c>
      <c r="J72" s="74">
        <v>2013</v>
      </c>
      <c r="K72" s="74">
        <v>2014</v>
      </c>
      <c r="L72" s="74"/>
    </row>
    <row r="73" spans="1:12" x14ac:dyDescent="0.25">
      <c r="A73" s="68" t="s">
        <v>30</v>
      </c>
    </row>
    <row r="74" spans="1:12" x14ac:dyDescent="0.25">
      <c r="A74" s="70" t="s">
        <v>23</v>
      </c>
      <c r="B74" s="77">
        <v>5.0386444708680145</v>
      </c>
      <c r="C74" s="77">
        <v>5.5649957519116393</v>
      </c>
      <c r="D74" s="78">
        <v>5.1859099804305284</v>
      </c>
      <c r="E74" s="79">
        <v>5.2347544522396117</v>
      </c>
      <c r="F74" s="80">
        <v>5.384615384615385</v>
      </c>
      <c r="G74" s="80">
        <v>5.457007447528774</v>
      </c>
      <c r="H74" s="80">
        <v>5.2259698706839091</v>
      </c>
      <c r="I74" s="80">
        <v>5.0838434921479898</v>
      </c>
      <c r="J74" s="80">
        <v>5.1979493021931074</v>
      </c>
      <c r="K74" s="80">
        <v>4.9900483366505544</v>
      </c>
    </row>
    <row r="75" spans="1:12" x14ac:dyDescent="0.25">
      <c r="A75" s="70" t="s">
        <v>27</v>
      </c>
      <c r="B75" s="77">
        <v>5.2855924978687128</v>
      </c>
      <c r="C75" s="77">
        <v>5.3508771929824563</v>
      </c>
      <c r="D75" s="78">
        <v>4.4319097502014504</v>
      </c>
      <c r="E75" s="79">
        <v>5.4302422723475354</v>
      </c>
      <c r="F75" s="80">
        <v>4.8780487804878048</v>
      </c>
      <c r="G75" s="80">
        <v>4.9036777583187394</v>
      </c>
      <c r="H75" s="80">
        <v>5.2855924978687128</v>
      </c>
      <c r="I75" s="80">
        <v>4.3828264758497317</v>
      </c>
      <c r="J75" s="80">
        <v>4.716981132075472</v>
      </c>
      <c r="K75" s="80">
        <v>4.5537340619307827</v>
      </c>
    </row>
    <row r="76" spans="1:12" x14ac:dyDescent="0.25">
      <c r="A76" s="70" t="s">
        <v>24</v>
      </c>
      <c r="B76" s="77">
        <v>5.4294742889974144</v>
      </c>
      <c r="C76" s="77">
        <v>5.3092501368363436</v>
      </c>
      <c r="D76" s="78">
        <v>5.2339413164155433</v>
      </c>
      <c r="E76" s="79">
        <v>4.9276914836636312</v>
      </c>
      <c r="F76" s="80">
        <v>5.5765086206896557</v>
      </c>
      <c r="G76" s="80">
        <v>4.6320123520329393</v>
      </c>
      <c r="H76" s="80">
        <v>5.3390282968499738</v>
      </c>
      <c r="I76" s="80">
        <v>4.9401976079043157</v>
      </c>
      <c r="J76" s="80">
        <v>4.9227246708643388</v>
      </c>
      <c r="K76" s="80">
        <v>4.6928327645051189</v>
      </c>
    </row>
    <row r="77" spans="1:12" x14ac:dyDescent="0.25">
      <c r="A77" s="70" t="s">
        <v>28</v>
      </c>
      <c r="B77" s="77">
        <v>4.7473200612557429</v>
      </c>
      <c r="C77" s="77">
        <v>5.586696562032885</v>
      </c>
      <c r="D77" s="78">
        <v>5.5668577769557981</v>
      </c>
      <c r="E77" s="79">
        <v>5.136323658751099</v>
      </c>
      <c r="F77" s="80">
        <v>5.8855986757402983</v>
      </c>
      <c r="G77" s="80">
        <v>5.4355281207133057</v>
      </c>
      <c r="H77" s="80">
        <v>5.1901336073997948</v>
      </c>
      <c r="I77" s="80">
        <v>5.6107954545454541</v>
      </c>
      <c r="J77" s="80">
        <v>4.7467763034946735</v>
      </c>
      <c r="K77" s="80">
        <v>4.4736842105263159</v>
      </c>
    </row>
    <row r="78" spans="1:12" x14ac:dyDescent="0.25">
      <c r="A78" s="70" t="s">
        <v>29</v>
      </c>
      <c r="B78" s="77">
        <v>5.250899851789117</v>
      </c>
      <c r="C78" s="77">
        <v>6.102635228848821</v>
      </c>
      <c r="D78" s="78">
        <v>5.8557710412351724</v>
      </c>
      <c r="E78" s="79">
        <v>5.7158610549531339</v>
      </c>
      <c r="F78" s="80">
        <v>5.4834582343264486</v>
      </c>
      <c r="G78" s="80">
        <v>4.4317369549678336</v>
      </c>
      <c r="H78" s="80">
        <v>5.133614627285513</v>
      </c>
      <c r="I78" s="80">
        <v>4.8833034111310587</v>
      </c>
      <c r="J78" s="80">
        <v>5.0204009224764947</v>
      </c>
      <c r="K78" s="80">
        <v>4.7542160028704696</v>
      </c>
    </row>
    <row r="79" spans="1:12" x14ac:dyDescent="0.25">
      <c r="A79" s="70" t="s">
        <v>25</v>
      </c>
      <c r="B79" s="77">
        <v>6.8619006603502726</v>
      </c>
      <c r="C79" s="77">
        <v>6.168169915624091</v>
      </c>
      <c r="D79" s="78">
        <v>6.5291124929338613</v>
      </c>
      <c r="E79" s="79">
        <v>6.0160798447463266</v>
      </c>
      <c r="F79" s="80">
        <v>6.2819783968163732</v>
      </c>
      <c r="G79" s="80">
        <v>7.0690592713431215</v>
      </c>
      <c r="H79" s="80">
        <v>6.4376521503922106</v>
      </c>
      <c r="I79" s="80">
        <v>7.5649443334284898</v>
      </c>
      <c r="J79" s="80">
        <v>6.9753636093796381</v>
      </c>
      <c r="K79" s="80">
        <v>6.4429127959244825</v>
      </c>
    </row>
    <row r="80" spans="1:12" x14ac:dyDescent="0.25">
      <c r="A80" s="70" t="s">
        <v>26</v>
      </c>
      <c r="B80" s="77">
        <v>5.7806244995996803</v>
      </c>
      <c r="C80" s="77">
        <v>6.2233454430579691</v>
      </c>
      <c r="D80" s="78">
        <v>6.1504494559217786</v>
      </c>
      <c r="E80" s="79">
        <v>5.5369859032117423</v>
      </c>
      <c r="F80" s="80">
        <v>5.6472369417108252</v>
      </c>
      <c r="G80" s="80">
        <v>6.1099796334012222</v>
      </c>
      <c r="H80" s="80">
        <v>5.388854868340478</v>
      </c>
      <c r="I80" s="80">
        <v>5.5261965876491015</v>
      </c>
      <c r="J80" s="80">
        <v>5.6999686814907609</v>
      </c>
      <c r="K80" s="80">
        <v>5.4852987669933606</v>
      </c>
    </row>
    <row r="81" spans="1:11" x14ac:dyDescent="0.25">
      <c r="A81" s="70" t="s">
        <v>10</v>
      </c>
      <c r="B81" s="77">
        <v>4.2319749216300941</v>
      </c>
      <c r="C81" s="77">
        <v>5.564142194744977</v>
      </c>
      <c r="D81" s="78">
        <v>4.4414535666218038</v>
      </c>
      <c r="E81" s="79">
        <v>5.6603773584905666</v>
      </c>
      <c r="F81" s="80">
        <v>5.9701492537313428</v>
      </c>
      <c r="G81" s="80">
        <v>4.6391752577319592</v>
      </c>
      <c r="H81" s="80">
        <v>5.3475935828877006</v>
      </c>
      <c r="I81" s="80">
        <v>5.9701492537313428</v>
      </c>
      <c r="J81" s="80">
        <v>4.5580110497237571</v>
      </c>
      <c r="K81" s="80">
        <v>4.7287899860917939</v>
      </c>
    </row>
    <row r="82" spans="1:11" x14ac:dyDescent="0.25">
      <c r="A82" s="70" t="s">
        <v>9</v>
      </c>
      <c r="B82" s="77">
        <v>4.4386422976501301</v>
      </c>
      <c r="C82" s="77">
        <v>4.6698872785829311</v>
      </c>
      <c r="D82" s="78">
        <v>4.4482463644140289</v>
      </c>
      <c r="E82" s="79">
        <v>3.616484440706476</v>
      </c>
      <c r="F82" s="80">
        <v>3.4321372854914198</v>
      </c>
      <c r="G82" s="80">
        <v>4.5226130653266337</v>
      </c>
      <c r="H82" s="80">
        <v>4.9141965678627146</v>
      </c>
      <c r="I82" s="80">
        <v>4.8934490923441203</v>
      </c>
      <c r="J82" s="80">
        <v>4.9331103678929766</v>
      </c>
      <c r="K82" s="80">
        <v>4.8085485307212821</v>
      </c>
    </row>
    <row r="83" spans="1:11" x14ac:dyDescent="0.25">
      <c r="A83" s="70" t="s">
        <v>6</v>
      </c>
      <c r="B83" s="77">
        <v>6.3700707785642061</v>
      </c>
      <c r="C83" s="77">
        <v>5.8500914076782449</v>
      </c>
      <c r="D83" s="78">
        <v>6.5111758989310013</v>
      </c>
      <c r="E83" s="79">
        <v>5.1258154706430563</v>
      </c>
      <c r="F83" s="80">
        <v>6.2152133580705007</v>
      </c>
      <c r="G83" s="80">
        <v>4.6153846153846159</v>
      </c>
      <c r="H83" s="80">
        <v>4.3946188340807177</v>
      </c>
      <c r="I83" s="80">
        <v>4.2001787310098297</v>
      </c>
      <c r="J83" s="80">
        <v>4.3259557344064383</v>
      </c>
      <c r="K83" s="80">
        <v>3.8497652582159625</v>
      </c>
    </row>
    <row r="84" spans="1:11" x14ac:dyDescent="0.25">
      <c r="A84" s="70" t="s">
        <v>7</v>
      </c>
      <c r="B84" s="77">
        <v>6.4239828693790146</v>
      </c>
      <c r="C84" s="77">
        <v>5.6485355648535567</v>
      </c>
      <c r="D84" s="78">
        <v>5.110220440881764</v>
      </c>
      <c r="E84" s="79">
        <v>6.0894386298763088</v>
      </c>
      <c r="F84" s="80">
        <v>4.662698412698413</v>
      </c>
      <c r="G84" s="80">
        <v>6.9069069069069062</v>
      </c>
      <c r="H84" s="80">
        <v>5.7674418604651159</v>
      </c>
      <c r="I84" s="80">
        <v>6.2007874015748037</v>
      </c>
      <c r="J84" s="80">
        <v>6.5856129685916915</v>
      </c>
      <c r="K84" s="80">
        <v>5.9645852749301023</v>
      </c>
    </row>
    <row r="85" spans="1:11" x14ac:dyDescent="0.25">
      <c r="A85" s="70" t="s">
        <v>8</v>
      </c>
      <c r="B85" s="77">
        <v>4.3229497774952321</v>
      </c>
      <c r="C85" s="77">
        <v>5.5725658297611762</v>
      </c>
      <c r="D85" s="78">
        <v>5.4149499705709241</v>
      </c>
      <c r="E85" s="79">
        <v>5.0359712230215825</v>
      </c>
      <c r="F85" s="80">
        <v>6.5035799522673035</v>
      </c>
      <c r="G85" s="80">
        <v>5.3160070880094512</v>
      </c>
      <c r="H85" s="80">
        <v>5.3538461538461544</v>
      </c>
      <c r="I85" s="80">
        <v>4.8525798525798525</v>
      </c>
      <c r="J85" s="80">
        <v>4.556962025316456</v>
      </c>
      <c r="K85" s="80">
        <v>4.387688277668631</v>
      </c>
    </row>
    <row r="86" spans="1:11" x14ac:dyDescent="0.25">
      <c r="A86" s="70" t="s">
        <v>20</v>
      </c>
      <c r="B86" s="77">
        <v>4.844290657439446</v>
      </c>
      <c r="C86" s="77">
        <v>6.0402684563758395</v>
      </c>
      <c r="D86" s="78">
        <v>5.0131926121372032</v>
      </c>
      <c r="E86" s="79">
        <v>5.9206631142687982</v>
      </c>
      <c r="F86" s="80">
        <v>5.4020871700429716</v>
      </c>
      <c r="G86" s="80">
        <v>6.3658838071693449</v>
      </c>
      <c r="H86" s="80">
        <v>5.4951690821256038</v>
      </c>
      <c r="I86" s="80">
        <v>4.9404761904761907</v>
      </c>
      <c r="J86" s="80">
        <v>6.0350421804023364</v>
      </c>
      <c r="K86" s="80">
        <v>5.9593975114603799</v>
      </c>
    </row>
    <row r="87" spans="1:11" x14ac:dyDescent="0.25">
      <c r="A87" s="70" t="s">
        <v>27</v>
      </c>
      <c r="B87" s="77">
        <v>5.2855924978687128</v>
      </c>
      <c r="C87" s="77">
        <v>5.3508771929824563</v>
      </c>
      <c r="D87" s="78">
        <v>4.4319097502014504</v>
      </c>
      <c r="E87" s="79">
        <v>5.4302422723475354</v>
      </c>
      <c r="F87" s="80">
        <v>4.8780487804878048</v>
      </c>
      <c r="G87" s="80">
        <v>4.9036777583187394</v>
      </c>
      <c r="H87" s="80">
        <v>5.2855924978687128</v>
      </c>
      <c r="I87" s="80">
        <v>4.3828264758497317</v>
      </c>
      <c r="J87" s="80">
        <v>4.716981132075472</v>
      </c>
      <c r="K87" s="80">
        <v>4.5537340619307827</v>
      </c>
    </row>
    <row r="88" spans="1:11" x14ac:dyDescent="0.25">
      <c r="A88" s="70" t="s">
        <v>5</v>
      </c>
      <c r="B88" s="77">
        <v>5.2810902896081773</v>
      </c>
      <c r="C88" s="77">
        <v>4.1166380789022305</v>
      </c>
      <c r="D88" s="78">
        <v>3.8980509745127434</v>
      </c>
      <c r="E88" s="79">
        <v>3.511705685618729</v>
      </c>
      <c r="F88" s="80">
        <v>5.1004636785162285</v>
      </c>
      <c r="G88" s="80">
        <v>4.2313117066290546</v>
      </c>
      <c r="H88" s="80">
        <v>4.9586776859504136</v>
      </c>
      <c r="I88" s="80">
        <v>3.8580246913580245</v>
      </c>
      <c r="J88" s="80">
        <v>4.6925566343042071</v>
      </c>
      <c r="K88" s="80">
        <v>3.0664395229982966</v>
      </c>
    </row>
    <row r="89" spans="1:11" x14ac:dyDescent="0.25">
      <c r="A89" s="70" t="s">
        <v>15</v>
      </c>
      <c r="B89" s="77">
        <v>5.0212765957446805</v>
      </c>
      <c r="C89" s="77">
        <v>5.5194805194805197</v>
      </c>
      <c r="D89" s="78">
        <v>5.7565789473684212</v>
      </c>
      <c r="E89" s="79">
        <v>5.7471264367816088</v>
      </c>
      <c r="F89" s="80">
        <v>4.738955823293173</v>
      </c>
      <c r="G89" s="80">
        <v>5.1282051282051277</v>
      </c>
      <c r="H89" s="80">
        <v>5.2505966587112169</v>
      </c>
      <c r="I89" s="80">
        <v>4.5277127244340365</v>
      </c>
      <c r="J89" s="80">
        <v>5.3249097472924189</v>
      </c>
      <c r="K89" s="80">
        <v>4.7457627118644066</v>
      </c>
    </row>
    <row r="90" spans="1:11" x14ac:dyDescent="0.25">
      <c r="A90" s="70" t="s">
        <v>4</v>
      </c>
      <c r="B90" s="77">
        <v>5.7591623036649215</v>
      </c>
      <c r="C90" s="77">
        <v>5.5464926590538335</v>
      </c>
      <c r="D90" s="78">
        <v>5.3684210526315796</v>
      </c>
      <c r="E90" s="79">
        <v>4.8488008342022946</v>
      </c>
      <c r="F90" s="80">
        <v>6.3186813186813184</v>
      </c>
      <c r="G90" s="80">
        <v>4.4582685329186109</v>
      </c>
      <c r="H90" s="80">
        <v>5.520169851380043</v>
      </c>
      <c r="I90" s="80">
        <v>5.5816379760041732</v>
      </c>
      <c r="J90" s="80">
        <v>4.751131221719457</v>
      </c>
      <c r="K90" s="80">
        <v>5.202973127501429</v>
      </c>
    </row>
    <row r="91" spans="1:11" x14ac:dyDescent="0.25">
      <c r="A91" s="70" t="s">
        <v>18</v>
      </c>
      <c r="B91" s="77">
        <v>4.6252676659528911</v>
      </c>
      <c r="C91" s="77">
        <v>5.8847568451164696</v>
      </c>
      <c r="D91" s="78">
        <v>5.2269043760129659</v>
      </c>
      <c r="E91" s="79">
        <v>4.8642533936651589</v>
      </c>
      <c r="F91" s="80">
        <v>6.0655074807925597</v>
      </c>
      <c r="G91" s="80">
        <v>5.8256029684601112</v>
      </c>
      <c r="H91" s="80">
        <v>5.4442344045368625</v>
      </c>
      <c r="I91" s="80">
        <v>6.0479269684290609</v>
      </c>
      <c r="J91" s="80">
        <v>4.9044056525353286</v>
      </c>
      <c r="K91" s="80">
        <v>4.4672131147540988</v>
      </c>
    </row>
    <row r="92" spans="1:11" x14ac:dyDescent="0.25">
      <c r="A92" s="70" t="s">
        <v>13</v>
      </c>
      <c r="B92" s="77">
        <v>5.1831375259156873</v>
      </c>
      <c r="C92" s="77">
        <v>4.5977011494252871</v>
      </c>
      <c r="D92" s="78">
        <v>5.8265582655826558</v>
      </c>
      <c r="E92" s="79">
        <v>5.2561543579507655</v>
      </c>
      <c r="F92" s="80">
        <v>5.632869449966865</v>
      </c>
      <c r="G92" s="80">
        <v>4.5103092783505154</v>
      </c>
      <c r="H92" s="80">
        <v>4.7371836469824791</v>
      </c>
      <c r="I92" s="80">
        <v>5.1795580110497239</v>
      </c>
      <c r="J92" s="80">
        <v>4.4581618655692736</v>
      </c>
      <c r="K92" s="80">
        <v>4.4827586206896548</v>
      </c>
    </row>
    <row r="93" spans="1:11" x14ac:dyDescent="0.25">
      <c r="A93" s="70" t="s">
        <v>1</v>
      </c>
      <c r="B93" s="77">
        <v>4.5076282940360608</v>
      </c>
      <c r="C93" s="77">
        <v>6.1009817671809259</v>
      </c>
      <c r="D93" s="78">
        <v>5.8783321941216684</v>
      </c>
      <c r="E93" s="79">
        <v>5.4901960784313726</v>
      </c>
      <c r="F93" s="80">
        <v>5.8419243986254292</v>
      </c>
      <c r="G93" s="80">
        <v>5.6782334384858046</v>
      </c>
      <c r="H93" s="80">
        <v>5.2058111380145284</v>
      </c>
      <c r="I93" s="80">
        <v>5.2733118971061099</v>
      </c>
      <c r="J93" s="80">
        <v>4.7747141896435776</v>
      </c>
      <c r="K93" s="80">
        <v>4.4755244755244759</v>
      </c>
    </row>
    <row r="94" spans="1:11" x14ac:dyDescent="0.25">
      <c r="A94" s="70" t="s">
        <v>120</v>
      </c>
      <c r="B94" s="77">
        <v>4.568965517241379</v>
      </c>
      <c r="C94" s="77">
        <v>4.7393364928909953</v>
      </c>
      <c r="D94" s="78">
        <v>5.2122114668652273</v>
      </c>
      <c r="E94" s="79">
        <v>5.7949479940564634</v>
      </c>
      <c r="F94" s="80">
        <v>5.5975794251134641</v>
      </c>
      <c r="G94" s="80">
        <v>3.557910673732021</v>
      </c>
      <c r="H94" s="80">
        <v>4.6528803545051698</v>
      </c>
      <c r="I94" s="80">
        <v>4.6493301812450749</v>
      </c>
      <c r="J94" s="80">
        <v>5.4996127033307518</v>
      </c>
      <c r="K94" s="80">
        <v>4.3587594300083818</v>
      </c>
    </row>
    <row r="95" spans="1:11" x14ac:dyDescent="0.25">
      <c r="A95" s="70" t="s">
        <v>3</v>
      </c>
      <c r="B95" s="77">
        <v>5.47291608195341</v>
      </c>
      <c r="C95" s="77">
        <v>6.5591113462047073</v>
      </c>
      <c r="D95" s="78">
        <v>6.0735887096774199</v>
      </c>
      <c r="E95" s="79">
        <v>5.6898656898656901</v>
      </c>
      <c r="F95" s="80">
        <v>5.4470956857073993</v>
      </c>
      <c r="G95" s="80">
        <v>4.7017543859649127</v>
      </c>
      <c r="H95" s="80">
        <v>5.2838024919243196</v>
      </c>
      <c r="I95" s="80">
        <v>4.9523366658916528</v>
      </c>
      <c r="J95" s="80">
        <v>4.8780487804878048</v>
      </c>
      <c r="K95" s="80">
        <v>4.8619036749600548</v>
      </c>
    </row>
    <row r="96" spans="1:11" x14ac:dyDescent="0.25">
      <c r="A96" s="70" t="s">
        <v>17</v>
      </c>
      <c r="B96" s="77">
        <v>6.8796068796068797</v>
      </c>
      <c r="C96" s="77">
        <v>6.2747926433465562</v>
      </c>
      <c r="D96" s="78">
        <v>6.1928219563687543</v>
      </c>
      <c r="E96" s="79">
        <v>5.8844133099824871</v>
      </c>
      <c r="F96" s="80">
        <v>6.4606741573033712</v>
      </c>
      <c r="G96" s="80">
        <v>7.0544968238047474</v>
      </c>
      <c r="H96" s="80">
        <v>6.2944162436548226</v>
      </c>
      <c r="I96" s="80">
        <v>7.9081632653061229</v>
      </c>
      <c r="J96" s="80">
        <v>7.1796759941089832</v>
      </c>
      <c r="K96" s="80">
        <v>6.233269598470363</v>
      </c>
    </row>
    <row r="97" spans="1:11" x14ac:dyDescent="0.25">
      <c r="A97" s="70" t="s">
        <v>11</v>
      </c>
      <c r="B97" s="77">
        <v>6.7823343848580437</v>
      </c>
      <c r="C97" s="77">
        <v>5.7228915662650603</v>
      </c>
      <c r="D97" s="78">
        <v>7.9022988505747129</v>
      </c>
      <c r="E97" s="79">
        <v>6.5159574468085113</v>
      </c>
      <c r="F97" s="80">
        <v>5.5223880597014929</v>
      </c>
      <c r="G97" s="80">
        <v>7.1324599708879184</v>
      </c>
      <c r="H97" s="80">
        <v>7.0080862533692727</v>
      </c>
      <c r="I97" s="80">
        <v>6.3241106719367588</v>
      </c>
      <c r="J97" s="80">
        <v>6.1255742725880555</v>
      </c>
      <c r="K97" s="80">
        <v>7.202216066481995</v>
      </c>
    </row>
    <row r="98" spans="1:11" x14ac:dyDescent="0.25">
      <c r="A98" s="70" t="s">
        <v>2</v>
      </c>
      <c r="B98" s="77">
        <v>5.9841740850642928</v>
      </c>
      <c r="C98" s="77">
        <v>5.2555448408871746</v>
      </c>
      <c r="D98" s="78">
        <v>5.8735689397710305</v>
      </c>
      <c r="E98" s="79">
        <v>5.0091074681238617</v>
      </c>
      <c r="F98" s="80">
        <v>5.0070854983467177</v>
      </c>
      <c r="G98" s="80">
        <v>6.6968325791855206</v>
      </c>
      <c r="H98" s="80">
        <v>5.4225696140693698</v>
      </c>
      <c r="I98" s="80">
        <v>5.8823529411764701</v>
      </c>
      <c r="J98" s="80">
        <v>6.0115002613695765</v>
      </c>
      <c r="K98" s="80">
        <v>5.9459459459459465</v>
      </c>
    </row>
    <row r="99" spans="1:11" x14ac:dyDescent="0.25">
      <c r="A99" s="70" t="s">
        <v>0</v>
      </c>
      <c r="B99" s="77">
        <v>6.6197183098591541</v>
      </c>
      <c r="C99" s="77">
        <v>7.227332457293036</v>
      </c>
      <c r="D99" s="78">
        <v>8.355795148247978</v>
      </c>
      <c r="E99" s="79">
        <v>6.339712918660287</v>
      </c>
      <c r="F99" s="80">
        <v>5.324675324675324</v>
      </c>
      <c r="G99" s="80">
        <v>6.0945273631840795</v>
      </c>
      <c r="H99" s="80">
        <v>6.0489060489060487</v>
      </c>
      <c r="I99" s="80">
        <v>4.7306176084099869</v>
      </c>
      <c r="J99" s="80">
        <v>6.9587628865979383</v>
      </c>
      <c r="K99" s="80">
        <v>5.779569892473118</v>
      </c>
    </row>
    <row r="100" spans="1:11" x14ac:dyDescent="0.25">
      <c r="A100" s="70" t="s">
        <v>19</v>
      </c>
      <c r="B100" s="77">
        <v>5.4883720930232558</v>
      </c>
      <c r="C100" s="77">
        <v>5.7929724596391265</v>
      </c>
      <c r="D100" s="78">
        <v>5.6435643564356441</v>
      </c>
      <c r="E100" s="79">
        <v>5.8358061325420376</v>
      </c>
      <c r="F100" s="80">
        <v>6.338694418164617</v>
      </c>
      <c r="G100" s="80">
        <v>5.3030303030303028</v>
      </c>
      <c r="H100" s="80">
        <v>4.8964218455743875</v>
      </c>
      <c r="I100" s="80">
        <v>4.7704770477047704</v>
      </c>
      <c r="J100" s="80">
        <v>4.975609756097561</v>
      </c>
      <c r="K100" s="80">
        <v>5.3333333333333339</v>
      </c>
    </row>
    <row r="101" spans="1:11" x14ac:dyDescent="0.25">
      <c r="A101" s="70" t="s">
        <v>12</v>
      </c>
      <c r="B101" s="77">
        <v>4.1772151898734178</v>
      </c>
      <c r="C101" s="77">
        <v>6.435643564356436</v>
      </c>
      <c r="D101" s="78">
        <v>4.4444444444444446</v>
      </c>
      <c r="E101" s="79">
        <v>3.3783783783783785</v>
      </c>
      <c r="F101" s="80">
        <v>4.8933500627352569</v>
      </c>
      <c r="G101" s="80">
        <v>5.4842473745624272</v>
      </c>
      <c r="H101" s="80">
        <v>4.6814044213263983</v>
      </c>
      <c r="I101" s="80">
        <v>4.4334975369458132</v>
      </c>
      <c r="J101" s="80">
        <v>5.1480051480051481</v>
      </c>
      <c r="K101" s="80">
        <v>6.0273972602739727</v>
      </c>
    </row>
    <row r="102" spans="1:11" x14ac:dyDescent="0.25">
      <c r="A102" s="70" t="s">
        <v>14</v>
      </c>
      <c r="B102" s="77">
        <v>6.1286407766990294</v>
      </c>
      <c r="C102" s="77">
        <v>7.1559633027522942</v>
      </c>
      <c r="D102" s="78">
        <v>6.6101694915254239</v>
      </c>
      <c r="E102" s="79">
        <v>6.6153846153846159</v>
      </c>
      <c r="F102" s="80">
        <v>6.4377682403433472</v>
      </c>
      <c r="G102" s="80">
        <v>6.1633281972265026</v>
      </c>
      <c r="H102" s="80">
        <v>5.6473095364944061</v>
      </c>
      <c r="I102" s="80">
        <v>6.3852813852813854</v>
      </c>
      <c r="J102" s="80">
        <v>5.4881266490765173</v>
      </c>
      <c r="K102" s="80">
        <v>4.7231270358306192</v>
      </c>
    </row>
    <row r="103" spans="1:11" x14ac:dyDescent="0.25">
      <c r="A103" s="81" t="s">
        <v>22</v>
      </c>
      <c r="B103" s="82">
        <v>5.4287278230350644</v>
      </c>
      <c r="C103" s="82">
        <v>5.8114480217343782</v>
      </c>
      <c r="D103" s="82">
        <v>5.665903890160183</v>
      </c>
      <c r="E103" s="83">
        <v>5.4127278617074541</v>
      </c>
      <c r="F103" s="82">
        <v>5.6325355407594024</v>
      </c>
      <c r="G103" s="82">
        <v>5.4778588666298376</v>
      </c>
      <c r="H103" s="82">
        <v>5.3811265544989029</v>
      </c>
      <c r="I103" s="82">
        <v>5.4428208010412353</v>
      </c>
      <c r="J103" s="82">
        <v>5.3292212798766387</v>
      </c>
      <c r="K103" s="84">
        <v>5.0644309889768664</v>
      </c>
    </row>
    <row r="104" spans="1:11" x14ac:dyDescent="0.25">
      <c r="D104" s="77"/>
    </row>
    <row r="105" spans="1:11" x14ac:dyDescent="0.25">
      <c r="A105" s="67" t="s">
        <v>77</v>
      </c>
      <c r="B105" s="68">
        <v>2005</v>
      </c>
      <c r="C105" s="68">
        <v>2006</v>
      </c>
      <c r="D105" s="68">
        <v>2007</v>
      </c>
      <c r="E105" s="69">
        <v>2008</v>
      </c>
      <c r="F105" s="68">
        <v>2009</v>
      </c>
      <c r="G105" s="68">
        <v>2010</v>
      </c>
      <c r="H105" s="68">
        <v>2011</v>
      </c>
      <c r="I105" s="68">
        <v>2012</v>
      </c>
      <c r="J105" s="68">
        <v>2013</v>
      </c>
      <c r="K105" s="68">
        <v>2014</v>
      </c>
    </row>
    <row r="106" spans="1:11" x14ac:dyDescent="0.25">
      <c r="A106" s="68" t="s">
        <v>30</v>
      </c>
    </row>
    <row r="107" spans="1:11" x14ac:dyDescent="0.25">
      <c r="A107" s="70" t="s">
        <v>23</v>
      </c>
      <c r="B107" s="85">
        <v>4.5411327495969376</v>
      </c>
      <c r="C107" s="85">
        <v>5.0540776066722852</v>
      </c>
      <c r="D107" s="85">
        <v>4.6956936834172494</v>
      </c>
      <c r="E107" s="86">
        <v>4.7504832413914784</v>
      </c>
      <c r="F107" s="85">
        <v>4.8934154453687544</v>
      </c>
      <c r="G107" s="85">
        <v>4.9617320757961751</v>
      </c>
      <c r="H107" s="85">
        <v>4.7448514046335335</v>
      </c>
      <c r="I107" s="85">
        <v>4.6097009154405937</v>
      </c>
      <c r="J107" s="85">
        <v>4.7027915172900396</v>
      </c>
      <c r="K107" s="85">
        <v>4.5053105602836894</v>
      </c>
    </row>
    <row r="108" spans="1:11" x14ac:dyDescent="0.25">
      <c r="A108" s="70" t="s">
        <v>27</v>
      </c>
      <c r="B108" s="85">
        <v>4.1448927563776499</v>
      </c>
      <c r="C108" s="85">
        <v>4.1880399897521707</v>
      </c>
      <c r="D108" s="85">
        <v>3.4206420162938089</v>
      </c>
      <c r="E108" s="86">
        <v>4.2831816528226119</v>
      </c>
      <c r="F108" s="85">
        <v>3.7923174659514296</v>
      </c>
      <c r="G108" s="85">
        <v>3.7953975436641452</v>
      </c>
      <c r="H108" s="85">
        <v>4.1448927563776499</v>
      </c>
      <c r="I108" s="85">
        <v>3.3309537638612894</v>
      </c>
      <c r="J108" s="85">
        <v>3.6417402831021151</v>
      </c>
      <c r="K108" s="85">
        <v>3.4710231627652619</v>
      </c>
    </row>
    <row r="109" spans="1:11" x14ac:dyDescent="0.25">
      <c r="A109" s="70" t="s">
        <v>24</v>
      </c>
      <c r="B109" s="85">
        <v>4.7246525837816753</v>
      </c>
      <c r="C109" s="85">
        <v>4.6280405807009029</v>
      </c>
      <c r="D109" s="85">
        <v>4.5685561260654266</v>
      </c>
      <c r="E109" s="86">
        <v>4.2785744020202792</v>
      </c>
      <c r="F109" s="85">
        <v>4.8831904893488032</v>
      </c>
      <c r="G109" s="85">
        <v>4.0147944944931719</v>
      </c>
      <c r="H109" s="85">
        <v>4.663770283553708</v>
      </c>
      <c r="I109" s="85">
        <v>4.2991357461820003</v>
      </c>
      <c r="J109" s="85">
        <v>4.2535611230667421</v>
      </c>
      <c r="K109" s="85">
        <v>4.0418594945952346</v>
      </c>
    </row>
    <row r="110" spans="1:11" x14ac:dyDescent="0.25">
      <c r="A110" s="70" t="s">
        <v>28</v>
      </c>
      <c r="B110" s="85">
        <v>4.2031701749377648</v>
      </c>
      <c r="C110" s="85">
        <v>5.002641905082637</v>
      </c>
      <c r="D110" s="85">
        <v>4.9866612689982031</v>
      </c>
      <c r="E110" s="86">
        <v>4.5922052597756817</v>
      </c>
      <c r="F110" s="85">
        <v>5.2905877549826137</v>
      </c>
      <c r="G110" s="85">
        <v>4.8824378354599896</v>
      </c>
      <c r="H110" s="85">
        <v>4.6499886252962197</v>
      </c>
      <c r="I110" s="85">
        <v>5.0394635433138424</v>
      </c>
      <c r="J110" s="85">
        <v>4.2087796860310887</v>
      </c>
      <c r="K110" s="85">
        <v>3.9502516299505284</v>
      </c>
    </row>
    <row r="111" spans="1:11" x14ac:dyDescent="0.25">
      <c r="A111" s="70" t="s">
        <v>29</v>
      </c>
      <c r="B111" s="85">
        <v>4.6503494706753479</v>
      </c>
      <c r="C111" s="85">
        <v>5.4750034121740079</v>
      </c>
      <c r="D111" s="85">
        <v>5.255625160648802</v>
      </c>
      <c r="E111" s="86">
        <v>5.1296860826458683</v>
      </c>
      <c r="F111" s="85">
        <v>4.9108388277102391</v>
      </c>
      <c r="G111" s="85">
        <v>3.923063074266655</v>
      </c>
      <c r="H111" s="85">
        <v>4.5897766762059762</v>
      </c>
      <c r="I111" s="85">
        <v>4.3477435232053638</v>
      </c>
      <c r="J111" s="85">
        <v>4.4803503834859457</v>
      </c>
      <c r="K111" s="85">
        <v>4.2260578479245758</v>
      </c>
    </row>
    <row r="112" spans="1:11" x14ac:dyDescent="0.25">
      <c r="A112" s="70" t="s">
        <v>25</v>
      </c>
      <c r="B112" s="85">
        <v>6.0689593995511206</v>
      </c>
      <c r="C112" s="85">
        <v>5.4117650189592439</v>
      </c>
      <c r="D112" s="85">
        <v>5.7613052057639607</v>
      </c>
      <c r="E112" s="86">
        <v>5.2858685122968092</v>
      </c>
      <c r="F112" s="85">
        <v>5.5268820381488766</v>
      </c>
      <c r="G112" s="85">
        <v>6.2847295250567772</v>
      </c>
      <c r="H112" s="85">
        <v>5.6908641385828451</v>
      </c>
      <c r="I112" s="85">
        <v>6.7349725482280594</v>
      </c>
      <c r="J112" s="85">
        <v>6.1632849682945547</v>
      </c>
      <c r="K112" s="85">
        <v>5.6589486508449323</v>
      </c>
    </row>
    <row r="113" spans="1:11" x14ac:dyDescent="0.25">
      <c r="A113" s="70" t="s">
        <v>26</v>
      </c>
      <c r="B113" s="85">
        <v>5.228523897014866</v>
      </c>
      <c r="C113" s="85">
        <v>5.6543957712694528</v>
      </c>
      <c r="D113" s="85">
        <v>5.5852292634405618</v>
      </c>
      <c r="E113" s="86">
        <v>5.0209984561409948</v>
      </c>
      <c r="F113" s="85">
        <v>5.1158913781421438</v>
      </c>
      <c r="G113" s="85">
        <v>5.5679074545513627</v>
      </c>
      <c r="H113" s="85">
        <v>4.8670234250034374</v>
      </c>
      <c r="I113" s="85">
        <v>5.001236407182633</v>
      </c>
      <c r="J113" s="85">
        <v>5.1575142082415493</v>
      </c>
      <c r="K113" s="85">
        <v>4.9507336177532544</v>
      </c>
    </row>
    <row r="114" spans="1:11" x14ac:dyDescent="0.25">
      <c r="A114" s="70" t="s">
        <v>10</v>
      </c>
      <c r="B114" s="85">
        <v>2.9245173304831669</v>
      </c>
      <c r="C114" s="85">
        <v>4.0458934383611398</v>
      </c>
      <c r="D114" s="85">
        <v>3.1797891902603133</v>
      </c>
      <c r="E114" s="86">
        <v>4.2146556571990459</v>
      </c>
      <c r="F114" s="85">
        <v>4.477098992910558</v>
      </c>
      <c r="G114" s="85">
        <v>3.3695682784137047</v>
      </c>
      <c r="H114" s="85">
        <v>3.9514531893770402</v>
      </c>
      <c r="I114" s="85">
        <v>4.5322935432932834</v>
      </c>
      <c r="J114" s="85">
        <v>3.2637050487824082</v>
      </c>
      <c r="K114" s="85">
        <v>3.4034376159529436</v>
      </c>
    </row>
    <row r="115" spans="1:11" x14ac:dyDescent="0.25">
      <c r="A115" s="70" t="s">
        <v>9</v>
      </c>
      <c r="B115" s="85">
        <v>3.3919323623690052</v>
      </c>
      <c r="C115" s="85">
        <v>3.6297195613985171</v>
      </c>
      <c r="D115" s="85">
        <v>3.4081399171290903</v>
      </c>
      <c r="E115" s="86">
        <v>2.695865507711793</v>
      </c>
      <c r="F115" s="85">
        <v>2.5664984756508722</v>
      </c>
      <c r="G115" s="85">
        <v>3.4826633918183783</v>
      </c>
      <c r="H115" s="85">
        <v>3.8597077284960277</v>
      </c>
      <c r="I115" s="85">
        <v>3.8358841913438515</v>
      </c>
      <c r="J115" s="85">
        <v>3.8435617878283019</v>
      </c>
      <c r="K115" s="85">
        <v>3.7039532783340561</v>
      </c>
    </row>
    <row r="116" spans="1:11" x14ac:dyDescent="0.25">
      <c r="A116" s="70" t="s">
        <v>6</v>
      </c>
      <c r="B116" s="85">
        <v>5.0104044654718072</v>
      </c>
      <c r="C116" s="85">
        <v>4.6077311120761051</v>
      </c>
      <c r="D116" s="85">
        <v>5.1595649681160234</v>
      </c>
      <c r="E116" s="86">
        <v>3.9590585703566381</v>
      </c>
      <c r="F116" s="85">
        <v>4.9236214009122499</v>
      </c>
      <c r="G116" s="85">
        <v>3.5276583813805926</v>
      </c>
      <c r="H116" s="85">
        <v>3.3399583964186714</v>
      </c>
      <c r="I116" s="85">
        <v>3.1731466508252955</v>
      </c>
      <c r="J116" s="85">
        <v>3.2273057557488132</v>
      </c>
      <c r="K116" s="85">
        <v>2.8503401520910776</v>
      </c>
    </row>
    <row r="117" spans="1:11" x14ac:dyDescent="0.25">
      <c r="A117" s="70" t="s">
        <v>7</v>
      </c>
      <c r="B117" s="85">
        <v>5.023169192186292</v>
      </c>
      <c r="C117" s="85">
        <v>4.354807031143002</v>
      </c>
      <c r="D117" s="85">
        <v>3.9079334520942575</v>
      </c>
      <c r="E117" s="86">
        <v>4.7973826310153047</v>
      </c>
      <c r="F117" s="85">
        <v>3.5243523333625668</v>
      </c>
      <c r="G117" s="85">
        <v>5.4939019203077661</v>
      </c>
      <c r="H117" s="85">
        <v>4.5249243793763041</v>
      </c>
      <c r="I117" s="85">
        <v>4.8764324798012497</v>
      </c>
      <c r="J117" s="85">
        <v>5.2003927095421263</v>
      </c>
      <c r="K117" s="85">
        <v>4.698441242503856</v>
      </c>
    </row>
    <row r="118" spans="1:11" x14ac:dyDescent="0.25">
      <c r="A118" s="70" t="s">
        <v>8</v>
      </c>
      <c r="B118" s="85">
        <v>3.4242612912439561</v>
      </c>
      <c r="C118" s="85">
        <v>4.5606590664911764</v>
      </c>
      <c r="D118" s="85">
        <v>4.4359147187371599</v>
      </c>
      <c r="E118" s="86">
        <v>4.0859256315350585</v>
      </c>
      <c r="F118" s="85">
        <v>5.4196410461573858</v>
      </c>
      <c r="G118" s="85">
        <v>4.3448910571021297</v>
      </c>
      <c r="H118" s="85">
        <v>4.3608804184976311</v>
      </c>
      <c r="I118" s="85">
        <v>3.9108980350159728</v>
      </c>
      <c r="J118" s="85">
        <v>3.6341930096538211</v>
      </c>
      <c r="K118" s="85">
        <v>3.4697427258980853</v>
      </c>
    </row>
    <row r="119" spans="1:11" x14ac:dyDescent="0.25">
      <c r="A119" s="70" t="s">
        <v>20</v>
      </c>
      <c r="B119" s="85">
        <v>3.852007092532248</v>
      </c>
      <c r="C119" s="85">
        <v>4.9399389194539971</v>
      </c>
      <c r="D119" s="85">
        <v>4.0239268111861026</v>
      </c>
      <c r="E119" s="86">
        <v>4.8919572936890328</v>
      </c>
      <c r="F119" s="85">
        <v>4.405511820191097</v>
      </c>
      <c r="G119" s="85">
        <v>5.2765280285213585</v>
      </c>
      <c r="H119" s="85">
        <v>4.497017163846265</v>
      </c>
      <c r="I119" s="85">
        <v>4.003072177933916</v>
      </c>
      <c r="J119" s="85">
        <v>4.9518391293748891</v>
      </c>
      <c r="K119" s="85">
        <v>4.8788725950251104</v>
      </c>
    </row>
    <row r="120" spans="1:11" x14ac:dyDescent="0.25">
      <c r="A120" s="70" t="s">
        <v>27</v>
      </c>
      <c r="B120" s="85">
        <v>4.1448927563776499</v>
      </c>
      <c r="C120" s="85">
        <v>4.1880399897521707</v>
      </c>
      <c r="D120" s="85">
        <v>3.4206420162938089</v>
      </c>
      <c r="E120" s="86">
        <v>4.2831816528226119</v>
      </c>
      <c r="F120" s="85">
        <v>3.7923174659514296</v>
      </c>
      <c r="G120" s="85">
        <v>3.7953975436641452</v>
      </c>
      <c r="H120" s="85">
        <v>4.1448927563776499</v>
      </c>
      <c r="I120" s="85">
        <v>3.3309537638612894</v>
      </c>
      <c r="J120" s="85">
        <v>3.6417402831021151</v>
      </c>
      <c r="K120" s="85">
        <v>3.4710231627652619</v>
      </c>
    </row>
    <row r="121" spans="1:11" x14ac:dyDescent="0.25">
      <c r="A121" s="70" t="s">
        <v>5</v>
      </c>
      <c r="B121" s="85">
        <v>3.7451245707908343</v>
      </c>
      <c r="C121" s="85">
        <v>2.7817253536773516</v>
      </c>
      <c r="D121" s="85">
        <v>2.6737952987454352</v>
      </c>
      <c r="E121" s="86">
        <v>2.3081489574092546</v>
      </c>
      <c r="F121" s="85">
        <v>3.6545664362515313</v>
      </c>
      <c r="G121" s="85">
        <v>2.9797456999180847</v>
      </c>
      <c r="H121" s="85">
        <v>3.4951922822910304</v>
      </c>
      <c r="I121" s="85">
        <v>2.6266511439168871</v>
      </c>
      <c r="J121" s="85">
        <v>3.2868504128214786</v>
      </c>
      <c r="K121" s="85">
        <v>1.9483070308843737</v>
      </c>
    </row>
    <row r="122" spans="1:11" x14ac:dyDescent="0.25">
      <c r="A122" s="70" t="s">
        <v>15</v>
      </c>
      <c r="B122" s="85">
        <v>3.9126040345662334</v>
      </c>
      <c r="C122" s="85">
        <v>4.3770669744127506</v>
      </c>
      <c r="D122" s="85">
        <v>4.5813978127167543</v>
      </c>
      <c r="E122" s="86">
        <v>4.5738337762340739</v>
      </c>
      <c r="F122" s="85">
        <v>3.6915648857248589</v>
      </c>
      <c r="G122" s="85">
        <v>4.0362797803157626</v>
      </c>
      <c r="H122" s="85">
        <v>4.1482438598262377</v>
      </c>
      <c r="I122" s="85">
        <v>3.5187049865305053</v>
      </c>
      <c r="J122" s="85">
        <v>4.1504721827038695</v>
      </c>
      <c r="K122" s="85">
        <v>3.6725756745161307</v>
      </c>
    </row>
    <row r="123" spans="1:11" x14ac:dyDescent="0.25">
      <c r="A123" s="70" t="s">
        <v>4</v>
      </c>
      <c r="B123" s="85">
        <v>4.7532954081130718</v>
      </c>
      <c r="C123" s="85">
        <v>4.5900263356355255</v>
      </c>
      <c r="D123" s="85">
        <v>4.4420123048492508</v>
      </c>
      <c r="E123" s="86">
        <v>3.9744901358834648</v>
      </c>
      <c r="F123" s="85">
        <v>5.2902922367271854</v>
      </c>
      <c r="G123" s="85">
        <v>3.6242375248729966</v>
      </c>
      <c r="H123" s="85">
        <v>4.5765198931521818</v>
      </c>
      <c r="I123" s="85">
        <v>4.6399937492085641</v>
      </c>
      <c r="J123" s="85">
        <v>3.8538505300878025</v>
      </c>
      <c r="K123" s="85">
        <v>4.2568272780297356</v>
      </c>
    </row>
    <row r="124" spans="1:11" x14ac:dyDescent="0.25">
      <c r="A124" s="70" t="s">
        <v>18</v>
      </c>
      <c r="B124" s="85">
        <v>3.8453222535688205</v>
      </c>
      <c r="C124" s="85">
        <v>5.0196077522453963</v>
      </c>
      <c r="D124" s="85">
        <v>4.4163072899761664</v>
      </c>
      <c r="E124" s="86">
        <v>4.1087863895448367</v>
      </c>
      <c r="F124" s="85">
        <v>5.1911290921704785</v>
      </c>
      <c r="G124" s="85">
        <v>5.0025489558392326</v>
      </c>
      <c r="H124" s="85">
        <v>4.6423872359609373</v>
      </c>
      <c r="I124" s="85">
        <v>5.1992597988585088</v>
      </c>
      <c r="J124" s="85">
        <v>4.1110483269353733</v>
      </c>
      <c r="K124" s="85">
        <v>3.7166100348964788</v>
      </c>
    </row>
    <row r="125" spans="1:11" x14ac:dyDescent="0.25">
      <c r="A125" s="70" t="s">
        <v>13</v>
      </c>
      <c r="B125" s="85">
        <v>4.1549135456136685</v>
      </c>
      <c r="C125" s="85">
        <v>3.6428520956147423</v>
      </c>
      <c r="D125" s="85">
        <v>4.7422443553112013</v>
      </c>
      <c r="E125" s="86">
        <v>4.2377054720870344</v>
      </c>
      <c r="F125" s="85">
        <v>4.5782738194205264</v>
      </c>
      <c r="G125" s="85">
        <v>3.5853028388418196</v>
      </c>
      <c r="H125" s="85">
        <v>3.7844357755597429</v>
      </c>
      <c r="I125" s="85">
        <v>4.152030377431803</v>
      </c>
      <c r="J125" s="85">
        <v>3.5131067368568809</v>
      </c>
      <c r="K125" s="85">
        <v>3.5325738977434282</v>
      </c>
    </row>
    <row r="126" spans="1:11" x14ac:dyDescent="0.25">
      <c r="A126" s="70" t="s">
        <v>1</v>
      </c>
      <c r="B126" s="85">
        <v>3.5522580183259524</v>
      </c>
      <c r="C126" s="85">
        <v>4.9727021977377186</v>
      </c>
      <c r="D126" s="85">
        <v>4.7846015253605438</v>
      </c>
      <c r="E126" s="86">
        <v>4.456253471324727</v>
      </c>
      <c r="F126" s="85">
        <v>4.749067350629228</v>
      </c>
      <c r="G126" s="85">
        <v>4.6423990379011215</v>
      </c>
      <c r="H126" s="85">
        <v>4.2347049859474559</v>
      </c>
      <c r="I126" s="85">
        <v>4.2685599359243378</v>
      </c>
      <c r="J126" s="85">
        <v>3.8025894463529419</v>
      </c>
      <c r="K126" s="85">
        <v>3.5203186332074248</v>
      </c>
    </row>
    <row r="127" spans="1:11" x14ac:dyDescent="0.25">
      <c r="A127" s="70" t="s">
        <v>120</v>
      </c>
      <c r="B127" s="85">
        <v>3.5099149059286474</v>
      </c>
      <c r="C127" s="85">
        <v>3.6995844722540077</v>
      </c>
      <c r="D127" s="85">
        <v>4.1460120555958317</v>
      </c>
      <c r="E127" s="86">
        <v>4.6679663823150381</v>
      </c>
      <c r="F127" s="85">
        <v>4.4821874042684184</v>
      </c>
      <c r="G127" s="85">
        <v>2.6860462363095565</v>
      </c>
      <c r="H127" s="85">
        <v>3.653523470579259</v>
      </c>
      <c r="I127" s="85">
        <v>3.6214204120048556</v>
      </c>
      <c r="J127" s="85">
        <v>4.3828998658907921</v>
      </c>
      <c r="K127" s="85">
        <v>3.3392619689514893</v>
      </c>
    </row>
    <row r="128" spans="1:11" x14ac:dyDescent="0.25">
      <c r="A128" s="70" t="s">
        <v>3</v>
      </c>
      <c r="B128" s="85">
        <v>4.7728825354629496</v>
      </c>
      <c r="C128" s="85">
        <v>5.8132515586167681</v>
      </c>
      <c r="D128" s="85">
        <v>5.3720525275317881</v>
      </c>
      <c r="E128" s="86">
        <v>5.0210012945656555</v>
      </c>
      <c r="F128" s="85">
        <v>4.7968350849986523</v>
      </c>
      <c r="G128" s="85">
        <v>4.1068640218440224</v>
      </c>
      <c r="H128" s="85">
        <v>4.6564864877705663</v>
      </c>
      <c r="I128" s="85">
        <v>4.3431744350721484</v>
      </c>
      <c r="J128" s="85">
        <v>4.2765079397058763</v>
      </c>
      <c r="K128" s="85">
        <v>4.2636328607852398</v>
      </c>
    </row>
    <row r="129" spans="1:11" x14ac:dyDescent="0.25">
      <c r="A129" s="70" t="s">
        <v>17</v>
      </c>
      <c r="B129" s="85">
        <v>6.0070606039693271</v>
      </c>
      <c r="C129" s="85">
        <v>5.4312539535476798</v>
      </c>
      <c r="D129" s="85">
        <v>5.3644350605179101</v>
      </c>
      <c r="E129" s="86">
        <v>5.0789922861375913</v>
      </c>
      <c r="F129" s="85">
        <v>5.6151647546413717</v>
      </c>
      <c r="G129" s="85">
        <v>6.1908324019010426</v>
      </c>
      <c r="H129" s="85">
        <v>5.4742273893994486</v>
      </c>
      <c r="I129" s="85">
        <v>6.9562544677934062</v>
      </c>
      <c r="J129" s="85">
        <v>6.2680803882821712</v>
      </c>
      <c r="K129" s="85">
        <v>5.3693062397397231</v>
      </c>
    </row>
    <row r="130" spans="1:11" x14ac:dyDescent="0.25">
      <c r="A130" s="70" t="s">
        <v>11</v>
      </c>
      <c r="B130" s="85">
        <v>5.0739783461677135</v>
      </c>
      <c r="C130" s="85">
        <v>4.1975764122821362</v>
      </c>
      <c r="D130" s="85">
        <v>6.1213246267828048</v>
      </c>
      <c r="E130" s="86">
        <v>4.9636037417836505</v>
      </c>
      <c r="F130" s="85">
        <v>4.0327497519790265</v>
      </c>
      <c r="G130" s="85">
        <v>5.4368963551417053</v>
      </c>
      <c r="H130" s="85">
        <v>5.3840659817837979</v>
      </c>
      <c r="I130" s="85">
        <v>4.802871221648183</v>
      </c>
      <c r="J130" s="85">
        <v>4.5304246296231785</v>
      </c>
      <c r="K130" s="85">
        <v>5.5343615399165023</v>
      </c>
    </row>
    <row r="131" spans="1:11" x14ac:dyDescent="0.25">
      <c r="A131" s="70" t="s">
        <v>2</v>
      </c>
      <c r="B131" s="85">
        <v>5.0313798660733333</v>
      </c>
      <c r="C131" s="85">
        <v>4.3752312618434583</v>
      </c>
      <c r="D131" s="85">
        <v>4.9271323662408353</v>
      </c>
      <c r="E131" s="86">
        <v>4.1727435685833294</v>
      </c>
      <c r="F131" s="85">
        <v>4.1568158940701565</v>
      </c>
      <c r="G131" s="85">
        <v>5.7279915988572236</v>
      </c>
      <c r="H131" s="85">
        <v>4.5223847893538105</v>
      </c>
      <c r="I131" s="85">
        <v>4.9524068472463734</v>
      </c>
      <c r="J131" s="85">
        <v>5.0318905628496147</v>
      </c>
      <c r="K131" s="85">
        <v>4.9990913719291994</v>
      </c>
    </row>
    <row r="132" spans="1:11" x14ac:dyDescent="0.25">
      <c r="A132" s="70" t="s">
        <v>0</v>
      </c>
      <c r="B132" s="85">
        <v>5.0143868066674289</v>
      </c>
      <c r="C132" s="85">
        <v>5.5944953526683676</v>
      </c>
      <c r="D132" s="85">
        <v>6.572742276289306</v>
      </c>
      <c r="E132" s="86">
        <v>4.8793190045905108</v>
      </c>
      <c r="F132" s="85">
        <v>3.9490291143094978</v>
      </c>
      <c r="G132" s="85">
        <v>4.6404421944508529</v>
      </c>
      <c r="H132" s="85">
        <v>4.5791077804928664</v>
      </c>
      <c r="I132" s="85">
        <v>3.4363621236851958</v>
      </c>
      <c r="J132" s="85">
        <v>5.3723494921513915</v>
      </c>
      <c r="K132" s="85">
        <v>4.3188502504853261</v>
      </c>
    </row>
    <row r="133" spans="1:11" x14ac:dyDescent="0.25">
      <c r="A133" s="70" t="s">
        <v>19</v>
      </c>
      <c r="B133" s="85">
        <v>4.2785910629436943</v>
      </c>
      <c r="C133" s="85">
        <v>4.536070413697562</v>
      </c>
      <c r="D133" s="85">
        <v>4.3812540589218889</v>
      </c>
      <c r="E133" s="86">
        <v>4.5510469352790333</v>
      </c>
      <c r="F133" s="85">
        <v>5.0220446405119201</v>
      </c>
      <c r="G133" s="85">
        <v>4.1061834353347306</v>
      </c>
      <c r="H133" s="85">
        <v>3.7532980439162937</v>
      </c>
      <c r="I133" s="85">
        <v>3.6654926213166217</v>
      </c>
      <c r="J133" s="85">
        <v>3.8044466415127958</v>
      </c>
      <c r="K133" s="85">
        <v>4.0901004999966952</v>
      </c>
    </row>
    <row r="134" spans="1:11" x14ac:dyDescent="0.25">
      <c r="A134" s="70" t="s">
        <v>12</v>
      </c>
      <c r="B134" s="85">
        <v>2.9896401935268475</v>
      </c>
      <c r="C134" s="85">
        <v>4.9412504044264196</v>
      </c>
      <c r="D134" s="85">
        <v>3.2273769466140476</v>
      </c>
      <c r="E134" s="86">
        <v>2.3765369653338966</v>
      </c>
      <c r="F134" s="85">
        <v>3.5999985032339503</v>
      </c>
      <c r="G134" s="85">
        <v>4.149069353779038</v>
      </c>
      <c r="H134" s="85">
        <v>3.4004126284111909</v>
      </c>
      <c r="I134" s="85">
        <v>3.2193855676080743</v>
      </c>
      <c r="J134" s="85">
        <v>3.8030912193804269</v>
      </c>
      <c r="K134" s="85">
        <v>4.5203224201376315</v>
      </c>
    </row>
    <row r="135" spans="1:11" x14ac:dyDescent="0.25">
      <c r="A135" s="70" t="s">
        <v>14</v>
      </c>
      <c r="B135" s="85">
        <v>5.0694795224367901</v>
      </c>
      <c r="C135" s="85">
        <v>6.0044049962231449</v>
      </c>
      <c r="D135" s="85">
        <v>5.5440684947300332</v>
      </c>
      <c r="E135" s="86">
        <v>5.5952760634616325</v>
      </c>
      <c r="F135" s="85">
        <v>5.4107400468992388</v>
      </c>
      <c r="G135" s="85">
        <v>5.1789825503944797</v>
      </c>
      <c r="H135" s="85">
        <v>4.6907487974832112</v>
      </c>
      <c r="I135" s="85">
        <v>5.3585227097513659</v>
      </c>
      <c r="J135" s="85">
        <v>4.5498354357712527</v>
      </c>
      <c r="K135" s="85">
        <v>3.8450218331330834</v>
      </c>
    </row>
    <row r="136" spans="1:11" x14ac:dyDescent="0.25">
      <c r="A136" s="70" t="s">
        <v>22</v>
      </c>
      <c r="B136" s="85">
        <v>5.1821931148009357</v>
      </c>
      <c r="C136" s="85">
        <v>5.5604575325712435</v>
      </c>
      <c r="D136" s="85">
        <v>5.4207646163293388</v>
      </c>
      <c r="E136" s="87">
        <v>5.1770656519845826</v>
      </c>
      <c r="F136" s="88">
        <v>5.3901378988738324</v>
      </c>
      <c r="G136" s="85">
        <v>5.2423054300638423</v>
      </c>
      <c r="H136" s="85">
        <v>5.1468660444018024</v>
      </c>
      <c r="I136" s="85">
        <v>5.206009694793182</v>
      </c>
      <c r="J136" s="85">
        <v>5.0899832159195295</v>
      </c>
      <c r="K136" s="85">
        <v>4.8302620950606219</v>
      </c>
    </row>
    <row r="137" spans="1:11" x14ac:dyDescent="0.25">
      <c r="A137" s="73" t="s">
        <v>78</v>
      </c>
      <c r="B137" s="74">
        <v>2005</v>
      </c>
      <c r="C137" s="74">
        <v>2006</v>
      </c>
      <c r="D137" s="74">
        <v>2007</v>
      </c>
      <c r="E137" s="76">
        <v>2008</v>
      </c>
      <c r="F137" s="74">
        <v>2009</v>
      </c>
      <c r="G137" s="74">
        <v>2010</v>
      </c>
      <c r="H137" s="74">
        <v>2011</v>
      </c>
      <c r="I137" s="74">
        <v>2012</v>
      </c>
      <c r="J137" s="74">
        <v>2013</v>
      </c>
      <c r="K137" s="74">
        <v>2014</v>
      </c>
    </row>
    <row r="138" spans="1:11" x14ac:dyDescent="0.25">
      <c r="A138" s="68" t="s">
        <v>30</v>
      </c>
    </row>
    <row r="139" spans="1:11" x14ac:dyDescent="0.25">
      <c r="A139" s="70" t="s">
        <v>23</v>
      </c>
      <c r="B139" s="85">
        <v>5.5874715835769146</v>
      </c>
      <c r="C139" s="85">
        <v>6.1242312872038527</v>
      </c>
      <c r="D139" s="85">
        <v>5.7242295515422947</v>
      </c>
      <c r="E139" s="86">
        <v>5.7654048002301224</v>
      </c>
      <c r="F139" s="85">
        <v>5.9220516668500984</v>
      </c>
      <c r="G139" s="85">
        <v>5.998600325970294</v>
      </c>
      <c r="H139" s="85">
        <v>5.7529264565274536</v>
      </c>
      <c r="I139" s="85">
        <v>5.6038901769814649</v>
      </c>
      <c r="J139" s="85">
        <v>5.7421009494003563</v>
      </c>
      <c r="K139" s="85">
        <v>5.523923402583562</v>
      </c>
    </row>
    <row r="140" spans="1:11" x14ac:dyDescent="0.25">
      <c r="A140" s="70" t="s">
        <v>27</v>
      </c>
      <c r="B140" s="85">
        <v>6.7182174531866616</v>
      </c>
      <c r="C140" s="85">
        <v>6.8136231775954768</v>
      </c>
      <c r="D140" s="85">
        <v>5.7244251151388168</v>
      </c>
      <c r="E140" s="86">
        <v>6.8624681980819542</v>
      </c>
      <c r="F140" s="85">
        <v>6.2544146399711007</v>
      </c>
      <c r="G140" s="85">
        <v>6.314341882797593</v>
      </c>
      <c r="H140" s="85">
        <v>6.7182174531866616</v>
      </c>
      <c r="I140" s="85">
        <v>5.7471192903025079</v>
      </c>
      <c r="J140" s="85">
        <v>6.0896284765658599</v>
      </c>
      <c r="K140" s="85">
        <v>5.9533441873148227</v>
      </c>
    </row>
    <row r="141" spans="1:11" x14ac:dyDescent="0.25">
      <c r="A141" s="70" t="s">
        <v>24</v>
      </c>
      <c r="B141" s="85">
        <v>6.2325628029951581</v>
      </c>
      <c r="C141" s="85">
        <v>6.0843314367205181</v>
      </c>
      <c r="D141" s="85">
        <v>5.9901532744017052</v>
      </c>
      <c r="E141" s="86">
        <v>5.6694554984442025</v>
      </c>
      <c r="F141" s="85">
        <v>6.3616806590876633</v>
      </c>
      <c r="G141" s="85">
        <v>5.3388408823303974</v>
      </c>
      <c r="H141" s="85">
        <v>6.1057939561731107</v>
      </c>
      <c r="I141" s="85">
        <v>5.6711861496591158</v>
      </c>
      <c r="J141" s="85">
        <v>5.6909029144128267</v>
      </c>
      <c r="K141" s="85">
        <v>5.4427036743837318</v>
      </c>
    </row>
    <row r="142" spans="1:11" x14ac:dyDescent="0.25">
      <c r="A142" s="70" t="s">
        <v>28</v>
      </c>
      <c r="B142" s="85">
        <v>5.3579764366963749</v>
      </c>
      <c r="C142" s="85">
        <v>6.2344641362909545</v>
      </c>
      <c r="D142" s="85">
        <v>6.2101477449636917</v>
      </c>
      <c r="E142" s="86">
        <v>5.7410337602736732</v>
      </c>
      <c r="F142" s="85">
        <v>6.5429050634813537</v>
      </c>
      <c r="G142" s="85">
        <v>6.047289935081281</v>
      </c>
      <c r="H142" s="85">
        <v>5.7892126019332215</v>
      </c>
      <c r="I142" s="85">
        <v>6.2426420431880913</v>
      </c>
      <c r="J142" s="85">
        <v>5.3497028655349554</v>
      </c>
      <c r="K142" s="85">
        <v>5.0628189317280903</v>
      </c>
    </row>
    <row r="143" spans="1:11" x14ac:dyDescent="0.25">
      <c r="A143" s="70" t="s">
        <v>29</v>
      </c>
      <c r="B143" s="85">
        <v>5.9241872347644966</v>
      </c>
      <c r="C143" s="85">
        <v>6.7970424979570883</v>
      </c>
      <c r="D143" s="85">
        <v>6.5197323589431271</v>
      </c>
      <c r="E143" s="86">
        <v>6.3645252457424544</v>
      </c>
      <c r="F143" s="85">
        <v>6.118550588779911</v>
      </c>
      <c r="G143" s="85">
        <v>5.0029322610299714</v>
      </c>
      <c r="H143" s="85">
        <v>5.7380160016506947</v>
      </c>
      <c r="I143" s="85">
        <v>5.4810539079954079</v>
      </c>
      <c r="J143" s="85">
        <v>5.6217166555885063</v>
      </c>
      <c r="K143" s="85">
        <v>5.3446979799210901</v>
      </c>
    </row>
    <row r="144" spans="1:11" x14ac:dyDescent="0.25">
      <c r="A144" s="70" t="s">
        <v>25</v>
      </c>
      <c r="B144" s="85">
        <v>7.7498960368415135</v>
      </c>
      <c r="C144" s="85">
        <v>7.0224487501372446</v>
      </c>
      <c r="D144" s="85">
        <v>7.3912197405803362</v>
      </c>
      <c r="E144" s="86">
        <v>6.8398807867031781</v>
      </c>
      <c r="F144" s="85">
        <v>7.1324493752798226</v>
      </c>
      <c r="G144" s="85">
        <v>7.9429765229166049</v>
      </c>
      <c r="H144" s="85">
        <v>7.2748785724804961</v>
      </c>
      <c r="I144" s="85">
        <v>8.4878878170647436</v>
      </c>
      <c r="J144" s="85">
        <v>7.8854506734859537</v>
      </c>
      <c r="K144" s="85">
        <v>7.3270486499549605</v>
      </c>
    </row>
    <row r="145" spans="1:11" x14ac:dyDescent="0.25">
      <c r="A145" s="70" t="s">
        <v>26</v>
      </c>
      <c r="B145" s="85">
        <v>6.3870945881776535</v>
      </c>
      <c r="C145" s="85">
        <v>6.8453895430152807</v>
      </c>
      <c r="D145" s="85">
        <v>6.7687686677292245</v>
      </c>
      <c r="E145" s="86">
        <v>6.1025922449144954</v>
      </c>
      <c r="F145" s="85">
        <v>6.2301454220135746</v>
      </c>
      <c r="G145" s="85">
        <v>6.7010811188406159</v>
      </c>
      <c r="H145" s="85">
        <v>5.9631288846853403</v>
      </c>
      <c r="I145" s="85">
        <v>6.1027199632246507</v>
      </c>
      <c r="J145" s="85">
        <v>6.2956898899633265</v>
      </c>
      <c r="K145" s="85">
        <v>6.0738961296957186</v>
      </c>
    </row>
    <row r="146" spans="1:11" x14ac:dyDescent="0.25">
      <c r="A146" s="70" t="s">
        <v>10</v>
      </c>
      <c r="B146" s="85">
        <v>6.0873011618052733</v>
      </c>
      <c r="C146" s="85">
        <v>7.6069572706285742</v>
      </c>
      <c r="D146" s="85">
        <v>6.1718055789651824</v>
      </c>
      <c r="E146" s="86">
        <v>7.5628584959401737</v>
      </c>
      <c r="F146" s="85">
        <v>7.9198290413682955</v>
      </c>
      <c r="G146" s="85">
        <v>6.3556887481414321</v>
      </c>
      <c r="H146" s="85">
        <v>7.2000446793229633</v>
      </c>
      <c r="I146" s="85">
        <v>7.8267629846201103</v>
      </c>
      <c r="J146" s="85">
        <v>6.3320091835450665</v>
      </c>
      <c r="K146" s="85">
        <v>6.5353373521728528</v>
      </c>
    </row>
    <row r="147" spans="1:11" x14ac:dyDescent="0.25">
      <c r="A147" s="70" t="s">
        <v>9</v>
      </c>
      <c r="B147" s="85">
        <v>5.788999345855264</v>
      </c>
      <c r="C147" s="85">
        <v>5.9896092521520981</v>
      </c>
      <c r="D147" s="85">
        <v>5.7867590359776209</v>
      </c>
      <c r="E147" s="86">
        <v>4.8358637679942182</v>
      </c>
      <c r="F147" s="85">
        <v>4.5760298108814661</v>
      </c>
      <c r="G147" s="85">
        <v>5.8542639615144836</v>
      </c>
      <c r="H147" s="85">
        <v>6.2380834768903899</v>
      </c>
      <c r="I147" s="85">
        <v>6.2237172570191861</v>
      </c>
      <c r="J147" s="85">
        <v>6.311245313375724</v>
      </c>
      <c r="K147" s="85">
        <v>6.2212748992554117</v>
      </c>
    </row>
    <row r="148" spans="1:11" x14ac:dyDescent="0.25">
      <c r="A148" s="70" t="s">
        <v>6</v>
      </c>
      <c r="B148" s="85">
        <v>8.067371485898482</v>
      </c>
      <c r="C148" s="85">
        <v>7.4014330514972198</v>
      </c>
      <c r="D148" s="85">
        <v>8.1862956168952703</v>
      </c>
      <c r="E148" s="86">
        <v>6.6127469765315956</v>
      </c>
      <c r="F148" s="85">
        <v>7.8177632897855416</v>
      </c>
      <c r="G148" s="85">
        <v>6.0175823455185435</v>
      </c>
      <c r="H148" s="85">
        <v>5.7624561008613728</v>
      </c>
      <c r="I148" s="85">
        <v>5.5406024657019159</v>
      </c>
      <c r="J148" s="85">
        <v>5.7762876001505603</v>
      </c>
      <c r="K148" s="85">
        <v>5.1809340797501982</v>
      </c>
    </row>
    <row r="149" spans="1:11" x14ac:dyDescent="0.25">
      <c r="A149" s="70" t="s">
        <v>7</v>
      </c>
      <c r="B149" s="85">
        <v>8.1817899395050304</v>
      </c>
      <c r="C149" s="85">
        <v>7.2972822302517946</v>
      </c>
      <c r="D149" s="85">
        <v>6.6567705889437683</v>
      </c>
      <c r="E149" s="86">
        <v>7.7013280758813512</v>
      </c>
      <c r="F149" s="85">
        <v>6.1453034704707612</v>
      </c>
      <c r="G149" s="85">
        <v>8.6500665788051538</v>
      </c>
      <c r="H149" s="85">
        <v>7.3249709157254053</v>
      </c>
      <c r="I149" s="85">
        <v>7.855113281815064</v>
      </c>
      <c r="J149" s="85">
        <v>8.3074777714711843</v>
      </c>
      <c r="K149" s="85">
        <v>7.5449193408911386</v>
      </c>
    </row>
    <row r="150" spans="1:11" x14ac:dyDescent="0.25">
      <c r="A150" s="70" t="s">
        <v>8</v>
      </c>
      <c r="B150" s="85">
        <v>5.44420082949157</v>
      </c>
      <c r="C150" s="85">
        <v>6.7930113192077197</v>
      </c>
      <c r="D150" s="85">
        <v>6.5951524104661665</v>
      </c>
      <c r="E150" s="86">
        <v>6.1926557843119934</v>
      </c>
      <c r="F150" s="85">
        <v>7.7864612434870653</v>
      </c>
      <c r="G150" s="85">
        <v>6.4894496379869118</v>
      </c>
      <c r="H150" s="85">
        <v>6.5574065407745286</v>
      </c>
      <c r="I150" s="85">
        <v>6.0068292738110607</v>
      </c>
      <c r="J150" s="85">
        <v>5.7001747705585437</v>
      </c>
      <c r="K150" s="85">
        <v>5.5345592214751766</v>
      </c>
    </row>
    <row r="151" spans="1:11" x14ac:dyDescent="0.25">
      <c r="A151" s="70" t="s">
        <v>20</v>
      </c>
      <c r="B151" s="85">
        <v>6.0760347306732703</v>
      </c>
      <c r="C151" s="85">
        <v>7.3666938587468502</v>
      </c>
      <c r="D151" s="85">
        <v>6.2298785853762775</v>
      </c>
      <c r="E151" s="86">
        <v>7.1494292128807491</v>
      </c>
      <c r="F151" s="85">
        <v>6.6085142800748438</v>
      </c>
      <c r="G151" s="85">
        <v>7.6619488239653446</v>
      </c>
      <c r="H151" s="85">
        <v>6.6993283187588224</v>
      </c>
      <c r="I151" s="85">
        <v>6.0834822818204941</v>
      </c>
      <c r="J151" s="85">
        <v>7.3369029656075346</v>
      </c>
      <c r="K151" s="85">
        <v>7.2609595077868319</v>
      </c>
    </row>
    <row r="152" spans="1:11" x14ac:dyDescent="0.25">
      <c r="A152" s="70" t="s">
        <v>27</v>
      </c>
      <c r="B152" s="85">
        <v>6.7182174531866616</v>
      </c>
      <c r="C152" s="85">
        <v>6.8136231775954768</v>
      </c>
      <c r="D152" s="85">
        <v>5.7244251151388168</v>
      </c>
      <c r="E152" s="86">
        <v>6.8624681980819542</v>
      </c>
      <c r="F152" s="85">
        <v>6.2544146399711007</v>
      </c>
      <c r="G152" s="85">
        <v>6.314341882797593</v>
      </c>
      <c r="H152" s="85">
        <v>6.7182174531866616</v>
      </c>
      <c r="I152" s="85">
        <v>5.7471192903025079</v>
      </c>
      <c r="J152" s="85">
        <v>6.0896284765658599</v>
      </c>
      <c r="K152" s="85">
        <v>5.9533441873148227</v>
      </c>
    </row>
    <row r="153" spans="1:11" x14ac:dyDescent="0.25">
      <c r="A153" s="70" t="s">
        <v>5</v>
      </c>
      <c r="B153" s="85">
        <v>7.3985728262780253</v>
      </c>
      <c r="C153" s="85">
        <v>6.0522768711138024</v>
      </c>
      <c r="D153" s="85">
        <v>5.6503157879850239</v>
      </c>
      <c r="E153" s="86">
        <v>5.3087389413335382</v>
      </c>
      <c r="F153" s="85">
        <v>7.0764009757885109</v>
      </c>
      <c r="G153" s="85">
        <v>5.9761850426199494</v>
      </c>
      <c r="H153" s="85">
        <v>6.9905563919125724</v>
      </c>
      <c r="I153" s="85">
        <v>5.6332696712013872</v>
      </c>
      <c r="J153" s="85">
        <v>6.6580616033575613</v>
      </c>
      <c r="K153" s="85">
        <v>4.7948877610869438</v>
      </c>
    </row>
    <row r="154" spans="1:11" x14ac:dyDescent="0.25">
      <c r="A154" s="70" t="s">
        <v>15</v>
      </c>
      <c r="B154" s="85">
        <v>6.4231017973283997</v>
      </c>
      <c r="C154" s="85">
        <v>6.9384284741949021</v>
      </c>
      <c r="D154" s="85">
        <v>7.2104282735554301</v>
      </c>
      <c r="E154" s="86">
        <v>7.1986905837156945</v>
      </c>
      <c r="F154" s="85">
        <v>6.0648045369465189</v>
      </c>
      <c r="G154" s="85">
        <v>6.4955319121539556</v>
      </c>
      <c r="H154" s="85">
        <v>6.6256392354015858</v>
      </c>
      <c r="I154" s="85">
        <v>5.8086393335786823</v>
      </c>
      <c r="J154" s="85">
        <v>6.8080672351412632</v>
      </c>
      <c r="K154" s="85">
        <v>6.1126523492329934</v>
      </c>
    </row>
    <row r="155" spans="1:11" x14ac:dyDescent="0.25">
      <c r="A155" s="70" t="s">
        <v>4</v>
      </c>
      <c r="B155" s="85">
        <v>6.9623260396160749</v>
      </c>
      <c r="C155" s="85">
        <v>6.6882951435409819</v>
      </c>
      <c r="D155" s="85">
        <v>6.4749463328861587</v>
      </c>
      <c r="E155" s="86">
        <v>5.9036184449694007</v>
      </c>
      <c r="F155" s="85">
        <v>7.5310843565032801</v>
      </c>
      <c r="G155" s="85">
        <v>5.473331567182969</v>
      </c>
      <c r="H155" s="85">
        <v>6.6448452891809131</v>
      </c>
      <c r="I155" s="85">
        <v>6.7009518029910549</v>
      </c>
      <c r="J155" s="85">
        <v>5.8446236450303353</v>
      </c>
      <c r="K155" s="85">
        <v>6.3454770032013812</v>
      </c>
    </row>
    <row r="156" spans="1:11" x14ac:dyDescent="0.25">
      <c r="A156" s="70" t="s">
        <v>18</v>
      </c>
      <c r="B156" s="85">
        <v>5.5542711177821928</v>
      </c>
      <c r="C156" s="85">
        <v>6.8882038337828462</v>
      </c>
      <c r="D156" s="85">
        <v>6.1766692179036244</v>
      </c>
      <c r="E156" s="86">
        <v>5.7502955677526151</v>
      </c>
      <c r="F156" s="85">
        <v>7.0761713278483045</v>
      </c>
      <c r="G156" s="85">
        <v>6.7744149089537204</v>
      </c>
      <c r="H156" s="85">
        <v>6.375319523099324</v>
      </c>
      <c r="I156" s="85">
        <v>7.0248557726973333</v>
      </c>
      <c r="J156" s="85">
        <v>5.8415394282100266</v>
      </c>
      <c r="K156" s="85">
        <v>5.3609668424265022</v>
      </c>
    </row>
    <row r="157" spans="1:11" x14ac:dyDescent="0.25">
      <c r="A157" s="70" t="s">
        <v>13</v>
      </c>
      <c r="B157" s="85">
        <v>6.4486974895262135</v>
      </c>
      <c r="C157" s="85">
        <v>5.7877978133168657</v>
      </c>
      <c r="D157" s="85">
        <v>7.1402165783454823</v>
      </c>
      <c r="E157" s="86">
        <v>6.5027466099367173</v>
      </c>
      <c r="F157" s="85">
        <v>6.9127904136095539</v>
      </c>
      <c r="G157" s="85">
        <v>5.6599570899324201</v>
      </c>
      <c r="H157" s="85">
        <v>5.9150440934443029</v>
      </c>
      <c r="I157" s="85">
        <v>6.4442770985352729</v>
      </c>
      <c r="J157" s="85">
        <v>5.6425774357648315</v>
      </c>
      <c r="K157" s="85">
        <v>5.6734909170204357</v>
      </c>
    </row>
    <row r="158" spans="1:11" x14ac:dyDescent="0.25">
      <c r="A158" s="70" t="s">
        <v>1</v>
      </c>
      <c r="B158" s="85">
        <v>5.7047449618068642</v>
      </c>
      <c r="C158" s="85">
        <v>7.4651510581753842</v>
      </c>
      <c r="D158" s="85">
        <v>7.2031686605954572</v>
      </c>
      <c r="E158" s="86">
        <v>6.7470937321935498</v>
      </c>
      <c r="F158" s="85">
        <v>7.1673463299238902</v>
      </c>
      <c r="G158" s="85">
        <v>6.9283956844928536</v>
      </c>
      <c r="H158" s="85">
        <v>6.3847648957127214</v>
      </c>
      <c r="I158" s="85">
        <v>6.4985122284315535</v>
      </c>
      <c r="J158" s="85">
        <v>5.9799119273677803</v>
      </c>
      <c r="K158" s="85">
        <v>5.6746719431574961</v>
      </c>
    </row>
    <row r="159" spans="1:11" x14ac:dyDescent="0.25">
      <c r="A159" s="70" t="s">
        <v>120</v>
      </c>
      <c r="B159" s="85">
        <v>5.9279329936480645</v>
      </c>
      <c r="C159" s="85">
        <v>6.0529389920898922</v>
      </c>
      <c r="D159" s="85">
        <v>6.5339075429672073</v>
      </c>
      <c r="E159" s="86">
        <v>7.1735415397996771</v>
      </c>
      <c r="F159" s="85">
        <v>6.9702817292992716</v>
      </c>
      <c r="G159" s="85">
        <v>4.6991083361314061</v>
      </c>
      <c r="H159" s="85">
        <v>5.9088290158963357</v>
      </c>
      <c r="I159" s="85">
        <v>5.9509882836254562</v>
      </c>
      <c r="J159" s="85">
        <v>6.8803774338190724</v>
      </c>
      <c r="K159" s="85">
        <v>5.6712537083110659</v>
      </c>
    </row>
    <row r="160" spans="1:11" x14ac:dyDescent="0.25">
      <c r="A160" s="70" t="s">
        <v>3</v>
      </c>
      <c r="B160" s="85">
        <v>6.2688637534667286</v>
      </c>
      <c r="C160" s="85">
        <v>7.3931558112451556</v>
      </c>
      <c r="D160" s="85">
        <v>6.8600969116603476</v>
      </c>
      <c r="E160" s="86">
        <v>6.4417885824571597</v>
      </c>
      <c r="F160" s="85">
        <v>6.179783912460822</v>
      </c>
      <c r="G160" s="85">
        <v>5.3779834658498435</v>
      </c>
      <c r="H160" s="85">
        <v>5.990319979298218</v>
      </c>
      <c r="I160" s="85">
        <v>5.6418991156015865</v>
      </c>
      <c r="J160" s="85">
        <v>5.5592892994395671</v>
      </c>
      <c r="K160" s="85">
        <v>5.5392662906915202</v>
      </c>
    </row>
    <row r="161" spans="1:11" x14ac:dyDescent="0.25">
      <c r="A161" s="70" t="s">
        <v>17</v>
      </c>
      <c r="B161" s="85">
        <v>7.8682838946526763</v>
      </c>
      <c r="C161" s="85">
        <v>7.239313931923351</v>
      </c>
      <c r="D161" s="85">
        <v>7.1394794229867218</v>
      </c>
      <c r="E161" s="86">
        <v>6.8083959483137324</v>
      </c>
      <c r="F161" s="85">
        <v>7.423483675201294</v>
      </c>
      <c r="G161" s="85">
        <v>8.0283369858889486</v>
      </c>
      <c r="H161" s="85">
        <v>7.2280950329972065</v>
      </c>
      <c r="I161" s="85">
        <v>8.9777644363530307</v>
      </c>
      <c r="J161" s="85">
        <v>8.2122334652892999</v>
      </c>
      <c r="K161" s="85">
        <v>7.2256365013561847</v>
      </c>
    </row>
    <row r="162" spans="1:11" x14ac:dyDescent="0.25">
      <c r="A162" s="70" t="s">
        <v>11</v>
      </c>
      <c r="B162" s="85">
        <v>9.0112741679361026</v>
      </c>
      <c r="C162" s="85">
        <v>7.757593795743241</v>
      </c>
      <c r="D162" s="85">
        <v>10.145442024413693</v>
      </c>
      <c r="E162" s="86">
        <v>8.5103304793547476</v>
      </c>
      <c r="F162" s="85">
        <v>7.5191639321865109</v>
      </c>
      <c r="G162" s="85">
        <v>9.3047752523584801</v>
      </c>
      <c r="H162" s="85">
        <v>9.0749826955761144</v>
      </c>
      <c r="I162" s="85">
        <v>8.2852456298711896</v>
      </c>
      <c r="J162" s="85">
        <v>8.2339313429583392</v>
      </c>
      <c r="K162" s="85">
        <v>9.3230949629899165</v>
      </c>
    </row>
    <row r="163" spans="1:11" x14ac:dyDescent="0.25">
      <c r="A163" s="70" t="s">
        <v>2</v>
      </c>
      <c r="B163" s="85">
        <v>7.1039025765421222</v>
      </c>
      <c r="C163" s="85">
        <v>6.3013092405701991</v>
      </c>
      <c r="D163" s="85">
        <v>6.9884401259016169</v>
      </c>
      <c r="E163" s="86">
        <v>6.0026072384929616</v>
      </c>
      <c r="F163" s="85">
        <v>6.0203515096623983</v>
      </c>
      <c r="G163" s="85">
        <v>7.815958429003846</v>
      </c>
      <c r="H163" s="85">
        <v>6.4897577378896383</v>
      </c>
      <c r="I163" s="85">
        <v>6.9741082649224877</v>
      </c>
      <c r="J163" s="85">
        <v>7.1674273150595447</v>
      </c>
      <c r="K163" s="85">
        <v>7.0588144506712425</v>
      </c>
    </row>
    <row r="164" spans="1:11" x14ac:dyDescent="0.25">
      <c r="A164" s="70" t="s">
        <v>0</v>
      </c>
      <c r="B164" s="85">
        <v>8.6919592510574226</v>
      </c>
      <c r="C164" s="85">
        <v>9.2898414825665352</v>
      </c>
      <c r="D164" s="85">
        <v>10.567840925291298</v>
      </c>
      <c r="E164" s="86">
        <v>8.1995282447003106</v>
      </c>
      <c r="F164" s="85">
        <v>7.1438870587160901</v>
      </c>
      <c r="G164" s="85">
        <v>7.9661876201068544</v>
      </c>
      <c r="H164" s="85">
        <v>7.9511672458376985</v>
      </c>
      <c r="I164" s="85">
        <v>6.4796257096125744</v>
      </c>
      <c r="J164" s="85">
        <v>8.9692296182730846</v>
      </c>
      <c r="K164" s="85">
        <v>7.6946028657895642</v>
      </c>
    </row>
    <row r="165" spans="1:11" x14ac:dyDescent="0.25">
      <c r="A165" s="70" t="s">
        <v>19</v>
      </c>
      <c r="B165" s="85">
        <v>7.0151521520009279</v>
      </c>
      <c r="C165" s="85">
        <v>7.3712579882124318</v>
      </c>
      <c r="D165" s="85">
        <v>7.2420212140596112</v>
      </c>
      <c r="E165" s="86">
        <v>7.4549252282586078</v>
      </c>
      <c r="F165" s="85">
        <v>7.9715634532883248</v>
      </c>
      <c r="G165" s="85">
        <v>6.8239027209361689</v>
      </c>
      <c r="H165" s="85">
        <v>6.3646782107166651</v>
      </c>
      <c r="I165" s="85">
        <v>6.187171649553787</v>
      </c>
      <c r="J165" s="85">
        <v>6.4830067429537728</v>
      </c>
      <c r="K165" s="85">
        <v>6.9271672581369996</v>
      </c>
    </row>
    <row r="166" spans="1:11" x14ac:dyDescent="0.25">
      <c r="A166" s="70" t="s">
        <v>12</v>
      </c>
      <c r="B166" s="85">
        <v>5.8082862441907031</v>
      </c>
      <c r="C166" s="85">
        <v>8.3423260962111438</v>
      </c>
      <c r="D166" s="85">
        <v>6.0915863504206591</v>
      </c>
      <c r="E166" s="86">
        <v>4.7818642574841457</v>
      </c>
      <c r="F166" s="85">
        <v>6.6194506362712904</v>
      </c>
      <c r="G166" s="85">
        <v>7.2167382465971528</v>
      </c>
      <c r="H166" s="85">
        <v>6.4129307526904471</v>
      </c>
      <c r="I166" s="85">
        <v>6.076732698486718</v>
      </c>
      <c r="J166" s="85">
        <v>6.9342465454107938</v>
      </c>
      <c r="K166" s="85">
        <v>7.9948579675645659</v>
      </c>
    </row>
    <row r="167" spans="1:11" x14ac:dyDescent="0.25">
      <c r="A167" s="70" t="s">
        <v>14</v>
      </c>
      <c r="B167" s="85">
        <v>7.3918605963736344</v>
      </c>
      <c r="C167" s="85">
        <v>8.5083825727524047</v>
      </c>
      <c r="D167" s="85">
        <v>7.8642087719661591</v>
      </c>
      <c r="E167" s="86">
        <v>7.8060969035178802</v>
      </c>
      <c r="F167" s="85">
        <v>7.6439857928079409</v>
      </c>
      <c r="G167" s="85">
        <v>7.3203203145844098</v>
      </c>
      <c r="H167" s="85">
        <v>6.7850501214688146</v>
      </c>
      <c r="I167" s="85">
        <v>7.5929953898528328</v>
      </c>
      <c r="J167" s="85">
        <v>6.6065243153528002</v>
      </c>
      <c r="K167" s="85">
        <v>5.7896943852033109</v>
      </c>
    </row>
    <row r="168" spans="1:11" x14ac:dyDescent="0.25">
      <c r="A168" s="70" t="s">
        <v>22</v>
      </c>
      <c r="B168" s="85">
        <v>5.6862876671235316</v>
      </c>
      <c r="C168" s="85">
        <v>6.0730392902937371</v>
      </c>
      <c r="D168" s="85">
        <v>5.9214348590786035</v>
      </c>
      <c r="E168" s="86">
        <v>5.6584773635336205</v>
      </c>
      <c r="F168" s="85">
        <v>5.8851558696901032</v>
      </c>
      <c r="G168" s="85">
        <v>5.7233571847269307</v>
      </c>
      <c r="H168" s="85">
        <v>5.6254171215671711</v>
      </c>
      <c r="I168" s="85">
        <v>5.6897574122612333</v>
      </c>
      <c r="J168" s="85">
        <v>5.5790429635416574</v>
      </c>
      <c r="K168" s="85">
        <v>5.3093189571185428</v>
      </c>
    </row>
    <row r="169" spans="1:11" x14ac:dyDescent="0.25">
      <c r="A169" s="67" t="s">
        <v>122</v>
      </c>
      <c r="B169" s="74">
        <v>2005</v>
      </c>
      <c r="C169" s="74">
        <v>2006</v>
      </c>
      <c r="D169" s="74">
        <v>2007</v>
      </c>
      <c r="E169" s="76">
        <v>2008</v>
      </c>
      <c r="F169" s="74">
        <v>2009</v>
      </c>
      <c r="G169" s="74">
        <v>2010</v>
      </c>
      <c r="H169" s="74">
        <v>2011</v>
      </c>
      <c r="I169" s="74">
        <v>2012</v>
      </c>
      <c r="J169" s="74">
        <v>2013</v>
      </c>
      <c r="K169" s="74">
        <v>2014</v>
      </c>
    </row>
    <row r="170" spans="1:11" x14ac:dyDescent="0.25">
      <c r="A170" s="68" t="s">
        <v>30</v>
      </c>
    </row>
    <row r="171" spans="1:11" x14ac:dyDescent="0.25">
      <c r="A171" s="70" t="s">
        <v>23</v>
      </c>
      <c r="B171" s="85">
        <v>0.54882711270890017</v>
      </c>
      <c r="C171" s="85">
        <v>0.55923553529221293</v>
      </c>
      <c r="D171" s="85">
        <v>0.53831957111176654</v>
      </c>
      <c r="E171" s="86">
        <v>0.53065034799051058</v>
      </c>
      <c r="F171" s="85">
        <v>0.53743628223471351</v>
      </c>
      <c r="G171" s="85">
        <v>0.54159287844152004</v>
      </c>
      <c r="H171" s="85">
        <v>0.52695658584354443</v>
      </c>
      <c r="I171" s="85">
        <v>0.52004668483347505</v>
      </c>
      <c r="J171" s="85">
        <v>0.54415164720724851</v>
      </c>
      <c r="K171" s="85">
        <v>0.53387506593300804</v>
      </c>
    </row>
    <row r="172" spans="1:11" x14ac:dyDescent="0.25">
      <c r="A172" s="70" t="s">
        <v>27</v>
      </c>
      <c r="B172" s="85">
        <v>1.4326249553179489</v>
      </c>
      <c r="C172" s="85">
        <v>1.4627459846130204</v>
      </c>
      <c r="D172" s="85">
        <v>1.2925153649373669</v>
      </c>
      <c r="E172" s="86">
        <v>1.4322259257344192</v>
      </c>
      <c r="F172" s="85">
        <v>1.3763658594832959</v>
      </c>
      <c r="G172" s="85">
        <v>1.410664124478854</v>
      </c>
      <c r="H172" s="85">
        <v>1.4326249553179489</v>
      </c>
      <c r="I172" s="85">
        <v>1.3642928144527764</v>
      </c>
      <c r="J172" s="85">
        <v>1.3726473444903879</v>
      </c>
      <c r="K172" s="85">
        <v>1.3996101253840396</v>
      </c>
    </row>
    <row r="173" spans="1:11" x14ac:dyDescent="0.25">
      <c r="A173" s="70" t="s">
        <v>24</v>
      </c>
      <c r="B173" s="85">
        <v>0.80308851399774339</v>
      </c>
      <c r="C173" s="85">
        <v>0.77508129988417407</v>
      </c>
      <c r="D173" s="85">
        <v>0.75621195798616159</v>
      </c>
      <c r="E173" s="86">
        <v>0.74176401478057086</v>
      </c>
      <c r="F173" s="85">
        <v>0.78517203839800831</v>
      </c>
      <c r="G173" s="85">
        <v>0.7068285302974584</v>
      </c>
      <c r="H173" s="85">
        <v>0.76676565932313689</v>
      </c>
      <c r="I173" s="85">
        <v>0.73098854175479988</v>
      </c>
      <c r="J173" s="85">
        <v>0.76817824354848752</v>
      </c>
      <c r="K173" s="85">
        <v>0.74987090987861249</v>
      </c>
    </row>
    <row r="174" spans="1:11" x14ac:dyDescent="0.25">
      <c r="A174" s="70" t="s">
        <v>28</v>
      </c>
      <c r="B174" s="85">
        <v>0.61065637544063245</v>
      </c>
      <c r="C174" s="85">
        <v>0.6477675742580693</v>
      </c>
      <c r="D174" s="85">
        <v>0.64328996800789295</v>
      </c>
      <c r="E174" s="86">
        <v>0.60471010152257365</v>
      </c>
      <c r="F174" s="85">
        <v>0.65730638774105576</v>
      </c>
      <c r="G174" s="85">
        <v>0.61176181436797472</v>
      </c>
      <c r="H174" s="85">
        <v>0.5990789945334265</v>
      </c>
      <c r="I174" s="85">
        <v>0.63184658864263721</v>
      </c>
      <c r="J174" s="85">
        <v>0.60292656204028183</v>
      </c>
      <c r="K174" s="85">
        <v>0.58913472120177413</v>
      </c>
    </row>
    <row r="175" spans="1:11" x14ac:dyDescent="0.25">
      <c r="A175" s="70" t="s">
        <v>29</v>
      </c>
      <c r="B175" s="85">
        <v>0.67328738297537938</v>
      </c>
      <c r="C175" s="85">
        <v>0.69440726910826722</v>
      </c>
      <c r="D175" s="85">
        <v>0.66396131770795486</v>
      </c>
      <c r="E175" s="86">
        <v>0.64866419078932069</v>
      </c>
      <c r="F175" s="85">
        <v>0.63509235445346202</v>
      </c>
      <c r="G175" s="85">
        <v>0.57119530606213753</v>
      </c>
      <c r="H175" s="85">
        <v>0.60440137436518149</v>
      </c>
      <c r="I175" s="85">
        <v>0.59775049686434867</v>
      </c>
      <c r="J175" s="85">
        <v>0.60131573311201159</v>
      </c>
      <c r="K175" s="85">
        <v>0.59048197705062067</v>
      </c>
    </row>
    <row r="176" spans="1:11" x14ac:dyDescent="0.25">
      <c r="A176" s="70" t="s">
        <v>25</v>
      </c>
      <c r="B176" s="85">
        <v>0.88799537649124072</v>
      </c>
      <c r="C176" s="85">
        <v>0.85427883451315367</v>
      </c>
      <c r="D176" s="85">
        <v>0.86210724764647506</v>
      </c>
      <c r="E176" s="86">
        <v>0.82380094195685161</v>
      </c>
      <c r="F176" s="85">
        <v>0.85047097846344955</v>
      </c>
      <c r="G176" s="85">
        <v>0.87391725157348332</v>
      </c>
      <c r="H176" s="85">
        <v>0.83722642208828579</v>
      </c>
      <c r="I176" s="85">
        <v>0.92294348363625289</v>
      </c>
      <c r="J176" s="85">
        <v>0.91008706410631579</v>
      </c>
      <c r="K176" s="85">
        <v>0.88413585403047801</v>
      </c>
    </row>
    <row r="177" spans="1:11" x14ac:dyDescent="0.25">
      <c r="A177" s="70" t="s">
        <v>26</v>
      </c>
      <c r="B177" s="85">
        <v>0.60647008857797402</v>
      </c>
      <c r="C177" s="85">
        <v>0.62204409995731125</v>
      </c>
      <c r="D177" s="85">
        <v>0.61831921180744565</v>
      </c>
      <c r="E177" s="86">
        <v>0.56560634170275259</v>
      </c>
      <c r="F177" s="85">
        <v>0.58290848030274967</v>
      </c>
      <c r="G177" s="85">
        <v>0.59110148543939367</v>
      </c>
      <c r="H177" s="85">
        <v>0.57427401634486253</v>
      </c>
      <c r="I177" s="85">
        <v>0.57652337557554945</v>
      </c>
      <c r="J177" s="85">
        <v>0.59572120847256604</v>
      </c>
      <c r="K177" s="85">
        <v>0.58859736270235752</v>
      </c>
    </row>
    <row r="178" spans="1:11" x14ac:dyDescent="0.25">
      <c r="A178" s="70" t="s">
        <v>10</v>
      </c>
      <c r="B178" s="85">
        <v>1.8553262401751793</v>
      </c>
      <c r="C178" s="85">
        <v>2.0428150758835972</v>
      </c>
      <c r="D178" s="85">
        <v>1.7303520123433787</v>
      </c>
      <c r="E178" s="86">
        <v>1.9024811374496076</v>
      </c>
      <c r="F178" s="85">
        <v>1.9496797876369523</v>
      </c>
      <c r="G178" s="85">
        <v>1.7165134904094728</v>
      </c>
      <c r="H178" s="85">
        <v>1.8524510964352627</v>
      </c>
      <c r="I178" s="85">
        <v>1.8566137308887669</v>
      </c>
      <c r="J178" s="85">
        <v>1.7739981338213091</v>
      </c>
      <c r="K178" s="85">
        <v>1.8065473660810585</v>
      </c>
    </row>
    <row r="179" spans="1:11" x14ac:dyDescent="0.25">
      <c r="A179" s="70" t="s">
        <v>9</v>
      </c>
      <c r="B179" s="85">
        <v>1.3503570482051335</v>
      </c>
      <c r="C179" s="85">
        <v>1.319721973569167</v>
      </c>
      <c r="D179" s="85">
        <v>1.3385126715635915</v>
      </c>
      <c r="E179" s="86">
        <v>1.2193793272877422</v>
      </c>
      <c r="F179" s="85">
        <v>1.1438925253900465</v>
      </c>
      <c r="G179" s="85">
        <v>1.3316508961878506</v>
      </c>
      <c r="H179" s="85">
        <v>1.3238869090276759</v>
      </c>
      <c r="I179" s="85">
        <v>1.3302681646750656</v>
      </c>
      <c r="J179" s="85">
        <v>1.3781349454827472</v>
      </c>
      <c r="K179" s="85">
        <v>1.4127263685341298</v>
      </c>
    </row>
    <row r="180" spans="1:11" x14ac:dyDescent="0.25">
      <c r="A180" s="70" t="s">
        <v>6</v>
      </c>
      <c r="B180" s="85">
        <v>1.6973007073342761</v>
      </c>
      <c r="C180" s="85">
        <v>1.5513416438189744</v>
      </c>
      <c r="D180" s="85">
        <v>1.6751197179642685</v>
      </c>
      <c r="E180" s="86">
        <v>1.4869315058885391</v>
      </c>
      <c r="F180" s="85">
        <v>1.6025499317150402</v>
      </c>
      <c r="G180" s="85">
        <v>1.4021977301339277</v>
      </c>
      <c r="H180" s="85">
        <v>1.3678372667806546</v>
      </c>
      <c r="I180" s="85">
        <v>1.340423734692086</v>
      </c>
      <c r="J180" s="85">
        <v>1.4503318657441213</v>
      </c>
      <c r="K180" s="85">
        <v>1.3311688215342357</v>
      </c>
    </row>
    <row r="181" spans="1:11" x14ac:dyDescent="0.25">
      <c r="A181" s="70" t="s">
        <v>7</v>
      </c>
      <c r="B181" s="85">
        <v>1.7578070701260149</v>
      </c>
      <c r="C181" s="85">
        <v>1.6487466653982381</v>
      </c>
      <c r="D181" s="85">
        <v>1.5465501480620043</v>
      </c>
      <c r="E181" s="86">
        <v>1.611889446005043</v>
      </c>
      <c r="F181" s="85">
        <v>1.482605057772348</v>
      </c>
      <c r="G181" s="85">
        <v>1.7431596718982478</v>
      </c>
      <c r="H181" s="85">
        <v>1.5575290552602892</v>
      </c>
      <c r="I181" s="85">
        <v>1.6543258802402607</v>
      </c>
      <c r="J181" s="85">
        <v>1.7218648028794927</v>
      </c>
      <c r="K181" s="85">
        <v>1.5803340659610365</v>
      </c>
    </row>
    <row r="182" spans="1:11" x14ac:dyDescent="0.25">
      <c r="A182" s="70" t="s">
        <v>8</v>
      </c>
      <c r="B182" s="85">
        <v>1.1212510519963379</v>
      </c>
      <c r="C182" s="85">
        <v>1.2204454894465442</v>
      </c>
      <c r="D182" s="85">
        <v>1.1802024398952429</v>
      </c>
      <c r="E182" s="86">
        <v>1.1566845612904109</v>
      </c>
      <c r="F182" s="85">
        <v>1.2828812912197618</v>
      </c>
      <c r="G182" s="85">
        <v>1.173442549977461</v>
      </c>
      <c r="H182" s="85">
        <v>1.2035603869283742</v>
      </c>
      <c r="I182" s="85">
        <v>1.1542494212312084</v>
      </c>
      <c r="J182" s="85">
        <v>1.1432127452420879</v>
      </c>
      <c r="K182" s="85">
        <v>1.1468709438065452</v>
      </c>
    </row>
    <row r="183" spans="1:11" x14ac:dyDescent="0.25">
      <c r="A183" s="70" t="s">
        <v>20</v>
      </c>
      <c r="B183" s="85">
        <v>1.2317440732338238</v>
      </c>
      <c r="C183" s="85">
        <v>1.3264254023710114</v>
      </c>
      <c r="D183" s="85">
        <v>1.216685973239074</v>
      </c>
      <c r="E183" s="86">
        <v>1.2287660986119511</v>
      </c>
      <c r="F183" s="85">
        <v>1.2064271100318726</v>
      </c>
      <c r="G183" s="85">
        <v>1.2960650167959997</v>
      </c>
      <c r="H183" s="85">
        <v>1.2041592366332183</v>
      </c>
      <c r="I183" s="85">
        <v>1.1430060913443034</v>
      </c>
      <c r="J183" s="85">
        <v>1.3018607852051987</v>
      </c>
      <c r="K183" s="85">
        <v>1.3015619963264522</v>
      </c>
    </row>
    <row r="184" spans="1:11" x14ac:dyDescent="0.25">
      <c r="A184" s="70" t="s">
        <v>27</v>
      </c>
      <c r="B184" s="85">
        <v>1.4326249553179489</v>
      </c>
      <c r="C184" s="85">
        <v>1.4627459846130204</v>
      </c>
      <c r="D184" s="85">
        <v>1.2925153649373669</v>
      </c>
      <c r="E184" s="86">
        <v>1.4322259257344192</v>
      </c>
      <c r="F184" s="85">
        <v>1.3763658594832959</v>
      </c>
      <c r="G184" s="85">
        <v>1.410664124478854</v>
      </c>
      <c r="H184" s="85">
        <v>1.4326249553179489</v>
      </c>
      <c r="I184" s="85">
        <v>1.3642928144527764</v>
      </c>
      <c r="J184" s="85">
        <v>1.3726473444903879</v>
      </c>
      <c r="K184" s="85">
        <v>1.3996101253840396</v>
      </c>
    </row>
    <row r="185" spans="1:11" x14ac:dyDescent="0.25">
      <c r="A185" s="70" t="s">
        <v>5</v>
      </c>
      <c r="B185" s="85">
        <v>2.1174825366698484</v>
      </c>
      <c r="C185" s="85">
        <v>1.9356387922115719</v>
      </c>
      <c r="D185" s="85">
        <v>1.7522648134722805</v>
      </c>
      <c r="E185" s="86">
        <v>1.797033255714809</v>
      </c>
      <c r="F185" s="85">
        <v>1.9759372972722815</v>
      </c>
      <c r="G185" s="85">
        <v>1.7448733359908943</v>
      </c>
      <c r="H185" s="85">
        <v>2.0318787059621588</v>
      </c>
      <c r="I185" s="85">
        <v>1.7752449798433627</v>
      </c>
      <c r="J185" s="85">
        <v>1.9655049690533541</v>
      </c>
      <c r="K185" s="85">
        <v>1.7284482380886474</v>
      </c>
    </row>
    <row r="186" spans="1:11" x14ac:dyDescent="0.25">
      <c r="A186" s="70" t="s">
        <v>15</v>
      </c>
      <c r="B186" s="85">
        <v>1.4018252015837187</v>
      </c>
      <c r="C186" s="85">
        <v>1.4189479547143828</v>
      </c>
      <c r="D186" s="85">
        <v>1.4538493261870093</v>
      </c>
      <c r="E186" s="86">
        <v>1.4515641469340854</v>
      </c>
      <c r="F186" s="85">
        <v>1.3258487136533463</v>
      </c>
      <c r="G186" s="85">
        <v>1.3673267839488275</v>
      </c>
      <c r="H186" s="85">
        <v>1.3750425766903682</v>
      </c>
      <c r="I186" s="85">
        <v>1.2809266091446461</v>
      </c>
      <c r="J186" s="85">
        <v>1.4831574878488443</v>
      </c>
      <c r="K186" s="85">
        <v>1.3668896373685866</v>
      </c>
    </row>
    <row r="187" spans="1:11" x14ac:dyDescent="0.25">
      <c r="A187" s="70" t="s">
        <v>4</v>
      </c>
      <c r="B187" s="85">
        <v>1.2031637359511536</v>
      </c>
      <c r="C187" s="85">
        <v>1.1418024844871477</v>
      </c>
      <c r="D187" s="85">
        <v>1.1065252802545791</v>
      </c>
      <c r="E187" s="86">
        <v>1.0548176107671059</v>
      </c>
      <c r="F187" s="85">
        <v>1.2124030378219617</v>
      </c>
      <c r="G187" s="85">
        <v>1.0150630342643581</v>
      </c>
      <c r="H187" s="85">
        <v>1.1246754378008705</v>
      </c>
      <c r="I187" s="85">
        <v>1.1193138269868821</v>
      </c>
      <c r="J187" s="85">
        <v>1.093492423310878</v>
      </c>
      <c r="K187" s="85">
        <v>1.1425038756999524</v>
      </c>
    </row>
    <row r="188" spans="1:11" x14ac:dyDescent="0.25">
      <c r="A188" s="70" t="s">
        <v>18</v>
      </c>
      <c r="B188" s="85">
        <v>0.92900345182930155</v>
      </c>
      <c r="C188" s="85">
        <v>1.0034469886663775</v>
      </c>
      <c r="D188" s="85">
        <v>0.94976484189065802</v>
      </c>
      <c r="E188" s="86">
        <v>0.88604217408745634</v>
      </c>
      <c r="F188" s="85">
        <v>1.0106638470557447</v>
      </c>
      <c r="G188" s="85">
        <v>0.94881194049360884</v>
      </c>
      <c r="H188" s="85">
        <v>0.93108511856246146</v>
      </c>
      <c r="I188" s="85">
        <v>0.97692880426827267</v>
      </c>
      <c r="J188" s="85">
        <v>0.93713377567469847</v>
      </c>
      <c r="K188" s="85">
        <v>0.89375372767240346</v>
      </c>
    </row>
    <row r="189" spans="1:11" x14ac:dyDescent="0.25">
      <c r="A189" s="70" t="s">
        <v>13</v>
      </c>
      <c r="B189" s="85">
        <v>1.2655599636105255</v>
      </c>
      <c r="C189" s="85">
        <v>1.1900966638915786</v>
      </c>
      <c r="D189" s="85">
        <v>1.3136583127628263</v>
      </c>
      <c r="E189" s="86">
        <v>1.246592251985952</v>
      </c>
      <c r="F189" s="85">
        <v>1.2799209636426889</v>
      </c>
      <c r="G189" s="85">
        <v>1.1496478115819047</v>
      </c>
      <c r="H189" s="85">
        <v>1.1778604464618239</v>
      </c>
      <c r="I189" s="85">
        <v>1.264719087485549</v>
      </c>
      <c r="J189" s="85">
        <v>1.1844155701955579</v>
      </c>
      <c r="K189" s="85">
        <v>1.1907322963307807</v>
      </c>
    </row>
    <row r="190" spans="1:11" x14ac:dyDescent="0.25">
      <c r="A190" s="70" t="s">
        <v>1</v>
      </c>
      <c r="B190" s="85">
        <v>1.1971166677708034</v>
      </c>
      <c r="C190" s="85">
        <v>1.3641692909944589</v>
      </c>
      <c r="D190" s="85">
        <v>1.3248364664737895</v>
      </c>
      <c r="E190" s="86">
        <v>1.2568976537621777</v>
      </c>
      <c r="F190" s="85">
        <v>1.3254219312984608</v>
      </c>
      <c r="G190" s="85">
        <v>1.2501622460070492</v>
      </c>
      <c r="H190" s="85">
        <v>1.1789537576981937</v>
      </c>
      <c r="I190" s="85">
        <v>1.225200331325444</v>
      </c>
      <c r="J190" s="85">
        <v>1.205197737724202</v>
      </c>
      <c r="K190" s="85">
        <v>1.1991474676330209</v>
      </c>
    </row>
    <row r="191" spans="1:11" x14ac:dyDescent="0.25">
      <c r="A191" s="70" t="s">
        <v>120</v>
      </c>
      <c r="B191" s="85">
        <v>1.3589674764066855</v>
      </c>
      <c r="C191" s="85">
        <v>1.3136024991988973</v>
      </c>
      <c r="D191" s="85">
        <v>1.3216960761019803</v>
      </c>
      <c r="E191" s="86">
        <v>1.3785935457432132</v>
      </c>
      <c r="F191" s="85">
        <v>1.3727023041858071</v>
      </c>
      <c r="G191" s="85">
        <v>1.1411976623993847</v>
      </c>
      <c r="H191" s="85">
        <v>1.2559486613911659</v>
      </c>
      <c r="I191" s="85">
        <v>1.3016581023803819</v>
      </c>
      <c r="J191" s="85">
        <v>1.3807647304883208</v>
      </c>
      <c r="K191" s="85">
        <v>1.3124942783026838</v>
      </c>
    </row>
    <row r="192" spans="1:11" x14ac:dyDescent="0.25">
      <c r="A192" s="70" t="s">
        <v>3</v>
      </c>
      <c r="B192" s="85">
        <v>0.79594767151331891</v>
      </c>
      <c r="C192" s="85">
        <v>0.83404446504044827</v>
      </c>
      <c r="D192" s="85">
        <v>0.78650820198292792</v>
      </c>
      <c r="E192" s="86">
        <v>0.75192289259147016</v>
      </c>
      <c r="F192" s="85">
        <v>0.73268822675342238</v>
      </c>
      <c r="G192" s="85">
        <v>0.67622907988493108</v>
      </c>
      <c r="H192" s="85">
        <v>0.70651748737389841</v>
      </c>
      <c r="I192" s="85">
        <v>0.68956244970993297</v>
      </c>
      <c r="J192" s="85">
        <v>0.68124051895176241</v>
      </c>
      <c r="K192" s="85">
        <v>0.67736261573146517</v>
      </c>
    </row>
    <row r="193" spans="1:11" x14ac:dyDescent="0.25">
      <c r="A193" s="70" t="s">
        <v>17</v>
      </c>
      <c r="B193" s="85">
        <v>0.98867701504579686</v>
      </c>
      <c r="C193" s="85">
        <v>0.96452128857679453</v>
      </c>
      <c r="D193" s="85">
        <v>0.9466574666179679</v>
      </c>
      <c r="E193" s="86">
        <v>0.92398263833124505</v>
      </c>
      <c r="F193" s="85">
        <v>0.96280951789792235</v>
      </c>
      <c r="G193" s="85">
        <v>0.97384016208420099</v>
      </c>
      <c r="H193" s="85">
        <v>0.93367878934238346</v>
      </c>
      <c r="I193" s="85">
        <v>1.0696011710469078</v>
      </c>
      <c r="J193" s="85">
        <v>1.0325574711803163</v>
      </c>
      <c r="K193" s="85">
        <v>0.99236690288582174</v>
      </c>
    </row>
    <row r="194" spans="1:11" x14ac:dyDescent="0.25">
      <c r="A194" s="70" t="s">
        <v>11</v>
      </c>
      <c r="B194" s="85">
        <v>2.2289397830780584</v>
      </c>
      <c r="C194" s="85">
        <v>2.0347022294781811</v>
      </c>
      <c r="D194" s="85">
        <v>2.2431431738389809</v>
      </c>
      <c r="E194" s="86">
        <v>1.9943730325462359</v>
      </c>
      <c r="F194" s="85">
        <v>1.9967758724850182</v>
      </c>
      <c r="G194" s="85">
        <v>2.1723152814705617</v>
      </c>
      <c r="H194" s="85">
        <v>2.0668964422068421</v>
      </c>
      <c r="I194" s="85">
        <v>1.9611349579344308</v>
      </c>
      <c r="J194" s="85">
        <v>2.1083570703702841</v>
      </c>
      <c r="K194" s="85">
        <v>2.1208788965079215</v>
      </c>
    </row>
    <row r="195" spans="1:11" x14ac:dyDescent="0.25">
      <c r="A195" s="70" t="s">
        <v>2</v>
      </c>
      <c r="B195" s="85">
        <v>1.1197284914778289</v>
      </c>
      <c r="C195" s="85">
        <v>1.0457643996830246</v>
      </c>
      <c r="D195" s="85">
        <v>1.1148711861305864</v>
      </c>
      <c r="E195" s="86">
        <v>0.9934997703691002</v>
      </c>
      <c r="F195" s="85">
        <v>1.0132660113156813</v>
      </c>
      <c r="G195" s="85">
        <v>1.1191258498183254</v>
      </c>
      <c r="H195" s="85">
        <v>1.0671881238202687</v>
      </c>
      <c r="I195" s="85">
        <v>1.0917553237460174</v>
      </c>
      <c r="J195" s="85">
        <v>1.1559270536899682</v>
      </c>
      <c r="K195" s="85">
        <v>1.1128685047252964</v>
      </c>
    </row>
    <row r="196" spans="1:11" x14ac:dyDescent="0.25">
      <c r="A196" s="70" t="s">
        <v>0</v>
      </c>
      <c r="B196" s="85">
        <v>2.0722409411982681</v>
      </c>
      <c r="C196" s="85">
        <v>2.0625090252734997</v>
      </c>
      <c r="D196" s="85">
        <v>2.2120457770433202</v>
      </c>
      <c r="E196" s="86">
        <v>1.8598153260400221</v>
      </c>
      <c r="F196" s="85">
        <v>1.819211734040769</v>
      </c>
      <c r="G196" s="85">
        <v>1.8716602569227747</v>
      </c>
      <c r="H196" s="85">
        <v>1.902261196931649</v>
      </c>
      <c r="I196" s="85">
        <v>1.7490081012025871</v>
      </c>
      <c r="J196" s="85">
        <v>2.0104667316751463</v>
      </c>
      <c r="K196" s="85">
        <v>1.915032973316446</v>
      </c>
    </row>
    <row r="197" spans="1:11" x14ac:dyDescent="0.25">
      <c r="A197" s="70" t="s">
        <v>19</v>
      </c>
      <c r="B197" s="85">
        <v>1.5267800589776719</v>
      </c>
      <c r="C197" s="85">
        <v>1.5782855285733053</v>
      </c>
      <c r="D197" s="85">
        <v>1.5984568576239679</v>
      </c>
      <c r="E197" s="86">
        <v>1.6191190957165702</v>
      </c>
      <c r="F197" s="85">
        <v>1.6328690351237074</v>
      </c>
      <c r="G197" s="85">
        <v>1.5208724179058657</v>
      </c>
      <c r="H197" s="85">
        <v>1.4682563651422773</v>
      </c>
      <c r="I197" s="85">
        <v>1.4166946018490161</v>
      </c>
      <c r="J197" s="85">
        <v>1.5073969868562118</v>
      </c>
      <c r="K197" s="85">
        <v>1.5938339248036664</v>
      </c>
    </row>
    <row r="198" spans="1:11" x14ac:dyDescent="0.25">
      <c r="A198" s="70" t="s">
        <v>12</v>
      </c>
      <c r="B198" s="85">
        <v>1.6310710543172853</v>
      </c>
      <c r="C198" s="85">
        <v>1.9066825318547087</v>
      </c>
      <c r="D198" s="85">
        <v>1.647141905976214</v>
      </c>
      <c r="E198" s="86">
        <v>1.4034858791057676</v>
      </c>
      <c r="F198" s="85">
        <v>1.7261005735360331</v>
      </c>
      <c r="G198" s="85">
        <v>1.7324908720347254</v>
      </c>
      <c r="H198" s="85">
        <v>1.7315263313640492</v>
      </c>
      <c r="I198" s="85">
        <v>1.6432351615409049</v>
      </c>
      <c r="J198" s="85">
        <v>1.7862413974056461</v>
      </c>
      <c r="K198" s="85">
        <v>1.9674607072905927</v>
      </c>
    </row>
    <row r="199" spans="1:11" x14ac:dyDescent="0.25">
      <c r="A199" s="70" t="s">
        <v>14</v>
      </c>
      <c r="B199" s="85">
        <v>1.2632198196746047</v>
      </c>
      <c r="C199" s="85">
        <v>1.3524192700001103</v>
      </c>
      <c r="D199" s="85">
        <v>1.2540392804407356</v>
      </c>
      <c r="E199" s="86">
        <v>1.1907122881332639</v>
      </c>
      <c r="F199" s="85">
        <v>1.2062175524645933</v>
      </c>
      <c r="G199" s="85">
        <v>1.1569921173579072</v>
      </c>
      <c r="H199" s="85">
        <v>1.1377405849744089</v>
      </c>
      <c r="I199" s="85">
        <v>1.2077140045714474</v>
      </c>
      <c r="J199" s="85">
        <v>1.1183976662762836</v>
      </c>
      <c r="K199" s="85">
        <v>1.0665673493726922</v>
      </c>
    </row>
    <row r="200" spans="1:11" x14ac:dyDescent="0.25">
      <c r="A200" s="81" t="s">
        <v>22</v>
      </c>
      <c r="B200" s="85">
        <v>0.25755984408846744</v>
      </c>
      <c r="C200" s="85">
        <v>0.26159126855935866</v>
      </c>
      <c r="D200" s="85">
        <v>0.25553096891842086</v>
      </c>
      <c r="E200" s="86">
        <v>0.2457495018261667</v>
      </c>
      <c r="F200" s="85">
        <v>0.25262032893069997</v>
      </c>
      <c r="G200" s="85">
        <v>0.24549831809709335</v>
      </c>
      <c r="H200" s="85">
        <v>0.24429056706826782</v>
      </c>
      <c r="I200" s="85">
        <v>0.2469366112199986</v>
      </c>
      <c r="J200" s="85">
        <v>0.24982168366501911</v>
      </c>
      <c r="K200" s="85">
        <v>0.24488796814167574</v>
      </c>
    </row>
    <row r="202" spans="1:11" x14ac:dyDescent="0.25">
      <c r="A202" s="67" t="s">
        <v>79</v>
      </c>
      <c r="B202" s="74">
        <v>2005</v>
      </c>
      <c r="C202" s="74">
        <v>2006</v>
      </c>
      <c r="D202" s="74">
        <v>2007</v>
      </c>
      <c r="E202" s="76">
        <v>2008</v>
      </c>
      <c r="F202" s="74">
        <v>2009</v>
      </c>
      <c r="G202" s="74">
        <v>2010</v>
      </c>
      <c r="H202" s="74">
        <v>2011</v>
      </c>
      <c r="I202" s="74">
        <v>2012</v>
      </c>
      <c r="J202" s="74">
        <v>2013</v>
      </c>
      <c r="K202" s="74">
        <v>2014</v>
      </c>
    </row>
    <row r="203" spans="1:11" x14ac:dyDescent="0.25">
      <c r="A203" s="68" t="s">
        <v>30</v>
      </c>
    </row>
    <row r="204" spans="1:11" x14ac:dyDescent="0.25">
      <c r="A204" s="70" t="s">
        <v>23</v>
      </c>
      <c r="B204" s="85">
        <v>0.49751172127107668</v>
      </c>
      <c r="C204" s="85">
        <v>0.5109181452393543</v>
      </c>
      <c r="D204" s="88">
        <v>0.49021629701327885</v>
      </c>
      <c r="E204" s="86">
        <v>0.48427121084813274</v>
      </c>
      <c r="F204" s="85">
        <v>0.4911999392466303</v>
      </c>
      <c r="G204" s="85">
        <v>0.49527537173259945</v>
      </c>
      <c r="H204" s="85">
        <v>0.48111846605037523</v>
      </c>
      <c r="I204" s="85">
        <v>0.47414257670739601</v>
      </c>
      <c r="J204" s="85">
        <v>0.49515778490306778</v>
      </c>
      <c r="K204" s="85">
        <v>0.48473777636686488</v>
      </c>
    </row>
    <row r="205" spans="1:11" x14ac:dyDescent="0.25">
      <c r="A205" s="70" t="s">
        <v>27</v>
      </c>
      <c r="B205" s="85">
        <v>1.1406997414910629</v>
      </c>
      <c r="C205" s="85">
        <v>1.1628372032302852</v>
      </c>
      <c r="D205" s="88">
        <v>1.0112677339076412</v>
      </c>
      <c r="E205" s="86">
        <v>1.1470606195249236</v>
      </c>
      <c r="F205" s="85">
        <v>1.0857313145363756</v>
      </c>
      <c r="G205" s="85">
        <v>1.1082802146545938</v>
      </c>
      <c r="H205" s="85">
        <v>1.1406997414910629</v>
      </c>
      <c r="I205" s="85">
        <v>1.0518727119884428</v>
      </c>
      <c r="J205" s="85">
        <v>1.0752408489733571</v>
      </c>
      <c r="K205" s="85">
        <v>1.0827108991655212</v>
      </c>
    </row>
    <row r="206" spans="1:11" x14ac:dyDescent="0.25">
      <c r="A206" s="70" t="s">
        <v>24</v>
      </c>
      <c r="B206" s="85">
        <v>0.70482170521573917</v>
      </c>
      <c r="C206" s="85">
        <v>0.68120955613544121</v>
      </c>
      <c r="D206" s="88">
        <v>0.66538519035011645</v>
      </c>
      <c r="E206" s="86">
        <v>0.64911708164335225</v>
      </c>
      <c r="F206" s="85">
        <v>0.69331813134085252</v>
      </c>
      <c r="G206" s="85">
        <v>0.61721785753976677</v>
      </c>
      <c r="H206" s="85">
        <v>0.67525801329626556</v>
      </c>
      <c r="I206" s="85">
        <v>0.64106186172231616</v>
      </c>
      <c r="J206" s="85">
        <v>0.66916354779759657</v>
      </c>
      <c r="K206" s="85">
        <v>0.65097326990988458</v>
      </c>
    </row>
    <row r="207" spans="1:11" x14ac:dyDescent="0.25">
      <c r="A207" s="70" t="s">
        <v>28</v>
      </c>
      <c r="B207" s="85">
        <v>0.54414988631797812</v>
      </c>
      <c r="C207" s="85">
        <v>0.58405465695024816</v>
      </c>
      <c r="D207" s="88">
        <v>0.58019650795759559</v>
      </c>
      <c r="E207" s="86">
        <v>0.54411839897541769</v>
      </c>
      <c r="F207" s="85">
        <v>0.59501092075768391</v>
      </c>
      <c r="G207" s="85">
        <v>0.55309028525331594</v>
      </c>
      <c r="H207" s="85">
        <v>0.54014498210357487</v>
      </c>
      <c r="I207" s="85">
        <v>0.57133191123161231</v>
      </c>
      <c r="J207" s="85">
        <v>0.53799661746358474</v>
      </c>
      <c r="K207" s="85">
        <v>0.52343258057578756</v>
      </c>
    </row>
    <row r="208" spans="1:11" x14ac:dyDescent="0.25">
      <c r="A208" s="70" t="s">
        <v>29</v>
      </c>
      <c r="B208" s="85">
        <v>0.60055038111376935</v>
      </c>
      <c r="C208" s="85">
        <v>0.62763181667481316</v>
      </c>
      <c r="D208" s="88">
        <v>0.60014588058637031</v>
      </c>
      <c r="E208" s="86">
        <v>0.58617497230726567</v>
      </c>
      <c r="F208" s="85">
        <v>0.57261940661620936</v>
      </c>
      <c r="G208" s="85">
        <v>0.50867388070117914</v>
      </c>
      <c r="H208" s="85">
        <v>0.54383795107953714</v>
      </c>
      <c r="I208" s="85">
        <v>0.53555988792569553</v>
      </c>
      <c r="J208" s="85">
        <v>0.54005053899054833</v>
      </c>
      <c r="K208" s="85">
        <v>0.52815815494589369</v>
      </c>
    </row>
    <row r="209" spans="1:11" x14ac:dyDescent="0.25">
      <c r="A209" s="70" t="s">
        <v>25</v>
      </c>
      <c r="B209" s="85">
        <v>0.79294126079915217</v>
      </c>
      <c r="C209" s="85">
        <v>0.75640489666484667</v>
      </c>
      <c r="D209" s="88">
        <v>0.76780728716990054</v>
      </c>
      <c r="E209" s="86">
        <v>0.73021133244951797</v>
      </c>
      <c r="F209" s="85">
        <v>0.75509635866749658</v>
      </c>
      <c r="G209" s="85">
        <v>0.78432974628634411</v>
      </c>
      <c r="H209" s="85">
        <v>0.74678801180936494</v>
      </c>
      <c r="I209" s="85">
        <v>0.82997178520043124</v>
      </c>
      <c r="J209" s="85">
        <v>0.81207864108508376</v>
      </c>
      <c r="K209" s="85">
        <v>0.7839641450795507</v>
      </c>
    </row>
    <row r="210" spans="1:11" x14ac:dyDescent="0.25">
      <c r="A210" s="70" t="s">
        <v>26</v>
      </c>
      <c r="B210" s="85">
        <v>0.55210060258481386</v>
      </c>
      <c r="C210" s="85">
        <v>0.5689496717885163</v>
      </c>
      <c r="D210" s="88">
        <v>0.56522019248121735</v>
      </c>
      <c r="E210" s="86">
        <v>0.51598744707074817</v>
      </c>
      <c r="F210" s="85">
        <v>0.53134556356868168</v>
      </c>
      <c r="G210" s="85">
        <v>0.54207217884985892</v>
      </c>
      <c r="H210" s="85">
        <v>0.52183144333704035</v>
      </c>
      <c r="I210" s="85">
        <v>0.5249601804664682</v>
      </c>
      <c r="J210" s="85">
        <v>0.54245447324921114</v>
      </c>
      <c r="K210" s="85">
        <v>0.53456514924010645</v>
      </c>
    </row>
    <row r="211" spans="1:11" x14ac:dyDescent="0.25">
      <c r="A211" s="70" t="s">
        <v>10</v>
      </c>
      <c r="B211" s="85">
        <v>1.3074575911469271</v>
      </c>
      <c r="C211" s="85">
        <v>1.5182487563838367</v>
      </c>
      <c r="D211" s="88">
        <v>1.2616643763614905</v>
      </c>
      <c r="E211" s="86">
        <v>1.4457217012915204</v>
      </c>
      <c r="F211" s="85">
        <v>1.493050260820785</v>
      </c>
      <c r="G211" s="85">
        <v>1.2696069793182545</v>
      </c>
      <c r="H211" s="85">
        <v>1.39614039351066</v>
      </c>
      <c r="I211" s="85">
        <v>1.4378557104380603</v>
      </c>
      <c r="J211" s="85">
        <v>1.294306000941349</v>
      </c>
      <c r="K211" s="85">
        <v>1.3253523701388505</v>
      </c>
    </row>
    <row r="212" spans="1:11" x14ac:dyDescent="0.25">
      <c r="A212" s="70" t="s">
        <v>9</v>
      </c>
      <c r="B212" s="85">
        <v>1.0467099352811253</v>
      </c>
      <c r="C212" s="85">
        <v>1.0401677171844135</v>
      </c>
      <c r="D212" s="88">
        <v>1.0401064472849386</v>
      </c>
      <c r="E212" s="86">
        <v>0.92061893299468267</v>
      </c>
      <c r="F212" s="85">
        <v>0.86563880984054753</v>
      </c>
      <c r="G212" s="85">
        <v>1.0399496735082552</v>
      </c>
      <c r="H212" s="85">
        <v>1.0544888393666865</v>
      </c>
      <c r="I212" s="85">
        <v>1.0575649010002686</v>
      </c>
      <c r="J212" s="85">
        <v>1.0895485800646747</v>
      </c>
      <c r="K212" s="85">
        <v>1.1045952523872262</v>
      </c>
    </row>
    <row r="213" spans="1:11" s="89" customFormat="1" x14ac:dyDescent="0.25">
      <c r="A213" s="70" t="s">
        <v>6</v>
      </c>
      <c r="B213" s="85">
        <v>1.3596663130923989</v>
      </c>
      <c r="C213" s="85">
        <v>1.24236029560214</v>
      </c>
      <c r="D213" s="88">
        <v>1.3516109308149782</v>
      </c>
      <c r="E213" s="86">
        <v>1.1667569002864184</v>
      </c>
      <c r="F213" s="85">
        <v>1.2915919571582544</v>
      </c>
      <c r="G213" s="85">
        <v>1.087726234004023</v>
      </c>
      <c r="H213" s="85">
        <v>1.0546604376620465</v>
      </c>
      <c r="I213" s="85">
        <v>1.0270320801845347</v>
      </c>
      <c r="J213" s="85">
        <v>1.0986499786576251</v>
      </c>
      <c r="K213" s="85">
        <v>0.99942510612488522</v>
      </c>
    </row>
    <row r="214" spans="1:11" x14ac:dyDescent="0.25">
      <c r="A214" s="70" t="s">
        <v>7</v>
      </c>
      <c r="B214" s="85">
        <v>1.4008136771927229</v>
      </c>
      <c r="C214" s="85">
        <v>1.2937285337105544</v>
      </c>
      <c r="D214" s="88">
        <v>1.2022869887875063</v>
      </c>
      <c r="E214" s="86">
        <v>1.2920559988610039</v>
      </c>
      <c r="F214" s="85">
        <v>1.138346079335846</v>
      </c>
      <c r="G214" s="85">
        <v>1.4130049865991403</v>
      </c>
      <c r="H214" s="85">
        <v>1.2425174810888118</v>
      </c>
      <c r="I214" s="85">
        <v>1.3243549217735531</v>
      </c>
      <c r="J214" s="85">
        <v>1.3852202590495653</v>
      </c>
      <c r="K214" s="85">
        <v>1.2661440324262461</v>
      </c>
    </row>
    <row r="215" spans="1:11" x14ac:dyDescent="0.25">
      <c r="A215" s="70" t="s">
        <v>8</v>
      </c>
      <c r="B215" s="85">
        <v>0.89868848625127629</v>
      </c>
      <c r="C215" s="85">
        <v>1.0119067632699992</v>
      </c>
      <c r="D215" s="88">
        <v>0.97903525183376394</v>
      </c>
      <c r="E215" s="86">
        <v>0.95004559148652445</v>
      </c>
      <c r="F215" s="85">
        <v>1.0839389061099172</v>
      </c>
      <c r="G215" s="85">
        <v>0.97111603090732146</v>
      </c>
      <c r="H215" s="85">
        <v>0.99296573534852284</v>
      </c>
      <c r="I215" s="85">
        <v>0.94168181756387959</v>
      </c>
      <c r="J215" s="85">
        <v>0.9227690156626347</v>
      </c>
      <c r="K215" s="85">
        <v>0.91794555177054582</v>
      </c>
    </row>
    <row r="216" spans="1:11" x14ac:dyDescent="0.25">
      <c r="A216" s="70" t="s">
        <v>20</v>
      </c>
      <c r="B216" s="85">
        <v>0.99228356490719816</v>
      </c>
      <c r="C216" s="85">
        <v>1.1003295369218422</v>
      </c>
      <c r="D216" s="88">
        <v>0.98926580095110084</v>
      </c>
      <c r="E216" s="86">
        <v>1.0287058205797659</v>
      </c>
      <c r="F216" s="85">
        <v>0.99657534985187413</v>
      </c>
      <c r="G216" s="85">
        <v>1.0893557786479866</v>
      </c>
      <c r="H216" s="85">
        <v>0.99815191827933858</v>
      </c>
      <c r="I216" s="85">
        <v>0.93740401254227423</v>
      </c>
      <c r="J216" s="85">
        <v>1.0832030510274469</v>
      </c>
      <c r="K216" s="85">
        <v>1.0805249164352695</v>
      </c>
    </row>
    <row r="217" spans="1:11" x14ac:dyDescent="0.25">
      <c r="A217" s="70" t="s">
        <v>27</v>
      </c>
      <c r="B217" s="85">
        <v>1.1406997414910629</v>
      </c>
      <c r="C217" s="85">
        <v>1.1628372032302852</v>
      </c>
      <c r="D217" s="88">
        <v>1.0112677339076412</v>
      </c>
      <c r="E217" s="86">
        <v>1.1470606195249236</v>
      </c>
      <c r="F217" s="85">
        <v>1.0857313145363756</v>
      </c>
      <c r="G217" s="85">
        <v>1.1082802146545938</v>
      </c>
      <c r="H217" s="85">
        <v>1.1406997414910629</v>
      </c>
      <c r="I217" s="85">
        <v>1.0518727119884428</v>
      </c>
      <c r="J217" s="85">
        <v>1.0752408489733571</v>
      </c>
      <c r="K217" s="85">
        <v>1.0827108991655212</v>
      </c>
    </row>
    <row r="218" spans="1:11" x14ac:dyDescent="0.25">
      <c r="A218" s="70" t="s">
        <v>5</v>
      </c>
      <c r="B218" s="85">
        <v>1.5359657188173428</v>
      </c>
      <c r="C218" s="85">
        <v>1.3349127252248782</v>
      </c>
      <c r="D218" s="88">
        <v>1.2242556757673082</v>
      </c>
      <c r="E218" s="86">
        <v>1.2035567282094743</v>
      </c>
      <c r="F218" s="85">
        <v>1.4458972422646974</v>
      </c>
      <c r="G218" s="85">
        <v>1.2515660067109702</v>
      </c>
      <c r="H218" s="85">
        <v>1.4634854036593827</v>
      </c>
      <c r="I218" s="85">
        <v>1.2313735474411374</v>
      </c>
      <c r="J218" s="85">
        <v>1.4057062214827283</v>
      </c>
      <c r="K218" s="85">
        <v>1.1181324921139226</v>
      </c>
    </row>
    <row r="219" spans="1:11" x14ac:dyDescent="0.25">
      <c r="A219" s="70" t="s">
        <v>15</v>
      </c>
      <c r="B219" s="85">
        <v>1.1086725611784476</v>
      </c>
      <c r="C219" s="85">
        <v>1.1424135450677684</v>
      </c>
      <c r="D219" s="88">
        <v>1.1751811346516663</v>
      </c>
      <c r="E219" s="86">
        <v>1.1732926605475356</v>
      </c>
      <c r="F219" s="85">
        <v>1.0473909375683141</v>
      </c>
      <c r="G219" s="85">
        <v>1.0919253478893651</v>
      </c>
      <c r="H219" s="85">
        <v>1.1023527988849799</v>
      </c>
      <c r="I219" s="85">
        <v>1.0090077379035307</v>
      </c>
      <c r="J219" s="85">
        <v>1.1744375645885492</v>
      </c>
      <c r="K219" s="85">
        <v>1.0731870373482764</v>
      </c>
    </row>
    <row r="220" spans="1:11" x14ac:dyDescent="0.25">
      <c r="A220" s="70" t="s">
        <v>4</v>
      </c>
      <c r="B220" s="85">
        <v>1.005866895551849</v>
      </c>
      <c r="C220" s="85">
        <v>0.9564663234183084</v>
      </c>
      <c r="D220" s="88">
        <v>0.92640874778232851</v>
      </c>
      <c r="E220" s="86">
        <v>0.87431069831882957</v>
      </c>
      <c r="F220" s="85">
        <v>1.0283890819541335</v>
      </c>
      <c r="G220" s="85">
        <v>0.83403100804561381</v>
      </c>
      <c r="H220" s="85">
        <v>0.9436499582278608</v>
      </c>
      <c r="I220" s="85">
        <v>0.94164422679560844</v>
      </c>
      <c r="J220" s="85">
        <v>0.89728069163165436</v>
      </c>
      <c r="K220" s="85">
        <v>0.946145849471694</v>
      </c>
    </row>
    <row r="221" spans="1:11" x14ac:dyDescent="0.25">
      <c r="A221" s="70" t="s">
        <v>18</v>
      </c>
      <c r="B221" s="85">
        <v>0.77994541238407056</v>
      </c>
      <c r="C221" s="85">
        <v>0.86514909287107311</v>
      </c>
      <c r="D221" s="88">
        <v>0.81059708603679959</v>
      </c>
      <c r="E221" s="86">
        <v>0.75546700412032208</v>
      </c>
      <c r="F221" s="85">
        <v>0.87437838862208106</v>
      </c>
      <c r="G221" s="85">
        <v>0.82305401262087874</v>
      </c>
      <c r="H221" s="85">
        <v>0.80184716857592475</v>
      </c>
      <c r="I221" s="85">
        <v>0.84866716957055222</v>
      </c>
      <c r="J221" s="85">
        <v>0.79335732559995542</v>
      </c>
      <c r="K221" s="85">
        <v>0.75060307985761954</v>
      </c>
    </row>
    <row r="222" spans="1:11" x14ac:dyDescent="0.25">
      <c r="A222" s="70" t="s">
        <v>13</v>
      </c>
      <c r="B222" s="85">
        <v>1.028223980302019</v>
      </c>
      <c r="C222" s="85">
        <v>0.95484905381054486</v>
      </c>
      <c r="D222" s="88">
        <v>1.0843139102714541</v>
      </c>
      <c r="E222" s="86">
        <v>1.0184488858637313</v>
      </c>
      <c r="F222" s="85">
        <v>1.0545956305463393</v>
      </c>
      <c r="G222" s="85">
        <v>0.92500643950869588</v>
      </c>
      <c r="H222" s="85">
        <v>0.95274787142273643</v>
      </c>
      <c r="I222" s="85">
        <v>1.0275276336179202</v>
      </c>
      <c r="J222" s="85">
        <v>0.94505512871239228</v>
      </c>
      <c r="K222" s="85">
        <v>0.95018472294622691</v>
      </c>
    </row>
    <row r="223" spans="1:11" x14ac:dyDescent="0.25">
      <c r="A223" s="70" t="s">
        <v>1</v>
      </c>
      <c r="B223" s="85">
        <v>0.9553702757101088</v>
      </c>
      <c r="C223" s="85">
        <v>1.1282795694432066</v>
      </c>
      <c r="D223" s="88">
        <v>1.0937306687611239</v>
      </c>
      <c r="E223" s="86">
        <v>1.0339426071066451</v>
      </c>
      <c r="F223" s="85">
        <v>1.0928570479962012</v>
      </c>
      <c r="G223" s="85">
        <v>1.0358344005846829</v>
      </c>
      <c r="H223" s="85">
        <v>0.97110615206707218</v>
      </c>
      <c r="I223" s="85">
        <v>1.0047519611817719</v>
      </c>
      <c r="J223" s="85">
        <v>0.97212474329063592</v>
      </c>
      <c r="K223" s="85">
        <v>0.95520584231705075</v>
      </c>
    </row>
    <row r="224" spans="1:11" x14ac:dyDescent="0.25">
      <c r="A224" s="70" t="s">
        <v>120</v>
      </c>
      <c r="B224" s="85">
        <v>1.059050611312732</v>
      </c>
      <c r="C224" s="85">
        <v>1.0397520206369872</v>
      </c>
      <c r="D224" s="88">
        <v>1.0661994112693953</v>
      </c>
      <c r="E224" s="86">
        <v>1.1269816117414262</v>
      </c>
      <c r="F224" s="85">
        <v>1.1153920208450456</v>
      </c>
      <c r="G224" s="85">
        <v>0.87186443742246456</v>
      </c>
      <c r="H224" s="85">
        <v>0.99935688392591082</v>
      </c>
      <c r="I224" s="85">
        <v>1.0279097692402193</v>
      </c>
      <c r="J224" s="85">
        <v>1.1167128374399593</v>
      </c>
      <c r="K224" s="85">
        <v>1.0194974610568925</v>
      </c>
    </row>
    <row r="225" spans="1:11" x14ac:dyDescent="0.25">
      <c r="A225" s="70" t="s">
        <v>3</v>
      </c>
      <c r="B225" s="85">
        <v>0.70003354649046046</v>
      </c>
      <c r="C225" s="85">
        <v>0.74585978758793936</v>
      </c>
      <c r="D225" s="88">
        <v>0.70153618214563107</v>
      </c>
      <c r="E225" s="86">
        <v>0.66886439530003394</v>
      </c>
      <c r="F225" s="85">
        <v>0.65026060070874703</v>
      </c>
      <c r="G225" s="85">
        <v>0.59489036412089036</v>
      </c>
      <c r="H225" s="85">
        <v>0.62731600415375299</v>
      </c>
      <c r="I225" s="85">
        <v>0.60916223081950505</v>
      </c>
      <c r="J225" s="85">
        <v>0.60154084078192915</v>
      </c>
      <c r="K225" s="85">
        <v>0.59827081417481442</v>
      </c>
    </row>
    <row r="226" spans="1:11" x14ac:dyDescent="0.25">
      <c r="A226" s="70" t="s">
        <v>17</v>
      </c>
      <c r="B226" s="85">
        <v>0.87254627563755283</v>
      </c>
      <c r="C226" s="85">
        <v>0.84353868979887625</v>
      </c>
      <c r="D226" s="88">
        <v>0.82838689585084391</v>
      </c>
      <c r="E226" s="86">
        <v>0.80542102384489611</v>
      </c>
      <c r="F226" s="85">
        <v>0.84550940266199937</v>
      </c>
      <c r="G226" s="85">
        <v>0.8636644219037044</v>
      </c>
      <c r="H226" s="85">
        <v>0.82018885425537358</v>
      </c>
      <c r="I226" s="85">
        <v>0.95190879751271695</v>
      </c>
      <c r="J226" s="85">
        <v>0.91159560582681209</v>
      </c>
      <c r="K226" s="85">
        <v>0.8639633587306399</v>
      </c>
    </row>
    <row r="227" spans="1:11" x14ac:dyDescent="0.25">
      <c r="A227" s="70" t="s">
        <v>11</v>
      </c>
      <c r="B227" s="85">
        <v>1.7083560386903298</v>
      </c>
      <c r="C227" s="85">
        <v>1.5253151539829237</v>
      </c>
      <c r="D227" s="88">
        <v>1.7809742237919077</v>
      </c>
      <c r="E227" s="86">
        <v>1.5523537050248608</v>
      </c>
      <c r="F227" s="85">
        <v>1.4896383077224664</v>
      </c>
      <c r="G227" s="85">
        <v>1.6955636157462131</v>
      </c>
      <c r="H227" s="85">
        <v>1.6240202715854746</v>
      </c>
      <c r="I227" s="85">
        <v>1.5212394502885751</v>
      </c>
      <c r="J227" s="85">
        <v>1.595149642964877</v>
      </c>
      <c r="K227" s="85">
        <v>1.6678545265654925</v>
      </c>
    </row>
    <row r="228" spans="1:11" x14ac:dyDescent="0.25">
      <c r="A228" s="70" t="s">
        <v>2</v>
      </c>
      <c r="B228" s="85">
        <v>0.95279421899095995</v>
      </c>
      <c r="C228" s="85">
        <v>0.88031357904371643</v>
      </c>
      <c r="D228" s="88">
        <v>0.94643657353019539</v>
      </c>
      <c r="E228" s="86">
        <v>0.83636389954053203</v>
      </c>
      <c r="F228" s="85">
        <v>0.85026960427656073</v>
      </c>
      <c r="G228" s="85">
        <v>0.96884098032829624</v>
      </c>
      <c r="H228" s="85">
        <v>0.9001848247155595</v>
      </c>
      <c r="I228" s="85">
        <v>0.92994609393009731</v>
      </c>
      <c r="J228" s="85">
        <v>0.97960969851996205</v>
      </c>
      <c r="K228" s="85">
        <v>0.94685457401674711</v>
      </c>
    </row>
    <row r="229" spans="1:11" x14ac:dyDescent="0.25">
      <c r="A229" s="70" t="s">
        <v>0</v>
      </c>
      <c r="B229" s="85">
        <v>1.6053315031917252</v>
      </c>
      <c r="C229" s="85">
        <v>1.6328371046246681</v>
      </c>
      <c r="D229" s="88">
        <v>1.7830528719586722</v>
      </c>
      <c r="E229" s="86">
        <v>1.4603939140697761</v>
      </c>
      <c r="F229" s="85">
        <v>1.3756462103658267</v>
      </c>
      <c r="G229" s="85">
        <v>1.4540851687332268</v>
      </c>
      <c r="H229" s="85">
        <v>1.4697982684131825</v>
      </c>
      <c r="I229" s="85">
        <v>1.2942554847247913</v>
      </c>
      <c r="J229" s="85">
        <v>1.5864133944465473</v>
      </c>
      <c r="K229" s="85">
        <v>1.4607196419877919</v>
      </c>
    </row>
    <row r="230" spans="1:11" x14ac:dyDescent="0.25">
      <c r="A230" s="70" t="s">
        <v>19</v>
      </c>
      <c r="B230" s="85">
        <v>1.2097810300795617</v>
      </c>
      <c r="C230" s="85">
        <v>1.2569020459415645</v>
      </c>
      <c r="D230" s="88">
        <v>1.2623102975137552</v>
      </c>
      <c r="E230" s="86">
        <v>1.2847591972630037</v>
      </c>
      <c r="F230" s="85">
        <v>1.3166497776526973</v>
      </c>
      <c r="G230" s="85">
        <v>1.1968468676955724</v>
      </c>
      <c r="H230" s="85">
        <v>1.1431238016580942</v>
      </c>
      <c r="I230" s="85">
        <v>1.104984426388149</v>
      </c>
      <c r="J230" s="85">
        <v>1.1711631145847654</v>
      </c>
      <c r="K230" s="85">
        <v>1.2432328333366383</v>
      </c>
    </row>
    <row r="231" spans="1:11" x14ac:dyDescent="0.25">
      <c r="A231" s="70" t="s">
        <v>12</v>
      </c>
      <c r="B231" s="85">
        <v>1.1875749963465705</v>
      </c>
      <c r="C231" s="85">
        <v>1.4943931599300166</v>
      </c>
      <c r="D231" s="88">
        <v>1.2170674978303972</v>
      </c>
      <c r="E231" s="86">
        <v>1.0018414130444817</v>
      </c>
      <c r="F231" s="85">
        <v>1.2933515595013065</v>
      </c>
      <c r="G231" s="85">
        <v>1.3351780207833897</v>
      </c>
      <c r="H231" s="85">
        <v>1.2809917929152073</v>
      </c>
      <c r="I231" s="85">
        <v>1.2141119693377389</v>
      </c>
      <c r="J231" s="85">
        <v>1.3449139286247205</v>
      </c>
      <c r="K231" s="85">
        <v>1.5070748401363416</v>
      </c>
    </row>
    <row r="232" spans="1:11" x14ac:dyDescent="0.25">
      <c r="A232" s="70" t="s">
        <v>14</v>
      </c>
      <c r="B232" s="85">
        <v>1.0591612542622393</v>
      </c>
      <c r="C232" s="85">
        <v>1.151558306529149</v>
      </c>
      <c r="D232" s="88">
        <v>1.0661009967953903</v>
      </c>
      <c r="E232" s="86">
        <v>1.0201085519229831</v>
      </c>
      <c r="F232" s="85">
        <v>1.0270281934441086</v>
      </c>
      <c r="G232" s="85">
        <v>0.9843456468320223</v>
      </c>
      <c r="H232" s="85">
        <v>0.95656073901119465</v>
      </c>
      <c r="I232" s="85">
        <v>1.0267586755300193</v>
      </c>
      <c r="J232" s="85">
        <v>0.93829121330526388</v>
      </c>
      <c r="K232" s="85">
        <v>0.87810520269753567</v>
      </c>
    </row>
    <row r="233" spans="1:11" x14ac:dyDescent="0.25">
      <c r="A233" s="81" t="s">
        <v>22</v>
      </c>
      <c r="B233" s="90">
        <v>0.24653470823412862</v>
      </c>
      <c r="C233" s="90">
        <v>0.25099048916313454</v>
      </c>
      <c r="D233" s="90">
        <v>0.24513927383084458</v>
      </c>
      <c r="E233" s="91">
        <v>0.23566220972287139</v>
      </c>
      <c r="F233" s="90">
        <v>0.24239764188557084</v>
      </c>
      <c r="G233" s="90">
        <v>0.23555343656599531</v>
      </c>
      <c r="H233" s="90">
        <v>0.23426051009710069</v>
      </c>
      <c r="I233" s="90">
        <v>0.23681110624805338</v>
      </c>
      <c r="J233" s="90">
        <v>0.239238063957109</v>
      </c>
      <c r="K233" s="90">
        <v>0.23416889391624507</v>
      </c>
    </row>
  </sheetData>
  <sheetProtection password="C3EF" sheet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F936CDCDE8F8418920914B3BFFF19C" ma:contentTypeVersion="12" ma:contentTypeDescription="Create a new document." ma:contentTypeScope="" ma:versionID="9dbda9a1f64f45d02ff06bd91a3442a6">
  <xsd:schema xmlns:xsd="http://www.w3.org/2001/XMLSchema" xmlns:xs="http://www.w3.org/2001/XMLSchema" xmlns:p="http://schemas.microsoft.com/office/2006/metadata/properties" xmlns:ns3="b7e247b7-cca8-429f-8688-16f83c8fba5f" xmlns:ns4="f30bebb2-c01f-48d0-81da-dc8b123879c2" targetNamespace="http://schemas.microsoft.com/office/2006/metadata/properties" ma:root="true" ma:fieldsID="d810eb703564286cbca9694aba1632a6" ns3:_="" ns4:_="">
    <xsd:import namespace="b7e247b7-cca8-429f-8688-16f83c8fba5f"/>
    <xsd:import namespace="f30bebb2-c01f-48d0-81da-dc8b123879c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247b7-cca8-429f-8688-16f83c8fba5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0bebb2-c01f-48d0-81da-dc8b123879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FDE28C-BF49-4D85-89D1-04D24278AB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247b7-cca8-429f-8688-16f83c8fba5f"/>
    <ds:schemaRef ds:uri="f30bebb2-c01f-48d0-81da-dc8b123879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43EB63-5E01-4F7C-8D8E-4F9663B93FE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2B9833-639B-41FF-9F1B-A7FB05B64F66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30bebb2-c01f-48d0-81da-dc8b123879c2"/>
    <ds:schemaRef ds:uri="b7e247b7-cca8-429f-8688-16f83c8fba5f"/>
    <ds:schemaRef ds:uri="http://purl.org/dc/terms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Technical guide</vt:lpstr>
      <vt:lpstr>Copy tables and charts</vt:lpstr>
      <vt:lpstr>Table and chart</vt:lpstr>
      <vt:lpstr>Trend Controls</vt:lpstr>
      <vt:lpstr>Interactive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2015-09-10T08:25:12Z</dcterms:created>
  <dcterms:modified xsi:type="dcterms:W3CDTF">2021-07-12T09:41:09Z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0x01010072F936CDCDE8F8418920914B3BFFF19C</vt:lpwstr>
  </property>
</Properties>
</file>