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workbookProtection workbookPassword="D287" lockStructure="1"/>
  <bookViews>
    <workbookView xWindow="-975" yWindow="-15" windowWidth="19320" windowHeight="11640" tabRatio="904"/>
  </bookViews>
  <sheets>
    <sheet name="Readme" sheetId="31" r:id="rId1"/>
    <sheet name="Copy tables and charts" sheetId="27" r:id="rId2"/>
    <sheet name="Overview WHS &amp; QOF" sheetId="43" r:id="rId3"/>
    <sheet name="Overview Mortality &amp; Admissions" sheetId="39" r:id="rId4"/>
    <sheet name="Interactive LA" sheetId="20" r:id="rId5"/>
    <sheet name="Interactive HB" sheetId="38" r:id="rId6"/>
    <sheet name="Interactive controls" sheetId="21" state="hidden" r:id="rId7"/>
    <sheet name="All Data" sheetId="13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8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ill" localSheetId="5" hidden="1">#REF!</definedName>
    <definedName name="_Fill" localSheetId="3" hidden="1">#REF!</definedName>
    <definedName name="_Fill" localSheetId="2" hidden="1">#REF!</definedName>
    <definedName name="_xlnm._FilterDatabase" localSheetId="5" hidden="1">'[1]Raw Data Districts'!#REF!</definedName>
    <definedName name="_xlnm._FilterDatabase" localSheetId="3" hidden="1">'[1]Raw Data Districts'!#REF!</definedName>
    <definedName name="_xlnm._FilterDatabase" localSheetId="2" hidden="1">'[1]Raw Data Districts'!#REF!</definedName>
    <definedName name="_xlnm._FilterDatabase" hidden="1">'[1]Raw Data Districts'!#REF!</definedName>
    <definedName name="_Key1" localSheetId="5" hidden="1">#REF!</definedName>
    <definedName name="_Key1" localSheetId="3" hidden="1">#REF!</definedName>
    <definedName name="_Key1" localSheetId="2" hidden="1">#REF!</definedName>
    <definedName name="_Order1" hidden="1">255</definedName>
    <definedName name="_Sort" localSheetId="5" hidden="1">#REF!</definedName>
    <definedName name="_Sort" localSheetId="3" hidden="1">#REF!</definedName>
    <definedName name="_Sort" localSheetId="2" hidden="1">#REF!</definedName>
    <definedName name="ab" localSheetId="5" hidden="1">'[2]Raw Data Districts'!#REF!</definedName>
    <definedName name="ab" localSheetId="3" hidden="1">'[2]Raw Data Districts'!#REF!</definedName>
    <definedName name="ab" localSheetId="2" hidden="1">'[2]Raw Data Districts'!#REF!</definedName>
    <definedName name="Angio">'[3]Output for interactive sheet'!$A$2:$L$91</definedName>
    <definedName name="AngioF">'Overview Mortality &amp; Admissions'!$AU$7:$AV$38</definedName>
    <definedName name="AngioM">'Overview Mortality &amp; Admissions'!$AS$7:$AT$38</definedName>
    <definedName name="AngioP">'Overview Mortality &amp; Admissions'!$AW$7:$AX$38</definedName>
    <definedName name="CHDAdF">'Overview Mortality &amp; Admissions'!$AI$7:$AJ$38</definedName>
    <definedName name="CHDAdM">'Overview Mortality &amp; Admissions'!$AG$7:$AH$38</definedName>
    <definedName name="CHDAdP">'Overview Mortality &amp; Admissions'!$AK$7:$AL$38</definedName>
    <definedName name="ConfidenceIntervalsLCL">OFFSET('Interactive controls'!$V$10,'Interactive controls'!$H$13,0,'Interactive controls'!$G$13,1)</definedName>
    <definedName name="ConfidenceIntervalsUCL">OFFSET('Interactive controls'!$U$10,'Interactive controls'!$H$13,0,'Interactive controls'!$G$13,1)</definedName>
    <definedName name="CVDMort">'[4]2009-11_Data_Interactive  '!$A$2:$L$91</definedName>
    <definedName name="CVMortF">'Overview Mortality &amp; Admissions'!$BA$7:$BB$38</definedName>
    <definedName name="CVMortM">'Overview Mortality &amp; Admissions'!$AY$7:$AZ$38</definedName>
    <definedName name="CVMortP">'Overview Mortality &amp; Admissions'!$BC$7:$BD$38</definedName>
    <definedName name="EmergencyAdmissions">'[5]Stroke &amp; CHD admissions 2009-11'!$A$2:$L$181</definedName>
    <definedName name="fred" localSheetId="5" hidden="1">'[6]Raw Data Districts'!#REF!</definedName>
    <definedName name="fred" localSheetId="3" hidden="1">'[6]Raw Data Districts'!#REF!</definedName>
    <definedName name="fred" localSheetId="2" hidden="1">'[6]Raw Data Districts'!#REF!</definedName>
    <definedName name="HB">OFFSET('Interactive controls'!$Q$34,'Interactive controls'!$H$13,'Interactive controls'!$I$20,'Interactive controls'!$G$16,1)</definedName>
    <definedName name="LAHB2">OFFSET('Interactive controls'!$Q$10,'Interactive controls'!$H$13,'Interactive controls'!$I$20,'Interactive controls'!$G$13,1)</definedName>
    <definedName name="LAHBNAMES">OFFSET('Interactive controls'!$K$10,'Interactive controls'!$H$13,0,'Interactive controls'!$G$13,1)</definedName>
    <definedName name="Obese">'Overview WHS &amp; QOF'!$W$7:$X$38</definedName>
    <definedName name="Obesity">'[7]Data for Interactive'!$A$2:$L$31</definedName>
    <definedName name="Option3sex">OFFSET('Interactive controls'!$J$61,'Interactive controls'!$F$20,'Interactive controls'!$F$21,'Interactive controls'!$F$22,'Interactive controls'!$F$23)</definedName>
    <definedName name="Option3Year">OFFSET('Interactive controls'!$J$68,'Interactive controls'!$F$6,'Interactive controls'!$F$7,'Interactive controls'!$F$8,'Interactive controls'!$F$9)</definedName>
    <definedName name="_xlnm.Print_Area" localSheetId="3">'Overview Mortality &amp; Admissions'!$A$1:$V$43</definedName>
    <definedName name="_xlnm.Print_Area" localSheetId="2">'Overview WHS &amp; QOF'!$A$1:$O$43</definedName>
    <definedName name="QOF">'[8]Proportion data for interactive'!$A$2:$L$271</definedName>
    <definedName name="QOFCHDF">'Overview WHS &amp; QOF'!$AC$7:$AD$38</definedName>
    <definedName name="QOFCHDM">'Overview WHS &amp; QOF'!$AA$7:$AB$38</definedName>
    <definedName name="QOFCHDP">'Overview WHS &amp; QOF'!$Y$7:$Z$38</definedName>
    <definedName name="QOFHYPF">'Overview WHS &amp; QOF'!$AI$7:$AJ$38</definedName>
    <definedName name="QOFHYPM">'Overview WHS &amp; QOF'!$AG$7:$AH$38</definedName>
    <definedName name="QOFHYPP">'Overview WHS &amp; QOF'!$AE$7:$AF$38</definedName>
    <definedName name="QOFStroF">'Overview WHS &amp; QOF'!$AO$7:$AP$38</definedName>
    <definedName name="QOFStroM">'Overview WHS &amp; QOF'!$AM$7:$AN$38</definedName>
    <definedName name="QOFStroP">'Overview WHS &amp; QOF'!$AK$7:$AL$38</definedName>
    <definedName name="Revasc">'[9]Output for interactive sheet'!$A$2:$L$91</definedName>
    <definedName name="RevasF">'Overview Mortality &amp; Admissions'!$AO$7:$AP$38</definedName>
    <definedName name="RevasM">'Overview Mortality &amp; Admissions'!$AM$7:$AN$38</definedName>
    <definedName name="RevasP">'Overview Mortality &amp; Admissions'!$AQ$7:$AR$38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0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20000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SexSelection">IF('Interactive controls'!$G$21=0,'Interactive controls'!$H$20,'Interactive controls'!$G$20)</definedName>
    <definedName name="Smoker">'Overview WHS &amp; QOF'!$U$7:$V$38</definedName>
    <definedName name="Smoking">'[10]Data for Interactive'!$A$2:$L$31</definedName>
    <definedName name="StrokeAdF">'Overview Mortality &amp; Admissions'!$AC$7:$AD$38</definedName>
    <definedName name="StrokeAdM">'Overview Mortality &amp; Admissions'!$AA$7:$AB$38</definedName>
    <definedName name="StrokeAdP">'Overview Mortality &amp; Admissions'!$AE$7:$AF$38</definedName>
    <definedName name="StrokeMort">'[11]NEW 2009-11 data interactive '!$A$2:$L$91</definedName>
    <definedName name="StrokeMortF">'Overview Mortality &amp; Admissions'!$BG$7:$BH$38</definedName>
    <definedName name="StrokeMortM">'Overview Mortality &amp; Admissions'!$BE$7:$BF$38</definedName>
    <definedName name="StrokeMortP">'Overview Mortality &amp; Admissions'!$BI$7:$BJ$38</definedName>
    <definedName name="WalesDecimal">OFFSET('Interactive controls'!$X$9,0,'Interactive controls'!$I$20,'Interactive controls'!$I$13,1)</definedName>
    <definedName name="WalesDecimalHB">OFFSET('Interactive controls'!$X$34,0,'Interactive controls'!$I$20,'Interactive controls'!$G$16,1)</definedName>
    <definedName name="WalesDecimalXY">OFFSET('Interactive controls'!$X$9,0,0,'Interactive controls'!$I$13,1)</definedName>
  </definedNames>
  <calcPr calcId="162913" iterateDelta="252"/>
</workbook>
</file>

<file path=xl/calcChain.xml><?xml version="1.0" encoding="utf-8"?>
<calcChain xmlns="http://schemas.openxmlformats.org/spreadsheetml/2006/main">
  <c r="K56" i="21" l="1"/>
  <c r="A15" i="21" l="1"/>
  <c r="F7" i="21" s="1"/>
  <c r="A13" i="21" s="1"/>
  <c r="C13" i="21" l="1"/>
  <c r="A335" i="13" l="1"/>
  <c r="B335" i="13"/>
  <c r="C335" i="13"/>
  <c r="D335" i="13"/>
  <c r="E335" i="13"/>
  <c r="F335" i="13"/>
  <c r="J335" i="13"/>
  <c r="K335" i="13"/>
  <c r="L335" i="13"/>
  <c r="I335" i="13"/>
  <c r="A22" i="21" l="1"/>
  <c r="A23" i="21"/>
  <c r="A24" i="21"/>
  <c r="C4" i="21"/>
  <c r="A17" i="21" l="1"/>
  <c r="A16" i="21" l="1"/>
  <c r="A21" i="21" l="1"/>
  <c r="A14" i="21"/>
  <c r="F3" i="21" l="1"/>
  <c r="F13" i="21" s="1"/>
  <c r="G13" i="21" s="1"/>
  <c r="W41" i="21"/>
  <c r="I20" i="21" l="1"/>
  <c r="F20" i="21"/>
  <c r="H13" i="21"/>
  <c r="F6" i="21"/>
  <c r="F8" i="21"/>
  <c r="F22" i="21"/>
  <c r="F9" i="21"/>
  <c r="F21" i="21"/>
  <c r="A19" i="21" s="1"/>
  <c r="F23" i="21"/>
  <c r="W4" i="39" l="1"/>
  <c r="A20" i="21"/>
  <c r="G21" i="21"/>
  <c r="J13" i="21"/>
  <c r="L29" i="21"/>
  <c r="L41" i="21"/>
  <c r="L21" i="21"/>
  <c r="L40" i="21"/>
  <c r="L26" i="21"/>
  <c r="L23" i="21"/>
  <c r="L15" i="21"/>
  <c r="L22" i="21"/>
  <c r="L12" i="21"/>
  <c r="L27" i="21"/>
  <c r="L30" i="21"/>
  <c r="L25" i="21"/>
  <c r="L17" i="21"/>
  <c r="M10" i="21" l="1"/>
  <c r="N10" i="21" s="1"/>
  <c r="M35" i="21"/>
  <c r="M37" i="21"/>
  <c r="N37" i="21" s="1"/>
  <c r="M17" i="21"/>
  <c r="N17" i="21" s="1"/>
  <c r="M19" i="21"/>
  <c r="N19" i="21" s="1"/>
  <c r="M24" i="21"/>
  <c r="N24" i="21" s="1"/>
  <c r="M13" i="21"/>
  <c r="N13" i="21" s="1"/>
  <c r="R13" i="21" s="1"/>
  <c r="M22" i="21"/>
  <c r="N22" i="21" s="1"/>
  <c r="M39" i="21"/>
  <c r="M41" i="21"/>
  <c r="N41" i="21" s="1"/>
  <c r="M25" i="21"/>
  <c r="N25" i="21" s="1"/>
  <c r="M23" i="21"/>
  <c r="N23" i="21" s="1"/>
  <c r="M28" i="21"/>
  <c r="N28" i="21" s="1"/>
  <c r="M12" i="21"/>
  <c r="N12" i="21" s="1"/>
  <c r="M26" i="21"/>
  <c r="N26" i="21" s="1"/>
  <c r="M38" i="21"/>
  <c r="N38" i="21" s="1"/>
  <c r="M36" i="21"/>
  <c r="N36" i="21" s="1"/>
  <c r="M29" i="21"/>
  <c r="N29" i="21" s="1"/>
  <c r="M27" i="21"/>
  <c r="N27" i="21" s="1"/>
  <c r="M11" i="21"/>
  <c r="N11" i="21" s="1"/>
  <c r="M16" i="21"/>
  <c r="N16" i="21" s="1"/>
  <c r="M30" i="21"/>
  <c r="N30" i="21" s="1"/>
  <c r="M14" i="21"/>
  <c r="N14" i="21" s="1"/>
  <c r="M40" i="21"/>
  <c r="N40" i="21" s="1"/>
  <c r="M34" i="21"/>
  <c r="M31" i="21"/>
  <c r="N31" i="21" s="1"/>
  <c r="M15" i="21"/>
  <c r="N15" i="21" s="1"/>
  <c r="M20" i="21"/>
  <c r="N20" i="21" s="1"/>
  <c r="M21" i="21"/>
  <c r="N21" i="21" s="1"/>
  <c r="M18" i="21"/>
  <c r="N18" i="21" s="1"/>
  <c r="L13" i="21"/>
  <c r="L19" i="21"/>
  <c r="L35" i="21"/>
  <c r="L39" i="21"/>
  <c r="L18" i="21"/>
  <c r="L34" i="21"/>
  <c r="L24" i="21"/>
  <c r="L31" i="21"/>
  <c r="L11" i="21"/>
  <c r="L20" i="21"/>
  <c r="L28" i="21"/>
  <c r="L36" i="21"/>
  <c r="L14" i="21"/>
  <c r="L37" i="21"/>
  <c r="L16" i="21"/>
  <c r="L38" i="21"/>
  <c r="L10" i="21"/>
  <c r="Q13" i="21" l="1"/>
  <c r="T14" i="21"/>
  <c r="S26" i="21"/>
  <c r="S21" i="21"/>
  <c r="S16" i="21"/>
  <c r="R36" i="21"/>
  <c r="P28" i="21"/>
  <c r="V19" i="21"/>
  <c r="P27" i="21"/>
  <c r="V18" i="21"/>
  <c r="V31" i="21"/>
  <c r="T30" i="21"/>
  <c r="V29" i="21"/>
  <c r="S12" i="21"/>
  <c r="R41" i="21"/>
  <c r="U24" i="21"/>
  <c r="R37" i="21"/>
  <c r="U15" i="21"/>
  <c r="V25" i="21"/>
  <c r="T20" i="21"/>
  <c r="R11" i="21"/>
  <c r="R38" i="21"/>
  <c r="T23" i="21"/>
  <c r="U22" i="21"/>
  <c r="T17" i="21"/>
  <c r="R10" i="21"/>
  <c r="N39" i="21"/>
  <c r="T41" i="21"/>
  <c r="V36" i="21"/>
  <c r="T37" i="21"/>
  <c r="T38" i="21"/>
  <c r="P17" i="21"/>
  <c r="P38" i="21"/>
  <c r="R17" i="21"/>
  <c r="V23" i="21"/>
  <c r="V22" i="21"/>
  <c r="V20" i="21"/>
  <c r="R23" i="21"/>
  <c r="S38" i="21"/>
  <c r="U23" i="21"/>
  <c r="P20" i="21"/>
  <c r="P23" i="21"/>
  <c r="R22" i="21"/>
  <c r="V38" i="21"/>
  <c r="S20" i="21"/>
  <c r="V17" i="21"/>
  <c r="S23" i="21"/>
  <c r="U38" i="21"/>
  <c r="S17" i="21"/>
  <c r="U20" i="21"/>
  <c r="R20" i="21"/>
  <c r="R16" i="21"/>
  <c r="U16" i="21"/>
  <c r="U28" i="21"/>
  <c r="V16" i="21"/>
  <c r="T16" i="21"/>
  <c r="T28" i="21"/>
  <c r="P16" i="21"/>
  <c r="S28" i="21"/>
  <c r="V28" i="21"/>
  <c r="R28" i="21"/>
  <c r="U41" i="21"/>
  <c r="R31" i="21"/>
  <c r="T31" i="21"/>
  <c r="S41" i="21"/>
  <c r="U12" i="21"/>
  <c r="S31" i="21"/>
  <c r="P31" i="21"/>
  <c r="V41" i="21"/>
  <c r="U31" i="21"/>
  <c r="P41" i="21"/>
  <c r="N35" i="21"/>
  <c r="S35" i="21" s="1"/>
  <c r="N34" i="21"/>
  <c r="U17" i="21"/>
  <c r="S19" i="21"/>
  <c r="P30" i="21"/>
  <c r="V10" i="21"/>
  <c r="S30" i="21"/>
  <c r="V21" i="21"/>
  <c r="U21" i="21"/>
  <c r="P21" i="21"/>
  <c r="R30" i="21"/>
  <c r="T19" i="21"/>
  <c r="R19" i="21"/>
  <c r="R21" i="21"/>
  <c r="T21" i="21"/>
  <c r="V30" i="21"/>
  <c r="P19" i="21"/>
  <c r="U19" i="21"/>
  <c r="T10" i="21"/>
  <c r="U30" i="21"/>
  <c r="S10" i="21"/>
  <c r="V26" i="21"/>
  <c r="T12" i="21"/>
  <c r="T18" i="21"/>
  <c r="T26" i="21"/>
  <c r="T22" i="21"/>
  <c r="P22" i="21"/>
  <c r="U26" i="21"/>
  <c r="R26" i="21"/>
  <c r="U18" i="21"/>
  <c r="V12" i="21"/>
  <c r="P12" i="21"/>
  <c r="S22" i="21"/>
  <c r="P26" i="21"/>
  <c r="R18" i="21"/>
  <c r="P18" i="21"/>
  <c r="R12" i="21"/>
  <c r="S18" i="21"/>
  <c r="N5" i="21"/>
  <c r="P10" i="21"/>
  <c r="U10" i="21"/>
  <c r="R24" i="21"/>
  <c r="P36" i="21"/>
  <c r="P37" i="21"/>
  <c r="P14" i="21"/>
  <c r="T27" i="21"/>
  <c r="R29" i="21"/>
  <c r="R27" i="21"/>
  <c r="P13" i="21"/>
  <c r="P29" i="21"/>
  <c r="V27" i="21"/>
  <c r="V13" i="21"/>
  <c r="T13" i="21"/>
  <c r="S14" i="21"/>
  <c r="T24" i="21"/>
  <c r="T29" i="21"/>
  <c r="R14" i="21"/>
  <c r="P24" i="21"/>
  <c r="S29" i="21"/>
  <c r="U29" i="21"/>
  <c r="U27" i="21"/>
  <c r="S27" i="21"/>
  <c r="S13" i="21"/>
  <c r="U13" i="21"/>
  <c r="U14" i="21"/>
  <c r="V14" i="21"/>
  <c r="V24" i="21"/>
  <c r="S24" i="21"/>
  <c r="V37" i="21"/>
  <c r="S36" i="21"/>
  <c r="P11" i="21"/>
  <c r="T15" i="21"/>
  <c r="P25" i="21"/>
  <c r="P15" i="21"/>
  <c r="U11" i="21"/>
  <c r="T25" i="21"/>
  <c r="V15" i="21"/>
  <c r="S11" i="21"/>
  <c r="U25" i="21"/>
  <c r="U37" i="21"/>
  <c r="S37" i="21"/>
  <c r="T11" i="21"/>
  <c r="V11" i="21"/>
  <c r="R25" i="21"/>
  <c r="S25" i="21"/>
  <c r="T36" i="21"/>
  <c r="U36" i="21"/>
  <c r="R15" i="21"/>
  <c r="S15" i="21"/>
  <c r="Q20" i="20" l="1"/>
  <c r="O26" i="38"/>
  <c r="P12" i="20"/>
  <c r="O26" i="20"/>
  <c r="P12" i="38"/>
  <c r="Q14" i="21"/>
  <c r="Q12" i="21"/>
  <c r="Q26" i="21"/>
  <c r="Q19" i="21"/>
  <c r="Q23" i="21"/>
  <c r="Q17" i="21"/>
  <c r="Q24" i="21"/>
  <c r="Q21" i="21"/>
  <c r="Q31" i="21"/>
  <c r="Q20" i="21"/>
  <c r="Q22" i="21"/>
  <c r="Q11" i="21"/>
  <c r="Q37" i="21"/>
  <c r="P36" i="20" s="1"/>
  <c r="Q29" i="21"/>
  <c r="Q18" i="21"/>
  <c r="Q30" i="21"/>
  <c r="Q16" i="21"/>
  <c r="Q10" i="21"/>
  <c r="Q38" i="21"/>
  <c r="Q36" i="21"/>
  <c r="Q15" i="21"/>
  <c r="Q25" i="21"/>
  <c r="Q27" i="21"/>
  <c r="Q28" i="21"/>
  <c r="Q41" i="21"/>
  <c r="X40" i="21" s="1"/>
  <c r="Y40" i="21" s="1"/>
  <c r="Q25" i="20"/>
  <c r="O27" i="20"/>
  <c r="O27" i="38"/>
  <c r="R40" i="21"/>
  <c r="R34" i="21"/>
  <c r="R39" i="21"/>
  <c r="R35" i="21"/>
  <c r="V39" i="21"/>
  <c r="T39" i="21"/>
  <c r="P39" i="21"/>
  <c r="O38" i="38" s="1"/>
  <c r="S39" i="21"/>
  <c r="U39" i="21"/>
  <c r="Q12" i="38"/>
  <c r="Q24" i="38"/>
  <c r="Q14" i="38"/>
  <c r="Q17" i="38"/>
  <c r="Q23" i="38"/>
  <c r="Q37" i="38"/>
  <c r="Q28" i="38"/>
  <c r="Q10" i="38"/>
  <c r="O36" i="38"/>
  <c r="O9" i="38"/>
  <c r="O17" i="38"/>
  <c r="O11" i="38"/>
  <c r="O29" i="38"/>
  <c r="Q27" i="38"/>
  <c r="Q22" i="38"/>
  <c r="O16" i="38"/>
  <c r="Q20" i="38"/>
  <c r="O10" i="38"/>
  <c r="O12" i="38"/>
  <c r="O13" i="38"/>
  <c r="O18" i="38"/>
  <c r="O37" i="38"/>
  <c r="Q35" i="38"/>
  <c r="Q21" i="38"/>
  <c r="Q9" i="38"/>
  <c r="Q30" i="38"/>
  <c r="Q15" i="38"/>
  <c r="O14" i="38"/>
  <c r="Q26" i="38"/>
  <c r="O23" i="38"/>
  <c r="Q13" i="38"/>
  <c r="O28" i="38"/>
  <c r="O25" i="38"/>
  <c r="O20" i="38"/>
  <c r="Q29" i="38"/>
  <c r="O40" i="38"/>
  <c r="O30" i="38"/>
  <c r="Q16" i="38"/>
  <c r="Q19" i="38"/>
  <c r="O19" i="38"/>
  <c r="Q11" i="38"/>
  <c r="Q36" i="38"/>
  <c r="O24" i="38"/>
  <c r="O35" i="38"/>
  <c r="O21" i="38"/>
  <c r="Q40" i="38"/>
  <c r="O15" i="38"/>
  <c r="O22" i="38"/>
  <c r="Q18" i="38"/>
  <c r="Q25" i="38"/>
  <c r="Q15" i="20"/>
  <c r="Q40" i="20"/>
  <c r="Q37" i="20"/>
  <c r="U40" i="21"/>
  <c r="O35" i="20"/>
  <c r="O18" i="20"/>
  <c r="O37" i="20"/>
  <c r="O14" i="20"/>
  <c r="O36" i="20"/>
  <c r="O25" i="20"/>
  <c r="O20" i="20"/>
  <c r="Q29" i="20"/>
  <c r="O40" i="20"/>
  <c r="O30" i="20"/>
  <c r="Q16" i="20"/>
  <c r="Q19" i="20"/>
  <c r="O19" i="20"/>
  <c r="O10" i="20"/>
  <c r="O12" i="20"/>
  <c r="O13" i="20"/>
  <c r="O21" i="20"/>
  <c r="O15" i="20"/>
  <c r="O22" i="20"/>
  <c r="O24" i="20"/>
  <c r="Q26" i="20"/>
  <c r="O23" i="20"/>
  <c r="O28" i="20"/>
  <c r="O9" i="20"/>
  <c r="O17" i="20"/>
  <c r="O11" i="20"/>
  <c r="O29" i="20"/>
  <c r="Q27" i="20"/>
  <c r="Q22" i="20"/>
  <c r="O16" i="20"/>
  <c r="U34" i="21"/>
  <c r="T34" i="21"/>
  <c r="S34" i="21"/>
  <c r="P40" i="21"/>
  <c r="V35" i="21"/>
  <c r="P35" i="21"/>
  <c r="T35" i="21"/>
  <c r="Q34" i="20" s="1"/>
  <c r="U35" i="21"/>
  <c r="Q17" i="20"/>
  <c r="Q11" i="20"/>
  <c r="Q30" i="20"/>
  <c r="V34" i="21"/>
  <c r="P34" i="21"/>
  <c r="S40" i="21"/>
  <c r="V40" i="21"/>
  <c r="T40" i="21"/>
  <c r="Q18" i="20"/>
  <c r="Q9" i="20"/>
  <c r="Q21" i="20"/>
  <c r="Q12" i="20"/>
  <c r="Q13" i="20"/>
  <c r="Q23" i="20"/>
  <c r="Q28" i="20"/>
  <c r="Q24" i="20"/>
  <c r="Q10" i="20"/>
  <c r="Q36" i="20"/>
  <c r="Q35" i="20"/>
  <c r="Q14" i="20"/>
  <c r="AA19" i="21" l="1"/>
  <c r="W19" i="21" s="1"/>
  <c r="R18" i="20" s="1"/>
  <c r="AA24" i="21"/>
  <c r="W24" i="21" s="1"/>
  <c r="R23" i="20" s="1"/>
  <c r="AA10" i="21"/>
  <c r="W10" i="21" s="1"/>
  <c r="R9" i="38" s="1"/>
  <c r="AA36" i="21"/>
  <c r="W36" i="21" s="1"/>
  <c r="R35" i="38" s="1"/>
  <c r="AA22" i="21"/>
  <c r="W22" i="21" s="1"/>
  <c r="R21" i="38" s="1"/>
  <c r="X30" i="21"/>
  <c r="Y30" i="21" s="1"/>
  <c r="AA15" i="21"/>
  <c r="W15" i="21" s="1"/>
  <c r="R14" i="38" s="1"/>
  <c r="X39" i="21"/>
  <c r="Y39" i="21" s="1"/>
  <c r="X16" i="21"/>
  <c r="Y16" i="21" s="1"/>
  <c r="AA25" i="21"/>
  <c r="W25" i="21" s="1"/>
  <c r="R24" i="38" s="1"/>
  <c r="AA29" i="21"/>
  <c r="W29" i="21" s="1"/>
  <c r="R28" i="38" s="1"/>
  <c r="X31" i="21"/>
  <c r="Y31" i="21" s="1"/>
  <c r="X27" i="21"/>
  <c r="Y27" i="21" s="1"/>
  <c r="X32" i="21"/>
  <c r="Y32" i="21" s="1"/>
  <c r="X33" i="21"/>
  <c r="Y33" i="21" s="1"/>
  <c r="P22" i="38"/>
  <c r="X37" i="21"/>
  <c r="Y37" i="21" s="1"/>
  <c r="X23" i="21"/>
  <c r="Y23" i="21" s="1"/>
  <c r="X10" i="21"/>
  <c r="Y10" i="21" s="1"/>
  <c r="X20" i="21"/>
  <c r="Y20" i="21" s="1"/>
  <c r="X19" i="21"/>
  <c r="Y19" i="21" s="1"/>
  <c r="AA21" i="21"/>
  <c r="W21" i="21" s="1"/>
  <c r="R20" i="38" s="1"/>
  <c r="X13" i="21"/>
  <c r="Y13" i="21" s="1"/>
  <c r="AA18" i="21"/>
  <c r="W18" i="21" s="1"/>
  <c r="R17" i="20" s="1"/>
  <c r="AA12" i="21"/>
  <c r="W12" i="21" s="1"/>
  <c r="R11" i="38" s="1"/>
  <c r="X28" i="21"/>
  <c r="Y28" i="21" s="1"/>
  <c r="X17" i="21"/>
  <c r="Y17" i="21" s="1"/>
  <c r="X36" i="21"/>
  <c r="Y36" i="21" s="1"/>
  <c r="AA16" i="21"/>
  <c r="W16" i="21" s="1"/>
  <c r="R15" i="20" s="1"/>
  <c r="AA28" i="21"/>
  <c r="W28" i="21" s="1"/>
  <c r="R27" i="38" s="1"/>
  <c r="X41" i="21"/>
  <c r="Y41" i="21" s="1"/>
  <c r="P29" i="20"/>
  <c r="P20" i="20"/>
  <c r="P24" i="20"/>
  <c r="P25" i="38"/>
  <c r="P27" i="20"/>
  <c r="P35" i="20"/>
  <c r="P27" i="38"/>
  <c r="P26" i="20"/>
  <c r="P25" i="20"/>
  <c r="P21" i="38"/>
  <c r="P21" i="20"/>
  <c r="P24" i="38"/>
  <c r="P30" i="38"/>
  <c r="P19" i="20"/>
  <c r="P28" i="20"/>
  <c r="P16" i="20"/>
  <c r="P11" i="20"/>
  <c r="P29" i="38"/>
  <c r="P20" i="38"/>
  <c r="P18" i="38"/>
  <c r="P28" i="38"/>
  <c r="P16" i="38"/>
  <c r="P11" i="38"/>
  <c r="P19" i="38"/>
  <c r="P18" i="20"/>
  <c r="AA11" i="21"/>
  <c r="W11" i="21" s="1"/>
  <c r="R10" i="38" s="1"/>
  <c r="AA13" i="21"/>
  <c r="W13" i="21" s="1"/>
  <c r="R12" i="38" s="1"/>
  <c r="AA27" i="21"/>
  <c r="W27" i="21" s="1"/>
  <c r="R26" i="38" s="1"/>
  <c r="AA30" i="21"/>
  <c r="W30" i="21" s="1"/>
  <c r="R29" i="20" s="1"/>
  <c r="AA37" i="21"/>
  <c r="W37" i="21" s="1"/>
  <c r="R36" i="38" s="1"/>
  <c r="X34" i="21"/>
  <c r="Y34" i="21" s="1"/>
  <c r="AA38" i="21"/>
  <c r="W38" i="21" s="1"/>
  <c r="R37" i="20" s="1"/>
  <c r="X14" i="21"/>
  <c r="Y14" i="21" s="1"/>
  <c r="X38" i="21"/>
  <c r="Y38" i="21" s="1"/>
  <c r="AA17" i="21"/>
  <c r="W17" i="21" s="1"/>
  <c r="R16" i="20" s="1"/>
  <c r="X18" i="21"/>
  <c r="Y18" i="21" s="1"/>
  <c r="X9" i="21"/>
  <c r="Y9" i="21" s="1"/>
  <c r="AA20" i="21"/>
  <c r="W20" i="21" s="1"/>
  <c r="R19" i="20" s="1"/>
  <c r="P40" i="20"/>
  <c r="R40" i="20" s="1"/>
  <c r="AA26" i="21"/>
  <c r="W26" i="21" s="1"/>
  <c r="R25" i="20" s="1"/>
  <c r="X22" i="21"/>
  <c r="Y22" i="21" s="1"/>
  <c r="P13" i="20"/>
  <c r="P22" i="20"/>
  <c r="P14" i="38"/>
  <c r="P15" i="38"/>
  <c r="P13" i="38"/>
  <c r="P14" i="20"/>
  <c r="P30" i="20"/>
  <c r="AA31" i="21"/>
  <c r="W31" i="21" s="1"/>
  <c r="R30" i="20" s="1"/>
  <c r="X25" i="21"/>
  <c r="Y25" i="21" s="1"/>
  <c r="X11" i="21"/>
  <c r="Y11" i="21" s="1"/>
  <c r="AA14" i="21"/>
  <c r="W14" i="21" s="1"/>
  <c r="R13" i="38" s="1"/>
  <c r="X15" i="21"/>
  <c r="Y15" i="21" s="1"/>
  <c r="X29" i="21"/>
  <c r="Y29" i="21" s="1"/>
  <c r="X24" i="21"/>
  <c r="Y24" i="21" s="1"/>
  <c r="X12" i="21"/>
  <c r="Y12" i="21" s="1"/>
  <c r="X35" i="21"/>
  <c r="Y35" i="21" s="1"/>
  <c r="X26" i="21"/>
  <c r="Y26" i="21" s="1"/>
  <c r="X21" i="21"/>
  <c r="Y21" i="21" s="1"/>
  <c r="P15" i="20"/>
  <c r="AA23" i="21"/>
  <c r="W23" i="21" s="1"/>
  <c r="R22" i="38" s="1"/>
  <c r="P23" i="20"/>
  <c r="P17" i="38"/>
  <c r="P26" i="38"/>
  <c r="P37" i="20"/>
  <c r="P17" i="20"/>
  <c r="P23" i="38"/>
  <c r="K58" i="21"/>
  <c r="K45" i="21" s="1"/>
  <c r="AA39" i="21"/>
  <c r="W39" i="21" s="1"/>
  <c r="R38" i="38" s="1"/>
  <c r="Q40" i="21"/>
  <c r="P37" i="38"/>
  <c r="P10" i="38"/>
  <c r="P10" i="20"/>
  <c r="Q34" i="21"/>
  <c r="Q39" i="21"/>
  <c r="P40" i="38"/>
  <c r="R40" i="38" s="1"/>
  <c r="P35" i="38"/>
  <c r="P9" i="38"/>
  <c r="P9" i="20"/>
  <c r="O38" i="20"/>
  <c r="Q35" i="21"/>
  <c r="P36" i="38"/>
  <c r="Q38" i="20"/>
  <c r="Q38" i="38"/>
  <c r="Q33" i="38"/>
  <c r="Q39" i="38"/>
  <c r="O33" i="38"/>
  <c r="O39" i="38"/>
  <c r="O34" i="38"/>
  <c r="Q34" i="38"/>
  <c r="R35" i="20"/>
  <c r="O33" i="20"/>
  <c r="O39" i="20"/>
  <c r="O34" i="20"/>
  <c r="Q33" i="20"/>
  <c r="AA34" i="21"/>
  <c r="W34" i="21" s="1"/>
  <c r="AA35" i="21"/>
  <c r="W35" i="21" s="1"/>
  <c r="AA40" i="21"/>
  <c r="W40" i="21" s="1"/>
  <c r="Q39" i="20"/>
  <c r="R9" i="20" l="1"/>
  <c r="K47" i="21"/>
  <c r="R14" i="20"/>
  <c r="R28" i="20"/>
  <c r="R23" i="38"/>
  <c r="R24" i="20"/>
  <c r="R20" i="20"/>
  <c r="R21" i="20"/>
  <c r="R18" i="38"/>
  <c r="A18" i="21"/>
  <c r="K43" i="21"/>
  <c r="R17" i="38"/>
  <c r="R15" i="38"/>
  <c r="R27" i="20"/>
  <c r="R25" i="38"/>
  <c r="R11" i="20"/>
  <c r="K46" i="21"/>
  <c r="N6" i="38" s="1"/>
  <c r="K50" i="21"/>
  <c r="N6" i="20"/>
  <c r="K51" i="21"/>
  <c r="K53" i="21"/>
  <c r="K54" i="21"/>
  <c r="K44" i="21"/>
  <c r="R29" i="38"/>
  <c r="R38" i="20"/>
  <c r="R10" i="20"/>
  <c r="R19" i="38"/>
  <c r="R36" i="20"/>
  <c r="R13" i="20"/>
  <c r="R37" i="38"/>
  <c r="R26" i="20"/>
  <c r="R30" i="38"/>
  <c r="R22" i="20"/>
  <c r="R12" i="20"/>
  <c r="R16" i="38"/>
  <c r="P39" i="20"/>
  <c r="K49" i="21"/>
  <c r="K48" i="21"/>
  <c r="K52" i="21"/>
  <c r="P33" i="20"/>
  <c r="P34" i="20"/>
  <c r="P39" i="38"/>
  <c r="P34" i="38"/>
  <c r="P38" i="38"/>
  <c r="P38" i="20"/>
  <c r="P33" i="38"/>
  <c r="R33" i="38"/>
  <c r="R34" i="38"/>
  <c r="R39" i="38"/>
  <c r="R34" i="20"/>
  <c r="R39" i="20"/>
  <c r="R33" i="20"/>
  <c r="R8" i="20" l="1"/>
  <c r="R8" i="38"/>
  <c r="N42" i="20"/>
  <c r="N42" i="38"/>
  <c r="O8" i="38"/>
  <c r="O8" i="20"/>
  <c r="P8" i="38"/>
  <c r="P8" i="20"/>
  <c r="Q9" i="21"/>
</calcChain>
</file>

<file path=xl/sharedStrings.xml><?xml version="1.0" encoding="utf-8"?>
<sst xmlns="http://schemas.openxmlformats.org/spreadsheetml/2006/main" count="6036" uniqueCount="1160">
  <si>
    <t>Isle of Anglesey</t>
  </si>
  <si>
    <t>Gwynedd</t>
  </si>
  <si>
    <t>Conwy</t>
  </si>
  <si>
    <t>Denbighshire</t>
  </si>
  <si>
    <t>Flintshire</t>
  </si>
  <si>
    <t>Wrexham</t>
  </si>
  <si>
    <t>Powys</t>
  </si>
  <si>
    <t>Ceredigion</t>
  </si>
  <si>
    <t>Pembrokeshire</t>
  </si>
  <si>
    <t>Carmarthenshire</t>
  </si>
  <si>
    <t>Swansea</t>
  </si>
  <si>
    <t>Neath Port Talbot</t>
  </si>
  <si>
    <t>Bridgend</t>
  </si>
  <si>
    <t>The Vale of Glamorgan</t>
  </si>
  <si>
    <t>Cardiff</t>
  </si>
  <si>
    <t>Merthyr Tydfil</t>
  </si>
  <si>
    <t>Caerphilly</t>
  </si>
  <si>
    <t>Blaenau Gwent</t>
  </si>
  <si>
    <t>Torfaen</t>
  </si>
  <si>
    <t>Monmouthshire</t>
  </si>
  <si>
    <t>Newport</t>
  </si>
  <si>
    <t>Wales</t>
  </si>
  <si>
    <t>Current selection (list number)</t>
  </si>
  <si>
    <t>Current selection</t>
  </si>
  <si>
    <t>Data for tables</t>
  </si>
  <si>
    <t>lookup</t>
  </si>
  <si>
    <t>annual average</t>
  </si>
  <si>
    <t>LCL</t>
  </si>
  <si>
    <t>UCL</t>
  </si>
  <si>
    <t>error +</t>
  </si>
  <si>
    <t>error -</t>
  </si>
  <si>
    <t>Significance</t>
  </si>
  <si>
    <t>Wales label</t>
  </si>
  <si>
    <t>AreaName</t>
  </si>
  <si>
    <t>Annual average</t>
  </si>
  <si>
    <t>95% LCL</t>
  </si>
  <si>
    <t>95% UCL</t>
  </si>
  <si>
    <t>Rhondda Cynon Taf</t>
  </si>
  <si>
    <t>Males</t>
  </si>
  <si>
    <t>Females</t>
  </si>
  <si>
    <t>Persons</t>
  </si>
  <si>
    <t>Sex</t>
  </si>
  <si>
    <t>FullAreaName</t>
  </si>
  <si>
    <t>ShortAreaName</t>
  </si>
  <si>
    <t>Betsi Cadwaladr UHB</t>
  </si>
  <si>
    <t>Hywel Dda HB</t>
  </si>
  <si>
    <t>ABM UHB</t>
  </si>
  <si>
    <t>Aneurin Bevan HB</t>
  </si>
  <si>
    <t>Cwm Taf HB</t>
  </si>
  <si>
    <t>Cardiff &amp; Vale UHB</t>
  </si>
  <si>
    <t>Powys THB</t>
  </si>
  <si>
    <t>Source</t>
  </si>
  <si>
    <t>X,Y values for chart</t>
  </si>
  <si>
    <t>Chart source</t>
  </si>
  <si>
    <t>Table column</t>
  </si>
  <si>
    <t>-</t>
  </si>
  <si>
    <t>age-standardised percentage</t>
  </si>
  <si>
    <t>Abbrev.</t>
  </si>
  <si>
    <t>Produced by statement</t>
  </si>
  <si>
    <t>Type</t>
  </si>
  <si>
    <t>Age</t>
  </si>
  <si>
    <t>Statistic</t>
  </si>
  <si>
    <t>Start at row</t>
  </si>
  <si>
    <t>Wales health boards</t>
  </si>
  <si>
    <t>Wales local authorities</t>
  </si>
  <si>
    <t>Table title</t>
  </si>
  <si>
    <t>Statistically significantly worse than Wales</t>
  </si>
  <si>
    <t>Statistically significantly better than Wales</t>
  </si>
  <si>
    <t>Year</t>
  </si>
  <si>
    <t>No of rows</t>
  </si>
  <si>
    <t>Rows offset</t>
  </si>
  <si>
    <t>Columns offset</t>
  </si>
  <si>
    <t>No rows</t>
  </si>
  <si>
    <t>No columns</t>
  </si>
  <si>
    <t>start at row</t>
  </si>
  <si>
    <t>Short name</t>
  </si>
  <si>
    <t>LA</t>
  </si>
  <si>
    <t>HB</t>
  </si>
  <si>
    <t>WALES</t>
  </si>
  <si>
    <t>Current selection variables</t>
  </si>
  <si>
    <t>Variables</t>
  </si>
  <si>
    <t>For HB/LA selection</t>
  </si>
  <si>
    <t xml:space="preserve">For year selection </t>
  </si>
  <si>
    <t>LA/HB selection</t>
  </si>
  <si>
    <t xml:space="preserve">Values for list </t>
  </si>
  <si>
    <t>Full name</t>
  </si>
  <si>
    <t>Age range</t>
  </si>
  <si>
    <t>Stat</t>
  </si>
  <si>
    <t>Sex selection</t>
  </si>
  <si>
    <t>Table column 3 title</t>
  </si>
  <si>
    <t>This section is for use with 'Define Name' section on the 'Formulas' tab</t>
  </si>
  <si>
    <r>
      <rPr>
        <b/>
        <sz val="9"/>
        <color theme="1"/>
        <rFont val="Verdana"/>
        <family val="2"/>
      </rPr>
      <t xml:space="preserve">Sex   </t>
    </r>
    <r>
      <rPr>
        <sz val="9"/>
        <color theme="1"/>
        <rFont val="Verdana"/>
        <family val="2"/>
      </rPr>
      <t xml:space="preserve">                (formula name: Option3sex)</t>
    </r>
  </si>
  <si>
    <r>
      <rPr>
        <b/>
        <sz val="9"/>
        <color theme="1"/>
        <rFont val="Verdana"/>
        <family val="2"/>
      </rPr>
      <t xml:space="preserve">Year            </t>
    </r>
    <r>
      <rPr>
        <sz val="9"/>
        <color theme="1"/>
        <rFont val="Verdana"/>
        <family val="2"/>
      </rPr>
      <t>(formula name: Option3Year)</t>
    </r>
  </si>
  <si>
    <t>Option 2 title 1</t>
  </si>
  <si>
    <t>Option 2 title 2</t>
  </si>
  <si>
    <t>Test if selection is valid</t>
  </si>
  <si>
    <t>OBE</t>
  </si>
  <si>
    <t>Age-standardised percentage (95% CI)</t>
  </si>
  <si>
    <t>column header</t>
  </si>
  <si>
    <t>For title text</t>
  </si>
  <si>
    <t>Uptake of scheduled childhood vaccinations</t>
  </si>
  <si>
    <t>European age-standardised rate per 100,000</t>
  </si>
  <si>
    <t>For selection box title:</t>
  </si>
  <si>
    <t>Produced by Public Health Wales Observatory, using PEDW (NWIS) &amp; MYE (ONS)</t>
  </si>
  <si>
    <t>all ages</t>
  </si>
  <si>
    <t>Source: PEDW (NWIS) &amp; MYE (ONS)</t>
  </si>
  <si>
    <t>Source: Welsh Health Survey</t>
  </si>
  <si>
    <t>Decimal places</t>
  </si>
  <si>
    <t>Wales line</t>
  </si>
  <si>
    <t>For decimal places on chart</t>
  </si>
  <si>
    <t>For decimal (chart ref to column Q or R)</t>
  </si>
  <si>
    <t>Decimals to display</t>
  </si>
  <si>
    <t>Colour coding</t>
  </si>
  <si>
    <t>Sig high = worse</t>
  </si>
  <si>
    <t>Reverse</t>
  </si>
  <si>
    <t>Not colouring</t>
  </si>
  <si>
    <t xml:space="preserve">Statistical significance is determined using the confidence intervals (CIs) of the local value. If the national average falls outside the local CI, the difference is deemed to be statistically significant. </t>
  </si>
  <si>
    <t>EASR per 100,000 (95% CI)</t>
  </si>
  <si>
    <t>X-AXIS</t>
  </si>
  <si>
    <t>Min</t>
  </si>
  <si>
    <t>Max</t>
  </si>
  <si>
    <t>legend</t>
  </si>
  <si>
    <t>Not statistically significantly different</t>
  </si>
  <si>
    <t>Produced by Public Health Wales Observatory, using Welsh Health Survey (WG)</t>
  </si>
  <si>
    <t>Figure 1</t>
  </si>
  <si>
    <t>Copying and pasting charts and tables to use in documents, reports or presentations</t>
  </si>
  <si>
    <t xml:space="preserve">Why use this method to copy and paste charts </t>
  </si>
  <si>
    <t>If the standard {Copy} and {Paste} option is used for inserting Excel charts into documents, reports</t>
  </si>
  <si>
    <t>or presentations then frequently the chart will lose some of its formatting and/or the axes labels may be</t>
  </si>
  <si>
    <t>truncated. Similarly, table column sizes are often distorted using the standard {Copy} and {Paste}</t>
  </si>
  <si>
    <t>method if a table is too wide. The technique descibed below overcomes these issues.</t>
  </si>
  <si>
    <t>Copying and pasting a chart</t>
  </si>
  <si>
    <t xml:space="preserve">Select the chart you want to copy by left clicking on it once i.e. so that the surronding points are </t>
  </si>
  <si>
    <t xml:space="preserve">displayed </t>
  </si>
  <si>
    <t>On the 'Home' tab click the paste icon</t>
  </si>
  <si>
    <t>Click 'As picture' option and 'Copy as picture' (see figure 1)</t>
  </si>
  <si>
    <t>Choose 'As shown on screen' and 'picture'</t>
  </si>
  <si>
    <t xml:space="preserve">Using your mouse click on the point where you want to insert a copy of the chart e.g. in a Word </t>
  </si>
  <si>
    <t>document / presentation</t>
  </si>
  <si>
    <t xml:space="preserve">On the 'Home' tab click 'paste' then 'paste special' and choose to insert as 'Picture (enhanced metafile)' </t>
  </si>
  <si>
    <t>Figure 2</t>
  </si>
  <si>
    <t>Copying and pasting a table as a picture</t>
  </si>
  <si>
    <t xml:space="preserve">Highlight the table you want to copy by left clicking on the top left hand corner </t>
  </si>
  <si>
    <t xml:space="preserve">and dragging the mouse to the bottom right corner. </t>
  </si>
  <si>
    <t>Click 'As picture' option and 'Copy as picture' (see figure 2)</t>
  </si>
  <si>
    <t>Wales line 1dp</t>
  </si>
  <si>
    <t>XY</t>
  </si>
  <si>
    <t>TOPIC:</t>
  </si>
  <si>
    <t>SUBJECT:</t>
  </si>
  <si>
    <t>GEOGRAPHY:</t>
  </si>
  <si>
    <t>PERIOD:</t>
  </si>
  <si>
    <t>DEMOGRAPHY:</t>
  </si>
  <si>
    <t>STATISTICS:</t>
  </si>
  <si>
    <t>See individual indicators</t>
  </si>
  <si>
    <t>Males; females; persons</t>
  </si>
  <si>
    <t>Stroke emergency admissions</t>
  </si>
  <si>
    <t>CHD emergency admissions</t>
  </si>
  <si>
    <t>Revascularisation rates</t>
  </si>
  <si>
    <t>Angiography rates</t>
  </si>
  <si>
    <t>Cardiovascular mortality &lt;75 years</t>
  </si>
  <si>
    <t>Proportion of adults who reported currently smoking</t>
  </si>
  <si>
    <t>Proportion of adults who reported being obese(Body Mass Index &gt;=30)</t>
  </si>
  <si>
    <t>CHD prevalence (QOF)</t>
  </si>
  <si>
    <t>Hypertension prevalence (QOF)</t>
  </si>
  <si>
    <t>Stroke prevalence (QOF)</t>
  </si>
  <si>
    <t>Stroke mortality</t>
  </si>
  <si>
    <t>Lookup</t>
  </si>
  <si>
    <t>Observed %</t>
  </si>
  <si>
    <t>Isle of Anglesey_Smok_Persons_2010-2011_LA</t>
  </si>
  <si>
    <t>Smok</t>
  </si>
  <si>
    <t>2010-2011</t>
  </si>
  <si>
    <t>Gwynedd_Smok_Persons_2010-2011_LA</t>
  </si>
  <si>
    <t>Conwy_Smok_Persons_2010-2011_LA</t>
  </si>
  <si>
    <t>Denbighshire_Smok_Persons_2010-2011_LA</t>
  </si>
  <si>
    <t>Flintshire_Smok_Persons_2010-2011_LA</t>
  </si>
  <si>
    <t>Wrexham_Smok_Persons_2010-2011_LA</t>
  </si>
  <si>
    <t>Powys_Smok_Persons_2010-2011_LA</t>
  </si>
  <si>
    <t>Ceredigion_Smok_Persons_2010-2011_LA</t>
  </si>
  <si>
    <t>Pembrokeshire_Smok_Persons_2010-2011_LA</t>
  </si>
  <si>
    <t>Carmarthenshire_Smok_Persons_2010-2011_LA</t>
  </si>
  <si>
    <t>Swansea_Smok_Persons_2010-2011_LA</t>
  </si>
  <si>
    <t>Neath Port Talbot_Smok_Persons_2010-2011_LA</t>
  </si>
  <si>
    <t>Bridgend_Smok_Persons_2010-2011_LA</t>
  </si>
  <si>
    <t>The Vale of Glamorgan_Smok_Persons_2010-2011_LA</t>
  </si>
  <si>
    <t>Cardiff_Smok_Persons_2010-2011_LA</t>
  </si>
  <si>
    <t>Rhondda Cynon Taf_Smok_Persons_2010-2011_LA</t>
  </si>
  <si>
    <t>Merthyr Tydfil_Smok_Persons_2010-2011_LA</t>
  </si>
  <si>
    <t>Caerphilly_Smok_Persons_2010-2011_LA</t>
  </si>
  <si>
    <t>Blaenau Gwent_Smok_Persons_2010-2011_LA</t>
  </si>
  <si>
    <t>Torfaen_Smok_Persons_2010-2011_LA</t>
  </si>
  <si>
    <t>Monmouthshire_Smok_Persons_2010-2011_LA</t>
  </si>
  <si>
    <t>Newport_Smok_Persons_2010-2011_LA</t>
  </si>
  <si>
    <t>Betsi Cadwaladr UHB_Smok_Persons_2010-2011_HB</t>
  </si>
  <si>
    <t>Hywel Dda HB_Smok_Persons_2010-2011_HB</t>
  </si>
  <si>
    <t>Powys THB_Smok_Persons_2010-2011_HB</t>
  </si>
  <si>
    <t>ABM UHB_Smok_Persons_2010-2011_HB</t>
  </si>
  <si>
    <t>Cwm Taf HB_Smok_Persons_2010-2011_HB</t>
  </si>
  <si>
    <t>Cardiff &amp; Vale UHB_Smok_Persons_2010-2011_HB</t>
  </si>
  <si>
    <t>Aneurin Bevan HB_Smok_Persons_2010-2011_HB</t>
  </si>
  <si>
    <t>Wales_Smok_Persons_2010-2011_Wales</t>
  </si>
  <si>
    <t>Isle of Anglesey_OBE_Persons_2010-2011_LA</t>
  </si>
  <si>
    <t>Gwynedd_OBE_Persons_2010-2011_LA</t>
  </si>
  <si>
    <t>Conwy_OBE_Persons_2010-2011_LA</t>
  </si>
  <si>
    <t>Denbighshire_OBE_Persons_2010-2011_LA</t>
  </si>
  <si>
    <t>Flintshire_OBE_Persons_2010-2011_LA</t>
  </si>
  <si>
    <t>Wrexham_OBE_Persons_2010-2011_LA</t>
  </si>
  <si>
    <t>Powys_OBE_Persons_2010-2011_LA</t>
  </si>
  <si>
    <t>Ceredigion_OBE_Persons_2010-2011_LA</t>
  </si>
  <si>
    <t>Pembrokeshire_OBE_Persons_2010-2011_LA</t>
  </si>
  <si>
    <t>Carmarthenshire_OBE_Persons_2010-2011_LA</t>
  </si>
  <si>
    <t>Swansea_OBE_Persons_2010-2011_LA</t>
  </si>
  <si>
    <t>Neath Port Talbot_OBE_Persons_2010-2011_LA</t>
  </si>
  <si>
    <t>Bridgend_OBE_Persons_2010-2011_LA</t>
  </si>
  <si>
    <t>The Vale of Glamorgan_OBE_Persons_2010-2011_LA</t>
  </si>
  <si>
    <t>Cardiff_OBE_Persons_2010-2011_LA</t>
  </si>
  <si>
    <t>Rhondda Cynon Taf_OBE_Persons_2010-2011_LA</t>
  </si>
  <si>
    <t>Merthyr Tydfil_OBE_Persons_2010-2011_LA</t>
  </si>
  <si>
    <t>Caerphilly_OBE_Persons_2010-2011_LA</t>
  </si>
  <si>
    <t>Blaenau Gwent_OBE_Persons_2010-2011_LA</t>
  </si>
  <si>
    <t>Torfaen_OBE_Persons_2010-2011_LA</t>
  </si>
  <si>
    <t>Monmouthshire_OBE_Persons_2010-2011_LA</t>
  </si>
  <si>
    <t>Newport_OBE_Persons_2010-2011_LA</t>
  </si>
  <si>
    <t>Betsi Cadwaladr UHB_OBE_Persons_2010-2011_HB</t>
  </si>
  <si>
    <t>Hywel Dda HB_OBE_Persons_2010-2011_HB</t>
  </si>
  <si>
    <t>Powys THB_OBE_Persons_2010-2011_HB</t>
  </si>
  <si>
    <t>ABM UHB_OBE_Persons_2010-2011_HB</t>
  </si>
  <si>
    <t>Cwm Taf HB_OBE_Persons_2010-2011_HB</t>
  </si>
  <si>
    <t>Cardiff &amp; Vale UHB_OBE_Persons_2010-2011_HB</t>
  </si>
  <si>
    <t>Aneurin Bevan HB_OBE_Persons_2010-2011_HB</t>
  </si>
  <si>
    <t>Wales_OBE_Persons_2010-2011_Wales</t>
  </si>
  <si>
    <t>CVM</t>
  </si>
  <si>
    <t>Wales_Stroke Ad_Persons_2009 - 2011_WALES</t>
  </si>
  <si>
    <t>Stroke Ad</t>
  </si>
  <si>
    <t>2009 - 2011</t>
  </si>
  <si>
    <t>Isle of Anglesey_Stroke Ad_Persons_2009 - 2011_LA</t>
  </si>
  <si>
    <t>Gwynedd_Stroke Ad_Persons_2009 - 2011_LA</t>
  </si>
  <si>
    <t>Conwy_Stroke Ad_Persons_2009 - 2011_LA</t>
  </si>
  <si>
    <t>Denbighshire_Stroke Ad_Persons_2009 - 2011_LA</t>
  </si>
  <si>
    <t>Flintshire_Stroke Ad_Persons_2009 - 2011_LA</t>
  </si>
  <si>
    <t>Wrexham_Stroke Ad_Persons_2009 - 2011_LA</t>
  </si>
  <si>
    <t>Powys_Stroke Ad_Persons_2009 - 2011_LA</t>
  </si>
  <si>
    <t>Ceredigion_Stroke Ad_Persons_2009 - 2011_LA</t>
  </si>
  <si>
    <t>Pembrokeshire_Stroke Ad_Persons_2009 - 2011_LA</t>
  </si>
  <si>
    <t>Carmarthenshire_Stroke Ad_Persons_2009 - 2011_LA</t>
  </si>
  <si>
    <t>Swansea_Stroke Ad_Persons_2009 - 2011_LA</t>
  </si>
  <si>
    <t>Neath Port Talbot_Stroke Ad_Persons_2009 - 2011_LA</t>
  </si>
  <si>
    <t>Bridgend_Stroke Ad_Persons_2009 - 2011_LA</t>
  </si>
  <si>
    <t>Cardiff_Stroke Ad_Persons_2009 - 2011_LA</t>
  </si>
  <si>
    <t>Rhondda Cynon Taf_Stroke Ad_Persons_2009 - 2011_LA</t>
  </si>
  <si>
    <t>Merthyr Tydfil_Stroke Ad_Persons_2009 - 2011_LA</t>
  </si>
  <si>
    <t>Caerphilly_Stroke Ad_Persons_2009 - 2011_LA</t>
  </si>
  <si>
    <t>Blaenau Gwent_Stroke Ad_Persons_2009 - 2011_LA</t>
  </si>
  <si>
    <t>Torfaen_Stroke Ad_Persons_2009 - 2011_LA</t>
  </si>
  <si>
    <t>Monmouthshire_Stroke Ad_Persons_2009 - 2011_LA</t>
  </si>
  <si>
    <t>Newport_Stroke Ad_Persons_2009 - 2011_LA</t>
  </si>
  <si>
    <t>Betsi Cadwaladr UHB_Stroke Ad_Persons_2009 - 2011_HB</t>
  </si>
  <si>
    <t>Powys THB_Stroke Ad_Persons_2009 - 2011_HB</t>
  </si>
  <si>
    <t>Hywel Dda HB_Stroke Ad_Persons_2009 - 2011_HB</t>
  </si>
  <si>
    <t>ABM UHB_Stroke Ad_Persons_2009 - 2011_HB</t>
  </si>
  <si>
    <t>Cardiff &amp; Vale UHB_Stroke Ad_Persons_2009 - 2011_HB</t>
  </si>
  <si>
    <t>Cwm Taf HB_Stroke Ad_Persons_2009 - 2011_HB</t>
  </si>
  <si>
    <t>Aneurin Bevan HB_Stroke Ad_Persons_2009 - 2011_HB</t>
  </si>
  <si>
    <t>Wales_Stroke Ad_Males_2009 - 2011_WALES</t>
  </si>
  <si>
    <t>Isle of Anglesey_Stroke Ad_Males_2009 - 2011_LA</t>
  </si>
  <si>
    <t>Gwynedd_Stroke Ad_Males_2009 - 2011_LA</t>
  </si>
  <si>
    <t>Conwy_Stroke Ad_Males_2009 - 2011_LA</t>
  </si>
  <si>
    <t>Denbighshire_Stroke Ad_Males_2009 - 2011_LA</t>
  </si>
  <si>
    <t>Flintshire_Stroke Ad_Males_2009 - 2011_LA</t>
  </si>
  <si>
    <t>Wrexham_Stroke Ad_Males_2009 - 2011_LA</t>
  </si>
  <si>
    <t>Powys_Stroke Ad_Males_2009 - 2011_LA</t>
  </si>
  <si>
    <t>Ceredigion_Stroke Ad_Males_2009 - 2011_LA</t>
  </si>
  <si>
    <t>Pembrokeshire_Stroke Ad_Males_2009 - 2011_LA</t>
  </si>
  <si>
    <t>Carmarthenshire_Stroke Ad_Males_2009 - 2011_LA</t>
  </si>
  <si>
    <t>Swansea_Stroke Ad_Males_2009 - 2011_LA</t>
  </si>
  <si>
    <t>Neath Port Talbot_Stroke Ad_Males_2009 - 2011_LA</t>
  </si>
  <si>
    <t>Bridgend_Stroke Ad_Males_2009 - 2011_LA</t>
  </si>
  <si>
    <t>Cardiff_Stroke Ad_Males_2009 - 2011_LA</t>
  </si>
  <si>
    <t>Rhondda Cynon Taf_Stroke Ad_Males_2009 - 2011_LA</t>
  </si>
  <si>
    <t>Merthyr Tydfil_Stroke Ad_Males_2009 - 2011_LA</t>
  </si>
  <si>
    <t>Caerphilly_Stroke Ad_Males_2009 - 2011_LA</t>
  </si>
  <si>
    <t>Blaenau Gwent_Stroke Ad_Males_2009 - 2011_LA</t>
  </si>
  <si>
    <t>Torfaen_Stroke Ad_Males_2009 - 2011_LA</t>
  </si>
  <si>
    <t>Monmouthshire_Stroke Ad_Males_2009 - 2011_LA</t>
  </si>
  <si>
    <t>Newport_Stroke Ad_Males_2009 - 2011_LA</t>
  </si>
  <si>
    <t>Betsi Cadwaladr UHB_Stroke Ad_Males_2009 - 2011_HB</t>
  </si>
  <si>
    <t>Powys THB_Stroke Ad_Males_2009 - 2011_HB</t>
  </si>
  <si>
    <t>Hywel Dda HB_Stroke Ad_Males_2009 - 2011_HB</t>
  </si>
  <si>
    <t>ABM UHB_Stroke Ad_Males_2009 - 2011_HB</t>
  </si>
  <si>
    <t>Cardiff &amp; Vale UHB_Stroke Ad_Males_2009 - 2011_HB</t>
  </si>
  <si>
    <t>Cwm Taf HB_Stroke Ad_Males_2009 - 2011_HB</t>
  </si>
  <si>
    <t>Aneurin Bevan HB_Stroke Ad_Males_2009 - 2011_HB</t>
  </si>
  <si>
    <t>Wales_Stroke Ad_Females_2009 - 2011_WALES</t>
  </si>
  <si>
    <t>Isle of Anglesey_Stroke Ad_Females_2009 - 2011_LA</t>
  </si>
  <si>
    <t>Gwynedd_Stroke Ad_Females_2009 - 2011_LA</t>
  </si>
  <si>
    <t>Conwy_Stroke Ad_Females_2009 - 2011_LA</t>
  </si>
  <si>
    <t>Denbighshire_Stroke Ad_Females_2009 - 2011_LA</t>
  </si>
  <si>
    <t>Flintshire_Stroke Ad_Females_2009 - 2011_LA</t>
  </si>
  <si>
    <t>Wrexham_Stroke Ad_Females_2009 - 2011_LA</t>
  </si>
  <si>
    <t>Powys_Stroke Ad_Females_2009 - 2011_LA</t>
  </si>
  <si>
    <t>Ceredigion_Stroke Ad_Females_2009 - 2011_LA</t>
  </si>
  <si>
    <t>Pembrokeshire_Stroke Ad_Females_2009 - 2011_LA</t>
  </si>
  <si>
    <t>Carmarthenshire_Stroke Ad_Females_2009 - 2011_LA</t>
  </si>
  <si>
    <t>Swansea_Stroke Ad_Females_2009 - 2011_LA</t>
  </si>
  <si>
    <t>Neath Port Talbot_Stroke Ad_Females_2009 - 2011_LA</t>
  </si>
  <si>
    <t>Bridgend_Stroke Ad_Females_2009 - 2011_LA</t>
  </si>
  <si>
    <t>Cardiff_Stroke Ad_Females_2009 - 2011_LA</t>
  </si>
  <si>
    <t>Rhondda Cynon Taf_Stroke Ad_Females_2009 - 2011_LA</t>
  </si>
  <si>
    <t>Merthyr Tydfil_Stroke Ad_Females_2009 - 2011_LA</t>
  </si>
  <si>
    <t>Caerphilly_Stroke Ad_Females_2009 - 2011_LA</t>
  </si>
  <si>
    <t>Blaenau Gwent_Stroke Ad_Females_2009 - 2011_LA</t>
  </si>
  <si>
    <t>Torfaen_Stroke Ad_Females_2009 - 2011_LA</t>
  </si>
  <si>
    <t>Monmouthshire_Stroke Ad_Females_2009 - 2011_LA</t>
  </si>
  <si>
    <t>Newport_Stroke Ad_Females_2009 - 2011_LA</t>
  </si>
  <si>
    <t>Betsi Cadwaladr UHB_Stroke Ad_Females_2009 - 2011_HB</t>
  </si>
  <si>
    <t>Powys THB_Stroke Ad_Females_2009 - 2011_HB</t>
  </si>
  <si>
    <t>Hywel Dda HB_Stroke Ad_Females_2009 - 2011_HB</t>
  </si>
  <si>
    <t>ABM UHB_Stroke Ad_Females_2009 - 2011_HB</t>
  </si>
  <si>
    <t>Cardiff &amp; Vale UHB_Stroke Ad_Females_2009 - 2011_HB</t>
  </si>
  <si>
    <t>Cwm Taf HB_Stroke Ad_Females_2009 - 2011_HB</t>
  </si>
  <si>
    <t>Aneurin Bevan HB_Stroke Ad_Females_2009 - 2011_HB</t>
  </si>
  <si>
    <t>Wales_CHD Ad_Persons_2009 - 2011_WALES</t>
  </si>
  <si>
    <t>CHD Ad</t>
  </si>
  <si>
    <t>Isle of Anglesey_CHD Ad_Persons_2009 - 2011_LA</t>
  </si>
  <si>
    <t>Gwynedd_CHD Ad_Persons_2009 - 2011_LA</t>
  </si>
  <si>
    <t>Conwy_CHD Ad_Persons_2009 - 2011_LA</t>
  </si>
  <si>
    <t>Denbighshire_CHD Ad_Persons_2009 - 2011_LA</t>
  </si>
  <si>
    <t>Flintshire_CHD Ad_Persons_2009 - 2011_LA</t>
  </si>
  <si>
    <t>Wrexham_CHD Ad_Persons_2009 - 2011_LA</t>
  </si>
  <si>
    <t>Powys_CHD Ad_Persons_2009 - 2011_LA</t>
  </si>
  <si>
    <t>Ceredigion_CHD Ad_Persons_2009 - 2011_LA</t>
  </si>
  <si>
    <t>Pembrokeshire_CHD Ad_Persons_2009 - 2011_LA</t>
  </si>
  <si>
    <t>Carmarthenshire_CHD Ad_Persons_2009 - 2011_LA</t>
  </si>
  <si>
    <t>Swansea_CHD Ad_Persons_2009 - 2011_LA</t>
  </si>
  <si>
    <t>Neath Port Talbot_CHD Ad_Persons_2009 - 2011_LA</t>
  </si>
  <si>
    <t>Bridgend_CHD Ad_Persons_2009 - 2011_LA</t>
  </si>
  <si>
    <t>Cardiff_CHD Ad_Persons_2009 - 2011_LA</t>
  </si>
  <si>
    <t>Rhondda Cynon Taf_CHD Ad_Persons_2009 - 2011_LA</t>
  </si>
  <si>
    <t>Merthyr Tydfil_CHD Ad_Persons_2009 - 2011_LA</t>
  </si>
  <si>
    <t>Caerphilly_CHD Ad_Persons_2009 - 2011_LA</t>
  </si>
  <si>
    <t>Blaenau Gwent_CHD Ad_Persons_2009 - 2011_LA</t>
  </si>
  <si>
    <t>Torfaen_CHD Ad_Persons_2009 - 2011_LA</t>
  </si>
  <si>
    <t>Monmouthshire_CHD Ad_Persons_2009 - 2011_LA</t>
  </si>
  <si>
    <t>Newport_CHD Ad_Persons_2009 - 2011_LA</t>
  </si>
  <si>
    <t>Betsi Cadwaladr UHB_CHD Ad_Persons_2009 - 2011_HB</t>
  </si>
  <si>
    <t>Powys THB_CHD Ad_Persons_2009 - 2011_HB</t>
  </si>
  <si>
    <t>Hywel Dda HB_CHD Ad_Persons_2009 - 2011_HB</t>
  </si>
  <si>
    <t>ABM UHB_CHD Ad_Persons_2009 - 2011_HB</t>
  </si>
  <si>
    <t>Cardiff &amp; Vale UHB_CHD Ad_Persons_2009 - 2011_HB</t>
  </si>
  <si>
    <t>Cwm Taf HB_CHD Ad_Persons_2009 - 2011_HB</t>
  </si>
  <si>
    <t>Aneurin Bevan HB_CHD Ad_Persons_2009 - 2011_HB</t>
  </si>
  <si>
    <t>Wales_CHD Ad_Males_2009 - 2011_WALES</t>
  </si>
  <si>
    <t>Isle of Anglesey_CHD Ad_Males_2009 - 2011_LA</t>
  </si>
  <si>
    <t>Gwynedd_CHD Ad_Males_2009 - 2011_LA</t>
  </si>
  <si>
    <t>Conwy_CHD Ad_Males_2009 - 2011_LA</t>
  </si>
  <si>
    <t>Denbighshire_CHD Ad_Males_2009 - 2011_LA</t>
  </si>
  <si>
    <t>Flintshire_CHD Ad_Males_2009 - 2011_LA</t>
  </si>
  <si>
    <t>Wrexham_CHD Ad_Males_2009 - 2011_LA</t>
  </si>
  <si>
    <t>Powys_CHD Ad_Males_2009 - 2011_LA</t>
  </si>
  <si>
    <t>Ceredigion_CHD Ad_Males_2009 - 2011_LA</t>
  </si>
  <si>
    <t>Pembrokeshire_CHD Ad_Males_2009 - 2011_LA</t>
  </si>
  <si>
    <t>Carmarthenshire_CHD Ad_Males_2009 - 2011_LA</t>
  </si>
  <si>
    <t>Swansea_CHD Ad_Males_2009 - 2011_LA</t>
  </si>
  <si>
    <t>Neath Port Talbot_CHD Ad_Males_2009 - 2011_LA</t>
  </si>
  <si>
    <t>Bridgend_CHD Ad_Males_2009 - 2011_LA</t>
  </si>
  <si>
    <t>Cardiff_CHD Ad_Males_2009 - 2011_LA</t>
  </si>
  <si>
    <t>Rhondda Cynon Taf_CHD Ad_Males_2009 - 2011_LA</t>
  </si>
  <si>
    <t>Merthyr Tydfil_CHD Ad_Males_2009 - 2011_LA</t>
  </si>
  <si>
    <t>Caerphilly_CHD Ad_Males_2009 - 2011_LA</t>
  </si>
  <si>
    <t>Blaenau Gwent_CHD Ad_Males_2009 - 2011_LA</t>
  </si>
  <si>
    <t>Torfaen_CHD Ad_Males_2009 - 2011_LA</t>
  </si>
  <si>
    <t>Monmouthshire_CHD Ad_Males_2009 - 2011_LA</t>
  </si>
  <si>
    <t>Newport_CHD Ad_Males_2009 - 2011_LA</t>
  </si>
  <si>
    <t>Betsi Cadwaladr UHB_CHD Ad_Males_2009 - 2011_HB</t>
  </si>
  <si>
    <t>Powys THB_CHD Ad_Males_2009 - 2011_HB</t>
  </si>
  <si>
    <t>Hywel Dda HB_CHD Ad_Males_2009 - 2011_HB</t>
  </si>
  <si>
    <t>ABM UHB_CHD Ad_Males_2009 - 2011_HB</t>
  </si>
  <si>
    <t>Cardiff &amp; Vale UHB_CHD Ad_Males_2009 - 2011_HB</t>
  </si>
  <si>
    <t>Cwm Taf HB_CHD Ad_Males_2009 - 2011_HB</t>
  </si>
  <si>
    <t>Aneurin Bevan HB_CHD Ad_Males_2009 - 2011_HB</t>
  </si>
  <si>
    <t>Wales_CHD Ad_Females_2009 - 2011_WALES</t>
  </si>
  <si>
    <t>Isle of Anglesey_CHD Ad_Females_2009 - 2011_LA</t>
  </si>
  <si>
    <t>Gwynedd_CHD Ad_Females_2009 - 2011_LA</t>
  </si>
  <si>
    <t>Conwy_CHD Ad_Females_2009 - 2011_LA</t>
  </si>
  <si>
    <t>Denbighshire_CHD Ad_Females_2009 - 2011_LA</t>
  </si>
  <si>
    <t>Flintshire_CHD Ad_Females_2009 - 2011_LA</t>
  </si>
  <si>
    <t>Wrexham_CHD Ad_Females_2009 - 2011_LA</t>
  </si>
  <si>
    <t>Powys_CHD Ad_Females_2009 - 2011_LA</t>
  </si>
  <si>
    <t>Ceredigion_CHD Ad_Females_2009 - 2011_LA</t>
  </si>
  <si>
    <t>Pembrokeshire_CHD Ad_Females_2009 - 2011_LA</t>
  </si>
  <si>
    <t>Carmarthenshire_CHD Ad_Females_2009 - 2011_LA</t>
  </si>
  <si>
    <t>Swansea_CHD Ad_Females_2009 - 2011_LA</t>
  </si>
  <si>
    <t>Neath Port Talbot_CHD Ad_Females_2009 - 2011_LA</t>
  </si>
  <si>
    <t>Bridgend_CHD Ad_Females_2009 - 2011_LA</t>
  </si>
  <si>
    <t>Cardiff_CHD Ad_Females_2009 - 2011_LA</t>
  </si>
  <si>
    <t>Rhondda Cynon Taf_CHD Ad_Females_2009 - 2011_LA</t>
  </si>
  <si>
    <t>Merthyr Tydfil_CHD Ad_Females_2009 - 2011_LA</t>
  </si>
  <si>
    <t>Caerphilly_CHD Ad_Females_2009 - 2011_LA</t>
  </si>
  <si>
    <t>Blaenau Gwent_CHD Ad_Females_2009 - 2011_LA</t>
  </si>
  <si>
    <t>Torfaen_CHD Ad_Females_2009 - 2011_LA</t>
  </si>
  <si>
    <t>Monmouthshire_CHD Ad_Females_2009 - 2011_LA</t>
  </si>
  <si>
    <t>Newport_CHD Ad_Females_2009 - 2011_LA</t>
  </si>
  <si>
    <t>Betsi Cadwaladr UHB_CHD Ad_Females_2009 - 2011_HB</t>
  </si>
  <si>
    <t>Powys THB_CHD Ad_Females_2009 - 2011_HB</t>
  </si>
  <si>
    <t>Hywel Dda HB_CHD Ad_Females_2009 - 2011_HB</t>
  </si>
  <si>
    <t>ABM UHB_CHD Ad_Females_2009 - 2011_HB</t>
  </si>
  <si>
    <t>Cardiff &amp; Vale UHB_CHD Ad_Females_2009 - 2011_HB</t>
  </si>
  <si>
    <t>Cwm Taf HB_CHD Ad_Females_2009 - 2011_HB</t>
  </si>
  <si>
    <t>Aneurin Bevan HB_CHD Ad_Females_2009 - 2011_HB</t>
  </si>
  <si>
    <t>QOFCHD</t>
  </si>
  <si>
    <t>QOFHYP</t>
  </si>
  <si>
    <t>QOFSTRO</t>
  </si>
  <si>
    <t>REVAS</t>
  </si>
  <si>
    <t>ANGIO</t>
  </si>
  <si>
    <t>95% confidence interval</t>
  </si>
  <si>
    <t xml:space="preserve">Wales                 </t>
  </si>
  <si>
    <t xml:space="preserve">Isle of Anglesey      </t>
  </si>
  <si>
    <t xml:space="preserve">Gwynedd               </t>
  </si>
  <si>
    <t xml:space="preserve">Conwy                 </t>
  </si>
  <si>
    <t xml:space="preserve">Denbighshire          </t>
  </si>
  <si>
    <t xml:space="preserve">Flintshire            </t>
  </si>
  <si>
    <t xml:space="preserve">Wrexham               </t>
  </si>
  <si>
    <t xml:space="preserve">Powys                 </t>
  </si>
  <si>
    <t xml:space="preserve">Ceredigion            </t>
  </si>
  <si>
    <t xml:space="preserve">Pembrokeshire         </t>
  </si>
  <si>
    <t xml:space="preserve">Carmarthenshire      </t>
  </si>
  <si>
    <t xml:space="preserve">Swansea              </t>
  </si>
  <si>
    <t xml:space="preserve">Neath Port Talbot    </t>
  </si>
  <si>
    <t xml:space="preserve">Bridgend             </t>
  </si>
  <si>
    <t xml:space="preserve">Cardiff              </t>
  </si>
  <si>
    <t xml:space="preserve">Merthyr Tydfil       </t>
  </si>
  <si>
    <t xml:space="preserve">Caerphilly           </t>
  </si>
  <si>
    <t xml:space="preserve">Blaenau Gwent        </t>
  </si>
  <si>
    <t xml:space="preserve">Torfaen              </t>
  </si>
  <si>
    <t xml:space="preserve">Monmouthshire        </t>
  </si>
  <si>
    <t xml:space="preserve">Newport              </t>
  </si>
  <si>
    <t xml:space="preserve"> Gwynedd               </t>
  </si>
  <si>
    <t xml:space="preserve"> Torfaen              </t>
  </si>
  <si>
    <t xml:space="preserve"> Blaenau Gwent        </t>
  </si>
  <si>
    <t xml:space="preserve"> Denbighshire          </t>
  </si>
  <si>
    <t xml:space="preserve"> Newport              </t>
  </si>
  <si>
    <t xml:space="preserve"> Swansea              </t>
  </si>
  <si>
    <t xml:space="preserve">Betsi Cadwaladr UHB     </t>
  </si>
  <si>
    <t xml:space="preserve">Powys THB              </t>
  </si>
  <si>
    <t xml:space="preserve"> Hywel Dda HB            </t>
  </si>
  <si>
    <t xml:space="preserve">ABM UHB                  </t>
  </si>
  <si>
    <t xml:space="preserve">Cardiff &amp; Vale UHB </t>
  </si>
  <si>
    <t xml:space="preserve"> Cwm Taf HB         </t>
  </si>
  <si>
    <t xml:space="preserve">Aneurin Bevan HB       </t>
  </si>
  <si>
    <t>Wales_QOFHYP_Persons_2012_WALES</t>
  </si>
  <si>
    <t>Isle of Anglesey_QOFHYP_Persons_2012_LA</t>
  </si>
  <si>
    <t>Gwynedd_QOFHYP_Persons_2012_LA</t>
  </si>
  <si>
    <t>Conwy_QOFHYP_Persons_2012_LA</t>
  </si>
  <si>
    <t>Denbighshire_QOFHYP_Persons_2012_LA</t>
  </si>
  <si>
    <t>Flintshire_QOFHYP_Persons_2012_LA</t>
  </si>
  <si>
    <t>Wrexham_QOFHYP_Persons_2012_LA</t>
  </si>
  <si>
    <t>Powys_QOFHYP_Persons_2012_LA</t>
  </si>
  <si>
    <t>Ceredigion_QOFHYP_Persons_2012_LA</t>
  </si>
  <si>
    <t>Pembrokeshire_QOFHYP_Persons_2012_LA</t>
  </si>
  <si>
    <t>Carmarthenshire_QOFHYP_Persons_2012_LA</t>
  </si>
  <si>
    <t>Swansea_QOFHYP_Persons_2012_LA</t>
  </si>
  <si>
    <t>Neath Port Talbot_QOFHYP_Persons_2012_LA</t>
  </si>
  <si>
    <t>Bridgend_QOFHYP_Persons_2012_LA</t>
  </si>
  <si>
    <t>The Vale of Glamorgan_QOFHYP_Persons_2012_LA</t>
  </si>
  <si>
    <t>Cardiff_QOFHYP_Persons_2012_LA</t>
  </si>
  <si>
    <t>Rhondda Cynon Taf_QOFHYP_Persons_2012_LA</t>
  </si>
  <si>
    <t>Merthyr Tydfil_QOFHYP_Persons_2012_LA</t>
  </si>
  <si>
    <t>Caerphilly_QOFHYP_Persons_2012_LA</t>
  </si>
  <si>
    <t>Blaenau Gwent_QOFHYP_Persons_2012_LA</t>
  </si>
  <si>
    <t>Torfaen_QOFHYP_Persons_2012_LA</t>
  </si>
  <si>
    <t>Monmouthshire_QOFHYP_Persons_2012_LA</t>
  </si>
  <si>
    <t>Newport_QOFHYP_Persons_2012_LA</t>
  </si>
  <si>
    <t>Betsi Cadwaladr UHB_QOFHYP_Persons_2012_HB</t>
  </si>
  <si>
    <t>Powys THB_QOFHYP_Persons_2012_HB</t>
  </si>
  <si>
    <t>Hywel Dda HB_QOFHYP_Persons_2012_HB</t>
  </si>
  <si>
    <t>ABM UHB_QOFHYP_Persons_2012_HB</t>
  </si>
  <si>
    <t>Cardiff &amp; Vale UHB_QOFHYP_Persons_2012_HB</t>
  </si>
  <si>
    <t>Cwm Taf HB_QOFHYP_Persons_2012_HB</t>
  </si>
  <si>
    <t>Aneurin Bevan HB_QOFHYP_Persons_2012_HB</t>
  </si>
  <si>
    <t>Wales_QOFCHD_Persons_2012_WALES</t>
  </si>
  <si>
    <t>Isle of Anglesey_QOFCHD_Persons_2012_LA</t>
  </si>
  <si>
    <t>Gwynedd_QOFCHD_Persons_2012_LA</t>
  </si>
  <si>
    <t>Conwy_QOFCHD_Persons_2012_LA</t>
  </si>
  <si>
    <t>Denbighshire_QOFCHD_Persons_2012_LA</t>
  </si>
  <si>
    <t>Flintshire_QOFCHD_Persons_2012_LA</t>
  </si>
  <si>
    <t>Wrexham_QOFCHD_Persons_2012_LA</t>
  </si>
  <si>
    <t>Powys_QOFCHD_Persons_2012_LA</t>
  </si>
  <si>
    <t>Ceredigion_QOFCHD_Persons_2012_LA</t>
  </si>
  <si>
    <t>Pembrokeshire_QOFCHD_Persons_2012_LA</t>
  </si>
  <si>
    <t>Carmarthenshire_QOFCHD_Persons_2012_LA</t>
  </si>
  <si>
    <t>Swansea_QOFCHD_Persons_2012_LA</t>
  </si>
  <si>
    <t>Neath Port Talbot_QOFCHD_Persons_2012_LA</t>
  </si>
  <si>
    <t>Bridgend_QOFCHD_Persons_2012_LA</t>
  </si>
  <si>
    <t>The Vale of Glamorgan_QOFCHD_Persons_2012_LA</t>
  </si>
  <si>
    <t>Cardiff_QOFCHD_Persons_2012_LA</t>
  </si>
  <si>
    <t>Rhondda Cynon Taf_QOFCHD_Persons_2012_LA</t>
  </si>
  <si>
    <t>Merthyr Tydfil_QOFCHD_Persons_2012_LA</t>
  </si>
  <si>
    <t>Caerphilly_QOFCHD_Persons_2012_LA</t>
  </si>
  <si>
    <t>Blaenau Gwent_QOFCHD_Persons_2012_LA</t>
  </si>
  <si>
    <t>Torfaen_QOFCHD_Persons_2012_LA</t>
  </si>
  <si>
    <t>Monmouthshire_QOFCHD_Persons_2012_LA</t>
  </si>
  <si>
    <t>Newport_QOFCHD_Persons_2012_LA</t>
  </si>
  <si>
    <t>Betsi Cadwaladr UHB_QOFCHD_Persons_2012_HB</t>
  </si>
  <si>
    <t>Powys THB_QOFCHD_Persons_2012_HB</t>
  </si>
  <si>
    <t>Hywel Dda HB_QOFCHD_Persons_2012_HB</t>
  </si>
  <si>
    <t>ABM UHB_QOFCHD_Persons_2012_HB</t>
  </si>
  <si>
    <t>Cardiff &amp; Vale UHB_QOFCHD_Persons_2012_HB</t>
  </si>
  <si>
    <t>Cwm Taf HB_QOFCHD_Persons_2012_HB</t>
  </si>
  <si>
    <t>Aneurin Bevan HB_QOFCHD_Persons_2012_HB</t>
  </si>
  <si>
    <t>Wales_QOFSTRO_Persons_2012_WALES</t>
  </si>
  <si>
    <t>Isle of Anglesey_QOFSTRO_Persons_2012_LA</t>
  </si>
  <si>
    <t>Gwynedd_QOFSTRO_Persons_2012_LA</t>
  </si>
  <si>
    <t>Conwy_QOFSTRO_Persons_2012_LA</t>
  </si>
  <si>
    <t>Denbighshire_QOFSTRO_Persons_2012_LA</t>
  </si>
  <si>
    <t>Flintshire_QOFSTRO_Persons_2012_LA</t>
  </si>
  <si>
    <t>Wrexham_QOFSTRO_Persons_2012_LA</t>
  </si>
  <si>
    <t>Powys_QOFSTRO_Persons_2012_LA</t>
  </si>
  <si>
    <t>Ceredigion_QOFSTRO_Persons_2012_LA</t>
  </si>
  <si>
    <t>Pembrokeshire_QOFSTRO_Persons_2012_LA</t>
  </si>
  <si>
    <t>Carmarthenshire_QOFSTRO_Persons_2012_LA</t>
  </si>
  <si>
    <t>Swansea_QOFSTRO_Persons_2012_LA</t>
  </si>
  <si>
    <t>Neath Port Talbot_QOFSTRO_Persons_2012_LA</t>
  </si>
  <si>
    <t>Bridgend_QOFSTRO_Persons_2012_LA</t>
  </si>
  <si>
    <t>The Vale of Glamorgan_QOFSTRO_Persons_2012_LA</t>
  </si>
  <si>
    <t>Cardiff_QOFSTRO_Persons_2012_LA</t>
  </si>
  <si>
    <t>Rhondda Cynon Taf_QOFSTRO_Persons_2012_LA</t>
  </si>
  <si>
    <t>Merthyr Tydfil_QOFSTRO_Persons_2012_LA</t>
  </si>
  <si>
    <t>Caerphilly_QOFSTRO_Persons_2012_LA</t>
  </si>
  <si>
    <t>Blaenau Gwent_QOFSTRO_Persons_2012_LA</t>
  </si>
  <si>
    <t>Torfaen_QOFSTRO_Persons_2012_LA</t>
  </si>
  <si>
    <t>Monmouthshire_QOFSTRO_Persons_2012_LA</t>
  </si>
  <si>
    <t>Newport_QOFSTRO_Persons_2012_LA</t>
  </si>
  <si>
    <t>Betsi Cadwaladr UHB_QOFSTRO_Persons_2012_HB</t>
  </si>
  <si>
    <t>Powys THB_QOFSTRO_Persons_2012_HB</t>
  </si>
  <si>
    <t>Hywel Dda HB_QOFSTRO_Persons_2012_HB</t>
  </si>
  <si>
    <t>ABM UHB_QOFSTRO_Persons_2012_HB</t>
  </si>
  <si>
    <t>Cardiff &amp; Vale UHB_QOFSTRO_Persons_2012_HB</t>
  </si>
  <si>
    <t>Cwm Taf HB_QOFSTRO_Persons_2012_HB</t>
  </si>
  <si>
    <t>Aneurin Bevan HB_QOFSTRO_Persons_2012_HB</t>
  </si>
  <si>
    <t>% obese</t>
  </si>
  <si>
    <t>CVD mortality &lt;75 years</t>
  </si>
  <si>
    <t>Wales_QOFHYP_Females_2012_WALES</t>
  </si>
  <si>
    <t>Isle of Anglesey_QOFHYP_Females_2012_LA</t>
  </si>
  <si>
    <t>Gwynedd_QOFHYP_Females_2012_LA</t>
  </si>
  <si>
    <t>Conwy_QOFHYP_Females_2012_LA</t>
  </si>
  <si>
    <t>Denbighshire_QOFHYP_Females_2012_LA</t>
  </si>
  <si>
    <t>Flintshire_QOFHYP_Females_2012_LA</t>
  </si>
  <si>
    <t>Wrexham_QOFHYP_Females_2012_LA</t>
  </si>
  <si>
    <t>Powys_QOFHYP_Females_2012_LA</t>
  </si>
  <si>
    <t>Ceredigion_QOFHYP_Females_2012_LA</t>
  </si>
  <si>
    <t>Pembrokeshire_QOFHYP_Females_2012_LA</t>
  </si>
  <si>
    <t>Carmarthenshire_QOFHYP_Females_2012_LA</t>
  </si>
  <si>
    <t>Swansea_QOFHYP_Females_2012_LA</t>
  </si>
  <si>
    <t>Neath Port Talbot_QOFHYP_Females_2012_LA</t>
  </si>
  <si>
    <t>Bridgend_QOFHYP_Females_2012_LA</t>
  </si>
  <si>
    <t>The Vale of Glamorgan_QOFHYP_Females_2012_LA</t>
  </si>
  <si>
    <t>Cardiff_QOFHYP_Females_2012_LA</t>
  </si>
  <si>
    <t>Rhondda Cynon Taf_QOFHYP_Females_2012_LA</t>
  </si>
  <si>
    <t>Merthyr Tydfil_QOFHYP_Females_2012_LA</t>
  </si>
  <si>
    <t>Caerphilly_QOFHYP_Females_2012_LA</t>
  </si>
  <si>
    <t>Blaenau Gwent_QOFHYP_Females_2012_LA</t>
  </si>
  <si>
    <t>Torfaen_QOFHYP_Females_2012_LA</t>
  </si>
  <si>
    <t>Monmouthshire_QOFHYP_Females_2012_LA</t>
  </si>
  <si>
    <t>Newport_QOFHYP_Females_2012_LA</t>
  </si>
  <si>
    <t>Betsi Cadwaladr UHB_QOFHYP_Females_2012_HB</t>
  </si>
  <si>
    <t>Powys THB_QOFHYP_Females_2012_HB</t>
  </si>
  <si>
    <t>Hywel Dda HB_QOFHYP_Females_2012_HB</t>
  </si>
  <si>
    <t>ABM UHB_QOFHYP_Females_2012_HB</t>
  </si>
  <si>
    <t>Cardiff &amp; Vale UHB_QOFHYP_Females_2012_HB</t>
  </si>
  <si>
    <t>Cwm Taf HB_QOFHYP_Females_2012_HB</t>
  </si>
  <si>
    <t>Aneurin Bevan HB_QOFHYP_Females_2012_HB</t>
  </si>
  <si>
    <t>Wales_QOFHYP_Males_2012_WALES</t>
  </si>
  <si>
    <t>Isle of Anglesey_QOFHYP_Males_2012_LA</t>
  </si>
  <si>
    <t>Gwynedd_QOFHYP_Males_2012_LA</t>
  </si>
  <si>
    <t>Conwy_QOFHYP_Males_2012_LA</t>
  </si>
  <si>
    <t>Denbighshire_QOFHYP_Males_2012_LA</t>
  </si>
  <si>
    <t>Flintshire_QOFHYP_Males_2012_LA</t>
  </si>
  <si>
    <t>Wrexham_QOFHYP_Males_2012_LA</t>
  </si>
  <si>
    <t>Powys_QOFHYP_Males_2012_LA</t>
  </si>
  <si>
    <t>Ceredigion_QOFHYP_Males_2012_LA</t>
  </si>
  <si>
    <t>Pembrokeshire_QOFHYP_Males_2012_LA</t>
  </si>
  <si>
    <t>Carmarthenshire_QOFHYP_Males_2012_LA</t>
  </si>
  <si>
    <t>Swansea_QOFHYP_Males_2012_LA</t>
  </si>
  <si>
    <t>Neath Port Talbot_QOFHYP_Males_2012_LA</t>
  </si>
  <si>
    <t>Bridgend_QOFHYP_Males_2012_LA</t>
  </si>
  <si>
    <t>The Vale of Glamorgan_QOFHYP_Males_2012_LA</t>
  </si>
  <si>
    <t>Cardiff_QOFHYP_Males_2012_LA</t>
  </si>
  <si>
    <t>Rhondda Cynon Taf_QOFHYP_Males_2012_LA</t>
  </si>
  <si>
    <t>Merthyr Tydfil_QOFHYP_Males_2012_LA</t>
  </si>
  <si>
    <t>Caerphilly_QOFHYP_Males_2012_LA</t>
  </si>
  <si>
    <t>Blaenau Gwent_QOFHYP_Males_2012_LA</t>
  </si>
  <si>
    <t>Torfaen_QOFHYP_Males_2012_LA</t>
  </si>
  <si>
    <t>Monmouthshire_QOFHYP_Males_2012_LA</t>
  </si>
  <si>
    <t>Newport_QOFHYP_Males_2012_LA</t>
  </si>
  <si>
    <t>Betsi Cadwaladr UHB_QOFHYP_Males_2012_HB</t>
  </si>
  <si>
    <t>Powys THB_QOFHYP_Males_2012_HB</t>
  </si>
  <si>
    <t>Hywel Dda HB_QOFHYP_Males_2012_HB</t>
  </si>
  <si>
    <t>ABM UHB_QOFHYP_Males_2012_HB</t>
  </si>
  <si>
    <t>Cardiff &amp; Vale UHB_QOFHYP_Males_2012_HB</t>
  </si>
  <si>
    <t>Cwm Taf HB_QOFHYP_Males_2012_HB</t>
  </si>
  <si>
    <t>Aneurin Bevan HB_QOFHYP_Males_2012_HB</t>
  </si>
  <si>
    <t>Wales_QOFCHD_Females_2012_WALES</t>
  </si>
  <si>
    <t>Isle of Anglesey_QOFCHD_Females_2012_LA</t>
  </si>
  <si>
    <t>Gwynedd_QOFCHD_Females_2012_LA</t>
  </si>
  <si>
    <t>Conwy_QOFCHD_Females_2012_LA</t>
  </si>
  <si>
    <t>Denbighshire_QOFCHD_Females_2012_LA</t>
  </si>
  <si>
    <t>Flintshire_QOFCHD_Females_2012_LA</t>
  </si>
  <si>
    <t>Wrexham_QOFCHD_Females_2012_LA</t>
  </si>
  <si>
    <t>Powys_QOFCHD_Females_2012_LA</t>
  </si>
  <si>
    <t>Ceredigion_QOFCHD_Females_2012_LA</t>
  </si>
  <si>
    <t>Pembrokeshire_QOFCHD_Females_2012_LA</t>
  </si>
  <si>
    <t>Carmarthenshire_QOFCHD_Females_2012_LA</t>
  </si>
  <si>
    <t>Swansea_QOFCHD_Females_2012_LA</t>
  </si>
  <si>
    <t>Neath Port Talbot_QOFCHD_Females_2012_LA</t>
  </si>
  <si>
    <t>Bridgend_QOFCHD_Females_2012_LA</t>
  </si>
  <si>
    <t>The Vale of Glamorgan_QOFCHD_Females_2012_LA</t>
  </si>
  <si>
    <t>Cardiff_QOFCHD_Females_2012_LA</t>
  </si>
  <si>
    <t>Rhondda Cynon Taf_QOFCHD_Females_2012_LA</t>
  </si>
  <si>
    <t>Merthyr Tydfil_QOFCHD_Females_2012_LA</t>
  </si>
  <si>
    <t>Caerphilly_QOFCHD_Females_2012_LA</t>
  </si>
  <si>
    <t>Blaenau Gwent_QOFCHD_Females_2012_LA</t>
  </si>
  <si>
    <t>Torfaen_QOFCHD_Females_2012_LA</t>
  </si>
  <si>
    <t>Monmouthshire_QOFCHD_Females_2012_LA</t>
  </si>
  <si>
    <t>Newport_QOFCHD_Females_2012_LA</t>
  </si>
  <si>
    <t>Betsi Cadwaladr UHB_QOFCHD_Females_2012_HB</t>
  </si>
  <si>
    <t>Powys THB_QOFCHD_Females_2012_HB</t>
  </si>
  <si>
    <t>Hywel Dda HB_QOFCHD_Females_2012_HB</t>
  </si>
  <si>
    <t>ABM UHB_QOFCHD_Females_2012_HB</t>
  </si>
  <si>
    <t>Cardiff &amp; Vale UHB_QOFCHD_Females_2012_HB</t>
  </si>
  <si>
    <t>Cwm Taf HB_QOFCHD_Females_2012_HB</t>
  </si>
  <si>
    <t>Aneurin Bevan HB_QOFCHD_Females_2012_HB</t>
  </si>
  <si>
    <t>Wales_QOFCHD_Males_2012_WALES</t>
  </si>
  <si>
    <t>Isle of Anglesey_QOFCHD_Males_2012_LA</t>
  </si>
  <si>
    <t>Gwynedd_QOFCHD_Males_2012_LA</t>
  </si>
  <si>
    <t>Conwy_QOFCHD_Males_2012_LA</t>
  </si>
  <si>
    <t>Denbighshire_QOFCHD_Males_2012_LA</t>
  </si>
  <si>
    <t>Flintshire_QOFCHD_Males_2012_LA</t>
  </si>
  <si>
    <t>Wrexham_QOFCHD_Males_2012_LA</t>
  </si>
  <si>
    <t>Powys_QOFCHD_Males_2012_LA</t>
  </si>
  <si>
    <t>Ceredigion_QOFCHD_Males_2012_LA</t>
  </si>
  <si>
    <t>Pembrokeshire_QOFCHD_Males_2012_LA</t>
  </si>
  <si>
    <t>Carmarthenshire_QOFCHD_Males_2012_LA</t>
  </si>
  <si>
    <t>Swansea_QOFCHD_Males_2012_LA</t>
  </si>
  <si>
    <t>Neath Port Talbot_QOFCHD_Males_2012_LA</t>
  </si>
  <si>
    <t>Bridgend_QOFCHD_Males_2012_LA</t>
  </si>
  <si>
    <t>The Vale of Glamorgan_QOFCHD_Males_2012_LA</t>
  </si>
  <si>
    <t>Cardiff_QOFCHD_Males_2012_LA</t>
  </si>
  <si>
    <t>Rhondda Cynon Taf_QOFCHD_Males_2012_LA</t>
  </si>
  <si>
    <t>Merthyr Tydfil_QOFCHD_Males_2012_LA</t>
  </si>
  <si>
    <t>Caerphilly_QOFCHD_Males_2012_LA</t>
  </si>
  <si>
    <t>Blaenau Gwent_QOFCHD_Males_2012_LA</t>
  </si>
  <si>
    <t>Torfaen_QOFCHD_Males_2012_LA</t>
  </si>
  <si>
    <t>Monmouthshire_QOFCHD_Males_2012_LA</t>
  </si>
  <si>
    <t>Newport_QOFCHD_Males_2012_LA</t>
  </si>
  <si>
    <t>Betsi Cadwaladr UHB_QOFCHD_Males_2012_HB</t>
  </si>
  <si>
    <t>Powys THB_QOFCHD_Males_2012_HB</t>
  </si>
  <si>
    <t>Hywel Dda HB_QOFCHD_Males_2012_HB</t>
  </si>
  <si>
    <t>ABM UHB_QOFCHD_Males_2012_HB</t>
  </si>
  <si>
    <t>Cardiff &amp; Vale UHB_QOFCHD_Males_2012_HB</t>
  </si>
  <si>
    <t>Cwm Taf HB_QOFCHD_Males_2012_HB</t>
  </si>
  <si>
    <t>Aneurin Bevan HB_QOFCHD_Males_2012_HB</t>
  </si>
  <si>
    <t>Wales_QOFSTRO_Females_2012_WALES</t>
  </si>
  <si>
    <t>Isle of Anglesey_QOFSTRO_Females_2012_LA</t>
  </si>
  <si>
    <t>Gwynedd_QOFSTRO_Females_2012_LA</t>
  </si>
  <si>
    <t>Conwy_QOFSTRO_Females_2012_LA</t>
  </si>
  <si>
    <t>Denbighshire_QOFSTRO_Females_2012_LA</t>
  </si>
  <si>
    <t>Flintshire_QOFSTRO_Females_2012_LA</t>
  </si>
  <si>
    <t>Wrexham_QOFSTRO_Females_2012_LA</t>
  </si>
  <si>
    <t>Powys_QOFSTRO_Females_2012_LA</t>
  </si>
  <si>
    <t>Ceredigion_QOFSTRO_Females_2012_LA</t>
  </si>
  <si>
    <t>Pembrokeshire_QOFSTRO_Females_2012_LA</t>
  </si>
  <si>
    <t>Carmarthenshire_QOFSTRO_Females_2012_LA</t>
  </si>
  <si>
    <t>Swansea_QOFSTRO_Females_2012_LA</t>
  </si>
  <si>
    <t>Neath Port Talbot_QOFSTRO_Females_2012_LA</t>
  </si>
  <si>
    <t>Bridgend_QOFSTRO_Females_2012_LA</t>
  </si>
  <si>
    <t>The Vale of Glamorgan_QOFSTRO_Females_2012_LA</t>
  </si>
  <si>
    <t>Cardiff_QOFSTRO_Females_2012_LA</t>
  </si>
  <si>
    <t>Rhondda Cynon Taf_QOFSTRO_Females_2012_LA</t>
  </si>
  <si>
    <t>Merthyr Tydfil_QOFSTRO_Females_2012_LA</t>
  </si>
  <si>
    <t>Caerphilly_QOFSTRO_Females_2012_LA</t>
  </si>
  <si>
    <t>Blaenau Gwent_QOFSTRO_Females_2012_LA</t>
  </si>
  <si>
    <t>Torfaen_QOFSTRO_Females_2012_LA</t>
  </si>
  <si>
    <t>Monmouthshire_QOFSTRO_Females_2012_LA</t>
  </si>
  <si>
    <t>Newport_QOFSTRO_Females_2012_LA</t>
  </si>
  <si>
    <t>Betsi Cadwaladr UHB_QOFSTRO_Females_2012_HB</t>
  </si>
  <si>
    <t>Powys THB_QOFSTRO_Females_2012_HB</t>
  </si>
  <si>
    <t>Hywel Dda HB_QOFSTRO_Females_2012_HB</t>
  </si>
  <si>
    <t>ABM UHB_QOFSTRO_Females_2012_HB</t>
  </si>
  <si>
    <t>Cardiff &amp; Vale UHB_QOFSTRO_Females_2012_HB</t>
  </si>
  <si>
    <t>Cwm Taf HB_QOFSTRO_Females_2012_HB</t>
  </si>
  <si>
    <t>Aneurin Bevan HB_QOFSTRO_Females_2012_HB</t>
  </si>
  <si>
    <t>Wales_QOFSTRO_Males_2012_WALES</t>
  </si>
  <si>
    <t>Isle of Anglesey_QOFSTRO_Males_2012_LA</t>
  </si>
  <si>
    <t>Gwynedd_QOFSTRO_Males_2012_LA</t>
  </si>
  <si>
    <t>Conwy_QOFSTRO_Males_2012_LA</t>
  </si>
  <si>
    <t>Denbighshire_QOFSTRO_Males_2012_LA</t>
  </si>
  <si>
    <t>Flintshire_QOFSTRO_Males_2012_LA</t>
  </si>
  <si>
    <t>Wrexham_QOFSTRO_Males_2012_LA</t>
  </si>
  <si>
    <t>Powys_QOFSTRO_Males_2012_LA</t>
  </si>
  <si>
    <t>Ceredigion_QOFSTRO_Males_2012_LA</t>
  </si>
  <si>
    <t>Pembrokeshire_QOFSTRO_Males_2012_LA</t>
  </si>
  <si>
    <t>Carmarthenshire_QOFSTRO_Males_2012_LA</t>
  </si>
  <si>
    <t>Swansea_QOFSTRO_Males_2012_LA</t>
  </si>
  <si>
    <t>Neath Port Talbot_QOFSTRO_Males_2012_LA</t>
  </si>
  <si>
    <t>Bridgend_QOFSTRO_Males_2012_LA</t>
  </si>
  <si>
    <t>The Vale of Glamorgan_QOFSTRO_Males_2012_LA</t>
  </si>
  <si>
    <t>Cardiff_QOFSTRO_Males_2012_LA</t>
  </si>
  <si>
    <t>Rhondda Cynon Taf_QOFSTRO_Males_2012_LA</t>
  </si>
  <si>
    <t>Merthyr Tydfil_QOFSTRO_Males_2012_LA</t>
  </si>
  <si>
    <t>Caerphilly_QOFSTRO_Males_2012_LA</t>
  </si>
  <si>
    <t>Blaenau Gwent_QOFSTRO_Males_2012_LA</t>
  </si>
  <si>
    <t>Torfaen_QOFSTRO_Males_2012_LA</t>
  </si>
  <si>
    <t>Monmouthshire_QOFSTRO_Males_2012_LA</t>
  </si>
  <si>
    <t>Newport_QOFSTRO_Males_2012_LA</t>
  </si>
  <si>
    <t>Betsi Cadwaladr UHB_QOFSTRO_Males_2012_HB</t>
  </si>
  <si>
    <t>Powys THB_QOFSTRO_Males_2012_HB</t>
  </si>
  <si>
    <t>Hywel Dda HB_QOFSTRO_Males_2012_HB</t>
  </si>
  <si>
    <t>ABM UHB_QOFSTRO_Males_2012_HB</t>
  </si>
  <si>
    <t>Cardiff &amp; Vale UHB_QOFSTRO_Males_2012_HB</t>
  </si>
  <si>
    <t>Cwm Taf HB_QOFSTRO_Males_2012_HB</t>
  </si>
  <si>
    <t>Aneurin Bevan HB_QOFSTRO_Males_2012_HB</t>
  </si>
  <si>
    <t>`</t>
  </si>
  <si>
    <t>Wales_REVAS_Persons_2009 - 2011_WALES</t>
  </si>
  <si>
    <t>Isle of Anglesey_REVAS_Persons_2009 - 2011_LA</t>
  </si>
  <si>
    <t>Gwynedd_REVAS_Persons_2009 - 2011_LA</t>
  </si>
  <si>
    <t>Conwy_REVAS_Persons_2009 - 2011_LA</t>
  </si>
  <si>
    <t>Denbighshire_REVAS_Persons_2009 - 2011_LA</t>
  </si>
  <si>
    <t>Flintshire_REVAS_Persons_2009 - 2011_LA</t>
  </si>
  <si>
    <t>Wrexham_REVAS_Persons_2009 - 2011_LA</t>
  </si>
  <si>
    <t>Powys_REVAS_Persons_2009 - 2011_LA</t>
  </si>
  <si>
    <t>Ceredigion_REVAS_Persons_2009 - 2011_LA</t>
  </si>
  <si>
    <t>Pembrokeshire_REVAS_Persons_2009 - 2011_LA</t>
  </si>
  <si>
    <t>Carmarthenshire_REVAS_Persons_2009 - 2011_LA</t>
  </si>
  <si>
    <t>Swansea_REVAS_Persons_2009 - 2011_LA</t>
  </si>
  <si>
    <t>Neath Port Talbot_REVAS_Persons_2009 - 2011_LA</t>
  </si>
  <si>
    <t>Bridgend_REVAS_Persons_2009 - 2011_LA</t>
  </si>
  <si>
    <t>Cardiff_REVAS_Persons_2009 - 2011_LA</t>
  </si>
  <si>
    <t>Rhondda Cynon Taf_REVAS_Persons_2009 - 2011_LA</t>
  </si>
  <si>
    <t>Merthyr Tydfil_REVAS_Persons_2009 - 2011_LA</t>
  </si>
  <si>
    <t>Caerphilly_REVAS_Persons_2009 - 2011_LA</t>
  </si>
  <si>
    <t>Blaenau Gwent_REVAS_Persons_2009 - 2011_LA</t>
  </si>
  <si>
    <t>Torfaen_REVAS_Persons_2009 - 2011_LA</t>
  </si>
  <si>
    <t>Monmouthshire_REVAS_Persons_2009 - 2011_LA</t>
  </si>
  <si>
    <t>Newport_REVAS_Persons_2009 - 2011_LA</t>
  </si>
  <si>
    <t>Betsi Cadwaladr UHB_REVAS_Persons_2009 - 2011_HB</t>
  </si>
  <si>
    <t>Powys THB_REVAS_Persons_2009 - 2011_HB</t>
  </si>
  <si>
    <t>Hywel Dda HB_REVAS_Persons_2009 - 2011_HB</t>
  </si>
  <si>
    <t>ABM UHB_REVAS_Persons_2009 - 2011_HB</t>
  </si>
  <si>
    <t>Cardiff &amp; Vale UHB_REVAS_Persons_2009 - 2011_HB</t>
  </si>
  <si>
    <t>Cwm Taf HB_REVAS_Persons_2009 - 2011_HB</t>
  </si>
  <si>
    <t>Aneurin Bevan HB_REVAS_Persons_2009 - 2011_HB</t>
  </si>
  <si>
    <t>Wales_REVAS_Males_2009 - 2011_WALES</t>
  </si>
  <si>
    <t>Isle of Anglesey_REVAS_Males_2009 - 2011_LA</t>
  </si>
  <si>
    <t>Gwynedd_REVAS_Males_2009 - 2011_LA</t>
  </si>
  <si>
    <t>Conwy_REVAS_Males_2009 - 2011_LA</t>
  </si>
  <si>
    <t>Denbighshire_REVAS_Males_2009 - 2011_LA</t>
  </si>
  <si>
    <t>Flintshire_REVAS_Males_2009 - 2011_LA</t>
  </si>
  <si>
    <t>Wrexham_REVAS_Males_2009 - 2011_LA</t>
  </si>
  <si>
    <t>Powys_REVAS_Males_2009 - 2011_LA</t>
  </si>
  <si>
    <t>Ceredigion_REVAS_Males_2009 - 2011_LA</t>
  </si>
  <si>
    <t>Pembrokeshire_REVAS_Males_2009 - 2011_LA</t>
  </si>
  <si>
    <t>Carmarthenshire_REVAS_Males_2009 - 2011_LA</t>
  </si>
  <si>
    <t>Swansea_REVAS_Males_2009 - 2011_LA</t>
  </si>
  <si>
    <t>Neath Port Talbot_REVAS_Males_2009 - 2011_LA</t>
  </si>
  <si>
    <t>Bridgend_REVAS_Males_2009 - 2011_LA</t>
  </si>
  <si>
    <t>Cardiff_REVAS_Males_2009 - 2011_LA</t>
  </si>
  <si>
    <t>Rhondda Cynon Taf_REVAS_Males_2009 - 2011_LA</t>
  </si>
  <si>
    <t>Merthyr Tydfil_REVAS_Males_2009 - 2011_LA</t>
  </si>
  <si>
    <t>Caerphilly_REVAS_Males_2009 - 2011_LA</t>
  </si>
  <si>
    <t>Blaenau Gwent_REVAS_Males_2009 - 2011_LA</t>
  </si>
  <si>
    <t>Torfaen_REVAS_Males_2009 - 2011_LA</t>
  </si>
  <si>
    <t>Monmouthshire_REVAS_Males_2009 - 2011_LA</t>
  </si>
  <si>
    <t>Newport_REVAS_Males_2009 - 2011_LA</t>
  </si>
  <si>
    <t>Betsi Cadwaladr UHB_REVAS_Males_2009 - 2011_HB</t>
  </si>
  <si>
    <t>Powys THB_REVAS_Males_2009 - 2011_HB</t>
  </si>
  <si>
    <t>Hywel Dda HB_REVAS_Males_2009 - 2011_HB</t>
  </si>
  <si>
    <t>ABM UHB_REVAS_Males_2009 - 2011_HB</t>
  </si>
  <si>
    <t>Cardiff &amp; Vale UHB_REVAS_Males_2009 - 2011_HB</t>
  </si>
  <si>
    <t>Cwm Taf HB_REVAS_Males_2009 - 2011_HB</t>
  </si>
  <si>
    <t>Aneurin Bevan HB_REVAS_Males_2009 - 2011_HB</t>
  </si>
  <si>
    <t>Wales_REVAS_Females_2009 - 2011_WALES</t>
  </si>
  <si>
    <t>Isle of Anglesey_REVAS_Females_2009 - 2011_LA</t>
  </si>
  <si>
    <t>Gwynedd_REVAS_Females_2009 - 2011_LA</t>
  </si>
  <si>
    <t>Conwy_REVAS_Females_2009 - 2011_LA</t>
  </si>
  <si>
    <t>Denbighshire_REVAS_Females_2009 - 2011_LA</t>
  </si>
  <si>
    <t>Flintshire_REVAS_Females_2009 - 2011_LA</t>
  </si>
  <si>
    <t>Wrexham_REVAS_Females_2009 - 2011_LA</t>
  </si>
  <si>
    <t>Powys_REVAS_Females_2009 - 2011_LA</t>
  </si>
  <si>
    <t>Ceredigion_REVAS_Females_2009 - 2011_LA</t>
  </si>
  <si>
    <t>Pembrokeshire_REVAS_Females_2009 - 2011_LA</t>
  </si>
  <si>
    <t>Carmarthenshire_REVAS_Females_2009 - 2011_LA</t>
  </si>
  <si>
    <t>Swansea_REVAS_Females_2009 - 2011_LA</t>
  </si>
  <si>
    <t>Neath Port Talbot_REVAS_Females_2009 - 2011_LA</t>
  </si>
  <si>
    <t>Bridgend_REVAS_Females_2009 - 2011_LA</t>
  </si>
  <si>
    <t>Cardiff_REVAS_Females_2009 - 2011_LA</t>
  </si>
  <si>
    <t>Rhondda Cynon Taf_REVAS_Females_2009 - 2011_LA</t>
  </si>
  <si>
    <t>Merthyr Tydfil_REVAS_Females_2009 - 2011_LA</t>
  </si>
  <si>
    <t>Caerphilly_REVAS_Females_2009 - 2011_LA</t>
  </si>
  <si>
    <t>Blaenau Gwent_REVAS_Females_2009 - 2011_LA</t>
  </si>
  <si>
    <t>Torfaen_REVAS_Females_2009 - 2011_LA</t>
  </si>
  <si>
    <t>Monmouthshire_REVAS_Females_2009 - 2011_LA</t>
  </si>
  <si>
    <t>Newport_REVAS_Females_2009 - 2011_LA</t>
  </si>
  <si>
    <t>Betsi Cadwaladr UHB_REVAS_Females_2009 - 2011_HB</t>
  </si>
  <si>
    <t>Powys THB_REVAS_Females_2009 - 2011_HB</t>
  </si>
  <si>
    <t>Hywel Dda HB_REVAS_Females_2009 - 2011_HB</t>
  </si>
  <si>
    <t>ABM UHB_REVAS_Females_2009 - 2011_HB</t>
  </si>
  <si>
    <t>Cardiff &amp; Vale UHB_REVAS_Females_2009 - 2011_HB</t>
  </si>
  <si>
    <t>Cwm Taf HB_REVAS_Females_2009 - 2011_HB</t>
  </si>
  <si>
    <t>Aneurin Bevan HB_REVAS_Females_2009 - 2011_HB</t>
  </si>
  <si>
    <t>Annual count</t>
  </si>
  <si>
    <t>Source: (QOF) Audit + (NWIS)</t>
  </si>
  <si>
    <t>LHB</t>
  </si>
  <si>
    <t>Area</t>
  </si>
  <si>
    <t>Annual_average</t>
  </si>
  <si>
    <t>EASR_per_100000</t>
  </si>
  <si>
    <t>EASR_LCL_Dobson</t>
  </si>
  <si>
    <t>EASR_UCL_Dobson</t>
  </si>
  <si>
    <t>error_plus_for_chart</t>
  </si>
  <si>
    <t>error_minus_for_chart</t>
  </si>
  <si>
    <t>Wales_ANGIO_Persons_2009 - 2011_WALES</t>
  </si>
  <si>
    <t>Isle of Anglesey_ANGIO_Persons_2009 - 2011_LA</t>
  </si>
  <si>
    <t>Gwynedd_ANGIO_Persons_2009 - 2011_LA</t>
  </si>
  <si>
    <t>Conwy_ANGIO_Persons_2009 - 2011_LA</t>
  </si>
  <si>
    <t>Denbighshire_ANGIO_Persons_2009 - 2011_LA</t>
  </si>
  <si>
    <t>Flintshire_ANGIO_Persons_2009 - 2011_LA</t>
  </si>
  <si>
    <t>Wrexham_ANGIO_Persons_2009 - 2011_LA</t>
  </si>
  <si>
    <t>Powys_ANGIO_Persons_2009 - 2011_LA</t>
  </si>
  <si>
    <t>Ceredigion_ANGIO_Persons_2009 - 2011_LA</t>
  </si>
  <si>
    <t>Pembrokeshire_ANGIO_Persons_2009 - 2011_LA</t>
  </si>
  <si>
    <t>Carmarthenshire_ANGIO_Persons_2009 - 2011_LA</t>
  </si>
  <si>
    <t>Swansea_ANGIO_Persons_2009 - 2011_LA</t>
  </si>
  <si>
    <t>Neath Port Talbot_ANGIO_Persons_2009 - 2011_LA</t>
  </si>
  <si>
    <t>Bridgend_ANGIO_Persons_2009 - 2011_LA</t>
  </si>
  <si>
    <t>Cardiff_ANGIO_Persons_2009 - 2011_LA</t>
  </si>
  <si>
    <t>Rhondda Cynon Taf_ANGIO_Persons_2009 - 2011_LA</t>
  </si>
  <si>
    <t>Merthyr Tydfil_ANGIO_Persons_2009 - 2011_LA</t>
  </si>
  <si>
    <t>Caerphilly_ANGIO_Persons_2009 - 2011_LA</t>
  </si>
  <si>
    <t>Blaenau Gwent_ANGIO_Persons_2009 - 2011_LA</t>
  </si>
  <si>
    <t>Torfaen_ANGIO_Persons_2009 - 2011_LA</t>
  </si>
  <si>
    <t>Monmouthshire_ANGIO_Persons_2009 - 2011_LA</t>
  </si>
  <si>
    <t>Newport_ANGIO_Persons_2009 - 2011_LA</t>
  </si>
  <si>
    <t>Betsi Cadwaladr UHB_ANGIO_Persons_2009 - 2011_HB</t>
  </si>
  <si>
    <t>Powys THB_ANGIO_Persons_2009 - 2011_HB</t>
  </si>
  <si>
    <t>Hywel Dda HB_ANGIO_Persons_2009 - 2011_HB</t>
  </si>
  <si>
    <t>ABM UHB_ANGIO_Persons_2009 - 2011_HB</t>
  </si>
  <si>
    <t>Cardiff &amp; Vale UHB_ANGIO_Persons_2009 - 2011_HB</t>
  </si>
  <si>
    <t>Cwm Taf HB_ANGIO_Persons_2009 - 2011_HB</t>
  </si>
  <si>
    <t>Aneurin Bevan HB_ANGIO_Persons_2009 - 2011_HB</t>
  </si>
  <si>
    <t>Wales_ANGIO_Males_2009 - 2011_WALES</t>
  </si>
  <si>
    <t>Isle of Anglesey_ANGIO_Males_2009 - 2011_LA</t>
  </si>
  <si>
    <t>Gwynedd_ANGIO_Males_2009 - 2011_LA</t>
  </si>
  <si>
    <t>Conwy_ANGIO_Males_2009 - 2011_LA</t>
  </si>
  <si>
    <t>Denbighshire_ANGIO_Males_2009 - 2011_LA</t>
  </si>
  <si>
    <t>Flintshire_ANGIO_Males_2009 - 2011_LA</t>
  </si>
  <si>
    <t>Wrexham_ANGIO_Males_2009 - 2011_LA</t>
  </si>
  <si>
    <t>Powys_ANGIO_Males_2009 - 2011_LA</t>
  </si>
  <si>
    <t>Ceredigion_ANGIO_Males_2009 - 2011_LA</t>
  </si>
  <si>
    <t>Pembrokeshire_ANGIO_Males_2009 - 2011_LA</t>
  </si>
  <si>
    <t>Carmarthenshire_ANGIO_Males_2009 - 2011_LA</t>
  </si>
  <si>
    <t>Swansea_ANGIO_Males_2009 - 2011_LA</t>
  </si>
  <si>
    <t>Neath Port Talbot_ANGIO_Males_2009 - 2011_LA</t>
  </si>
  <si>
    <t>Bridgend_ANGIO_Males_2009 - 2011_LA</t>
  </si>
  <si>
    <t>Cardiff_ANGIO_Males_2009 - 2011_LA</t>
  </si>
  <si>
    <t>Rhondda Cynon Taf_ANGIO_Males_2009 - 2011_LA</t>
  </si>
  <si>
    <t>Merthyr Tydfil_ANGIO_Males_2009 - 2011_LA</t>
  </si>
  <si>
    <t>Caerphilly_ANGIO_Males_2009 - 2011_LA</t>
  </si>
  <si>
    <t>Blaenau Gwent_ANGIO_Males_2009 - 2011_LA</t>
  </si>
  <si>
    <t>Torfaen_ANGIO_Males_2009 - 2011_LA</t>
  </si>
  <si>
    <t>Monmouthshire_ANGIO_Males_2009 - 2011_LA</t>
  </si>
  <si>
    <t>Newport_ANGIO_Males_2009 - 2011_LA</t>
  </si>
  <si>
    <t>Betsi Cadwaladr UHB_ANGIO_Males_2009 - 2011_HB</t>
  </si>
  <si>
    <t>Powys THB_ANGIO_Males_2009 - 2011_HB</t>
  </si>
  <si>
    <t>Hywel Dda HB_ANGIO_Males_2009 - 2011_HB</t>
  </si>
  <si>
    <t>ABM UHB_ANGIO_Males_2009 - 2011_HB</t>
  </si>
  <si>
    <t>Cardiff &amp; Vale UHB_ANGIO_Males_2009 - 2011_HB</t>
  </si>
  <si>
    <t>Cwm Taf HB_ANGIO_Males_2009 - 2011_HB</t>
  </si>
  <si>
    <t>Aneurin Bevan HB_ANGIO_Males_2009 - 2011_HB</t>
  </si>
  <si>
    <t>Wales_ANGIO_Females_2009 - 2011_WALES</t>
  </si>
  <si>
    <t>Isle of Anglesey_ANGIO_Females_2009 - 2011_LA</t>
  </si>
  <si>
    <t>Gwynedd_ANGIO_Females_2009 - 2011_LA</t>
  </si>
  <si>
    <t>Conwy_ANGIO_Females_2009 - 2011_LA</t>
  </si>
  <si>
    <t>Denbighshire_ANGIO_Females_2009 - 2011_LA</t>
  </si>
  <si>
    <t>Flintshire_ANGIO_Females_2009 - 2011_LA</t>
  </si>
  <si>
    <t>Wrexham_ANGIO_Females_2009 - 2011_LA</t>
  </si>
  <si>
    <t>Powys_ANGIO_Females_2009 - 2011_LA</t>
  </si>
  <si>
    <t>Ceredigion_ANGIO_Females_2009 - 2011_LA</t>
  </si>
  <si>
    <t>Pembrokeshire_ANGIO_Females_2009 - 2011_LA</t>
  </si>
  <si>
    <t>Carmarthenshire_ANGIO_Females_2009 - 2011_LA</t>
  </si>
  <si>
    <t>Swansea_ANGIO_Females_2009 - 2011_LA</t>
  </si>
  <si>
    <t>Neath Port Talbot_ANGIO_Females_2009 - 2011_LA</t>
  </si>
  <si>
    <t>Bridgend_ANGIO_Females_2009 - 2011_LA</t>
  </si>
  <si>
    <t>Cardiff_ANGIO_Females_2009 - 2011_LA</t>
  </si>
  <si>
    <t>Rhondda Cynon Taf_ANGIO_Females_2009 - 2011_LA</t>
  </si>
  <si>
    <t>Merthyr Tydfil_ANGIO_Females_2009 - 2011_LA</t>
  </si>
  <si>
    <t>Caerphilly_ANGIO_Females_2009 - 2011_LA</t>
  </si>
  <si>
    <t>Blaenau Gwent_ANGIO_Females_2009 - 2011_LA</t>
  </si>
  <si>
    <t>Torfaen_ANGIO_Females_2009 - 2011_LA</t>
  </si>
  <si>
    <t>Monmouthshire_ANGIO_Females_2009 - 2011_LA</t>
  </si>
  <si>
    <t>Newport_ANGIO_Females_2009 - 2011_LA</t>
  </si>
  <si>
    <t>Betsi Cadwaladr UHB_ANGIO_Females_2009 - 2011_HB</t>
  </si>
  <si>
    <t>Powys THB_ANGIO_Females_2009 - 2011_HB</t>
  </si>
  <si>
    <t>Hywel Dda HB_ANGIO_Females_2009 - 2011_HB</t>
  </si>
  <si>
    <t>ABM UHB_ANGIO_Females_2009 - 2011_HB</t>
  </si>
  <si>
    <t>Cardiff &amp; Vale UHB_ANGIO_Females_2009 - 2011_HB</t>
  </si>
  <si>
    <t>Cwm Taf HB_ANGIO_Females_2009 - 2011_HB</t>
  </si>
  <si>
    <t>Aneurin Bevan HB_ANGIO_Females_2009 - 2011_HB</t>
  </si>
  <si>
    <t>local_authority/ Health Board</t>
  </si>
  <si>
    <t>average_annual_deaths</t>
  </si>
  <si>
    <t>HB name for interactive</t>
  </si>
  <si>
    <t>Stroke mor</t>
  </si>
  <si>
    <t>Isle of Anglesey_Stroke mor_Persons_2009 - 2011_LA</t>
  </si>
  <si>
    <t>Gwynedd_Stroke mor_Persons_2009 - 2011_LA</t>
  </si>
  <si>
    <t>Conwy_Stroke mor_Persons_2009 - 2011_LA</t>
  </si>
  <si>
    <t>Denbighshire_Stroke mor_Persons_2009 - 2011_LA</t>
  </si>
  <si>
    <t>Flintshire_Stroke mor_Persons_2009 - 2011_LA</t>
  </si>
  <si>
    <t>Wrexham_Stroke mor_Persons_2009 - 2011_LA</t>
  </si>
  <si>
    <t>Powys_Stroke mor_Persons_2009 - 2011_LA</t>
  </si>
  <si>
    <t>Ceredigion_Stroke mor_Persons_2009 - 2011_LA</t>
  </si>
  <si>
    <t>Pembrokeshire_Stroke mor_Persons_2009 - 2011_LA</t>
  </si>
  <si>
    <t>Carmarthenshire_Stroke mor_Persons_2009 - 2011_LA</t>
  </si>
  <si>
    <t>Swansea_Stroke mor_Persons_2009 - 2011_LA</t>
  </si>
  <si>
    <t>Neath Port Talbot_Stroke mor_Persons_2009 - 2011_LA</t>
  </si>
  <si>
    <t>Bridgend_Stroke mor_Persons_2009 - 2011_LA</t>
  </si>
  <si>
    <t>The Vale of Glamorgan_Stroke mor_Persons_2009 - 2011_LA</t>
  </si>
  <si>
    <t>Cardiff_Stroke mor_Persons_2009 - 2011_LA</t>
  </si>
  <si>
    <t>Rhondda Cynon Taf_Stroke mor_Persons_2009 - 2011_LA</t>
  </si>
  <si>
    <t>Merthyr Tydfil_Stroke mor_Persons_2009 - 2011_LA</t>
  </si>
  <si>
    <t>Caerphilly_Stroke mor_Persons_2009 - 2011_LA</t>
  </si>
  <si>
    <t>Blaenau Gwent_Stroke mor_Persons_2009 - 2011_LA</t>
  </si>
  <si>
    <t>Torfaen_Stroke mor_Persons_2009 - 2011_LA</t>
  </si>
  <si>
    <t>Monmouthshire_Stroke mor_Persons_2009 - 2011_LA</t>
  </si>
  <si>
    <t>Newport_Stroke mor_Persons_2009 - 2011_LA</t>
  </si>
  <si>
    <t>Wales_Stroke mor_Persons_2009 - 2011_WALES</t>
  </si>
  <si>
    <t>Betsi Cadwaladr UHB_Stroke mor_Persons_2009 - 2011_HB</t>
  </si>
  <si>
    <t>UHB</t>
  </si>
  <si>
    <t>Powys THB_Stroke mor_Persons_2009 - 2011_HB</t>
  </si>
  <si>
    <t>THB</t>
  </si>
  <si>
    <t>Hywel Dda HB_Stroke mor_Persons_2009 - 2011_HB</t>
  </si>
  <si>
    <t>ABM UHB_Stroke mor_Persons_2009 - 2011_HB</t>
  </si>
  <si>
    <t>Cwm Taf HB_Stroke mor_Persons_2009 - 2011_HB</t>
  </si>
  <si>
    <t>Aneurin Bevan HB_Stroke mor_Persons_2009 - 2011_HB</t>
  </si>
  <si>
    <t>Isle of Anglesey_Stroke mor_Males_2009 - 2011_LA</t>
  </si>
  <si>
    <t>Gwynedd_Stroke mor_Males_2009 - 2011_LA</t>
  </si>
  <si>
    <t>Conwy_Stroke mor_Males_2009 - 2011_LA</t>
  </si>
  <si>
    <t>Denbighshire_Stroke mor_Males_2009 - 2011_LA</t>
  </si>
  <si>
    <t>Flintshire_Stroke mor_Males_2009 - 2011_LA</t>
  </si>
  <si>
    <t>Wrexham_Stroke mor_Males_2009 - 2011_LA</t>
  </si>
  <si>
    <t>Powys_Stroke mor_Males_2009 - 2011_LA</t>
  </si>
  <si>
    <t>Ceredigion_Stroke mor_Males_2009 - 2011_LA</t>
  </si>
  <si>
    <t>Pembrokeshire_Stroke mor_Males_2009 - 2011_LA</t>
  </si>
  <si>
    <t>Carmarthenshire_Stroke mor_Males_2009 - 2011_LA</t>
  </si>
  <si>
    <t>Swansea_Stroke mor_Males_2009 - 2011_LA</t>
  </si>
  <si>
    <t>Neath Port Talbot_Stroke mor_Males_2009 - 2011_LA</t>
  </si>
  <si>
    <t>Bridgend_Stroke mor_Males_2009 - 2011_LA</t>
  </si>
  <si>
    <t>The Vale of Glamorgan_Stroke mor_Males_2009 - 2011_LA</t>
  </si>
  <si>
    <t>Cardiff_Stroke mor_Males_2009 - 2011_LA</t>
  </si>
  <si>
    <t>Rhondda Cynon Taf_Stroke mor_Males_2009 - 2011_LA</t>
  </si>
  <si>
    <t>Merthyr Tydfil_Stroke mor_Males_2009 - 2011_LA</t>
  </si>
  <si>
    <t>Caerphilly_Stroke mor_Males_2009 - 2011_LA</t>
  </si>
  <si>
    <t>Blaenau Gwent_Stroke mor_Males_2009 - 2011_LA</t>
  </si>
  <si>
    <t>Torfaen_Stroke mor_Males_2009 - 2011_LA</t>
  </si>
  <si>
    <t>Monmouthshire_Stroke mor_Males_2009 - 2011_LA</t>
  </si>
  <si>
    <t>Newport_Stroke mor_Males_2009 - 2011_LA</t>
  </si>
  <si>
    <t>Betsi Cadwaladr UHB_Stroke mor_Males_2009 - 2011_HB</t>
  </si>
  <si>
    <t>Powys THB_Stroke mor_Males_2009 - 2011_HB</t>
  </si>
  <si>
    <t>Hywel Dda HB_Stroke mor_Males_2009 - 2011_HB</t>
  </si>
  <si>
    <t>ABM UHB_Stroke mor_Males_2009 - 2011_HB</t>
  </si>
  <si>
    <t>Cwm Taf HB_Stroke mor_Males_2009 - 2011_HB</t>
  </si>
  <si>
    <t>Aneurin Bevan HB_Stroke mor_Males_2009 - 2011_HB</t>
  </si>
  <si>
    <t>Isle of Anglesey_Stroke mor_Females_2009 - 2011_LA</t>
  </si>
  <si>
    <t>Gwynedd_Stroke mor_Females_2009 - 2011_LA</t>
  </si>
  <si>
    <t>Conwy_Stroke mor_Females_2009 - 2011_LA</t>
  </si>
  <si>
    <t>Denbighshire_Stroke mor_Females_2009 - 2011_LA</t>
  </si>
  <si>
    <t>Flintshire_Stroke mor_Females_2009 - 2011_LA</t>
  </si>
  <si>
    <t>Wrexham_Stroke mor_Females_2009 - 2011_LA</t>
  </si>
  <si>
    <t>Powys_Stroke mor_Females_2009 - 2011_LA</t>
  </si>
  <si>
    <t>Ceredigion_Stroke mor_Females_2009 - 2011_LA</t>
  </si>
  <si>
    <t>Pembrokeshire_Stroke mor_Females_2009 - 2011_LA</t>
  </si>
  <si>
    <t>Carmarthenshire_Stroke mor_Females_2009 - 2011_LA</t>
  </si>
  <si>
    <t>Swansea_Stroke mor_Females_2009 - 2011_LA</t>
  </si>
  <si>
    <t>Neath Port Talbot_Stroke mor_Females_2009 - 2011_LA</t>
  </si>
  <si>
    <t>Bridgend_Stroke mor_Females_2009 - 2011_LA</t>
  </si>
  <si>
    <t>The Vale of Glamorgan_Stroke mor_Females_2009 - 2011_LA</t>
  </si>
  <si>
    <t>Cardiff_Stroke mor_Females_2009 - 2011_LA</t>
  </si>
  <si>
    <t>Rhondda Cynon Taf_Stroke mor_Females_2009 - 2011_LA</t>
  </si>
  <si>
    <t>Merthyr Tydfil_Stroke mor_Females_2009 - 2011_LA</t>
  </si>
  <si>
    <t>Caerphilly_Stroke mor_Females_2009 - 2011_LA</t>
  </si>
  <si>
    <t>Blaenau Gwent_Stroke mor_Females_2009 - 2011_LA</t>
  </si>
  <si>
    <t>Torfaen_Stroke mor_Females_2009 - 2011_LA</t>
  </si>
  <si>
    <t>Monmouthshire_Stroke mor_Females_2009 - 2011_LA</t>
  </si>
  <si>
    <t>Newport_Stroke mor_Females_2009 - 2011_LA</t>
  </si>
  <si>
    <t>Betsi Cadwaladr UHB_Stroke mor_Females_2009 - 2011_HB</t>
  </si>
  <si>
    <t>Powys THB_Stroke mor_Females_2009 - 2011_HB</t>
  </si>
  <si>
    <t>Hywel Dda HB_Stroke mor_Females_2009 - 2011_HB</t>
  </si>
  <si>
    <t>ABM UHB_Stroke mor_Females_2009 - 2011_HB</t>
  </si>
  <si>
    <t>Cwm Taf HB_Stroke mor_Females_2009 - 2011_HB</t>
  </si>
  <si>
    <t>Aneurin Bevan HB_Stroke mor_Females_2009 - 2011_HB</t>
  </si>
  <si>
    <t>The Vale of Glamorgan_REVAS_Persons_2009 - 2011_LA</t>
  </si>
  <si>
    <t>The Vale of Glamorgan_REVAS_Males_2009 - 2011_LA</t>
  </si>
  <si>
    <t>The Vale of Glamorgan_REVAS_Females_2009 - 2011_LA</t>
  </si>
  <si>
    <t>The Vale of Glamorgan_ANGIO_Persons_2009 - 2011_LA</t>
  </si>
  <si>
    <t>The Vale of Glamorgan_ANGIO_Males_2009 - 2011_LA</t>
  </si>
  <si>
    <t>The Vale of Glamorgan_ANGIO_Females_2009 - 2011_LA</t>
  </si>
  <si>
    <t>Cardiff &amp; Vale UHB_Stroke mor_Persons_2009 - 2011_HB</t>
  </si>
  <si>
    <t>Cardiff &amp; Vale UHB_Stroke mor_Males_2009 - 2011_HB</t>
  </si>
  <si>
    <t>Cardiff &amp; Vale UHB_Stroke mor_Females_2009 - 2011_HB</t>
  </si>
  <si>
    <t>Produced by Public Health Wales Observatory, using (QOF) Audit + (NWIS)</t>
  </si>
  <si>
    <t>The Vale of Glamorgan_Stroke Ad_Persons_2009 - 2011_LA</t>
  </si>
  <si>
    <t>The Vale of Glamorgan_Stroke Ad_Males_2009 - 2011_LA</t>
  </si>
  <si>
    <t>The Vale of Glamorgan_Stroke Ad_Females_2009 - 2011_LA</t>
  </si>
  <si>
    <t>The Vale of Glamorgan_CHD Ad_Persons_2009 - 2011_LA</t>
  </si>
  <si>
    <t>The Vale of Glamorgan_CHD Ad_Males_2009 - 2011_LA</t>
  </si>
  <si>
    <t>The Vale of Glamorgan_CHD Ad_Females_2009 - 2011_LA</t>
  </si>
  <si>
    <t xml:space="preserve">CHD emergency admissions </t>
  </si>
  <si>
    <t xml:space="preserve">Cardiovascular mortality &lt;75 years </t>
  </si>
  <si>
    <t>Wales; local authorities; health boards (selectable by either health board or local authority)</t>
  </si>
  <si>
    <t>Annual District Deaths Extract (ADDE), NHS Wales Informatics Service</t>
  </si>
  <si>
    <t>Mid-year population estimates (MYE), Office for National Statistics (ONS)</t>
  </si>
  <si>
    <t>Quality and Outcomes Framework (QOF) Audit +: NHS Wales Informatics Service (NWIS)</t>
  </si>
  <si>
    <t xml:space="preserve">Patient Episode Database for Wales (PEDW), NHS Wales Informatics Service (NWIS)
</t>
  </si>
  <si>
    <t>Proportion (%) of adults who reported currently smoking</t>
  </si>
  <si>
    <t>CVD mortality (&lt; 75 years)</t>
  </si>
  <si>
    <t>Stroke mortality (all ages)</t>
  </si>
  <si>
    <t>SOURCES:</t>
  </si>
  <si>
    <t>For lookup</t>
  </si>
  <si>
    <t>2009/10 - 2011/12</t>
  </si>
  <si>
    <t>crude proportion</t>
  </si>
  <si>
    <t>age-adjusted proportion</t>
  </si>
  <si>
    <t>Proportion of adults who reported being obese (Body Mass Index &gt;=30)</t>
  </si>
  <si>
    <t>% hypertension (QOF)</t>
  </si>
  <si>
    <t>% stroke (QOF)</t>
  </si>
  <si>
    <t>% CHD (QOF)</t>
  </si>
  <si>
    <t>Crude percentage</t>
  </si>
  <si>
    <t xml:space="preserve">Stroke mortality </t>
  </si>
  <si>
    <t>Angiography</t>
  </si>
  <si>
    <t>Revascularisation</t>
  </si>
  <si>
    <t>CVD mortality (ICD-10 I00-I99)</t>
  </si>
  <si>
    <t>Isle of Anglesey_CVM_Males_2009 - 2011_LA</t>
  </si>
  <si>
    <t>indicator</t>
  </si>
  <si>
    <t>Chart title HB</t>
  </si>
  <si>
    <t>Chart title LA</t>
  </si>
  <si>
    <t>age 16+</t>
  </si>
  <si>
    <t>Cwm Taf UHB</t>
  </si>
  <si>
    <t>local_authority</t>
  </si>
  <si>
    <t>Unadjusted: average_annual_deaths</t>
  </si>
  <si>
    <t>Wales_CVM_Persons_2009 - 2011_WALES</t>
  </si>
  <si>
    <t>Isle of Anglesey_CVM_Persons_2009 - 2011_LA</t>
  </si>
  <si>
    <t>Gwynedd_CVM_Persons_2009 - 2011_LA</t>
  </si>
  <si>
    <t>Conwy_CVM_Persons_2009 - 2011_LA</t>
  </si>
  <si>
    <t>Denbighshire_CVM_Persons_2009 - 2011_LA</t>
  </si>
  <si>
    <t>Flintshire_CVM_Persons_2009 - 2011_LA</t>
  </si>
  <si>
    <t>Wrexham_CVM_Persons_2009 - 2011_LA</t>
  </si>
  <si>
    <t>Powys_CVM_Persons_2009 - 2011_LA</t>
  </si>
  <si>
    <t>Ceredigion_CVM_Persons_2009 - 2011_LA</t>
  </si>
  <si>
    <t>Pembrokeshire_CVM_Persons_2009 - 2011_LA</t>
  </si>
  <si>
    <t>Carmarthenshire_CVM_Persons_2009 - 2011_LA</t>
  </si>
  <si>
    <t>Swansea_CVM_Persons_2009 - 2011_LA</t>
  </si>
  <si>
    <t>Neath Port Talbot_CVM_Persons_2009 - 2011_LA</t>
  </si>
  <si>
    <t>Bridgend_CVM_Persons_2009 - 2011_LA</t>
  </si>
  <si>
    <t>The Vale of Glamorgan_CVM_Persons_2009 - 2011_LA</t>
  </si>
  <si>
    <t>Cardiff_CVM_Persons_2009 - 2011_LA</t>
  </si>
  <si>
    <t>Rhondda Cynon Taf_CVM_Persons_2009 - 2011_LA</t>
  </si>
  <si>
    <t>Merthyr Tydfil_CVM_Persons_2009 - 2011_LA</t>
  </si>
  <si>
    <t>Caerphilly_CVM_Persons_2009 - 2011_LA</t>
  </si>
  <si>
    <t>Blaenau Gwent_CVM_Persons_2009 - 2011_LA</t>
  </si>
  <si>
    <t>Torfaen_CVM_Persons_2009 - 2011_LA</t>
  </si>
  <si>
    <t>Monmouthshire_CVM_Persons_2009 - 2011_LA</t>
  </si>
  <si>
    <t>Newport_CVM_Persons_2009 - 2011_LA</t>
  </si>
  <si>
    <t>Betsi Cadwaladr UHB_CVM_Persons_2009 - 2011_HB</t>
  </si>
  <si>
    <t>Powys THB_CVM_Persons_2009 - 2011_HB</t>
  </si>
  <si>
    <t>Hywel Dda HB_CVM_Persons_2009 - 2011_HB</t>
  </si>
  <si>
    <t>ABM UHB_CVM_Persons_2009 - 2011_HB</t>
  </si>
  <si>
    <t>Cardiff &amp; Vale UHB_CVM_Persons_2009 - 2011_HB</t>
  </si>
  <si>
    <t>Cwm Taf HB_CVM_Persons_2009 - 2011_HB</t>
  </si>
  <si>
    <t>Aneurin Bevan HB_CVM_Persons_2009 - 2011_HB</t>
  </si>
  <si>
    <t>Wales_CVM_Males_2009 - 2011_WALES</t>
  </si>
  <si>
    <t>Gwynedd_CVM_Males_2009 - 2011_LA</t>
  </si>
  <si>
    <t>Conwy_CVM_Males_2009 - 2011_LA</t>
  </si>
  <si>
    <t>Denbighshire_CVM_Males_2009 - 2011_LA</t>
  </si>
  <si>
    <t>Flintshire_CVM_Males_2009 - 2011_LA</t>
  </si>
  <si>
    <t>Wrexham_CVM_Males_2009 - 2011_LA</t>
  </si>
  <si>
    <t>Powys_CVM_Males_2009 - 2011_LA</t>
  </si>
  <si>
    <t>Ceredigion_CVM_Males_2009 - 2011_LA</t>
  </si>
  <si>
    <t>Pembrokeshire_CVM_Males_2009 - 2011_LA</t>
  </si>
  <si>
    <t>Carmarthenshire_CVM_Males_2009 - 2011_LA</t>
  </si>
  <si>
    <t>Swansea_CVM_Males_2009 - 2011_LA</t>
  </si>
  <si>
    <t>Neath Port Talbot_CVM_Males_2009 - 2011_LA</t>
  </si>
  <si>
    <t>Bridgend_CVM_Males_2009 - 2011_LA</t>
  </si>
  <si>
    <t>The Vale of Glamorgan_CVM_Males_2009 - 2011_LA</t>
  </si>
  <si>
    <t>Cardiff_CVM_Males_2009 - 2011_LA</t>
  </si>
  <si>
    <t>Rhondda Cynon Taf_CVM_Males_2009 - 2011_LA</t>
  </si>
  <si>
    <t>Merthyr Tydfil_CVM_Males_2009 - 2011_LA</t>
  </si>
  <si>
    <t>Caerphilly_CVM_Males_2009 - 2011_LA</t>
  </si>
  <si>
    <t>Blaenau Gwent_CVM_Males_2009 - 2011_LA</t>
  </si>
  <si>
    <t>Torfaen_CVM_Males_2009 - 2011_LA</t>
  </si>
  <si>
    <t>Monmouthshire_CVM_Males_2009 - 2011_LA</t>
  </si>
  <si>
    <t>Newport_CVM_Males_2009 - 2011_LA</t>
  </si>
  <si>
    <t>Betsi Cadwaladr UHB_CVM_Males_2009 - 2011_HB</t>
  </si>
  <si>
    <t>Powys THB_CVM_Males_2009 - 2011_HB</t>
  </si>
  <si>
    <t>Hywel Dda HB_CVM_Males_2009 - 2011_HB</t>
  </si>
  <si>
    <t>ABM UHB_CVM_Males_2009 - 2011_HB</t>
  </si>
  <si>
    <t>Cardiff &amp; Vale UHB_CVM_Males_2009 - 2011_HB</t>
  </si>
  <si>
    <t>Cwm Taf HB_CVM_Males_2009 - 2011_HB</t>
  </si>
  <si>
    <t>Aneurin Bevan HB_CVM_Males_2009 - 2011_HB</t>
  </si>
  <si>
    <t>Wales_CVM_Females_2009 - 2011_WALES</t>
  </si>
  <si>
    <t>Isle of Anglesey_CVM_Females_2009 - 2011_LA</t>
  </si>
  <si>
    <t>Gwynedd_CVM_Females_2009 - 2011_LA</t>
  </si>
  <si>
    <t>Conwy_CVM_Females_2009 - 2011_LA</t>
  </si>
  <si>
    <t>Denbighshire_CVM_Females_2009 - 2011_LA</t>
  </si>
  <si>
    <t>Flintshire_CVM_Females_2009 - 2011_LA</t>
  </si>
  <si>
    <t>Wrexham_CVM_Females_2009 - 2011_LA</t>
  </si>
  <si>
    <t>Powys_CVM_Females_2009 - 2011_LA</t>
  </si>
  <si>
    <t>Ceredigion_CVM_Females_2009 - 2011_LA</t>
  </si>
  <si>
    <t>Pembrokeshire_CVM_Females_2009 - 2011_LA</t>
  </si>
  <si>
    <t>Carmarthenshire_CVM_Females_2009 - 2011_LA</t>
  </si>
  <si>
    <t>Swansea_CVM_Females_2009 - 2011_LA</t>
  </si>
  <si>
    <t>Neath Port Talbot_CVM_Females_2009 - 2011_LA</t>
  </si>
  <si>
    <t>Bridgend_CVM_Females_2009 - 2011_LA</t>
  </si>
  <si>
    <t>The Vale of Glamorgan_CVM_Females_2009 - 2011_LA</t>
  </si>
  <si>
    <t>Cardiff_CVM_Females_2009 - 2011_LA</t>
  </si>
  <si>
    <t>Rhondda Cynon Taf_CVM_Females_2009 - 2011_LA</t>
  </si>
  <si>
    <t>Merthyr Tydfil_CVM_Females_2009 - 2011_LA</t>
  </si>
  <si>
    <t>Caerphilly_CVM_Females_2009 - 2011_LA</t>
  </si>
  <si>
    <t>Blaenau Gwent_CVM_Females_2009 - 2011_LA</t>
  </si>
  <si>
    <t>Torfaen_CVM_Females_2009 - 2011_LA</t>
  </si>
  <si>
    <t>Monmouthshire_CVM_Females_2009 - 2011_LA</t>
  </si>
  <si>
    <t>Newport_CVM_Females_2009 - 2011_LA</t>
  </si>
  <si>
    <t>Betsi Cadwaladr UHB_CVM_Females_2009 - 2011_HB</t>
  </si>
  <si>
    <t>Powys THB_CVM_Females_2009 - 2011_HB</t>
  </si>
  <si>
    <t>Hywel Dda HB_CVM_Females_2009 - 2011_HB</t>
  </si>
  <si>
    <t>ABM UHB_CVM_Females_2009 - 2011_HB</t>
  </si>
  <si>
    <t>Cardiff &amp; Vale UHB_CVM_Females_2009 - 2011_HB</t>
  </si>
  <si>
    <t>Cwm Taf HB_CVM_Females_2009 - 2011_HB</t>
  </si>
  <si>
    <t>Aneurin Bevan HB_CVM_Females_2009 - 2011_HB</t>
  </si>
  <si>
    <t xml:space="preserve">Refer to the technical guide for statistics used and caveats associated with each indicator. </t>
  </si>
  <si>
    <t>Proportion (%) of adults who reported being obese (Body Mass Index &gt;=30)</t>
  </si>
  <si>
    <t>% smoker</t>
  </si>
  <si>
    <t>Footnote table</t>
  </si>
  <si>
    <t>age under 75 years</t>
  </si>
  <si>
    <t>Aneurin Bevan UHB</t>
  </si>
  <si>
    <t>% current smoker</t>
  </si>
  <si>
    <t>†</t>
  </si>
  <si>
    <t>Table title LA</t>
  </si>
  <si>
    <t>Table title HB</t>
  </si>
  <si>
    <t xml:space="preserve">* Statistical significance is determined using the confidence intervals (CIs) of the local value. If the national average falls outside the local CI, the difference is deemed to be statistically significant. </t>
  </si>
  <si>
    <t>www.publichealthwalesobservatory.wales.nhs.uk/cardiovascular</t>
  </si>
  <si>
    <t xml:space="preserve">Welsh Health Survey (WHS), Welsh Government (WG) </t>
  </si>
  <si>
    <t>Cardiovascular disease</t>
  </si>
  <si>
    <t>Cardiovascular disease indicators</t>
  </si>
  <si>
    <t>Powys tHB</t>
  </si>
  <si>
    <t>Proportion (%) of patients with CHD on GP practice registers</t>
  </si>
  <si>
    <t>Proportion of patients with hypertension on GP practice registers</t>
  </si>
  <si>
    <t>Proportion of patients with CHD on GP practice registers</t>
  </si>
  <si>
    <t>Proportion of patients with stroke on GP practice registers</t>
  </si>
  <si>
    <t>Proportion (%) of patients with hypertension on GP practice registers</t>
  </si>
  <si>
    <t>Proportion (%) of patients with stroke on GP practice registers</t>
  </si>
  <si>
    <t xml:space="preserve">Indicators included in the interactive datafile: </t>
  </si>
  <si>
    <t>Wales_Stroke mor_Males_2009 - 2011_WALES</t>
  </si>
  <si>
    <t>Wales_Stroke mor_Females_2009 - 2011_WALES</t>
  </si>
  <si>
    <t>Source: ADDE &amp; MYE (ONS)</t>
  </si>
  <si>
    <t>Produced by Public Health Wales Observatory, using ADDE &amp; MYE (ONS)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</si>
</sst>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"/>
    <numFmt numFmtId="165" formatCode="#,##0.0"/>
    <numFmt numFmtId="166" formatCode="[&gt;0.5]#,##0;[&lt;-0.5]\-#,##0;\-"/>
    <numFmt numFmtId="167" formatCode="#,##0_);;&quot;- &quot;_);@_)\ "/>
    <numFmt numFmtId="168" formatCode="_(General"/>
    <numFmt numFmtId="169" formatCode="General_)"/>
  </numFmts>
  <fonts count="113"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name val="Arial"/>
      <family val="2"/>
    </font>
    <font>
      <b/>
      <sz val="10"/>
      <name val="Verdana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9"/>
      <name val="Verdana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9"/>
      <name val="Verdana"/>
      <family val="2"/>
    </font>
    <font>
      <sz val="9"/>
      <color indexed="18"/>
      <name val="Verdana"/>
      <family val="2"/>
    </font>
    <font>
      <sz val="8"/>
      <name val="Verdana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Verdana"/>
      <family val="2"/>
    </font>
    <font>
      <sz val="11"/>
      <color theme="1"/>
      <name val="Verdana"/>
      <family val="2"/>
    </font>
    <font>
      <sz val="9"/>
      <color theme="1"/>
      <name val="Verdana"/>
      <family val="2"/>
    </font>
    <font>
      <sz val="9"/>
      <color rgb="FF000080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8"/>
      <color theme="1"/>
      <name val="Verdana"/>
      <family val="2"/>
    </font>
    <font>
      <sz val="14"/>
      <color theme="1"/>
      <name val="Verdana"/>
      <family val="2"/>
    </font>
    <font>
      <sz val="11"/>
      <color theme="0"/>
      <name val="Verdana"/>
      <family val="2"/>
    </font>
    <font>
      <sz val="9"/>
      <color theme="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0"/>
      <color indexed="18"/>
      <name val="Verdana"/>
      <family val="2"/>
    </font>
    <font>
      <b/>
      <sz val="10"/>
      <color indexed="18"/>
      <name val="Verdana"/>
      <family val="2"/>
    </font>
    <font>
      <b/>
      <sz val="10"/>
      <color rgb="FFFF0000"/>
      <name val="Verdana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1"/>
      <name val="Verdana"/>
      <family val="2"/>
    </font>
    <font>
      <b/>
      <sz val="10"/>
      <color theme="4" tint="-0.499984740745262"/>
      <name val="Verdana"/>
      <family val="2"/>
    </font>
    <font>
      <sz val="9"/>
      <color rgb="FF08519C"/>
      <name val="Verdana"/>
      <family val="2"/>
    </font>
    <font>
      <sz val="9"/>
      <color rgb="FF54A5F6"/>
      <name val="Verdana"/>
      <family val="2"/>
    </font>
    <font>
      <sz val="9"/>
      <color rgb="FF94C7FA"/>
      <name val="Verdana"/>
      <family val="2"/>
    </font>
    <font>
      <sz val="10"/>
      <color rgb="FF08519C"/>
      <name val="Verdana"/>
      <family val="2"/>
    </font>
    <font>
      <b/>
      <sz val="10"/>
      <color rgb="FF08519C"/>
      <name val="Verdana"/>
      <family val="2"/>
    </font>
    <font>
      <sz val="11"/>
      <color theme="1"/>
      <name val="Calibri"/>
      <family val="2"/>
      <scheme val="minor"/>
    </font>
    <font>
      <u/>
      <sz val="12"/>
      <color indexed="12"/>
      <name val="Arial"/>
      <family val="2"/>
    </font>
    <font>
      <sz val="9.5"/>
      <color indexed="18"/>
      <name val="Verdana"/>
      <family val="2"/>
    </font>
    <font>
      <sz val="9.5"/>
      <name val="Verdana"/>
      <family val="2"/>
    </font>
    <font>
      <sz val="9.5"/>
      <color theme="1"/>
      <name val="Calibri"/>
      <family val="2"/>
      <scheme val="minor"/>
    </font>
    <font>
      <b/>
      <sz val="9.5"/>
      <color indexed="18"/>
      <name val="Verdana"/>
      <family val="2"/>
    </font>
    <font>
      <b/>
      <sz val="9.5"/>
      <name val="Verdana"/>
      <family val="2"/>
    </font>
    <font>
      <b/>
      <sz val="10"/>
      <color indexed="10"/>
      <name val="Verdana"/>
      <family val="2"/>
    </font>
    <font>
      <b/>
      <sz val="10"/>
      <color rgb="FF000080"/>
      <name val="Verdana"/>
      <family val="2"/>
    </font>
    <font>
      <sz val="9.3000000000000007"/>
      <color theme="1"/>
      <name val="Verdana"/>
      <family val="2"/>
    </font>
    <font>
      <b/>
      <sz val="10"/>
      <color rgb="FF386698"/>
      <name val="Verdana"/>
      <family val="2"/>
    </font>
    <font>
      <sz val="12"/>
      <name val="Arial"/>
      <family val="2"/>
    </font>
    <font>
      <sz val="10"/>
      <color theme="1" tint="0.499984740745262"/>
      <name val="Arial"/>
      <family val="2"/>
    </font>
    <font>
      <sz val="10"/>
      <name val="Arial"/>
      <family val="2"/>
    </font>
    <font>
      <u/>
      <sz val="9"/>
      <color theme="10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7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CG Time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4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Helvetica"/>
    </font>
    <font>
      <u/>
      <sz val="7.5"/>
      <color indexed="12"/>
      <name val="Arial"/>
      <family val="2"/>
    </font>
    <font>
      <u/>
      <sz val="10"/>
      <color indexed="12"/>
      <name val="MS Sans Serif"/>
      <family val="2"/>
    </font>
    <font>
      <u/>
      <sz val="12"/>
      <color indexed="12"/>
      <name val="Arial"/>
      <family val="2"/>
    </font>
    <font>
      <sz val="11"/>
      <color indexed="62"/>
      <name val="Calibri"/>
      <family val="2"/>
    </font>
    <font>
      <sz val="10"/>
      <color indexed="18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"/>
      <family val="2"/>
    </font>
    <font>
      <b/>
      <sz val="11"/>
      <color indexed="63"/>
      <name val="Calibri"/>
      <family val="2"/>
    </font>
    <font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b/>
      <sz val="12"/>
      <name val="Arial"/>
      <family val="2"/>
    </font>
    <font>
      <b/>
      <sz val="14"/>
      <name val="Arial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2"/>
      <color indexed="8"/>
      <name val="Arial"/>
      <family val="2"/>
    </font>
    <font>
      <sz val="11"/>
      <color indexed="10"/>
      <name val="Calibri"/>
      <family val="2"/>
    </font>
    <font>
      <sz val="10"/>
      <color rgb="FF002060"/>
      <name val="Verdana"/>
      <family val="2"/>
    </font>
    <font>
      <sz val="10"/>
      <name val="Arial"/>
      <family val="2"/>
    </font>
    <font>
      <b/>
      <sz val="10"/>
      <color rgb="FF000000"/>
      <name val="Verdana"/>
      <family val="2"/>
    </font>
    <font>
      <b/>
      <sz val="10"/>
      <color rgb="FF002060"/>
      <name val="Verdana"/>
      <family val="2"/>
    </font>
    <font>
      <sz val="10"/>
      <color rgb="FFFF0000"/>
      <name val="Verdana"/>
      <family val="2"/>
    </font>
    <font>
      <b/>
      <sz val="10"/>
      <color rgb="FF3C668C"/>
      <name val="Verdana"/>
      <family val="2"/>
    </font>
    <font>
      <sz val="13"/>
      <color theme="1"/>
      <name val="Arial"/>
      <family val="2"/>
    </font>
    <font>
      <sz val="13"/>
      <color theme="1"/>
      <name val="Wingdings 3"/>
      <family val="1"/>
      <charset val="2"/>
    </font>
    <font>
      <sz val="13"/>
      <color theme="1"/>
      <name val="Verdana"/>
      <family val="2"/>
    </font>
    <font>
      <b/>
      <sz val="10"/>
      <color theme="0"/>
      <name val="Verdana"/>
      <family val="2"/>
    </font>
    <font>
      <b/>
      <sz val="11"/>
      <color theme="0"/>
      <name val="Verdana"/>
      <family val="2"/>
    </font>
    <font>
      <sz val="8"/>
      <color theme="0"/>
      <name val="Verdana"/>
      <family val="2"/>
    </font>
    <font>
      <sz val="10"/>
      <color theme="0"/>
      <name val="Verdana"/>
      <family val="2"/>
    </font>
    <font>
      <sz val="9.3000000000000007"/>
      <name val="Verdana"/>
      <family val="2"/>
    </font>
    <font>
      <u/>
      <sz val="11"/>
      <color theme="10"/>
      <name val="Calibri"/>
      <family val="2"/>
    </font>
    <font>
      <b/>
      <u/>
      <sz val="9"/>
      <color theme="10"/>
      <name val="Verdana"/>
      <family val="2"/>
    </font>
    <font>
      <sz val="10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386698"/>
        <bgColor indexed="64"/>
      </patternFill>
    </fill>
    <fill>
      <patternFill patternType="solid">
        <fgColor rgb="FFCADAEC"/>
        <bgColor indexed="64"/>
      </patternFill>
    </fill>
    <fill>
      <patternFill patternType="solid">
        <fgColor rgb="FF8FB0D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9B7D3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indexed="18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 style="thin">
        <color indexed="18"/>
      </top>
      <bottom/>
      <diagonal/>
    </border>
    <border>
      <left/>
      <right/>
      <top style="thin">
        <color rgb="FF386698"/>
      </top>
      <bottom/>
      <diagonal/>
    </border>
    <border>
      <left/>
      <right/>
      <top/>
      <bottom style="thin">
        <color rgb="FF386698"/>
      </bottom>
      <diagonal/>
    </border>
    <border>
      <left/>
      <right/>
      <top/>
      <bottom style="thin">
        <color rgb="FF00206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rgb="FF000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19">
    <xf numFmtId="0" fontId="0" fillId="0" borderId="0"/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0" fillId="0" borderId="0"/>
    <xf numFmtId="0" fontId="48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48" fillId="0" borderId="0"/>
    <xf numFmtId="0" fontId="10" fillId="0" borderId="0"/>
    <xf numFmtId="0" fontId="59" fillId="0" borderId="0"/>
    <xf numFmtId="0" fontId="4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8" fillId="0" borderId="0"/>
    <xf numFmtId="0" fontId="10" fillId="0" borderId="0"/>
    <xf numFmtId="0" fontId="10" fillId="0" borderId="0"/>
    <xf numFmtId="0" fontId="48" fillId="0" borderId="0"/>
    <xf numFmtId="0" fontId="10" fillId="0" borderId="0"/>
    <xf numFmtId="0" fontId="48" fillId="0" borderId="0"/>
    <xf numFmtId="0" fontId="10" fillId="0" borderId="0"/>
    <xf numFmtId="0" fontId="48" fillId="0" borderId="0"/>
    <xf numFmtId="0" fontId="10" fillId="0" borderId="0"/>
    <xf numFmtId="0" fontId="10" fillId="0" borderId="0"/>
    <xf numFmtId="0" fontId="48" fillId="0" borderId="0"/>
    <xf numFmtId="0" fontId="4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8" fillId="0" borderId="0"/>
    <xf numFmtId="0" fontId="10" fillId="0" borderId="0"/>
    <xf numFmtId="0" fontId="10" fillId="0" borderId="0"/>
    <xf numFmtId="0" fontId="10" fillId="0" borderId="0"/>
    <xf numFmtId="0" fontId="48" fillId="0" borderId="0"/>
    <xf numFmtId="0" fontId="48" fillId="0" borderId="0"/>
    <xf numFmtId="0" fontId="48" fillId="0" borderId="0"/>
    <xf numFmtId="0" fontId="1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0" fillId="0" borderId="0"/>
    <xf numFmtId="0" fontId="48" fillId="0" borderId="0"/>
    <xf numFmtId="0" fontId="10" fillId="0" borderId="0"/>
    <xf numFmtId="0" fontId="59" fillId="0" borderId="0"/>
    <xf numFmtId="0" fontId="48" fillId="0" borderId="0"/>
    <xf numFmtId="0" fontId="10" fillId="0" borderId="0"/>
    <xf numFmtId="0" fontId="6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28" borderId="0" applyNumberFormat="0" applyBorder="0" applyAlignment="0" applyProtection="0"/>
    <xf numFmtId="0" fontId="63" fillId="29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3" borderId="0" applyNumberFormat="0" applyBorder="0" applyAlignment="0" applyProtection="0"/>
    <xf numFmtId="0" fontId="63" fillId="34" borderId="0" applyNumberFormat="0" applyBorder="0" applyAlignment="0" applyProtection="0"/>
    <xf numFmtId="0" fontId="63" fillId="29" borderId="0" applyNumberFormat="0" applyBorder="0" applyAlignment="0" applyProtection="0"/>
    <xf numFmtId="0" fontId="63" fillId="32" borderId="0" applyNumberFormat="0" applyBorder="0" applyAlignment="0" applyProtection="0"/>
    <xf numFmtId="0" fontId="63" fillId="35" borderId="0" applyNumberFormat="0" applyBorder="0" applyAlignment="0" applyProtection="0"/>
    <xf numFmtId="0" fontId="64" fillId="36" borderId="0" applyNumberFormat="0" applyBorder="0" applyAlignment="0" applyProtection="0"/>
    <xf numFmtId="0" fontId="64" fillId="33" borderId="0" applyNumberFormat="0" applyBorder="0" applyAlignment="0" applyProtection="0"/>
    <xf numFmtId="0" fontId="64" fillId="34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43" borderId="0" applyNumberFormat="0" applyBorder="0" applyAlignment="0" applyProtection="0"/>
    <xf numFmtId="0" fontId="65" fillId="0" borderId="0" applyNumberFormat="0" applyFill="0" applyBorder="0" applyAlignment="0" applyProtection="0"/>
    <xf numFmtId="0" fontId="66" fillId="27" borderId="0" applyNumberFormat="0" applyBorder="0" applyAlignment="0" applyProtection="0"/>
    <xf numFmtId="0" fontId="67" fillId="44" borderId="17" applyNumberFormat="0" applyAlignment="0" applyProtection="0"/>
    <xf numFmtId="0" fontId="68" fillId="45" borderId="18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6" fillId="0" borderId="0"/>
    <xf numFmtId="0" fontId="69" fillId="0" borderId="0"/>
    <xf numFmtId="0" fontId="70" fillId="0" borderId="0" applyNumberFormat="0" applyFill="0" applyBorder="0" applyAlignment="0" applyProtection="0"/>
    <xf numFmtId="0" fontId="71" fillId="28" borderId="0" applyNumberFormat="0" applyBorder="0" applyAlignment="0" applyProtection="0"/>
    <xf numFmtId="166" fontId="72" fillId="0" borderId="0">
      <alignment horizontal="left" vertical="center"/>
    </xf>
    <xf numFmtId="0" fontId="73" fillId="0" borderId="19" applyNumberFormat="0" applyFill="0" applyAlignment="0" applyProtection="0"/>
    <xf numFmtId="0" fontId="74" fillId="0" borderId="20" applyNumberFormat="0" applyFill="0" applyAlignment="0" applyProtection="0"/>
    <xf numFmtId="0" fontId="75" fillId="0" borderId="21" applyNumberFormat="0" applyFill="0" applyAlignment="0" applyProtection="0"/>
    <xf numFmtId="0" fontId="75" fillId="0" borderId="0" applyNumberFormat="0" applyFill="0" applyBorder="0" applyAlignment="0" applyProtection="0"/>
    <xf numFmtId="166" fontId="72" fillId="0" borderId="0">
      <alignment horizontal="left" vertical="center"/>
    </xf>
    <xf numFmtId="0" fontId="16" fillId="0" borderId="0"/>
    <xf numFmtId="0" fontId="16" fillId="0" borderId="0"/>
    <xf numFmtId="0" fontId="16" fillId="0" borderId="0"/>
    <xf numFmtId="0" fontId="16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80" fillId="31" borderId="17" applyNumberFormat="0" applyAlignment="0" applyProtection="0"/>
    <xf numFmtId="0" fontId="81" fillId="0" borderId="0" applyAlignment="0"/>
    <xf numFmtId="0" fontId="81" fillId="0" borderId="0" applyAlignment="0"/>
    <xf numFmtId="0" fontId="82" fillId="0" borderId="22" applyNumberFormat="0" applyFill="0" applyAlignment="0" applyProtection="0"/>
    <xf numFmtId="0" fontId="83" fillId="46" borderId="0" applyNumberFormat="0" applyBorder="0" applyAlignment="0" applyProtection="0"/>
    <xf numFmtId="0" fontId="10" fillId="0" borderId="0"/>
    <xf numFmtId="0" fontId="59" fillId="0" borderId="0"/>
    <xf numFmtId="0" fontId="34" fillId="0" borderId="0"/>
    <xf numFmtId="0" fontId="34" fillId="0" borderId="0"/>
    <xf numFmtId="0" fontId="34" fillId="0" borderId="0"/>
    <xf numFmtId="0" fontId="59" fillId="0" borderId="0"/>
    <xf numFmtId="0" fontId="34" fillId="0" borderId="0"/>
    <xf numFmtId="0" fontId="84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48" fillId="0" borderId="0"/>
    <xf numFmtId="0" fontId="48" fillId="0" borderId="0"/>
    <xf numFmtId="0" fontId="10" fillId="0" borderId="0"/>
    <xf numFmtId="0" fontId="34" fillId="0" borderId="0"/>
    <xf numFmtId="0" fontId="10" fillId="0" borderId="0"/>
    <xf numFmtId="0" fontId="10" fillId="47" borderId="23" applyNumberFormat="0" applyFont="0" applyAlignment="0" applyProtection="0"/>
    <xf numFmtId="0" fontId="85" fillId="44" borderId="24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6" fontId="86" fillId="0" borderId="0" applyFill="0" applyBorder="0" applyAlignment="0" applyProtection="0"/>
    <xf numFmtId="0" fontId="10" fillId="0" borderId="0"/>
    <xf numFmtId="0" fontId="10" fillId="0" borderId="0"/>
    <xf numFmtId="0" fontId="10" fillId="0" borderId="0">
      <alignment textRotation="90"/>
    </xf>
    <xf numFmtId="0" fontId="10" fillId="0" borderId="0"/>
    <xf numFmtId="0" fontId="10" fillId="0" borderId="0"/>
    <xf numFmtId="167" fontId="87" fillId="0" borderId="25" applyFill="0" applyBorder="0" applyProtection="0">
      <alignment horizontal="right"/>
    </xf>
    <xf numFmtId="0" fontId="88" fillId="0" borderId="0" applyNumberFormat="0" applyFill="0" applyBorder="0" applyProtection="0">
      <alignment horizontal="center" vertical="center" wrapText="1"/>
    </xf>
    <xf numFmtId="1" fontId="89" fillId="0" borderId="0" applyNumberFormat="0" applyFill="0" applyBorder="0" applyProtection="0">
      <alignment horizontal="right" vertical="top"/>
    </xf>
    <xf numFmtId="168" fontId="87" fillId="0" borderId="0" applyNumberFormat="0" applyFill="0" applyBorder="0" applyProtection="0">
      <alignment horizontal="left"/>
    </xf>
    <xf numFmtId="0" fontId="89" fillId="0" borderId="0" applyNumberFormat="0" applyFill="0" applyBorder="0" applyProtection="0">
      <alignment horizontal="left" vertical="top"/>
    </xf>
    <xf numFmtId="0" fontId="90" fillId="0" borderId="0"/>
    <xf numFmtId="0" fontId="10" fillId="0" borderId="0"/>
    <xf numFmtId="0" fontId="91" fillId="0" borderId="0"/>
    <xf numFmtId="0" fontId="92" fillId="0" borderId="26" applyNumberFormat="0" applyFill="0" applyAlignment="0" applyProtection="0"/>
    <xf numFmtId="164" fontId="93" fillId="0" borderId="0"/>
    <xf numFmtId="0" fontId="16" fillId="0" borderId="0" applyFont="0"/>
    <xf numFmtId="169" fontId="94" fillId="0" borderId="0"/>
    <xf numFmtId="0" fontId="95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48" fillId="0" borderId="0"/>
    <xf numFmtId="0" fontId="48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7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2" fillId="0" borderId="0"/>
    <xf numFmtId="0" fontId="110" fillId="0" borderId="0" applyNumberFormat="0" applyFill="0" applyBorder="0" applyAlignment="0" applyProtection="0">
      <alignment vertical="top"/>
      <protection locked="0"/>
    </xf>
    <xf numFmtId="0" fontId="112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</cellStyleXfs>
  <cellXfs count="351">
    <xf numFmtId="0" fontId="0" fillId="0" borderId="0" xfId="0"/>
    <xf numFmtId="0" fontId="15" fillId="0" borderId="0" xfId="0" applyFont="1" applyAlignment="1"/>
    <xf numFmtId="0" fontId="10" fillId="0" borderId="0" xfId="4"/>
    <xf numFmtId="0" fontId="16" fillId="0" borderId="0" xfId="0" applyFont="1"/>
    <xf numFmtId="0" fontId="16" fillId="0" borderId="0" xfId="0" applyFont="1" applyAlignment="1">
      <alignment vertical="top"/>
    </xf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vertical="top" wrapText="1"/>
    </xf>
    <xf numFmtId="1" fontId="14" fillId="0" borderId="0" xfId="0" applyNumberFormat="1" applyFont="1"/>
    <xf numFmtId="0" fontId="14" fillId="0" borderId="0" xfId="0" applyFont="1" applyAlignment="1">
      <alignment vertical="top"/>
    </xf>
    <xf numFmtId="164" fontId="14" fillId="0" borderId="0" xfId="0" applyNumberFormat="1" applyFont="1"/>
    <xf numFmtId="0" fontId="19" fillId="0" borderId="0" xfId="0" applyFont="1"/>
    <xf numFmtId="0" fontId="0" fillId="0" borderId="1" xfId="0" applyBorder="1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Fill="1" applyAlignment="1">
      <alignment horizontal="left" vertical="top"/>
    </xf>
    <xf numFmtId="0" fontId="21" fillId="0" borderId="0" xfId="0" applyFont="1" applyFill="1" applyAlignment="1">
      <alignment horizontal="right" vertical="top"/>
    </xf>
    <xf numFmtId="0" fontId="18" fillId="0" borderId="0" xfId="0" applyFont="1"/>
    <xf numFmtId="0" fontId="14" fillId="2" borderId="0" xfId="0" applyFont="1" applyFill="1"/>
    <xf numFmtId="0" fontId="24" fillId="2" borderId="0" xfId="0" applyFont="1" applyFill="1"/>
    <xf numFmtId="0" fontId="23" fillId="0" borderId="0" xfId="0" applyFont="1"/>
    <xf numFmtId="0" fontId="25" fillId="0" borderId="0" xfId="0" applyFont="1"/>
    <xf numFmtId="0" fontId="11" fillId="0" borderId="0" xfId="0" applyFont="1" applyBorder="1" applyAlignment="1">
      <alignment horizontal="left" wrapText="1"/>
    </xf>
    <xf numFmtId="0" fontId="27" fillId="0" borderId="0" xfId="0" applyFont="1"/>
    <xf numFmtId="0" fontId="0" fillId="0" borderId="0" xfId="0" quotePrefix="1" applyNumberFormat="1" applyAlignment="1">
      <alignment horizontal="left"/>
    </xf>
    <xf numFmtId="0" fontId="0" fillId="0" borderId="0" xfId="0" quotePrefix="1"/>
    <xf numFmtId="0" fontId="26" fillId="0" borderId="0" xfId="0" applyFont="1"/>
    <xf numFmtId="0" fontId="28" fillId="0" borderId="0" xfId="0" applyFont="1" applyFill="1" applyBorder="1"/>
    <xf numFmtId="0" fontId="28" fillId="0" borderId="0" xfId="0" applyFont="1"/>
    <xf numFmtId="0" fontId="28" fillId="0" borderId="0" xfId="0" applyFont="1" applyFill="1"/>
    <xf numFmtId="0" fontId="20" fillId="0" borderId="0" xfId="0" applyFont="1" applyFill="1"/>
    <xf numFmtId="0" fontId="20" fillId="0" borderId="0" xfId="0" applyFont="1"/>
    <xf numFmtId="0" fontId="11" fillId="0" borderId="0" xfId="0" applyFont="1" applyFill="1" applyBorder="1" applyAlignment="1">
      <alignment horizontal="left" wrapText="1"/>
    </xf>
    <xf numFmtId="0" fontId="30" fillId="0" borderId="0" xfId="0" applyFont="1" applyAlignment="1">
      <alignment horizontal="right"/>
    </xf>
    <xf numFmtId="0" fontId="14" fillId="5" borderId="0" xfId="0" applyFont="1" applyFill="1"/>
    <xf numFmtId="0" fontId="14" fillId="6" borderId="0" xfId="0" applyFont="1" applyFill="1"/>
    <xf numFmtId="0" fontId="18" fillId="5" borderId="0" xfId="0" applyFont="1" applyFill="1"/>
    <xf numFmtId="0" fontId="14" fillId="8" borderId="0" xfId="0" applyFont="1" applyFill="1" applyAlignment="1">
      <alignment horizontal="center"/>
    </xf>
    <xf numFmtId="0" fontId="14" fillId="9" borderId="0" xfId="0" applyFont="1" applyFill="1"/>
    <xf numFmtId="0" fontId="14" fillId="9" borderId="0" xfId="0" applyFont="1" applyFill="1" applyAlignment="1">
      <alignment vertical="top" wrapText="1"/>
    </xf>
    <xf numFmtId="0" fontId="14" fillId="10" borderId="0" xfId="0" applyFont="1" applyFill="1" applyAlignment="1"/>
    <xf numFmtId="0" fontId="14" fillId="11" borderId="0" xfId="0" applyFont="1" applyFill="1"/>
    <xf numFmtId="0" fontId="10" fillId="11" borderId="0" xfId="4" applyFill="1"/>
    <xf numFmtId="0" fontId="14" fillId="0" borderId="0" xfId="0" applyFont="1" applyAlignment="1">
      <alignment horizontal="left"/>
    </xf>
    <xf numFmtId="0" fontId="32" fillId="0" borderId="0" xfId="0" applyFont="1"/>
    <xf numFmtId="0" fontId="11" fillId="0" borderId="0" xfId="0" applyFont="1" applyBorder="1" applyAlignment="1">
      <alignment horizontal="center" textRotation="90" wrapText="1"/>
    </xf>
    <xf numFmtId="1" fontId="22" fillId="0" borderId="0" xfId="0" applyNumberFormat="1" applyFont="1" applyFill="1"/>
    <xf numFmtId="2" fontId="0" fillId="0" borderId="0" xfId="0" applyNumberFormat="1"/>
    <xf numFmtId="0" fontId="11" fillId="0" borderId="0" xfId="0" applyFont="1" applyFill="1" applyBorder="1" applyAlignment="1">
      <alignment textRotation="90" wrapText="1"/>
    </xf>
    <xf numFmtId="0" fontId="28" fillId="0" borderId="0" xfId="0" applyFont="1" applyAlignment="1">
      <alignment horizontal="left"/>
    </xf>
    <xf numFmtId="0" fontId="28" fillId="0" borderId="0" xfId="0" applyFont="1" applyAlignment="1">
      <alignment horizontal="right"/>
    </xf>
    <xf numFmtId="1" fontId="20" fillId="0" borderId="0" xfId="0" applyNumberFormat="1" applyFont="1" applyFill="1"/>
    <xf numFmtId="0" fontId="33" fillId="0" borderId="0" xfId="0" applyFont="1"/>
    <xf numFmtId="0" fontId="28" fillId="0" borderId="0" xfId="0" applyFont="1" applyBorder="1"/>
    <xf numFmtId="0" fontId="26" fillId="0" borderId="0" xfId="0" applyFont="1" applyAlignment="1">
      <alignment horizontal="left"/>
    </xf>
    <xf numFmtId="0" fontId="34" fillId="0" borderId="0" xfId="4" applyFont="1"/>
    <xf numFmtId="0" fontId="35" fillId="0" borderId="0" xfId="0" applyFont="1"/>
    <xf numFmtId="0" fontId="10" fillId="0" borderId="0" xfId="0" applyFont="1" applyAlignment="1">
      <alignment vertical="top" wrapText="1"/>
    </xf>
    <xf numFmtId="1" fontId="36" fillId="0" borderId="0" xfId="0" applyNumberFormat="1" applyFont="1" applyAlignment="1">
      <alignment horizontal="left"/>
    </xf>
    <xf numFmtId="0" fontId="37" fillId="0" borderId="0" xfId="0" applyFont="1" applyFill="1" applyAlignment="1">
      <alignment horizontal="center" vertical="center" wrapText="1" shrinkToFit="1"/>
    </xf>
    <xf numFmtId="0" fontId="37" fillId="0" borderId="0" xfId="0" applyFont="1" applyAlignment="1">
      <alignment horizontal="center" vertical="center" wrapText="1" shrinkToFit="1"/>
    </xf>
    <xf numFmtId="0" fontId="18" fillId="2" borderId="0" xfId="0" applyFont="1" applyFill="1"/>
    <xf numFmtId="0" fontId="38" fillId="0" borderId="0" xfId="0" applyFont="1" applyBorder="1" applyAlignment="1">
      <alignment horizontal="left" wrapText="1"/>
    </xf>
    <xf numFmtId="0" fontId="39" fillId="0" borderId="0" xfId="0" applyFont="1"/>
    <xf numFmtId="165" fontId="14" fillId="0" borderId="0" xfId="0" applyNumberFormat="1" applyFont="1"/>
    <xf numFmtId="1" fontId="14" fillId="3" borderId="0" xfId="0" applyNumberFormat="1" applyFont="1" applyFill="1"/>
    <xf numFmtId="3" fontId="14" fillId="0" borderId="0" xfId="0" applyNumberFormat="1" applyFont="1"/>
    <xf numFmtId="0" fontId="14" fillId="0" borderId="0" xfId="0" applyFont="1" applyFill="1" applyAlignment="1">
      <alignment vertical="top"/>
    </xf>
    <xf numFmtId="0" fontId="14" fillId="0" borderId="0" xfId="0" applyFont="1" applyFill="1"/>
    <xf numFmtId="0" fontId="10" fillId="0" borderId="0" xfId="4" applyFill="1"/>
    <xf numFmtId="0" fontId="35" fillId="0" borderId="0" xfId="0" applyFont="1" applyFill="1"/>
    <xf numFmtId="0" fontId="25" fillId="0" borderId="0" xfId="0" applyFont="1" applyFill="1"/>
    <xf numFmtId="0" fontId="34" fillId="0" borderId="0" xfId="0" applyFont="1" applyFill="1"/>
    <xf numFmtId="0" fontId="10" fillId="0" borderId="0" xfId="0" applyFont="1" applyFill="1"/>
    <xf numFmtId="0" fontId="10" fillId="0" borderId="0" xfId="4" applyFont="1" applyFill="1"/>
    <xf numFmtId="0" fontId="41" fillId="10" borderId="0" xfId="0" applyFont="1" applyFill="1" applyAlignment="1">
      <alignment horizontal="center" vertical="center"/>
    </xf>
    <xf numFmtId="0" fontId="27" fillId="0" borderId="0" xfId="0" applyFont="1" applyAlignment="1">
      <alignment horizontal="left"/>
    </xf>
    <xf numFmtId="0" fontId="46" fillId="0" borderId="0" xfId="0" applyFont="1"/>
    <xf numFmtId="0" fontId="47" fillId="0" borderId="0" xfId="0" applyFont="1"/>
    <xf numFmtId="0" fontId="34" fillId="0" borderId="0" xfId="5" applyFont="1"/>
    <xf numFmtId="0" fontId="11" fillId="0" borderId="0" xfId="5" applyFont="1"/>
    <xf numFmtId="0" fontId="34" fillId="0" borderId="0" xfId="5" quotePrefix="1" applyFont="1" applyAlignment="1">
      <alignment horizontal="center"/>
    </xf>
    <xf numFmtId="0" fontId="34" fillId="0" borderId="0" xfId="5" applyFont="1" applyAlignment="1">
      <alignment horizontal="center"/>
    </xf>
    <xf numFmtId="0" fontId="15" fillId="0" borderId="3" xfId="0" applyFont="1" applyBorder="1" applyAlignment="1">
      <alignment vertical="top"/>
    </xf>
    <xf numFmtId="0" fontId="20" fillId="0" borderId="3" xfId="0" applyFont="1" applyBorder="1" applyAlignment="1">
      <alignment vertical="top"/>
    </xf>
    <xf numFmtId="0" fontId="20" fillId="0" borderId="3" xfId="0" applyFont="1" applyBorder="1" applyAlignment="1">
      <alignment horizontal="left" vertical="top"/>
    </xf>
    <xf numFmtId="0" fontId="0" fillId="0" borderId="3" xfId="0" applyBorder="1"/>
    <xf numFmtId="0" fontId="40" fillId="19" borderId="0" xfId="0" applyFont="1" applyFill="1"/>
    <xf numFmtId="0" fontId="50" fillId="0" borderId="0" xfId="0" applyFont="1"/>
    <xf numFmtId="3" fontId="51" fillId="0" borderId="0" xfId="0" applyNumberFormat="1" applyFont="1" applyAlignment="1">
      <alignment horizontal="right" indent="4"/>
    </xf>
    <xf numFmtId="1" fontId="51" fillId="0" borderId="0" xfId="0" applyNumberFormat="1" applyFont="1" applyAlignment="1">
      <alignment horizontal="right" indent="1"/>
    </xf>
    <xf numFmtId="1" fontId="51" fillId="0" borderId="0" xfId="0" applyNumberFormat="1" applyFont="1" applyAlignment="1">
      <alignment horizontal="center"/>
    </xf>
    <xf numFmtId="0" fontId="50" fillId="0" borderId="0" xfId="0" applyFont="1" applyBorder="1"/>
    <xf numFmtId="0" fontId="52" fillId="0" borderId="0" xfId="0" applyFont="1"/>
    <xf numFmtId="0" fontId="52" fillId="0" borderId="0" xfId="0" applyFont="1" applyAlignment="1">
      <alignment horizontal="center"/>
    </xf>
    <xf numFmtId="0" fontId="53" fillId="0" borderId="0" xfId="0" applyFont="1" applyBorder="1"/>
    <xf numFmtId="3" fontId="54" fillId="0" borderId="0" xfId="0" applyNumberFormat="1" applyFont="1" applyAlignment="1">
      <alignment horizontal="right" indent="4"/>
    </xf>
    <xf numFmtId="1" fontId="54" fillId="0" borderId="0" xfId="0" applyNumberFormat="1" applyFont="1" applyAlignment="1">
      <alignment horizontal="right" indent="1"/>
    </xf>
    <xf numFmtId="0" fontId="25" fillId="0" borderId="4" xfId="0" applyFont="1" applyBorder="1"/>
    <xf numFmtId="0" fontId="25" fillId="0" borderId="5" xfId="0" applyFont="1" applyBorder="1"/>
    <xf numFmtId="0" fontId="10" fillId="0" borderId="0" xfId="1"/>
    <xf numFmtId="49" fontId="0" fillId="0" borderId="0" xfId="0" applyNumberFormat="1"/>
    <xf numFmtId="0" fontId="55" fillId="0" borderId="6" xfId="1" applyFont="1" applyFill="1" applyBorder="1"/>
    <xf numFmtId="0" fontId="34" fillId="0" borderId="6" xfId="1" applyFont="1" applyBorder="1"/>
    <xf numFmtId="0" fontId="10" fillId="0" borderId="1" xfId="1" applyBorder="1"/>
    <xf numFmtId="0" fontId="0" fillId="0" borderId="0" xfId="0"/>
    <xf numFmtId="0" fontId="34" fillId="0" borderId="0" xfId="0" applyFont="1"/>
    <xf numFmtId="0" fontId="56" fillId="0" borderId="0" xfId="1" applyFont="1" applyFill="1" applyBorder="1" applyAlignment="1">
      <alignment vertical="top"/>
    </xf>
    <xf numFmtId="0" fontId="56" fillId="0" borderId="0" xfId="1" applyFont="1" applyFill="1" applyBorder="1" applyAlignment="1">
      <alignment vertical="top" wrapText="1"/>
    </xf>
    <xf numFmtId="0" fontId="55" fillId="0" borderId="0" xfId="1" applyFont="1" applyFill="1" applyBorder="1"/>
    <xf numFmtId="0" fontId="34" fillId="0" borderId="0" xfId="1" applyFont="1" applyBorder="1"/>
    <xf numFmtId="0" fontId="28" fillId="0" borderId="0" xfId="0" applyFont="1" applyBorder="1" applyAlignment="1">
      <alignment horizontal="right"/>
    </xf>
    <xf numFmtId="0" fontId="57" fillId="0" borderId="0" xfId="0" applyFont="1"/>
    <xf numFmtId="1" fontId="41" fillId="0" borderId="2" xfId="0" applyNumberFormat="1" applyFont="1" applyFill="1" applyBorder="1" applyAlignment="1">
      <alignment horizontal="right" vertical="center" indent="1"/>
    </xf>
    <xf numFmtId="1" fontId="58" fillId="0" borderId="2" xfId="0" applyNumberFormat="1" applyFont="1" applyFill="1" applyBorder="1" applyAlignment="1">
      <alignment horizontal="right" vertical="center" indent="1"/>
    </xf>
    <xf numFmtId="0" fontId="0" fillId="20" borderId="12" xfId="0" applyFont="1" applyFill="1" applyBorder="1" applyAlignment="1">
      <alignment vertical="top" wrapText="1" shrinkToFit="1"/>
    </xf>
    <xf numFmtId="0" fontId="34" fillId="0" borderId="0" xfId="4" applyFont="1"/>
    <xf numFmtId="0" fontId="9" fillId="0" borderId="0" xfId="0" applyFont="1"/>
    <xf numFmtId="0" fontId="9" fillId="0" borderId="0" xfId="0" applyFont="1" applyFill="1"/>
    <xf numFmtId="0" fontId="34" fillId="18" borderId="0" xfId="0" applyFont="1" applyFill="1"/>
    <xf numFmtId="0" fontId="34" fillId="18" borderId="0" xfId="4" applyFont="1" applyFill="1"/>
    <xf numFmtId="0" fontId="10" fillId="2" borderId="0" xfId="0" applyFont="1" applyFill="1" applyBorder="1"/>
    <xf numFmtId="0" fontId="14" fillId="3" borderId="8" xfId="0" applyFont="1" applyFill="1" applyBorder="1"/>
    <xf numFmtId="0" fontId="14" fillId="11" borderId="0" xfId="0" applyFont="1" applyFill="1" applyBorder="1"/>
    <xf numFmtId="0" fontId="14" fillId="0" borderId="7" xfId="0" applyFont="1" applyBorder="1"/>
    <xf numFmtId="0" fontId="0" fillId="11" borderId="0" xfId="0" applyFill="1" applyBorder="1"/>
    <xf numFmtId="0" fontId="9" fillId="0" borderId="0" xfId="0" applyFont="1" applyFill="1" applyAlignment="1"/>
    <xf numFmtId="0" fontId="60" fillId="20" borderId="0" xfId="0" applyFont="1" applyFill="1"/>
    <xf numFmtId="0" fontId="10" fillId="2" borderId="8" xfId="0" applyFont="1" applyFill="1" applyBorder="1"/>
    <xf numFmtId="0" fontId="0" fillId="0" borderId="0" xfId="0"/>
    <xf numFmtId="0" fontId="23" fillId="0" borderId="0" xfId="0" applyFont="1"/>
    <xf numFmtId="2" fontId="23" fillId="0" borderId="0" xfId="0" applyNumberFormat="1" applyFont="1"/>
    <xf numFmtId="0" fontId="0" fillId="21" borderId="0" xfId="0" applyFill="1"/>
    <xf numFmtId="1" fontId="0" fillId="21" borderId="0" xfId="0" applyNumberFormat="1" applyFill="1"/>
    <xf numFmtId="0" fontId="0" fillId="2" borderId="0" xfId="0" applyFill="1"/>
    <xf numFmtId="1" fontId="0" fillId="2" borderId="0" xfId="0" applyNumberFormat="1" applyFill="1"/>
    <xf numFmtId="0" fontId="0" fillId="18" borderId="0" xfId="0" applyFill="1"/>
    <xf numFmtId="0" fontId="9" fillId="0" borderId="0" xfId="0" applyFont="1" applyFill="1"/>
    <xf numFmtId="0" fontId="0" fillId="0" borderId="0" xfId="0"/>
    <xf numFmtId="0" fontId="34" fillId="18" borderId="0" xfId="0" applyFont="1" applyFill="1" applyAlignment="1">
      <alignment vertical="top"/>
    </xf>
    <xf numFmtId="0" fontId="9" fillId="0" borderId="0" xfId="0" applyFont="1" applyFill="1"/>
    <xf numFmtId="0" fontId="9" fillId="0" borderId="0" xfId="0" applyFont="1" applyFill="1" applyAlignment="1">
      <alignment vertical="top"/>
    </xf>
    <xf numFmtId="0" fontId="34" fillId="18" borderId="0" xfId="0" applyFont="1" applyFill="1"/>
    <xf numFmtId="0" fontId="34" fillId="20" borderId="0" xfId="0" applyFont="1" applyFill="1"/>
    <xf numFmtId="0" fontId="9" fillId="20" borderId="0" xfId="0" applyFont="1" applyFill="1"/>
    <xf numFmtId="0" fontId="34" fillId="20" borderId="0" xfId="0" applyFont="1" applyFill="1"/>
    <xf numFmtId="0" fontId="9" fillId="20" borderId="0" xfId="0" applyFont="1" applyFill="1"/>
    <xf numFmtId="0" fontId="10" fillId="0" borderId="0" xfId="4" applyFill="1"/>
    <xf numFmtId="0" fontId="9" fillId="20" borderId="0" xfId="0" applyFont="1" applyFill="1"/>
    <xf numFmtId="0" fontId="34" fillId="18" borderId="0" xfId="0" applyFont="1" applyFill="1"/>
    <xf numFmtId="0" fontId="34" fillId="20" borderId="0" xfId="4" applyFont="1" applyFill="1"/>
    <xf numFmtId="0" fontId="34" fillId="20" borderId="0" xfId="4" applyFont="1" applyFill="1"/>
    <xf numFmtId="0" fontId="9" fillId="0" borderId="0" xfId="0" applyFont="1"/>
    <xf numFmtId="0" fontId="14" fillId="0" borderId="0" xfId="0" applyFont="1" applyBorder="1"/>
    <xf numFmtId="0" fontId="23" fillId="20" borderId="0" xfId="0" applyFont="1" applyFill="1" applyBorder="1" applyAlignment="1">
      <alignment vertical="top" wrapText="1" shrinkToFit="1"/>
    </xf>
    <xf numFmtId="0" fontId="14" fillId="20" borderId="0" xfId="0" applyFont="1" applyFill="1" applyBorder="1"/>
    <xf numFmtId="0" fontId="14" fillId="20" borderId="0" xfId="0" applyFont="1" applyFill="1" applyBorder="1" applyAlignment="1">
      <alignment wrapText="1"/>
    </xf>
    <xf numFmtId="0" fontId="10" fillId="22" borderId="0" xfId="0" applyFont="1" applyFill="1" applyBorder="1"/>
    <xf numFmtId="0" fontId="0" fillId="0" borderId="0" xfId="0"/>
    <xf numFmtId="0" fontId="9" fillId="0" borderId="11" xfId="0" applyFont="1" applyFill="1" applyBorder="1" applyAlignment="1">
      <alignment vertical="top" wrapText="1"/>
    </xf>
    <xf numFmtId="0" fontId="34" fillId="0" borderId="11" xfId="4" applyFont="1" applyBorder="1" applyAlignment="1">
      <alignment vertical="top" wrapText="1"/>
    </xf>
    <xf numFmtId="0" fontId="14" fillId="0" borderId="11" xfId="0" applyFont="1" applyBorder="1"/>
    <xf numFmtId="0" fontId="14" fillId="3" borderId="0" xfId="0" applyFont="1" applyFill="1" applyBorder="1"/>
    <xf numFmtId="0" fontId="23" fillId="0" borderId="0" xfId="0" applyFont="1" applyFill="1" applyBorder="1" applyAlignment="1">
      <alignment wrapText="1"/>
    </xf>
    <xf numFmtId="0" fontId="14" fillId="0" borderId="0" xfId="0" applyFont="1" applyBorder="1"/>
    <xf numFmtId="0" fontId="23" fillId="0" borderId="8" xfId="0" applyFont="1" applyFill="1" applyBorder="1" applyAlignment="1">
      <alignment wrapText="1"/>
    </xf>
    <xf numFmtId="0" fontId="14" fillId="0" borderId="8" xfId="0" applyFont="1" applyBorder="1"/>
    <xf numFmtId="0" fontId="14" fillId="0" borderId="9" xfId="0" applyFont="1" applyBorder="1"/>
    <xf numFmtId="0" fontId="14" fillId="0" borderId="10" xfId="0" applyFont="1" applyBorder="1"/>
    <xf numFmtId="0" fontId="14" fillId="23" borderId="0" xfId="0" applyFont="1" applyFill="1"/>
    <xf numFmtId="1" fontId="14" fillId="23" borderId="0" xfId="0" applyNumberFormat="1" applyFont="1" applyFill="1"/>
    <xf numFmtId="164" fontId="14" fillId="23" borderId="0" xfId="0" applyNumberFormat="1" applyFont="1" applyFill="1"/>
    <xf numFmtId="1" fontId="58" fillId="20" borderId="2" xfId="0" applyNumberFormat="1" applyFont="1" applyFill="1" applyBorder="1" applyAlignment="1">
      <alignment horizontal="right" vertical="center" indent="1"/>
    </xf>
    <xf numFmtId="0" fontId="25" fillId="20" borderId="0" xfId="0" applyFont="1" applyFill="1"/>
    <xf numFmtId="0" fontId="42" fillId="20" borderId="0" xfId="0" applyFont="1" applyFill="1" applyBorder="1" applyAlignment="1">
      <alignment horizontal="center" textRotation="90" wrapText="1"/>
    </xf>
    <xf numFmtId="0" fontId="11" fillId="20" borderId="0" xfId="0" applyFont="1" applyFill="1" applyBorder="1" applyAlignment="1">
      <alignment horizontal="center" textRotation="90" wrapText="1"/>
    </xf>
    <xf numFmtId="0" fontId="11" fillId="20" borderId="0" xfId="0" applyFont="1" applyFill="1" applyBorder="1" applyAlignment="1">
      <alignment horizontal="left" wrapText="1"/>
    </xf>
    <xf numFmtId="3" fontId="58" fillId="20" borderId="2" xfId="0" applyNumberFormat="1" applyFont="1" applyFill="1" applyBorder="1" applyAlignment="1">
      <alignment horizontal="right" vertical="center"/>
    </xf>
    <xf numFmtId="1" fontId="41" fillId="20" borderId="2" xfId="0" applyNumberFormat="1" applyFont="1" applyFill="1" applyBorder="1" applyAlignment="1">
      <alignment horizontal="right" vertical="center" indent="1"/>
    </xf>
    <xf numFmtId="3" fontId="41" fillId="20" borderId="2" xfId="0" applyNumberFormat="1" applyFont="1" applyFill="1" applyBorder="1" applyAlignment="1">
      <alignment horizontal="right" vertical="center"/>
    </xf>
    <xf numFmtId="0" fontId="28" fillId="20" borderId="0" xfId="0" applyFont="1" applyFill="1"/>
    <xf numFmtId="0" fontId="20" fillId="20" borderId="0" xfId="0" applyFont="1" applyFill="1"/>
    <xf numFmtId="0" fontId="34" fillId="20" borderId="0" xfId="0" applyFont="1" applyFill="1" applyAlignment="1">
      <alignment vertical="top" wrapText="1"/>
    </xf>
    <xf numFmtId="0" fontId="25" fillId="0" borderId="0" xfId="0" applyFont="1" applyBorder="1"/>
    <xf numFmtId="0" fontId="25" fillId="0" borderId="16" xfId="0" applyFont="1" applyBorder="1"/>
    <xf numFmtId="0" fontId="25" fillId="20" borderId="0" xfId="0" applyFont="1" applyFill="1" applyBorder="1"/>
    <xf numFmtId="0" fontId="8" fillId="0" borderId="0" xfId="0" applyFont="1" applyFill="1"/>
    <xf numFmtId="0" fontId="32" fillId="0" borderId="0" xfId="0" applyFont="1" applyBorder="1"/>
    <xf numFmtId="1" fontId="0" fillId="20" borderId="0" xfId="0" applyNumberFormat="1" applyFill="1"/>
    <xf numFmtId="0" fontId="34" fillId="0" borderId="0" xfId="0" applyFont="1" applyAlignment="1">
      <alignment vertical="top"/>
    </xf>
    <xf numFmtId="0" fontId="0" fillId="0" borderId="0" xfId="0" applyAlignment="1">
      <alignment horizontal="right"/>
    </xf>
    <xf numFmtId="0" fontId="20" fillId="0" borderId="3" xfId="0" applyFont="1" applyBorder="1" applyAlignment="1">
      <alignment horizontal="right" vertical="top"/>
    </xf>
    <xf numFmtId="0" fontId="0" fillId="0" borderId="1" xfId="0" applyBorder="1" applyAlignment="1">
      <alignment horizontal="right"/>
    </xf>
    <xf numFmtId="0" fontId="0" fillId="0" borderId="0" xfId="0" applyFill="1" applyAlignment="1">
      <alignment horizontal="right" vertical="top"/>
    </xf>
    <xf numFmtId="0" fontId="0" fillId="0" borderId="0" xfId="0" applyFill="1" applyAlignment="1">
      <alignment horizontal="right"/>
    </xf>
    <xf numFmtId="0" fontId="7" fillId="0" borderId="0" xfId="0" applyFont="1"/>
    <xf numFmtId="0" fontId="42" fillId="0" borderId="0" xfId="0" applyFont="1" applyBorder="1" applyAlignment="1">
      <alignment horizontal="center" textRotation="90" wrapText="1"/>
    </xf>
    <xf numFmtId="0" fontId="14" fillId="18" borderId="0" xfId="0" applyFont="1" applyFill="1"/>
    <xf numFmtId="0" fontId="0" fillId="0" borderId="0" xfId="0"/>
    <xf numFmtId="0" fontId="14" fillId="18" borderId="0" xfId="0" applyFont="1" applyFill="1" applyAlignment="1">
      <alignment vertical="top" wrapText="1"/>
    </xf>
    <xf numFmtId="0" fontId="6" fillId="20" borderId="0" xfId="0" applyFont="1" applyFill="1"/>
    <xf numFmtId="0" fontId="0" fillId="0" borderId="0" xfId="0"/>
    <xf numFmtId="0" fontId="96" fillId="0" borderId="0" xfId="5" applyFont="1" applyFill="1" applyBorder="1" applyAlignment="1">
      <alignment vertical="top" wrapText="1"/>
    </xf>
    <xf numFmtId="0" fontId="0" fillId="0" borderId="0" xfId="0"/>
    <xf numFmtId="0" fontId="6" fillId="0" borderId="0" xfId="0" applyFont="1"/>
    <xf numFmtId="0" fontId="0" fillId="0" borderId="0" xfId="0"/>
    <xf numFmtId="0" fontId="34" fillId="0" borderId="0" xfId="4" applyFont="1"/>
    <xf numFmtId="0" fontId="0" fillId="25" borderId="0" xfId="0" applyFill="1"/>
    <xf numFmtId="0" fontId="0" fillId="0" borderId="0" xfId="0" applyFont="1"/>
    <xf numFmtId="0" fontId="23" fillId="2" borderId="0" xfId="0" applyFont="1" applyFill="1"/>
    <xf numFmtId="0" fontId="0" fillId="24" borderId="0" xfId="0" applyFill="1"/>
    <xf numFmtId="0" fontId="0" fillId="48" borderId="0" xfId="0" applyFill="1"/>
    <xf numFmtId="0" fontId="23" fillId="25" borderId="0" xfId="0" applyFont="1" applyFill="1"/>
    <xf numFmtId="0" fontId="14" fillId="20" borderId="0" xfId="0" applyFont="1" applyFill="1" applyAlignment="1">
      <alignment vertical="top" wrapText="1"/>
    </xf>
    <xf numFmtId="0" fontId="14" fillId="20" borderId="0" xfId="0" applyFont="1" applyFill="1"/>
    <xf numFmtId="0" fontId="97" fillId="5" borderId="0" xfId="208" applyFill="1"/>
    <xf numFmtId="0" fontId="10" fillId="5" borderId="0" xfId="208" applyFont="1" applyFill="1"/>
    <xf numFmtId="0" fontId="97" fillId="11" borderId="0" xfId="208" applyFill="1"/>
    <xf numFmtId="0" fontId="10" fillId="11" borderId="0" xfId="208" applyFont="1" applyFill="1"/>
    <xf numFmtId="0" fontId="10" fillId="3" borderId="0" xfId="208" applyFont="1" applyFill="1"/>
    <xf numFmtId="0" fontId="97" fillId="3" borderId="0" xfId="208" applyFill="1"/>
    <xf numFmtId="1" fontId="58" fillId="20" borderId="2" xfId="0" applyNumberFormat="1" applyFont="1" applyFill="1" applyBorder="1" applyAlignment="1">
      <alignment horizontal="center" vertical="center"/>
    </xf>
    <xf numFmtId="1" fontId="41" fillId="0" borderId="2" xfId="0" applyNumberFormat="1" applyFont="1" applyFill="1" applyBorder="1" applyAlignment="1">
      <alignment horizontal="center" vertical="center"/>
    </xf>
    <xf numFmtId="1" fontId="58" fillId="4" borderId="2" xfId="0" applyNumberFormat="1" applyFont="1" applyFill="1" applyBorder="1" applyAlignment="1">
      <alignment horizontal="center" vertical="center"/>
    </xf>
    <xf numFmtId="0" fontId="28" fillId="20" borderId="0" xfId="0" applyFont="1" applyFill="1" applyAlignment="1">
      <alignment horizontal="left"/>
    </xf>
    <xf numFmtId="0" fontId="28" fillId="20" borderId="0" xfId="0" applyFont="1" applyFill="1" applyAlignment="1">
      <alignment horizontal="left" vertical="center" textRotation="90" wrapText="1"/>
    </xf>
    <xf numFmtId="0" fontId="0" fillId="20" borderId="0" xfId="0" applyFill="1"/>
    <xf numFmtId="1" fontId="58" fillId="20" borderId="27" xfId="0" applyNumberFormat="1" applyFont="1" applyFill="1" applyBorder="1" applyAlignment="1">
      <alignment horizontal="right" vertical="center" indent="1"/>
    </xf>
    <xf numFmtId="3" fontId="58" fillId="20" borderId="27" xfId="0" applyNumberFormat="1" applyFont="1" applyFill="1" applyBorder="1" applyAlignment="1">
      <alignment horizontal="right" vertical="center"/>
    </xf>
    <xf numFmtId="0" fontId="11" fillId="20" borderId="29" xfId="0" applyFont="1" applyFill="1" applyBorder="1" applyAlignment="1">
      <alignment horizontal="left" wrapText="1"/>
    </xf>
    <xf numFmtId="0" fontId="28" fillId="0" borderId="29" xfId="0" applyFont="1" applyBorder="1"/>
    <xf numFmtId="1" fontId="58" fillId="20" borderId="31" xfId="0" applyNumberFormat="1" applyFont="1" applyFill="1" applyBorder="1" applyAlignment="1">
      <alignment horizontal="right" vertical="center" indent="1"/>
    </xf>
    <xf numFmtId="3" fontId="58" fillId="20" borderId="32" xfId="0" applyNumberFormat="1" applyFont="1" applyFill="1" applyBorder="1" applyAlignment="1">
      <alignment horizontal="right" vertical="center"/>
    </xf>
    <xf numFmtId="0" fontId="28" fillId="0" borderId="32" xfId="0" applyFont="1" applyBorder="1" applyAlignment="1">
      <alignment horizontal="right"/>
    </xf>
    <xf numFmtId="0" fontId="28" fillId="0" borderId="35" xfId="0" applyFont="1" applyBorder="1"/>
    <xf numFmtId="0" fontId="34" fillId="0" borderId="0" xfId="0" applyFont="1" applyAlignment="1">
      <alignment vertical="center"/>
    </xf>
    <xf numFmtId="0" fontId="25" fillId="0" borderId="0" xfId="0" applyFont="1"/>
    <xf numFmtId="0" fontId="5" fillId="0" borderId="0" xfId="0" applyFont="1" applyFill="1" applyAlignment="1">
      <alignment vertical="top"/>
    </xf>
    <xf numFmtId="0" fontId="5" fillId="0" borderId="0" xfId="0" applyFont="1" applyAlignment="1">
      <alignment vertical="top"/>
    </xf>
    <xf numFmtId="0" fontId="34" fillId="0" borderId="0" xfId="0" applyFont="1" applyAlignment="1">
      <alignment horizontal="center" vertical="top"/>
    </xf>
    <xf numFmtId="0" fontId="98" fillId="0" borderId="0" xfId="0" applyFont="1"/>
    <xf numFmtId="0" fontId="28" fillId="0" borderId="4" xfId="0" applyFont="1" applyBorder="1"/>
    <xf numFmtId="1" fontId="11" fillId="20" borderId="2" xfId="0" applyNumberFormat="1" applyFont="1" applyFill="1" applyBorder="1" applyAlignment="1">
      <alignment horizontal="center" vertical="center"/>
    </xf>
    <xf numFmtId="0" fontId="28" fillId="0" borderId="5" xfId="0" applyFont="1" applyBorder="1"/>
    <xf numFmtId="0" fontId="46" fillId="0" borderId="0" xfId="0" applyFont="1" applyAlignment="1">
      <alignment horizontal="left"/>
    </xf>
    <xf numFmtId="0" fontId="46" fillId="20" borderId="0" xfId="0" applyFont="1" applyFill="1"/>
    <xf numFmtId="1" fontId="58" fillId="17" borderId="2" xfId="0" applyNumberFormat="1" applyFont="1" applyFill="1" applyBorder="1" applyAlignment="1">
      <alignment horizontal="center" vertical="center"/>
    </xf>
    <xf numFmtId="0" fontId="4" fillId="20" borderId="0" xfId="0" applyFont="1" applyFill="1"/>
    <xf numFmtId="0" fontId="0" fillId="0" borderId="0" xfId="0"/>
    <xf numFmtId="0" fontId="43" fillId="15" borderId="36" xfId="0" applyFont="1" applyFill="1" applyBorder="1"/>
    <xf numFmtId="0" fontId="44" fillId="17" borderId="36" xfId="0" applyFont="1" applyFill="1" applyBorder="1"/>
    <xf numFmtId="0" fontId="45" fillId="16" borderId="36" xfId="0" applyFont="1" applyFill="1" applyBorder="1"/>
    <xf numFmtId="0" fontId="43" fillId="15" borderId="2" xfId="0" applyFont="1" applyFill="1" applyBorder="1"/>
    <xf numFmtId="0" fontId="44" fillId="17" borderId="2" xfId="0" applyFont="1" applyFill="1" applyBorder="1"/>
    <xf numFmtId="0" fontId="45" fillId="16" borderId="2" xfId="0" applyFont="1" applyFill="1" applyBorder="1"/>
    <xf numFmtId="0" fontId="25" fillId="0" borderId="0" xfId="0" applyFont="1" applyAlignment="1">
      <alignment horizontal="center"/>
    </xf>
    <xf numFmtId="0" fontId="25" fillId="0" borderId="5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4" fillId="0" borderId="0" xfId="0" applyFont="1" applyFill="1"/>
    <xf numFmtId="0" fontId="4" fillId="0" borderId="0" xfId="0" applyFont="1" applyFill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37" fillId="0" borderId="0" xfId="0" applyFont="1" applyAlignment="1">
      <alignment horizontal="center" vertical="center" wrapText="1" shrinkToFit="1"/>
    </xf>
    <xf numFmtId="1" fontId="20" fillId="0" borderId="0" xfId="0" applyNumberFormat="1" applyFont="1" applyAlignment="1">
      <alignment horizontal="left"/>
    </xf>
    <xf numFmtId="1" fontId="15" fillId="0" borderId="0" xfId="0" applyNumberFormat="1" applyFont="1" applyAlignment="1">
      <alignment horizontal="left"/>
    </xf>
    <xf numFmtId="0" fontId="3" fillId="0" borderId="0" xfId="0" applyFont="1"/>
    <xf numFmtId="1" fontId="0" fillId="18" borderId="0" xfId="0" applyNumberFormat="1" applyFill="1"/>
    <xf numFmtId="0" fontId="96" fillId="0" borderId="0" xfId="1" applyFont="1" applyFill="1" applyBorder="1" applyAlignment="1">
      <alignment vertical="top"/>
    </xf>
    <xf numFmtId="0" fontId="96" fillId="0" borderId="0" xfId="1" applyFont="1" applyFill="1" applyBorder="1" applyAlignment="1">
      <alignment vertical="top" wrapText="1"/>
    </xf>
    <xf numFmtId="0" fontId="99" fillId="0" borderId="0" xfId="1" applyFont="1" applyFill="1" applyBorder="1" applyAlignment="1">
      <alignment horizontal="left" wrapText="1"/>
    </xf>
    <xf numFmtId="0" fontId="96" fillId="20" borderId="0" xfId="4" applyFont="1" applyFill="1" applyAlignment="1">
      <alignment wrapText="1"/>
    </xf>
    <xf numFmtId="0" fontId="96" fillId="20" borderId="0" xfId="0" applyFont="1" applyFill="1" applyAlignment="1">
      <alignment vertical="top" wrapText="1"/>
    </xf>
    <xf numFmtId="0" fontId="96" fillId="20" borderId="0" xfId="0" applyFont="1" applyFill="1" applyAlignment="1">
      <alignment wrapText="1"/>
    </xf>
    <xf numFmtId="0" fontId="100" fillId="0" borderId="0" xfId="4" applyFont="1" applyAlignment="1">
      <alignment wrapText="1"/>
    </xf>
    <xf numFmtId="1" fontId="58" fillId="49" borderId="2" xfId="0" applyNumberFormat="1" applyFont="1" applyFill="1" applyBorder="1" applyAlignment="1">
      <alignment horizontal="center" vertical="center"/>
    </xf>
    <xf numFmtId="1" fontId="101" fillId="49" borderId="2" xfId="0" applyNumberFormat="1" applyFont="1" applyFill="1" applyBorder="1" applyAlignment="1">
      <alignment horizontal="center" vertical="center"/>
    </xf>
    <xf numFmtId="1" fontId="101" fillId="0" borderId="2" xfId="0" applyNumberFormat="1" applyFont="1" applyFill="1" applyBorder="1" applyAlignment="1">
      <alignment horizontal="center" vertical="center"/>
    </xf>
    <xf numFmtId="0" fontId="29" fillId="20" borderId="0" xfId="0" applyFont="1" applyFill="1" applyBorder="1" applyAlignment="1">
      <alignment horizontal="left"/>
    </xf>
    <xf numFmtId="0" fontId="11" fillId="20" borderId="34" xfId="0" applyFont="1" applyFill="1" applyBorder="1" applyAlignment="1">
      <alignment horizontal="left" textRotation="90" wrapText="1"/>
    </xf>
    <xf numFmtId="0" fontId="42" fillId="20" borderId="0" xfId="0" applyFont="1" applyFill="1" applyBorder="1" applyAlignment="1">
      <alignment horizontal="right" textRotation="90" wrapText="1"/>
    </xf>
    <xf numFmtId="0" fontId="11" fillId="20" borderId="31" xfId="0" applyFont="1" applyFill="1" applyBorder="1" applyAlignment="1">
      <alignment horizontal="right" textRotation="90" wrapText="1"/>
    </xf>
    <xf numFmtId="0" fontId="11" fillId="20" borderId="28" xfId="0" applyFont="1" applyFill="1" applyBorder="1" applyAlignment="1">
      <alignment horizontal="right" wrapText="1"/>
    </xf>
    <xf numFmtId="3" fontId="58" fillId="20" borderId="0" xfId="0" applyNumberFormat="1" applyFont="1" applyFill="1" applyBorder="1" applyAlignment="1">
      <alignment horizontal="right" vertical="center"/>
    </xf>
    <xf numFmtId="0" fontId="58" fillId="0" borderId="0" xfId="0" applyFont="1" applyBorder="1" applyAlignment="1">
      <alignment horizontal="center" vertical="center" wrapText="1"/>
    </xf>
    <xf numFmtId="0" fontId="103" fillId="0" borderId="0" xfId="0" applyFont="1"/>
    <xf numFmtId="0" fontId="104" fillId="0" borderId="0" xfId="0" applyFont="1"/>
    <xf numFmtId="0" fontId="102" fillId="0" borderId="0" xfId="0" applyFont="1"/>
    <xf numFmtId="0" fontId="10" fillId="0" borderId="0" xfId="0" applyFont="1"/>
    <xf numFmtId="0" fontId="27" fillId="0" borderId="0" xfId="0" applyFont="1" applyAlignment="1">
      <alignment vertical="top" wrapText="1"/>
    </xf>
    <xf numFmtId="0" fontId="34" fillId="0" borderId="0" xfId="0" applyFont="1" applyFill="1" applyAlignment="1">
      <alignment vertical="top"/>
    </xf>
    <xf numFmtId="0" fontId="28" fillId="0" borderId="30" xfId="0" applyFont="1" applyFill="1" applyBorder="1"/>
    <xf numFmtId="0" fontId="28" fillId="0" borderId="33" xfId="0" applyFont="1" applyFill="1" applyBorder="1" applyAlignment="1">
      <alignment horizontal="right"/>
    </xf>
    <xf numFmtId="0" fontId="28" fillId="0" borderId="0" xfId="0" applyFont="1" applyFill="1" applyBorder="1" applyAlignment="1">
      <alignment horizontal="right"/>
    </xf>
    <xf numFmtId="0" fontId="28" fillId="0" borderId="0" xfId="0" applyFont="1" applyFill="1" applyAlignment="1">
      <alignment horizontal="right"/>
    </xf>
    <xf numFmtId="0" fontId="32" fillId="0" borderId="0" xfId="0" applyFont="1" applyFill="1"/>
    <xf numFmtId="0" fontId="32" fillId="0" borderId="0" xfId="0" applyFont="1" applyFill="1" applyAlignment="1">
      <alignment textRotation="90"/>
    </xf>
    <xf numFmtId="0" fontId="32" fillId="0" borderId="0" xfId="0" applyFont="1" applyFill="1" applyBorder="1"/>
    <xf numFmtId="0" fontId="105" fillId="0" borderId="0" xfId="0" applyFont="1" applyFill="1" applyBorder="1" applyAlignment="1">
      <alignment textRotation="90" wrapText="1"/>
    </xf>
    <xf numFmtId="0" fontId="106" fillId="0" borderId="0" xfId="0" applyFont="1" applyFill="1"/>
    <xf numFmtId="1" fontId="107" fillId="0" borderId="0" xfId="0" applyNumberFormat="1" applyFont="1" applyFill="1"/>
    <xf numFmtId="1" fontId="107" fillId="0" borderId="0" xfId="0" applyNumberFormat="1" applyFont="1" applyFill="1" applyBorder="1"/>
    <xf numFmtId="0" fontId="33" fillId="0" borderId="0" xfId="0" applyFont="1" applyFill="1" applyAlignment="1">
      <alignment textRotation="90"/>
    </xf>
    <xf numFmtId="0" fontId="32" fillId="0" borderId="0" xfId="0" applyFont="1" applyFill="1" applyBorder="1" applyAlignment="1">
      <alignment horizontal="right"/>
    </xf>
    <xf numFmtId="0" fontId="33" fillId="0" borderId="0" xfId="0" applyFont="1" applyFill="1"/>
    <xf numFmtId="0" fontId="32" fillId="0" borderId="0" xfId="0" applyFont="1" applyFill="1" applyAlignment="1">
      <alignment horizontal="right"/>
    </xf>
    <xf numFmtId="1" fontId="33" fillId="0" borderId="0" xfId="0" applyNumberFormat="1" applyFont="1" applyFill="1"/>
    <xf numFmtId="0" fontId="32" fillId="0" borderId="0" xfId="0" applyFont="1" applyFill="1" applyAlignment="1">
      <alignment horizontal="left" vertical="center" textRotation="90" wrapText="1"/>
    </xf>
    <xf numFmtId="0" fontId="32" fillId="0" borderId="0" xfId="0" applyFont="1" applyFill="1" applyAlignment="1">
      <alignment horizontal="left" textRotation="90"/>
    </xf>
    <xf numFmtId="0" fontId="32" fillId="0" borderId="0" xfId="0" applyFont="1" applyFill="1" applyAlignment="1">
      <alignment horizontal="left" textRotation="45"/>
    </xf>
    <xf numFmtId="1" fontId="107" fillId="0" borderId="0" xfId="0" applyNumberFormat="1" applyFont="1" applyFill="1" applyAlignment="1">
      <alignment textRotation="90"/>
    </xf>
    <xf numFmtId="0" fontId="106" fillId="0" borderId="0" xfId="0" applyFont="1" applyFill="1" applyBorder="1" applyAlignment="1">
      <alignment horizontal="center" textRotation="90"/>
    </xf>
    <xf numFmtId="3" fontId="105" fillId="0" borderId="2" xfId="0" applyNumberFormat="1" applyFont="1" applyFill="1" applyBorder="1" applyAlignment="1">
      <alignment horizontal="right" vertical="center"/>
    </xf>
    <xf numFmtId="0" fontId="105" fillId="0" borderId="0" xfId="0" applyFont="1" applyFill="1" applyBorder="1" applyAlignment="1">
      <alignment horizontal="center" textRotation="90" wrapText="1"/>
    </xf>
    <xf numFmtId="0" fontId="105" fillId="0" borderId="0" xfId="0" applyFont="1" applyFill="1" applyBorder="1" applyAlignment="1">
      <alignment horizontal="left" wrapText="1"/>
    </xf>
    <xf numFmtId="164" fontId="33" fillId="0" borderId="0" xfId="0" applyNumberFormat="1" applyFont="1" applyFill="1"/>
    <xf numFmtId="0" fontId="108" fillId="0" borderId="0" xfId="0" applyFont="1" applyFill="1" applyAlignment="1">
      <alignment vertical="top" wrapText="1"/>
    </xf>
    <xf numFmtId="0" fontId="32" fillId="0" borderId="0" xfId="0" applyFont="1" applyFill="1" applyAlignment="1">
      <alignment horizontal="left"/>
    </xf>
    <xf numFmtId="0" fontId="109" fillId="0" borderId="0" xfId="0" applyFont="1"/>
    <xf numFmtId="0" fontId="32" fillId="0" borderId="0" xfId="0" applyFont="1" applyAlignment="1">
      <alignment horizontal="left"/>
    </xf>
    <xf numFmtId="0" fontId="96" fillId="0" borderId="0" xfId="0" applyFont="1" applyFill="1" applyAlignment="1">
      <alignment wrapText="1"/>
    </xf>
    <xf numFmtId="0" fontId="14" fillId="12" borderId="0" xfId="0" applyFont="1" applyFill="1"/>
    <xf numFmtId="0" fontId="111" fillId="0" borderId="0" xfId="215" applyFont="1" applyFill="1" applyBorder="1" applyAlignment="1" applyProtection="1">
      <alignment vertical="top" wrapText="1"/>
    </xf>
    <xf numFmtId="0" fontId="14" fillId="0" borderId="25" xfId="0" applyFont="1" applyFill="1" applyBorder="1" applyAlignment="1">
      <alignment vertical="top" wrapText="1"/>
    </xf>
    <xf numFmtId="0" fontId="14" fillId="0" borderId="25" xfId="0" applyFont="1" applyFill="1" applyBorder="1" applyAlignment="1">
      <alignment horizontal="left" vertical="top" wrapText="1"/>
    </xf>
    <xf numFmtId="0" fontId="3" fillId="20" borderId="0" xfId="0" applyFont="1" applyFill="1"/>
    <xf numFmtId="0" fontId="0" fillId="2" borderId="0" xfId="0" applyFill="1"/>
    <xf numFmtId="0" fontId="23" fillId="2" borderId="0" xfId="0" applyFont="1" applyFill="1"/>
    <xf numFmtId="0" fontId="0" fillId="21" borderId="0" xfId="0" applyFill="1"/>
    <xf numFmtId="0" fontId="0" fillId="11" borderId="0" xfId="0" applyFill="1"/>
    <xf numFmtId="0" fontId="23" fillId="21" borderId="0" xfId="0" applyFont="1" applyFill="1"/>
    <xf numFmtId="0" fontId="23" fillId="11" borderId="0" xfId="0" applyFont="1" applyFill="1"/>
    <xf numFmtId="0" fontId="32" fillId="0" borderId="0" xfId="0" applyFont="1" applyAlignment="1">
      <alignment horizontal="right"/>
    </xf>
    <xf numFmtId="1" fontId="34" fillId="0" borderId="0" xfId="0" applyNumberFormat="1" applyFont="1" applyAlignment="1">
      <alignment horizontal="right" indent="1"/>
    </xf>
    <xf numFmtId="0" fontId="56" fillId="0" borderId="0" xfId="1" applyFont="1" applyFill="1" applyBorder="1" applyAlignment="1">
      <alignment horizontal="left" vertical="top" wrapText="1"/>
    </xf>
    <xf numFmtId="0" fontId="58" fillId="0" borderId="0" xfId="0" applyFont="1" applyAlignment="1">
      <alignment horizontal="center" vertical="center" wrapText="1"/>
    </xf>
    <xf numFmtId="0" fontId="58" fillId="0" borderId="0" xfId="0" applyFont="1" applyBorder="1" applyAlignment="1">
      <alignment horizontal="center" vertical="center" wrapText="1"/>
    </xf>
    <xf numFmtId="0" fontId="34" fillId="0" borderId="0" xfId="0" applyFont="1" applyAlignment="1">
      <alignment horizontal="left" wrapText="1"/>
    </xf>
    <xf numFmtId="0" fontId="34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37" fillId="0" borderId="0" xfId="0" applyFont="1" applyAlignment="1">
      <alignment horizontal="center" vertical="center" wrapText="1" shrinkToFit="1"/>
    </xf>
    <xf numFmtId="0" fontId="27" fillId="0" borderId="0" xfId="0" applyFont="1" applyAlignment="1">
      <alignment horizontal="left" wrapText="1"/>
    </xf>
    <xf numFmtId="0" fontId="26" fillId="11" borderId="0" xfId="0" applyFont="1" applyFill="1" applyBorder="1" applyAlignment="1">
      <alignment horizontal="center" vertical="center" wrapText="1"/>
    </xf>
    <xf numFmtId="0" fontId="14" fillId="7" borderId="0" xfId="0" applyFont="1" applyFill="1" applyAlignment="1">
      <alignment horizontal="center" vertical="top" wrapText="1"/>
    </xf>
    <xf numFmtId="0" fontId="18" fillId="0" borderId="0" xfId="0" applyFont="1" applyAlignment="1">
      <alignment horizontal="center" wrapText="1"/>
    </xf>
    <xf numFmtId="0" fontId="24" fillId="3" borderId="0" xfId="0" applyFont="1" applyFill="1" applyAlignment="1">
      <alignment horizontal="center"/>
    </xf>
    <xf numFmtId="0" fontId="14" fillId="12" borderId="0" xfId="0" applyFont="1" applyFill="1" applyAlignment="1">
      <alignment horizontal="center"/>
    </xf>
    <xf numFmtId="0" fontId="31" fillId="13" borderId="13" xfId="0" applyNumberFormat="1" applyFont="1" applyFill="1" applyBorder="1" applyAlignment="1">
      <alignment horizontal="center" vertical="center" textRotation="90" wrapText="1"/>
    </xf>
    <xf numFmtId="0" fontId="31" fillId="13" borderId="15" xfId="0" applyNumberFormat="1" applyFont="1" applyFill="1" applyBorder="1" applyAlignment="1">
      <alignment horizontal="center" vertical="center" textRotation="90" wrapText="1"/>
    </xf>
    <xf numFmtId="0" fontId="31" fillId="13" borderId="14" xfId="0" applyNumberFormat="1" applyFont="1" applyFill="1" applyBorder="1" applyAlignment="1">
      <alignment horizontal="center" vertical="center" textRotation="90" wrapText="1"/>
    </xf>
    <xf numFmtId="0" fontId="14" fillId="6" borderId="0" xfId="0" applyFont="1" applyFill="1" applyAlignment="1">
      <alignment horizontal="center" wrapText="1"/>
    </xf>
    <xf numFmtId="0" fontId="40" fillId="14" borderId="0" xfId="0" applyFont="1" applyFill="1" applyAlignment="1">
      <alignment horizontal="left" vertical="top" wrapText="1" shrinkToFit="1"/>
    </xf>
    <xf numFmtId="0" fontId="18" fillId="11" borderId="0" xfId="0" applyFont="1" applyFill="1" applyBorder="1" applyAlignment="1">
      <alignment horizontal="center" vertical="center"/>
    </xf>
  </cellXfs>
  <cellStyles count="219">
    <cellStyle name="20% - Accent1 2" xfId="71"/>
    <cellStyle name="20% - Accent2 2" xfId="72"/>
    <cellStyle name="20% - Accent3 2" xfId="73"/>
    <cellStyle name="20% - Accent4 2" xfId="74"/>
    <cellStyle name="20% - Accent5 2" xfId="75"/>
    <cellStyle name="20% - Accent6 2" xfId="76"/>
    <cellStyle name="40% - Accent1 2" xfId="77"/>
    <cellStyle name="40% - Accent2 2" xfId="78"/>
    <cellStyle name="40% - Accent3 2" xfId="79"/>
    <cellStyle name="40% - Accent4 2" xfId="80"/>
    <cellStyle name="40% - Accent5 2" xfId="81"/>
    <cellStyle name="40% - Accent6 2" xfId="82"/>
    <cellStyle name="60% - Accent1 2" xfId="83"/>
    <cellStyle name="60% - Accent2 2" xfId="84"/>
    <cellStyle name="60% - Accent3 2" xfId="85"/>
    <cellStyle name="60% - Accent4 2" xfId="86"/>
    <cellStyle name="60% - Accent5 2" xfId="87"/>
    <cellStyle name="60% - Accent6 2" xfId="88"/>
    <cellStyle name="Accent1 2" xfId="89"/>
    <cellStyle name="Accent2 2" xfId="90"/>
    <cellStyle name="Accent3 2" xfId="91"/>
    <cellStyle name="Accent4 2" xfId="92"/>
    <cellStyle name="Accent5 2" xfId="93"/>
    <cellStyle name="Accent6 2" xfId="94"/>
    <cellStyle name="ANCLAS,REZONES Y SUS PARTES,DE FUNDICION,DE HIERRO O DE ACERO" xfId="95"/>
    <cellStyle name="Bad 2" xfId="96"/>
    <cellStyle name="Calculation 2" xfId="97"/>
    <cellStyle name="Check Cell 2" xfId="98"/>
    <cellStyle name="Comma 2" xfId="99"/>
    <cellStyle name="Comma 2 2" xfId="100"/>
    <cellStyle name="Comma 3" xfId="101"/>
    <cellStyle name="Comma 4" xfId="102"/>
    <cellStyle name="Currency 2" xfId="103"/>
    <cellStyle name="Data_Total" xfId="104"/>
    <cellStyle name="dave1" xfId="105"/>
    <cellStyle name="Explanatory Text 2" xfId="106"/>
    <cellStyle name="Good 2" xfId="107"/>
    <cellStyle name="Heading" xfId="108"/>
    <cellStyle name="Heading 1 2" xfId="109"/>
    <cellStyle name="Heading 2 2" xfId="110"/>
    <cellStyle name="Heading 3 2" xfId="111"/>
    <cellStyle name="Heading 4 2" xfId="112"/>
    <cellStyle name="Heading 5" xfId="113"/>
    <cellStyle name="Headings" xfId="114"/>
    <cellStyle name="Headings 2" xfId="115"/>
    <cellStyle name="Headings 3" xfId="116"/>
    <cellStyle name="Headings_total and female claimant count sept 08" xfId="117"/>
    <cellStyle name="Hyperlink" xfId="215" builtinId="8"/>
    <cellStyle name="Hyperlink 2" xfId="2"/>
    <cellStyle name="Hyperlink 2 2" xfId="69"/>
    <cellStyle name="Hyperlink 2 3" xfId="118"/>
    <cellStyle name="Hyperlink 2 4" xfId="119"/>
    <cellStyle name="Hyperlink 3" xfId="6"/>
    <cellStyle name="Hyperlink 3 2" xfId="120"/>
    <cellStyle name="Hyperlink 3 2 2" xfId="177"/>
    <cellStyle name="Hyperlink 3 3" xfId="121"/>
    <cellStyle name="Hyperlink 3 3 2" xfId="218"/>
    <cellStyle name="Hyperlink 3 4" xfId="122"/>
    <cellStyle name="Hyperlink 3 5" xfId="123"/>
    <cellStyle name="Hyperlink 3 6" xfId="209"/>
    <cellStyle name="Hyperlink 4" xfId="7"/>
    <cellStyle name="Hyperlink 4 2" xfId="178"/>
    <cellStyle name="Hyperlink 4 3" xfId="217"/>
    <cellStyle name="Hyperlink 5" xfId="70"/>
    <cellStyle name="Hyperlink 6" xfId="124"/>
    <cellStyle name="Hyperlink 6 2" xfId="212"/>
    <cellStyle name="Input 2" xfId="125"/>
    <cellStyle name="Inscode" xfId="126"/>
    <cellStyle name="Inscode 2" xfId="127"/>
    <cellStyle name="Linked Cell 2" xfId="128"/>
    <cellStyle name="Neutral 2" xfId="129"/>
    <cellStyle name="Normal" xfId="0" builtinId="0"/>
    <cellStyle name="Normal 10" xfId="130"/>
    <cellStyle name="Normal 10 2" xfId="179"/>
    <cellStyle name="Normal 11" xfId="131"/>
    <cellStyle name="Normal 11 2" xfId="132"/>
    <cellStyle name="Normal 11 3" xfId="180"/>
    <cellStyle name="Normal 12" xfId="133"/>
    <cellStyle name="Normal 13" xfId="134"/>
    <cellStyle name="Normal 14" xfId="135"/>
    <cellStyle name="Normal 15" xfId="136"/>
    <cellStyle name="Normal 16" xfId="137"/>
    <cellStyle name="Normal 16 2" xfId="213"/>
    <cellStyle name="Normal 17" xfId="208"/>
    <cellStyle name="Normal 18" xfId="214"/>
    <cellStyle name="Normal 2" xfId="1"/>
    <cellStyle name="Normal 2 2" xfId="5"/>
    <cellStyle name="Normal 2 2 2" xfId="10"/>
    <cellStyle name="Normal 2 2 3" xfId="181"/>
    <cellStyle name="Normal 2 2 4" xfId="182"/>
    <cellStyle name="Normal 2 2 5" xfId="183"/>
    <cellStyle name="Normal 2 3" xfId="20"/>
    <cellStyle name="Normal 2 3 2" xfId="138"/>
    <cellStyle name="Normal 2 3 2 2" xfId="184"/>
    <cellStyle name="Normal 2 3 3" xfId="185"/>
    <cellStyle name="Normal 2 3 4" xfId="186"/>
    <cellStyle name="Normal 2 3 5" xfId="175"/>
    <cellStyle name="Normal 2 3 6" xfId="210"/>
    <cellStyle name="Normal 2 4" xfId="19"/>
    <cellStyle name="Normal 2 4 2" xfId="187"/>
    <cellStyle name="Normal 2 5" xfId="21"/>
    <cellStyle name="Normal 2 5 2" xfId="188"/>
    <cellStyle name="Normal 2 6" xfId="23"/>
    <cellStyle name="Normal 3" xfId="3"/>
    <cellStyle name="Normal 3 2" xfId="4"/>
    <cellStyle name="Normal 3 2 2" xfId="68"/>
    <cellStyle name="Normal 3 2 2 2" xfId="211"/>
    <cellStyle name="Normal 3 3" xfId="16"/>
    <cellStyle name="Normal 3 3 2" xfId="189"/>
    <cellStyle name="Normal 3 4" xfId="22"/>
    <cellStyle name="Normal 3 5" xfId="24"/>
    <cellStyle name="Normal 3 6" xfId="14"/>
    <cellStyle name="Normal 3 7" xfId="26"/>
    <cellStyle name="Normal 3 8" xfId="15"/>
    <cellStyle name="Normal 3 9" xfId="35"/>
    <cellStyle name="Normal 3 9 2" xfId="67"/>
    <cellStyle name="Normal 4" xfId="8"/>
    <cellStyle name="Normal 4 10" xfId="36"/>
    <cellStyle name="Normal 4 11" xfId="40"/>
    <cellStyle name="Normal 4 12" xfId="38"/>
    <cellStyle name="Normal 4 13" xfId="44"/>
    <cellStyle name="Normal 4 14" xfId="53"/>
    <cellStyle name="Normal 4 15" xfId="43"/>
    <cellStyle name="Normal 4 16" xfId="54"/>
    <cellStyle name="Normal 4 17" xfId="55"/>
    <cellStyle name="Normal 4 18" xfId="57"/>
    <cellStyle name="Normal 4 19" xfId="58"/>
    <cellStyle name="Normal 4 2" xfId="12"/>
    <cellStyle name="Normal 4 2 10" xfId="46"/>
    <cellStyle name="Normal 4 2 11" xfId="47"/>
    <cellStyle name="Normal 4 2 12" xfId="52"/>
    <cellStyle name="Normal 4 2 13" xfId="41"/>
    <cellStyle name="Normal 4 2 14" xfId="45"/>
    <cellStyle name="Normal 4 2 15" xfId="42"/>
    <cellStyle name="Normal 4 2 16" xfId="56"/>
    <cellStyle name="Normal 4 2 17" xfId="51"/>
    <cellStyle name="Normal 4 2 18" xfId="62"/>
    <cellStyle name="Normal 4 2 19" xfId="64"/>
    <cellStyle name="Normal 4 2 2" xfId="17"/>
    <cellStyle name="Normal 4 2 2 2" xfId="190"/>
    <cellStyle name="Normal 4 2 20" xfId="66"/>
    <cellStyle name="Normal 4 2 3" xfId="30"/>
    <cellStyle name="Normal 4 2 3 2" xfId="191"/>
    <cellStyle name="Normal 4 2 4" xfId="31"/>
    <cellStyle name="Normal 4 2 4 2" xfId="192"/>
    <cellStyle name="Normal 4 2 5" xfId="37"/>
    <cellStyle name="Normal 4 2 6" xfId="39"/>
    <cellStyle name="Normal 4 2 7" xfId="34"/>
    <cellStyle name="Normal 4 2 8" xfId="48"/>
    <cellStyle name="Normal 4 2 9" xfId="50"/>
    <cellStyle name="Normal 4 20" xfId="59"/>
    <cellStyle name="Normal 4 21" xfId="60"/>
    <cellStyle name="Normal 4 22" xfId="49"/>
    <cellStyle name="Normal 4 23" xfId="61"/>
    <cellStyle name="Normal 4 24" xfId="63"/>
    <cellStyle name="Normal 4 25" xfId="65"/>
    <cellStyle name="Normal 4 26" xfId="11"/>
    <cellStyle name="Normal 4 27" xfId="216"/>
    <cellStyle name="Normal 4 3" xfId="13"/>
    <cellStyle name="Normal 4 3 2" xfId="193"/>
    <cellStyle name="Normal 4 4" xfId="25"/>
    <cellStyle name="Normal 4 4 2" xfId="194"/>
    <cellStyle name="Normal 4 5" xfId="27"/>
    <cellStyle name="Normal 4 5 2" xfId="195"/>
    <cellStyle name="Normal 4 6" xfId="28"/>
    <cellStyle name="Normal 4 7" xfId="33"/>
    <cellStyle name="Normal 4 8" xfId="32"/>
    <cellStyle name="Normal 4 9" xfId="29"/>
    <cellStyle name="Normal 5" xfId="9"/>
    <cellStyle name="Normal 5 2" xfId="139"/>
    <cellStyle name="Normal 5 2 2" xfId="196"/>
    <cellStyle name="Normal 5 3" xfId="197"/>
    <cellStyle name="Normal 5 4" xfId="198"/>
    <cellStyle name="Normal 6" xfId="18"/>
    <cellStyle name="Normal 6 2" xfId="140"/>
    <cellStyle name="Normal 6 2 2" xfId="199"/>
    <cellStyle name="Normal 6 3" xfId="200"/>
    <cellStyle name="Normal 6 4" xfId="201"/>
    <cellStyle name="Normal 6 5" xfId="202"/>
    <cellStyle name="Normal 7" xfId="141"/>
    <cellStyle name="Normal 7 2" xfId="142"/>
    <cellStyle name="Normal 7 2 2" xfId="143"/>
    <cellStyle name="Normal 7 2 3" xfId="204"/>
    <cellStyle name="Normal 7 3" xfId="205"/>
    <cellStyle name="Normal 7 4" xfId="206"/>
    <cellStyle name="Normal 7 5" xfId="207"/>
    <cellStyle name="Normal 7 6" xfId="203"/>
    <cellStyle name="Normal 8" xfId="144"/>
    <cellStyle name="Normal 8 2" xfId="145"/>
    <cellStyle name="Normal 8 3" xfId="176"/>
    <cellStyle name="Normal 9" xfId="146"/>
    <cellStyle name="Note 2" xfId="147"/>
    <cellStyle name="Output 2" xfId="148"/>
    <cellStyle name="Percent 2" xfId="149"/>
    <cellStyle name="Percent 2 2" xfId="150"/>
    <cellStyle name="Publication_style" xfId="151"/>
    <cellStyle name="Refdb standard" xfId="152"/>
    <cellStyle name="Refdb standard 2" xfId="153"/>
    <cellStyle name="Row_CategoryHeadings" xfId="154"/>
    <cellStyle name="Source" xfId="155"/>
    <cellStyle name="Source 2" xfId="156"/>
    <cellStyle name="Table Cells" xfId="157"/>
    <cellStyle name="Table Column Headings" xfId="158"/>
    <cellStyle name="Table Number" xfId="159"/>
    <cellStyle name="Table Row Headings" xfId="160"/>
    <cellStyle name="Table Title" xfId="161"/>
    <cellStyle name="Table_Name" xfId="162"/>
    <cellStyle name="þ_x001d_ð'&amp;Oý—&amp;Hý_x000b__x0008_—_x000f_h_x0010__x0007__x0001__x0001_" xfId="163"/>
    <cellStyle name="Title 2" xfId="164"/>
    <cellStyle name="Total 2" xfId="165"/>
    <cellStyle name="ts97" xfId="166"/>
    <cellStyle name="u" xfId="167"/>
    <cellStyle name="Undefined" xfId="168"/>
    <cellStyle name="Warning Text 2" xfId="169"/>
    <cellStyle name="Warnings" xfId="170"/>
    <cellStyle name="Warnings 2" xfId="171"/>
    <cellStyle name="Warnings 3" xfId="172"/>
    <cellStyle name="Warnings 3 2" xfId="173"/>
    <cellStyle name="Warnings 4" xfId="174"/>
  </cellStyles>
  <dxfs count="63"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24994659260841701"/>
        </patternFill>
      </fill>
    </dxf>
    <dxf>
      <fill>
        <patternFill>
          <bgColor rgb="FFFFFFFF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/>
        </patternFill>
      </fill>
    </dxf>
    <dxf>
      <fill>
        <patternFill>
          <bgColor rgb="FF386698"/>
        </patternFill>
      </fill>
    </dxf>
  </dxfs>
  <tableStyles count="0" defaultTableStyle="TableStyleMedium9" defaultPivotStyle="PivotStyleLight16"/>
  <colors>
    <mruColors>
      <color rgb="FF000080"/>
      <color rgb="FF3C668C"/>
      <color rgb="FF99B7D3"/>
      <color rgb="FF84ACE8"/>
      <color rgb="FFEEF5FC"/>
      <color rgb="FFE5EEF7"/>
      <color rgb="FFE6EEF6"/>
      <color rgb="FF4F81BD"/>
      <color rgb="FF0000FF"/>
      <color rgb="FFCADA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4.1707062050787821E-2"/>
          <c:y val="0.13171310680994491"/>
          <c:w val="0.95810800056709144"/>
          <c:h val="0.818504544504798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'Interactive controls'!$A$18</c:f>
              <c:strCache>
                <c:ptCount val="1"/>
                <c:pt idx="0">
                  <c:v>EASR per 100,000 (95% CI)</c:v>
                </c:pt>
              </c:strCache>
            </c:strRef>
          </c:tx>
          <c:spPr>
            <a:solidFill>
              <a:srgbClr val="38669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Verdana"/>
                    <a:ea typeface="Verdana"/>
                    <a:cs typeface="Verdana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[0]!ConfidenceIntervalsUCL</c:f>
                <c:numCache>
                  <c:formatCode>General</c:formatCode>
                  <c:ptCount val="22"/>
                  <c:pt idx="0">
                    <c:v>18.17407</c:v>
                  </c:pt>
                  <c:pt idx="1">
                    <c:v>14.2615</c:v>
                  </c:pt>
                  <c:pt idx="2">
                    <c:v>12.514860000000001</c:v>
                  </c:pt>
                  <c:pt idx="3">
                    <c:v>14.56747</c:v>
                  </c:pt>
                  <c:pt idx="4">
                    <c:v>12.76674</c:v>
                  </c:pt>
                  <c:pt idx="5">
                    <c:v>15.695259999999999</c:v>
                  </c:pt>
                  <c:pt idx="6">
                    <c:v>11.06878</c:v>
                  </c:pt>
                  <c:pt idx="7">
                    <c:v>18.759039999999999</c:v>
                  </c:pt>
                  <c:pt idx="8">
                    <c:v>15.030099999999999</c:v>
                  </c:pt>
                  <c:pt idx="9">
                    <c:v>11.889480000000001</c:v>
                  </c:pt>
                  <c:pt idx="10">
                    <c:v>9.69862</c:v>
                  </c:pt>
                  <c:pt idx="11">
                    <c:v>13.259130000000001</c:v>
                  </c:pt>
                  <c:pt idx="12">
                    <c:v>13.81442</c:v>
                  </c:pt>
                  <c:pt idx="13">
                    <c:v>13.78135</c:v>
                  </c:pt>
                  <c:pt idx="14">
                    <c:v>8.6416000000000004</c:v>
                  </c:pt>
                  <c:pt idx="15">
                    <c:v>11.787789999999999</c:v>
                  </c:pt>
                  <c:pt idx="16">
                    <c:v>23.971869999999999</c:v>
                  </c:pt>
                  <c:pt idx="17">
                    <c:v>13.355829999999999</c:v>
                  </c:pt>
                  <c:pt idx="18">
                    <c:v>22.329139999999999</c:v>
                  </c:pt>
                  <c:pt idx="19">
                    <c:v>19.16508</c:v>
                  </c:pt>
                  <c:pt idx="20">
                    <c:v>15.657170000000001</c:v>
                  </c:pt>
                  <c:pt idx="21">
                    <c:v>15.661720000000001</c:v>
                  </c:pt>
                </c:numCache>
              </c:numRef>
            </c:plus>
            <c:minus>
              <c:numRef>
                <c:f>[0]!ConfidenceIntervalsLCL</c:f>
                <c:numCache>
                  <c:formatCode>General</c:formatCode>
                  <c:ptCount val="22"/>
                  <c:pt idx="0">
                    <c:v>17.299320000000002</c:v>
                  </c:pt>
                  <c:pt idx="1">
                    <c:v>13.707459999999999</c:v>
                  </c:pt>
                  <c:pt idx="2">
                    <c:v>12.021319999999999</c:v>
                  </c:pt>
                  <c:pt idx="3">
                    <c:v>13.893879999999999</c:v>
                  </c:pt>
                  <c:pt idx="4">
                    <c:v>12.29757</c:v>
                  </c:pt>
                  <c:pt idx="5">
                    <c:v>15.12561</c:v>
                  </c:pt>
                  <c:pt idx="6">
                    <c:v>10.62243</c:v>
                  </c:pt>
                  <c:pt idx="7">
                    <c:v>17.882370000000002</c:v>
                  </c:pt>
                  <c:pt idx="8">
                    <c:v>14.506309999999999</c:v>
                  </c:pt>
                  <c:pt idx="9">
                    <c:v>11.533950000000001</c:v>
                  </c:pt>
                  <c:pt idx="10">
                    <c:v>9.3958100000000009</c:v>
                  </c:pt>
                  <c:pt idx="11">
                    <c:v>12.76224</c:v>
                  </c:pt>
                  <c:pt idx="12">
                    <c:v>13.29067</c:v>
                  </c:pt>
                  <c:pt idx="13">
                    <c:v>13.23508</c:v>
                  </c:pt>
                  <c:pt idx="14">
                    <c:v>8.3763799999999993</c:v>
                  </c:pt>
                  <c:pt idx="15">
                    <c:v>11.46167</c:v>
                  </c:pt>
                  <c:pt idx="16">
                    <c:v>22.634640000000001</c:v>
                  </c:pt>
                  <c:pt idx="17">
                    <c:v>12.937889999999999</c:v>
                  </c:pt>
                  <c:pt idx="18">
                    <c:v>21.274789999999999</c:v>
                  </c:pt>
                  <c:pt idx="19">
                    <c:v>18.382079999999998</c:v>
                  </c:pt>
                  <c:pt idx="20">
                    <c:v>14.95696</c:v>
                  </c:pt>
                  <c:pt idx="21">
                    <c:v>15.11422</c:v>
                  </c:pt>
                </c:numCache>
              </c:numRef>
            </c:minus>
          </c:errBars>
          <c:cat>
            <c:strRef>
              <c:f>[0]!LAHBNAMES</c:f>
              <c:strCache>
                <c:ptCount val="22"/>
                <c:pt idx="0">
                  <c:v>Isle of Anglesey</c:v>
                </c:pt>
                <c:pt idx="1">
                  <c:v>Gwynedd</c:v>
                </c:pt>
                <c:pt idx="2">
                  <c:v>Conwy</c:v>
                </c:pt>
                <c:pt idx="3">
                  <c:v>Denbighshire</c:v>
                </c:pt>
                <c:pt idx="4">
                  <c:v>Flintshire</c:v>
                </c:pt>
                <c:pt idx="5">
                  <c:v>Wrexham</c:v>
                </c:pt>
                <c:pt idx="6">
                  <c:v>Powys</c:v>
                </c:pt>
                <c:pt idx="7">
                  <c:v>Ceredigion</c:v>
                </c:pt>
                <c:pt idx="8">
                  <c:v>Pembrokeshire</c:v>
                </c:pt>
                <c:pt idx="9">
                  <c:v>Carmarthenshire</c:v>
                </c:pt>
                <c:pt idx="10">
                  <c:v>Swansea</c:v>
                </c:pt>
                <c:pt idx="11">
                  <c:v>Neath Port Talbot</c:v>
                </c:pt>
                <c:pt idx="12">
                  <c:v>Bridgend</c:v>
                </c:pt>
                <c:pt idx="13">
                  <c:v>The Vale of Glamorgan</c:v>
                </c:pt>
                <c:pt idx="14">
                  <c:v>Cardiff</c:v>
                </c:pt>
                <c:pt idx="15">
                  <c:v>Rhondda Cynon Taf</c:v>
                </c:pt>
                <c:pt idx="16">
                  <c:v>Merthyr Tydfil</c:v>
                </c:pt>
                <c:pt idx="17">
                  <c:v>Caerphilly</c:v>
                </c:pt>
                <c:pt idx="18">
                  <c:v>Blaenau Gwent</c:v>
                </c:pt>
                <c:pt idx="19">
                  <c:v>Torfaen</c:v>
                </c:pt>
                <c:pt idx="20">
                  <c:v>Monmouthshire</c:v>
                </c:pt>
                <c:pt idx="21">
                  <c:v>Newport</c:v>
                </c:pt>
              </c:strCache>
            </c:strRef>
          </c:cat>
          <c:val>
            <c:numRef>
              <c:f>[0]!LAHB2</c:f>
              <c:numCache>
                <c:formatCode>#,##0</c:formatCode>
                <c:ptCount val="22"/>
                <c:pt idx="0">
                  <c:v>250.66837000000001</c:v>
                </c:pt>
                <c:pt idx="1">
                  <c:v>244.49137999999999</c:v>
                </c:pt>
                <c:pt idx="2">
                  <c:v>206.19007999999999</c:v>
                </c:pt>
                <c:pt idx="3">
                  <c:v>210.63789</c:v>
                </c:pt>
                <c:pt idx="4">
                  <c:v>242.50523000000001</c:v>
                </c:pt>
                <c:pt idx="5">
                  <c:v>301.49716999999998</c:v>
                </c:pt>
                <c:pt idx="6">
                  <c:v>183.08525</c:v>
                </c:pt>
                <c:pt idx="7">
                  <c:v>266.77972999999997</c:v>
                </c:pt>
                <c:pt idx="8">
                  <c:v>292.60428999999999</c:v>
                </c:pt>
                <c:pt idx="9">
                  <c:v>271.03231</c:v>
                </c:pt>
                <c:pt idx="10">
                  <c:v>213.02645000000001</c:v>
                </c:pt>
                <c:pt idx="11">
                  <c:v>244.14600999999999</c:v>
                </c:pt>
                <c:pt idx="12">
                  <c:v>254.03525999999999</c:v>
                </c:pt>
                <c:pt idx="13">
                  <c:v>239.06798000000001</c:v>
                </c:pt>
                <c:pt idx="14">
                  <c:v>196.00138000000001</c:v>
                </c:pt>
                <c:pt idx="15">
                  <c:v>299.91768999999999</c:v>
                </c:pt>
                <c:pt idx="16">
                  <c:v>293.92275999999998</c:v>
                </c:pt>
                <c:pt idx="17">
                  <c:v>301.15427</c:v>
                </c:pt>
                <c:pt idx="18">
                  <c:v>323.95323000000002</c:v>
                </c:pt>
                <c:pt idx="19">
                  <c:v>322.07368000000002</c:v>
                </c:pt>
                <c:pt idx="20">
                  <c:v>235.09134</c:v>
                </c:pt>
                <c:pt idx="21">
                  <c:v>311.06569000000002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B-40FC-B28E-931C831B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80115968"/>
        <c:axId val="86405120"/>
      </c:barChart>
      <c:scatterChart>
        <c:scatterStyle val="lineMarker"/>
        <c:varyColors val="0"/>
        <c:ser>
          <c:idx val="1"/>
          <c:order val="1"/>
          <c:tx>
            <c:v>Wales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0"/>
              <c:dLblPos val="t"/>
              <c:showLegendKey val="0"/>
              <c:showVal val="0"/>
              <c:showCatName val="1"/>
              <c:showSerName val="1"/>
              <c:showPercent val="0"/>
              <c:showBubbleSize val="0"/>
              <c:separator> =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6B-40FC-B28E-931C831BCBC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6B-40FC-B28E-931C831BCBC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6B-40FC-B28E-931C831BCB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6B-40FC-B28E-931C831BCB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6B-40FC-B28E-931C831BCB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6B-40FC-B28E-931C831BCB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6B-40FC-B28E-931C831BCBC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6B-40FC-B28E-931C831BCBC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6B-40FC-B28E-931C831BCBC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6B-40FC-B28E-931C831BCBC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6B-40FC-B28E-931C831BCBC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6B-40FC-B28E-931C831BCBC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6B-40FC-B28E-931C831BCBC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6B-40FC-B28E-931C831BCBC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6B-40FC-B28E-931C831BCBC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6B-40FC-B28E-931C831BCBC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6B-40FC-B28E-931C831BCBC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6B-40FC-B28E-931C831BCBC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6B-40FC-B28E-931C831BCBC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6B-40FC-B28E-931C831BCBC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6B-40FC-B28E-931C831BCBC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6B-40FC-B28E-931C831BCBC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6B-40FC-B28E-931C831BCBC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6B-40FC-B28E-931C831BCBC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6B-40FC-B28E-931C831BCBC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6B-40FC-B28E-931C831BCBC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6B-40FC-B28E-931C831BCBC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6B-40FC-B28E-931C831BCBC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6B-40FC-B28E-931C831BCBC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6B-40FC-B28E-931C831BCBC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96B-40FC-B28E-931C831BCBC1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6B-40FC-B28E-931C831BCBC1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96B-40FC-B28E-931C831BCBC1}"/>
                </c:ext>
              </c:extLst>
            </c:dLbl>
            <c:spPr>
              <a:noFill/>
              <a:ln>
                <a:noFill/>
              </a:ln>
            </c:spPr>
            <c:txPr>
              <a:bodyPr/>
              <a:lstStyle/>
              <a:p>
                <a:pPr>
                  <a:defRPr sz="950" b="1" i="0" baseline="0"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1"/>
            <c:showPercent val="0"/>
            <c:showBubbleSize val="0"/>
            <c:separator>&amp;"="&amp;  (space)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[0]!WalesDecimal</c:f>
              <c:numCache>
                <c:formatCode>0</c:formatCode>
                <c:ptCount val="33"/>
                <c:pt idx="0">
                  <c:v>253.92814000000001</c:v>
                </c:pt>
                <c:pt idx="1">
                  <c:v>253.92814000000001</c:v>
                </c:pt>
                <c:pt idx="2">
                  <c:v>253.92814000000001</c:v>
                </c:pt>
                <c:pt idx="3">
                  <c:v>253.92814000000001</c:v>
                </c:pt>
                <c:pt idx="4">
                  <c:v>253.92814000000001</c:v>
                </c:pt>
                <c:pt idx="5">
                  <c:v>253.92814000000001</c:v>
                </c:pt>
                <c:pt idx="6">
                  <c:v>253.92814000000001</c:v>
                </c:pt>
                <c:pt idx="7">
                  <c:v>253.92814000000001</c:v>
                </c:pt>
                <c:pt idx="8">
                  <c:v>253.92814000000001</c:v>
                </c:pt>
                <c:pt idx="9">
                  <c:v>253.92814000000001</c:v>
                </c:pt>
                <c:pt idx="10">
                  <c:v>253.92814000000001</c:v>
                </c:pt>
                <c:pt idx="11">
                  <c:v>253.92814000000001</c:v>
                </c:pt>
                <c:pt idx="12">
                  <c:v>253.92814000000001</c:v>
                </c:pt>
                <c:pt idx="13">
                  <c:v>253.92814000000001</c:v>
                </c:pt>
                <c:pt idx="14">
                  <c:v>253.92814000000001</c:v>
                </c:pt>
                <c:pt idx="15">
                  <c:v>253.92814000000001</c:v>
                </c:pt>
                <c:pt idx="16">
                  <c:v>253.92814000000001</c:v>
                </c:pt>
                <c:pt idx="17">
                  <c:v>253.92814000000001</c:v>
                </c:pt>
                <c:pt idx="18">
                  <c:v>253.92814000000001</c:v>
                </c:pt>
                <c:pt idx="19">
                  <c:v>253.92814000000001</c:v>
                </c:pt>
                <c:pt idx="20">
                  <c:v>253.92814000000001</c:v>
                </c:pt>
                <c:pt idx="21">
                  <c:v>253.92814000000001</c:v>
                </c:pt>
                <c:pt idx="22">
                  <c:v>253.92814000000001</c:v>
                </c:pt>
                <c:pt idx="23">
                  <c:v>253.92814000000001</c:v>
                </c:pt>
                <c:pt idx="24">
                  <c:v>253.92814000000001</c:v>
                </c:pt>
                <c:pt idx="25">
                  <c:v>253.92814000000001</c:v>
                </c:pt>
                <c:pt idx="26">
                  <c:v>253.92814000000001</c:v>
                </c:pt>
                <c:pt idx="27">
                  <c:v>253.92814000000001</c:v>
                </c:pt>
                <c:pt idx="28">
                  <c:v>253.92814000000001</c:v>
                </c:pt>
                <c:pt idx="29">
                  <c:v>253.92814000000001</c:v>
                </c:pt>
                <c:pt idx="30">
                  <c:v>253.92814000000001</c:v>
                </c:pt>
                <c:pt idx="31">
                  <c:v>253.92814000000001</c:v>
                </c:pt>
                <c:pt idx="32">
                  <c:v>253.92814000000001</c:v>
                </c:pt>
              </c:numCache>
            </c:numRef>
          </c:xVal>
          <c:yVal>
            <c:numRef>
              <c:f>'Interactive controls'!$Z$9:$Z$41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1.5</c:v>
                </c:pt>
                <c:pt idx="3">
                  <c:v>2.5</c:v>
                </c:pt>
                <c:pt idx="4">
                  <c:v>3.5</c:v>
                </c:pt>
                <c:pt idx="5">
                  <c:v>4.5</c:v>
                </c:pt>
                <c:pt idx="6">
                  <c:v>5.5</c:v>
                </c:pt>
                <c:pt idx="7">
                  <c:v>6.5</c:v>
                </c:pt>
                <c:pt idx="8">
                  <c:v>7.5</c:v>
                </c:pt>
                <c:pt idx="9">
                  <c:v>8.5</c:v>
                </c:pt>
                <c:pt idx="10">
                  <c:v>9.5</c:v>
                </c:pt>
                <c:pt idx="11">
                  <c:v>10.5</c:v>
                </c:pt>
                <c:pt idx="12">
                  <c:v>11.5</c:v>
                </c:pt>
                <c:pt idx="13">
                  <c:v>12.5</c:v>
                </c:pt>
                <c:pt idx="14">
                  <c:v>13.5</c:v>
                </c:pt>
                <c:pt idx="15">
                  <c:v>14.5</c:v>
                </c:pt>
                <c:pt idx="16">
                  <c:v>15.5</c:v>
                </c:pt>
                <c:pt idx="17">
                  <c:v>16.5</c:v>
                </c:pt>
                <c:pt idx="18">
                  <c:v>17.5</c:v>
                </c:pt>
                <c:pt idx="19">
                  <c:v>18.5</c:v>
                </c:pt>
                <c:pt idx="20">
                  <c:v>19.5</c:v>
                </c:pt>
                <c:pt idx="21">
                  <c:v>20.5</c:v>
                </c:pt>
                <c:pt idx="22">
                  <c:v>21.5</c:v>
                </c:pt>
                <c:pt idx="23">
                  <c:v>22.5</c:v>
                </c:pt>
                <c:pt idx="24">
                  <c:v>23.5</c:v>
                </c:pt>
                <c:pt idx="25">
                  <c:v>24.5</c:v>
                </c:pt>
                <c:pt idx="26">
                  <c:v>25.5</c:v>
                </c:pt>
                <c:pt idx="27">
                  <c:v>26.5</c:v>
                </c:pt>
                <c:pt idx="28">
                  <c:v>27.5</c:v>
                </c:pt>
                <c:pt idx="29">
                  <c:v>28.5</c:v>
                </c:pt>
                <c:pt idx="30">
                  <c:v>29.5</c:v>
                </c:pt>
                <c:pt idx="31">
                  <c:v>30.5</c:v>
                </c:pt>
                <c:pt idx="32">
                  <c:v>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E96B-40FC-B28E-931C831B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06656"/>
        <c:axId val="86921216"/>
      </c:scatterChart>
      <c:catAx>
        <c:axId val="801159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86405120"/>
        <c:crosses val="autoZero"/>
        <c:auto val="1"/>
        <c:lblAlgn val="ctr"/>
        <c:lblOffset val="200"/>
        <c:tickLblSkip val="1"/>
        <c:noMultiLvlLbl val="0"/>
      </c:catAx>
      <c:valAx>
        <c:axId val="86405120"/>
        <c:scaling>
          <c:orientation val="minMax"/>
          <c:max val="8"/>
          <c:min val="0"/>
        </c:scaling>
        <c:delete val="1"/>
        <c:axPos val="t"/>
        <c:numFmt formatCode="#,##0" sourceLinked="1"/>
        <c:majorTickMark val="out"/>
        <c:minorTickMark val="none"/>
        <c:tickLblPos val="none"/>
        <c:crossAx val="80115968"/>
        <c:crosses val="autoZero"/>
        <c:crossBetween val="between"/>
        <c:majorUnit val="10"/>
      </c:valAx>
      <c:valAx>
        <c:axId val="86406656"/>
        <c:scaling>
          <c:orientation val="minMax"/>
        </c:scaling>
        <c:delete val="0"/>
        <c:axPos val="t"/>
        <c:numFmt formatCode="0" sourceLinked="1"/>
        <c:majorTickMark val="out"/>
        <c:minorTickMark val="none"/>
        <c:tickLblPos val="none"/>
        <c:spPr>
          <a:ln>
            <a:noFill/>
          </a:ln>
        </c:spPr>
        <c:crossAx val="86921216"/>
        <c:crosses val="autoZero"/>
        <c:crossBetween val="midCat"/>
      </c:valAx>
      <c:valAx>
        <c:axId val="86921216"/>
        <c:scaling>
          <c:orientation val="maxMin"/>
          <c:max val="31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86406656"/>
        <c:crosses val="autoZero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853189323925698"/>
          <c:y val="0.25173403143691758"/>
          <c:w val="0.6612830931022653"/>
          <c:h val="0.5994659533443951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'Interactive controls'!$A$18</c:f>
              <c:strCache>
                <c:ptCount val="1"/>
                <c:pt idx="0">
                  <c:v>EASR per 100,000 (95% CI)</c:v>
                </c:pt>
              </c:strCache>
            </c:strRef>
          </c:tx>
          <c:spPr>
            <a:solidFill>
              <a:srgbClr val="38669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Verdana"/>
                    <a:ea typeface="Verdana"/>
                    <a:cs typeface="Verdana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'Interactive controls'!$U$34:$U$41</c:f>
                <c:numCache>
                  <c:formatCode>General</c:formatCode>
                  <c:ptCount val="8"/>
                  <c:pt idx="0">
                    <c:v>5.8249700000000004</c:v>
                  </c:pt>
                  <c:pt idx="1">
                    <c:v>11.06878</c:v>
                  </c:pt>
                  <c:pt idx="2">
                    <c:v>8.2847000000000008</c:v>
                  </c:pt>
                  <c:pt idx="3">
                    <c:v>6.7723399999999998</c:v>
                  </c:pt>
                  <c:pt idx="4">
                    <c:v>7.2946999999999997</c:v>
                  </c:pt>
                  <c:pt idx="5">
                    <c:v>10.5222</c:v>
                  </c:pt>
                  <c:pt idx="6">
                    <c:v>7.2660999999999998</c:v>
                  </c:pt>
                  <c:pt idx="7">
                    <c:v>2.8768099999999999</c:v>
                  </c:pt>
                </c:numCache>
              </c:numRef>
            </c:plus>
            <c:minus>
              <c:numRef>
                <c:f>'Interactive controls'!$V$34:$V$41</c:f>
                <c:numCache>
                  <c:formatCode>General</c:formatCode>
                  <c:ptCount val="8"/>
                  <c:pt idx="0">
                    <c:v>5.7282299999999999</c:v>
                  </c:pt>
                  <c:pt idx="1">
                    <c:v>10.62243</c:v>
                  </c:pt>
                  <c:pt idx="2">
                    <c:v>8.1144700000000007</c:v>
                  </c:pt>
                  <c:pt idx="3">
                    <c:v>6.6341400000000004</c:v>
                  </c:pt>
                  <c:pt idx="4">
                    <c:v>7.1169000000000002</c:v>
                  </c:pt>
                  <c:pt idx="5">
                    <c:v>10.26041</c:v>
                  </c:pt>
                  <c:pt idx="6">
                    <c:v>7.1400800000000002</c:v>
                  </c:pt>
                  <c:pt idx="7">
                    <c:v>2.8536700000000002</c:v>
                  </c:pt>
                </c:numCache>
              </c:numRef>
            </c:minus>
          </c:errBars>
          <c:cat>
            <c:strRef>
              <c:f>'Interactive controls'!$K$34:$K$40</c:f>
              <c:strCache>
                <c:ptCount val="7"/>
                <c:pt idx="0">
                  <c:v>Betsi Cadwaladr UHB</c:v>
                </c:pt>
                <c:pt idx="1">
                  <c:v>Powys tHB</c:v>
                </c:pt>
                <c:pt idx="2">
                  <c:v>Hywel Dda HB</c:v>
                </c:pt>
                <c:pt idx="3">
                  <c:v>ABM UHB</c:v>
                </c:pt>
                <c:pt idx="4">
                  <c:v>Cardiff &amp; Vale UHB</c:v>
                </c:pt>
                <c:pt idx="5">
                  <c:v>Cwm Taf UHB</c:v>
                </c:pt>
                <c:pt idx="6">
                  <c:v>Aneurin Bevan UHB</c:v>
                </c:pt>
              </c:strCache>
            </c:strRef>
          </c:cat>
          <c:val>
            <c:numRef>
              <c:f>[0]!HB</c:f>
              <c:numCache>
                <c:formatCode>#,##0</c:formatCode>
                <c:ptCount val="7"/>
                <c:pt idx="0">
                  <c:v>243.76912999999999</c:v>
                </c:pt>
                <c:pt idx="1">
                  <c:v>183.08525</c:v>
                </c:pt>
                <c:pt idx="2">
                  <c:v>277.58924000000002</c:v>
                </c:pt>
                <c:pt idx="3">
                  <c:v>233.02681000000001</c:v>
                </c:pt>
                <c:pt idx="4">
                  <c:v>209.93594999999999</c:v>
                </c:pt>
                <c:pt idx="5">
                  <c:v>298.85410999999999</c:v>
                </c:pt>
                <c:pt idx="6">
                  <c:v>297.02474999999998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7-49FB-ACA9-1BEF1885D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107020288"/>
        <c:axId val="107021824"/>
      </c:barChart>
      <c:scatterChart>
        <c:scatterStyle val="lineMarker"/>
        <c:varyColors val="0"/>
        <c:ser>
          <c:idx val="1"/>
          <c:order val="1"/>
          <c:tx>
            <c:v>Wales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0"/>
              <c:dLblPos val="t"/>
              <c:showLegendKey val="0"/>
              <c:showVal val="0"/>
              <c:showCatName val="1"/>
              <c:showSerName val="1"/>
              <c:showPercent val="0"/>
              <c:showBubbleSize val="0"/>
              <c:separator> =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A7-49FB-ACA9-1BEF1885DDC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A7-49FB-ACA9-1BEF1885DDC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A7-49FB-ACA9-1BEF1885DDC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A7-49FB-ACA9-1BEF1885DDC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A7-49FB-ACA9-1BEF1885DD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A7-49FB-ACA9-1BEF1885DDC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A7-49FB-ACA9-1BEF1885DDC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A7-49FB-ACA9-1BEF1885DDC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A7-49FB-ACA9-1BEF1885DDC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A7-49FB-ACA9-1BEF1885DDC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A7-49FB-ACA9-1BEF1885DDC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A7-49FB-ACA9-1BEF1885DDC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A7-49FB-ACA9-1BEF1885DDC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A7-49FB-ACA9-1BEF1885DD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A7-49FB-ACA9-1BEF1885DDC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A7-49FB-ACA9-1BEF1885DDC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A7-49FB-ACA9-1BEF1885DDC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A7-49FB-ACA9-1BEF1885DDC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A7-49FB-ACA9-1BEF1885DDC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A7-49FB-ACA9-1BEF1885DDC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A7-49FB-ACA9-1BEF1885DDC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A7-49FB-ACA9-1BEF1885DDC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A7-49FB-ACA9-1BEF1885DDC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A7-49FB-ACA9-1BEF1885DDC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A7-49FB-ACA9-1BEF1885DDC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A7-49FB-ACA9-1BEF1885DDC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A7-49FB-ACA9-1BEF1885DDC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A7-49FB-ACA9-1BEF1885DDC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A7-49FB-ACA9-1BEF1885DDC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A7-49FB-ACA9-1BEF1885DDC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A7-49FB-ACA9-1BEF1885DDC5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A7-49FB-ACA9-1BEF1885DDC5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4A7-49FB-ACA9-1BEF1885DDC5}"/>
                </c:ext>
              </c:extLst>
            </c:dLbl>
            <c:spPr>
              <a:noFill/>
              <a:ln>
                <a:noFill/>
              </a:ln>
            </c:spPr>
            <c:txPr>
              <a:bodyPr/>
              <a:lstStyle/>
              <a:p>
                <a:pPr>
                  <a:defRPr sz="950" b="1" i="0" baseline="0"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1"/>
            <c:showPercent val="0"/>
            <c:showBubbleSize val="0"/>
            <c:separator>&amp;"="&amp;  (space)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[0]!WalesDecimalHB</c:f>
              <c:numCache>
                <c:formatCode>0</c:formatCode>
                <c:ptCount val="7"/>
                <c:pt idx="0">
                  <c:v>253.92814000000001</c:v>
                </c:pt>
                <c:pt idx="1">
                  <c:v>253.92814000000001</c:v>
                </c:pt>
                <c:pt idx="2">
                  <c:v>253.92814000000001</c:v>
                </c:pt>
                <c:pt idx="3">
                  <c:v>253.92814000000001</c:v>
                </c:pt>
                <c:pt idx="4">
                  <c:v>253.92814000000001</c:v>
                </c:pt>
                <c:pt idx="5">
                  <c:v>253.92814000000001</c:v>
                </c:pt>
                <c:pt idx="6">
                  <c:v>253.92814000000001</c:v>
                </c:pt>
              </c:numCache>
            </c:numRef>
          </c:xVal>
          <c:yVal>
            <c:numRef>
              <c:f>'Interactive controls'!$Z$9:$Z$15</c:f>
              <c:numCache>
                <c:formatCode>General</c:formatCode>
                <c:ptCount val="7"/>
                <c:pt idx="0">
                  <c:v>0</c:v>
                </c:pt>
                <c:pt idx="1">
                  <c:v>0.5</c:v>
                </c:pt>
                <c:pt idx="2">
                  <c:v>1.5</c:v>
                </c:pt>
                <c:pt idx="3">
                  <c:v>2.5</c:v>
                </c:pt>
                <c:pt idx="4">
                  <c:v>3.5</c:v>
                </c:pt>
                <c:pt idx="5">
                  <c:v>4.5</c:v>
                </c:pt>
                <c:pt idx="6">
                  <c:v>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24A7-49FB-ACA9-1BEF1885D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023360"/>
        <c:axId val="74547968"/>
      </c:scatterChart>
      <c:catAx>
        <c:axId val="1070202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07021824"/>
        <c:crosses val="autoZero"/>
        <c:auto val="1"/>
        <c:lblAlgn val="ctr"/>
        <c:lblOffset val="200"/>
        <c:tickLblSkip val="1"/>
        <c:noMultiLvlLbl val="0"/>
      </c:catAx>
      <c:valAx>
        <c:axId val="107021824"/>
        <c:scaling>
          <c:orientation val="minMax"/>
          <c:max val="8"/>
          <c:min val="0"/>
        </c:scaling>
        <c:delete val="1"/>
        <c:axPos val="t"/>
        <c:numFmt formatCode="#,##0" sourceLinked="1"/>
        <c:majorTickMark val="out"/>
        <c:minorTickMark val="none"/>
        <c:tickLblPos val="none"/>
        <c:crossAx val="107020288"/>
        <c:crosses val="autoZero"/>
        <c:crossBetween val="between"/>
        <c:majorUnit val="10"/>
      </c:valAx>
      <c:valAx>
        <c:axId val="107023360"/>
        <c:scaling>
          <c:orientation val="minMax"/>
        </c:scaling>
        <c:delete val="0"/>
        <c:axPos val="t"/>
        <c:numFmt formatCode="0" sourceLinked="1"/>
        <c:majorTickMark val="out"/>
        <c:minorTickMark val="none"/>
        <c:tickLblPos val="none"/>
        <c:spPr>
          <a:ln>
            <a:noFill/>
          </a:ln>
        </c:spPr>
        <c:crossAx val="74547968"/>
        <c:crosses val="autoZero"/>
        <c:crossBetween val="midCat"/>
      </c:valAx>
      <c:valAx>
        <c:axId val="74547968"/>
        <c:scaling>
          <c:orientation val="maxMin"/>
          <c:max val="5.5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107023360"/>
        <c:crosses val="autoZero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List" dx="16" fmlaLink="'Interactive controls'!$C$3" fmlaRange="'Interactive controls'!$A$43:$A$53" noThreeD="1" sel="7" val="0"/>
</file>

<file path=xl/ctrlProps/ctrlProp2.xml><?xml version="1.0" encoding="utf-8"?>
<formControlPr xmlns="http://schemas.microsoft.com/office/spreadsheetml/2009/9/main" objectType="List" dx="16" fmlaLink="[0]!SexSelection" fmlaRange="[0]!Option3sex" noThreeD="1" sel="1" val="0"/>
</file>

<file path=xl/ctrlProps/ctrlProp3.xml><?xml version="1.0" encoding="utf-8"?>
<formControlPr xmlns="http://schemas.microsoft.com/office/spreadsheetml/2009/9/main" objectType="List" dx="16" fmlaLink="'Interactive controls'!$G$6" fmlaRange="[0]!Option3Year" noThreeD="1" sel="1" val="0"/>
</file>

<file path=xl/ctrlProps/ctrlProp4.xml><?xml version="1.0" encoding="utf-8"?>
<formControlPr xmlns="http://schemas.microsoft.com/office/spreadsheetml/2009/9/main" objectType="List" dx="16" fmlaLink="'Interactive controls'!$C$3" fmlaRange="'Interactive controls'!$A$43:$A$53" noThreeD="1" sel="7" val="0"/>
</file>

<file path=xl/ctrlProps/ctrlProp5.xml><?xml version="1.0" encoding="utf-8"?>
<formControlPr xmlns="http://schemas.microsoft.com/office/spreadsheetml/2009/9/main" objectType="List" dx="16" fmlaLink="[0]!SexSelection" fmlaRange="[0]!Option3sex" noThreeD="1" sel="1" val="0"/>
</file>

<file path=xl/ctrlProps/ctrlProp6.xml><?xml version="1.0" encoding="utf-8"?>
<formControlPr xmlns="http://schemas.microsoft.com/office/spreadsheetml/2009/9/main" objectType="List" dx="16" fmlaLink="'Interactive controls'!$G$6" fmlaRange="[0]!Option3Year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Overview Mortality &amp; Admissions'!A1"/><Relationship Id="rId7" Type="http://schemas.openxmlformats.org/officeDocument/2006/relationships/hyperlink" Target="#'Interactive HB'!A1"/><Relationship Id="rId2" Type="http://schemas.openxmlformats.org/officeDocument/2006/relationships/hyperlink" Target="#'Overview WHS &amp; QOF'!A1"/><Relationship Id="rId1" Type="http://schemas.openxmlformats.org/officeDocument/2006/relationships/image" Target="../media/image1.jpeg"/><Relationship Id="rId6" Type="http://schemas.openxmlformats.org/officeDocument/2006/relationships/image" Target="../media/image2.jpeg"/><Relationship Id="rId5" Type="http://schemas.openxmlformats.org/officeDocument/2006/relationships/hyperlink" Target="#'Copy tables and charts'!A1"/><Relationship Id="rId4" Type="http://schemas.openxmlformats.org/officeDocument/2006/relationships/hyperlink" Target="#'Interactive L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Relationship Id="rId4" Type="http://schemas.openxmlformats.org/officeDocument/2006/relationships/hyperlink" Target="#Readm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Readme!A1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Readme!A1"/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1.xml"/><Relationship Id="rId1" Type="http://schemas.openxmlformats.org/officeDocument/2006/relationships/image" Target="../media/image2.jpeg"/><Relationship Id="rId5" Type="http://schemas.openxmlformats.org/officeDocument/2006/relationships/image" Target="../media/image3.jpeg"/><Relationship Id="rId4" Type="http://schemas.openxmlformats.org/officeDocument/2006/relationships/hyperlink" Target="#Readm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image" Target="../media/image3.jpeg"/><Relationship Id="rId5" Type="http://schemas.openxmlformats.org/officeDocument/2006/relationships/hyperlink" Target="#Readme!A1"/><Relationship Id="rId4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171450</xdr:rowOff>
    </xdr:from>
    <xdr:to>
      <xdr:col>1</xdr:col>
      <xdr:colOff>3324225</xdr:colOff>
      <xdr:row>5</xdr:row>
      <xdr:rowOff>161925</xdr:rowOff>
    </xdr:to>
    <xdr:pic>
      <xdr:nvPicPr>
        <xdr:cNvPr id="2" name="Picture 1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71450"/>
          <a:ext cx="44862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123825</xdr:colOff>
      <xdr:row>10</xdr:row>
      <xdr:rowOff>10038</xdr:rowOff>
    </xdr:from>
    <xdr:to>
      <xdr:col>6</xdr:col>
      <xdr:colOff>238125</xdr:colOff>
      <xdr:row>11</xdr:row>
      <xdr:rowOff>259845</xdr:rowOff>
    </xdr:to>
    <xdr:sp macro="" textlink="">
      <xdr:nvSpPr>
        <xdr:cNvPr id="37" name="Rounded Rectangle 36">
          <a:hlinkClick xmlns:r="http://schemas.openxmlformats.org/officeDocument/2006/relationships" r:id="rId2"/>
        </xdr:cNvPr>
        <xdr:cNvSpPr/>
      </xdr:nvSpPr>
      <xdr:spPr>
        <a:xfrm>
          <a:off x="6181725" y="1743588"/>
          <a:ext cx="1943100" cy="611757"/>
        </a:xfrm>
        <a:prstGeom prst="roundRect">
          <a:avLst/>
        </a:prstGeom>
        <a:solidFill>
          <a:srgbClr val="99CCFF"/>
        </a:solidFill>
        <a:ln>
          <a:solidFill>
            <a:srgbClr val="99CC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000" b="0">
              <a:solidFill>
                <a:srgbClr val="0000FF"/>
              </a:solidFill>
              <a:latin typeface="Verdana" pitchFamily="34" charset="0"/>
            </a:rPr>
            <a:t>Overview table: WHS &amp;</a:t>
          </a:r>
          <a:r>
            <a:rPr lang="en-GB" sz="1000" b="0" baseline="0">
              <a:solidFill>
                <a:srgbClr val="0000FF"/>
              </a:solidFill>
              <a:latin typeface="Verdana" pitchFamily="34" charset="0"/>
            </a:rPr>
            <a:t> QOF indicators</a:t>
          </a:r>
          <a:endParaRPr lang="en-GB" sz="1000" b="0">
            <a:solidFill>
              <a:srgbClr val="0000FF"/>
            </a:solidFill>
            <a:latin typeface="Verdana" pitchFamily="34" charset="0"/>
          </a:endParaRPr>
        </a:p>
      </xdr:txBody>
    </xdr:sp>
    <xdr:clientData/>
  </xdr:twoCellAnchor>
  <xdr:twoCellAnchor>
    <xdr:from>
      <xdr:col>3</xdr:col>
      <xdr:colOff>47626</xdr:colOff>
      <xdr:row>8</xdr:row>
      <xdr:rowOff>38100</xdr:rowOff>
    </xdr:from>
    <xdr:to>
      <xdr:col>6</xdr:col>
      <xdr:colOff>323850</xdr:colOff>
      <xdr:row>9</xdr:row>
      <xdr:rowOff>165244</xdr:rowOff>
    </xdr:to>
    <xdr:sp macro="" textlink="">
      <xdr:nvSpPr>
        <xdr:cNvPr id="40" name="TextBox 39"/>
        <xdr:cNvSpPr txBox="1"/>
      </xdr:nvSpPr>
      <xdr:spPr>
        <a:xfrm>
          <a:off x="6105526" y="1390650"/>
          <a:ext cx="2105024" cy="3176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1000" b="1">
              <a:latin typeface="Verdana" pitchFamily="34" charset="0"/>
            </a:rPr>
            <a:t>Contents (click to access):</a:t>
          </a:r>
        </a:p>
      </xdr:txBody>
    </xdr:sp>
    <xdr:clientData/>
  </xdr:twoCellAnchor>
  <xdr:twoCellAnchor>
    <xdr:from>
      <xdr:col>3</xdr:col>
      <xdr:colOff>123825</xdr:colOff>
      <xdr:row>14</xdr:row>
      <xdr:rowOff>67646</xdr:rowOff>
    </xdr:from>
    <xdr:to>
      <xdr:col>6</xdr:col>
      <xdr:colOff>238125</xdr:colOff>
      <xdr:row>16</xdr:row>
      <xdr:rowOff>69803</xdr:rowOff>
    </xdr:to>
    <xdr:sp macro="" textlink="">
      <xdr:nvSpPr>
        <xdr:cNvPr id="42" name="Rounded Rectangle 41">
          <a:hlinkClick xmlns:r="http://schemas.openxmlformats.org/officeDocument/2006/relationships" r:id="rId3"/>
        </xdr:cNvPr>
        <xdr:cNvSpPr/>
      </xdr:nvSpPr>
      <xdr:spPr>
        <a:xfrm>
          <a:off x="6181725" y="3229946"/>
          <a:ext cx="1943100" cy="611757"/>
        </a:xfrm>
        <a:prstGeom prst="roundRect">
          <a:avLst/>
        </a:prstGeom>
        <a:solidFill>
          <a:srgbClr val="99CCFF"/>
        </a:solidFill>
        <a:ln>
          <a:solidFill>
            <a:srgbClr val="99CC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000" b="0">
              <a:solidFill>
                <a:srgbClr val="0000FF"/>
              </a:solidFill>
              <a:latin typeface="Verdana" pitchFamily="34" charset="0"/>
            </a:rPr>
            <a:t>Overview table: Mortality &amp; admissions</a:t>
          </a:r>
          <a:r>
            <a:rPr lang="en-GB" sz="1000" b="0" baseline="0">
              <a:solidFill>
                <a:srgbClr val="0000FF"/>
              </a:solidFill>
              <a:latin typeface="Verdana" pitchFamily="34" charset="0"/>
            </a:rPr>
            <a:t> indicators</a:t>
          </a:r>
          <a:endParaRPr lang="en-GB" sz="1000" b="0">
            <a:solidFill>
              <a:srgbClr val="0000FF"/>
            </a:solidFill>
            <a:latin typeface="Verdana" pitchFamily="34" charset="0"/>
          </a:endParaRPr>
        </a:p>
      </xdr:txBody>
    </xdr:sp>
    <xdr:clientData/>
  </xdr:twoCellAnchor>
  <xdr:twoCellAnchor>
    <xdr:from>
      <xdr:col>3</xdr:col>
      <xdr:colOff>133350</xdr:colOff>
      <xdr:row>17</xdr:row>
      <xdr:rowOff>14868</xdr:rowOff>
    </xdr:from>
    <xdr:to>
      <xdr:col>6</xdr:col>
      <xdr:colOff>247650</xdr:colOff>
      <xdr:row>19</xdr:row>
      <xdr:rowOff>74175</xdr:rowOff>
    </xdr:to>
    <xdr:sp macro="" textlink="">
      <xdr:nvSpPr>
        <xdr:cNvPr id="43" name="Rounded Rectangle 42">
          <a:hlinkClick xmlns:r="http://schemas.openxmlformats.org/officeDocument/2006/relationships" r:id="rId4"/>
        </xdr:cNvPr>
        <xdr:cNvSpPr/>
      </xdr:nvSpPr>
      <xdr:spPr>
        <a:xfrm>
          <a:off x="6191250" y="3977268"/>
          <a:ext cx="1943100" cy="611757"/>
        </a:xfrm>
        <a:prstGeom prst="roundRect">
          <a:avLst/>
        </a:prstGeom>
        <a:solidFill>
          <a:srgbClr val="99CCFF"/>
        </a:solidFill>
        <a:ln>
          <a:solidFill>
            <a:srgbClr val="99CC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000" b="0">
              <a:solidFill>
                <a:srgbClr val="0000FF"/>
              </a:solidFill>
              <a:latin typeface="Verdana" pitchFamily="34" charset="0"/>
            </a:rPr>
            <a:t>Interactive</a:t>
          </a:r>
          <a:r>
            <a:rPr lang="en-GB" sz="1000" b="0" baseline="0">
              <a:solidFill>
                <a:srgbClr val="0000FF"/>
              </a:solidFill>
              <a:latin typeface="Verdana" pitchFamily="34" charset="0"/>
            </a:rPr>
            <a:t> chart &amp; table: Local authority </a:t>
          </a:r>
          <a:endParaRPr lang="en-GB" sz="1000" b="0">
            <a:solidFill>
              <a:srgbClr val="0000FF"/>
            </a:solidFill>
            <a:latin typeface="Verdana" pitchFamily="34" charset="0"/>
          </a:endParaRPr>
        </a:p>
      </xdr:txBody>
    </xdr:sp>
    <xdr:clientData/>
  </xdr:twoCellAnchor>
  <xdr:twoCellAnchor>
    <xdr:from>
      <xdr:col>3</xdr:col>
      <xdr:colOff>133350</xdr:colOff>
      <xdr:row>12</xdr:row>
      <xdr:rowOff>26417</xdr:rowOff>
    </xdr:from>
    <xdr:to>
      <xdr:col>6</xdr:col>
      <xdr:colOff>247650</xdr:colOff>
      <xdr:row>13</xdr:row>
      <xdr:rowOff>285749</xdr:rowOff>
    </xdr:to>
    <xdr:sp macro="" textlink="">
      <xdr:nvSpPr>
        <xdr:cNvPr id="45" name="Rounded Rectangle 44">
          <a:hlinkClick xmlns:r="http://schemas.openxmlformats.org/officeDocument/2006/relationships" r:id="rId5"/>
        </xdr:cNvPr>
        <xdr:cNvSpPr/>
      </xdr:nvSpPr>
      <xdr:spPr>
        <a:xfrm>
          <a:off x="6191250" y="2483867"/>
          <a:ext cx="1943100" cy="611757"/>
        </a:xfrm>
        <a:prstGeom prst="roundRect">
          <a:avLst/>
        </a:prstGeom>
        <a:solidFill>
          <a:srgbClr val="99CCFF"/>
        </a:solidFill>
        <a:ln>
          <a:solidFill>
            <a:srgbClr val="99CC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000" b="0" baseline="0">
              <a:solidFill>
                <a:srgbClr val="0000FF"/>
              </a:solidFill>
              <a:latin typeface="Verdana" pitchFamily="34" charset="0"/>
            </a:rPr>
            <a:t>How to copy charts/tables </a:t>
          </a:r>
          <a:endParaRPr lang="en-GB" sz="1000" b="0">
            <a:solidFill>
              <a:srgbClr val="0000FF"/>
            </a:solidFill>
            <a:latin typeface="Verdana" pitchFamily="34" charset="0"/>
          </a:endParaRPr>
        </a:p>
      </xdr:txBody>
    </xdr:sp>
    <xdr:clientData/>
  </xdr:twoCellAnchor>
  <xdr:twoCellAnchor editAs="oneCell">
    <xdr:from>
      <xdr:col>1</xdr:col>
      <xdr:colOff>2552700</xdr:colOff>
      <xdr:row>0</xdr:row>
      <xdr:rowOff>171450</xdr:rowOff>
    </xdr:from>
    <xdr:to>
      <xdr:col>1</xdr:col>
      <xdr:colOff>4044950</xdr:colOff>
      <xdr:row>6</xdr:row>
      <xdr:rowOff>126273</xdr:rowOff>
    </xdr:to>
    <xdr:pic>
      <xdr:nvPicPr>
        <xdr:cNvPr id="48" name="Picture 47" descr="CVD_image_low_res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743325" y="171450"/>
          <a:ext cx="1492250" cy="1097823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20</xdr:row>
      <xdr:rowOff>38100</xdr:rowOff>
    </xdr:from>
    <xdr:to>
      <xdr:col>6</xdr:col>
      <xdr:colOff>247650</xdr:colOff>
      <xdr:row>22</xdr:row>
      <xdr:rowOff>183132</xdr:rowOff>
    </xdr:to>
    <xdr:sp macro="" textlink="">
      <xdr:nvSpPr>
        <xdr:cNvPr id="10" name="Rounded Rectangle 9">
          <a:hlinkClick xmlns:r="http://schemas.openxmlformats.org/officeDocument/2006/relationships" r:id="rId7"/>
        </xdr:cNvPr>
        <xdr:cNvSpPr/>
      </xdr:nvSpPr>
      <xdr:spPr>
        <a:xfrm>
          <a:off x="6191250" y="4724400"/>
          <a:ext cx="1943100" cy="611757"/>
        </a:xfrm>
        <a:prstGeom prst="roundRect">
          <a:avLst/>
        </a:prstGeom>
        <a:solidFill>
          <a:srgbClr val="99CCFF"/>
        </a:solidFill>
        <a:ln>
          <a:solidFill>
            <a:srgbClr val="99CC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000" b="0">
              <a:solidFill>
                <a:srgbClr val="0000FF"/>
              </a:solidFill>
              <a:latin typeface="Verdana" pitchFamily="34" charset="0"/>
            </a:rPr>
            <a:t>Interactive</a:t>
          </a:r>
          <a:r>
            <a:rPr lang="en-GB" sz="1000" b="0" baseline="0">
              <a:solidFill>
                <a:srgbClr val="0000FF"/>
              </a:solidFill>
              <a:latin typeface="Verdana" pitchFamily="34" charset="0"/>
            </a:rPr>
            <a:t> chart &amp; table:</a:t>
          </a:r>
        </a:p>
        <a:p>
          <a:pPr algn="ctr"/>
          <a:r>
            <a:rPr lang="en-GB" sz="1000" b="0" baseline="0">
              <a:solidFill>
                <a:srgbClr val="0000FF"/>
              </a:solidFill>
              <a:latin typeface="Verdana" pitchFamily="34" charset="0"/>
            </a:rPr>
            <a:t>Health board </a:t>
          </a:r>
          <a:endParaRPr lang="en-GB" sz="1000" b="0">
            <a:solidFill>
              <a:srgbClr val="0000FF"/>
            </a:solidFill>
            <a:latin typeface="Verdana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428625</xdr:colOff>
      <xdr:row>4</xdr:row>
      <xdr:rowOff>133350</xdr:rowOff>
    </xdr:to>
    <xdr:pic>
      <xdr:nvPicPr>
        <xdr:cNvPr id="2" name="Picture 2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6850"/>
        <a:stretch>
          <a:fillRect/>
        </a:stretch>
      </xdr:blipFill>
      <xdr:spPr bwMode="auto">
        <a:xfrm>
          <a:off x="0" y="0"/>
          <a:ext cx="2867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18</xdr:col>
      <xdr:colOff>66675</xdr:colOff>
      <xdr:row>21</xdr:row>
      <xdr:rowOff>142875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15200" y="323850"/>
          <a:ext cx="3724275" cy="321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25</xdr:row>
      <xdr:rowOff>0</xdr:rowOff>
    </xdr:from>
    <xdr:to>
      <xdr:col>18</xdr:col>
      <xdr:colOff>47625</xdr:colOff>
      <xdr:row>40</xdr:row>
      <xdr:rowOff>133350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15200" y="4048125"/>
          <a:ext cx="3705225" cy="2562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409575</xdr:colOff>
      <xdr:row>1</xdr:row>
      <xdr:rowOff>38100</xdr:rowOff>
    </xdr:from>
    <xdr:to>
      <xdr:col>10</xdr:col>
      <xdr:colOff>523875</xdr:colOff>
      <xdr:row>4</xdr:row>
      <xdr:rowOff>47624</xdr:rowOff>
    </xdr:to>
    <xdr:sp macro="" textlink="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4676775" y="200025"/>
          <a:ext cx="1943100" cy="495299"/>
        </a:xfrm>
        <a:prstGeom prst="roundRect">
          <a:avLst/>
        </a:prstGeom>
        <a:solidFill>
          <a:srgbClr val="99CCFF"/>
        </a:solidFill>
        <a:ln>
          <a:solidFill>
            <a:srgbClr val="99CC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000" b="0" baseline="0">
              <a:solidFill>
                <a:srgbClr val="0000FF"/>
              </a:solidFill>
              <a:latin typeface="Verdana" pitchFamily="34" charset="0"/>
            </a:rPr>
            <a:t>Back to contents page </a:t>
          </a:r>
          <a:endParaRPr lang="en-GB" sz="1000" b="0">
            <a:solidFill>
              <a:srgbClr val="0000FF"/>
            </a:solidFill>
            <a:latin typeface="Verdana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485775</xdr:colOff>
      <xdr:row>0</xdr:row>
      <xdr:rowOff>28575</xdr:rowOff>
    </xdr:from>
    <xdr:to>
      <xdr:col>14</xdr:col>
      <xdr:colOff>161925</xdr:colOff>
      <xdr:row>1</xdr:row>
      <xdr:rowOff>854488</xdr:rowOff>
    </xdr:to>
    <xdr:pic>
      <xdr:nvPicPr>
        <xdr:cNvPr id="2" name="Picture 1" descr="CVD_image_low_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10425" y="28575"/>
          <a:ext cx="1476375" cy="1006888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0</xdr:row>
      <xdr:rowOff>152960</xdr:rowOff>
    </xdr:from>
    <xdr:to>
      <xdr:col>5</xdr:col>
      <xdr:colOff>247650</xdr:colOff>
      <xdr:row>1</xdr:row>
      <xdr:rowOff>697774</xdr:rowOff>
    </xdr:to>
    <xdr:pic>
      <xdr:nvPicPr>
        <xdr:cNvPr id="3" name="Picture 3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6" y="152960"/>
          <a:ext cx="3190874" cy="725789"/>
        </a:xfrm>
        <a:prstGeom prst="rect">
          <a:avLst/>
        </a:prstGeom>
        <a:noFill/>
      </xdr:spPr>
    </xdr:pic>
    <xdr:clientData/>
  </xdr:twoCellAnchor>
  <xdr:twoCellAnchor>
    <xdr:from>
      <xdr:col>3</xdr:col>
      <xdr:colOff>552450</xdr:colOff>
      <xdr:row>1</xdr:row>
      <xdr:rowOff>9525</xdr:rowOff>
    </xdr:from>
    <xdr:to>
      <xdr:col>11</xdr:col>
      <xdr:colOff>476249</xdr:colOff>
      <xdr:row>1</xdr:row>
      <xdr:rowOff>723900</xdr:rowOff>
    </xdr:to>
    <xdr:sp macro="" textlink="">
      <xdr:nvSpPr>
        <xdr:cNvPr id="4" name="TextBox 3"/>
        <xdr:cNvSpPr txBox="1"/>
      </xdr:nvSpPr>
      <xdr:spPr>
        <a:xfrm>
          <a:off x="2647950" y="190500"/>
          <a:ext cx="4724399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GB" sz="2000">
              <a:solidFill>
                <a:srgbClr val="386698"/>
              </a:solidFill>
              <a:latin typeface="Verdana" pitchFamily="34" charset="0"/>
            </a:rPr>
            <a:t>Cardiovascular</a:t>
          </a:r>
          <a:r>
            <a:rPr lang="en-GB" sz="2000" baseline="0">
              <a:solidFill>
                <a:srgbClr val="386698"/>
              </a:solidFill>
              <a:latin typeface="Verdana" pitchFamily="34" charset="0"/>
            </a:rPr>
            <a:t> disease indicators</a:t>
          </a:r>
        </a:p>
        <a:p>
          <a:pPr algn="ctr"/>
          <a:r>
            <a:rPr lang="en-GB" sz="1300" baseline="0">
              <a:solidFill>
                <a:srgbClr val="386698"/>
              </a:solidFill>
              <a:latin typeface="Verdana" pitchFamily="34" charset="0"/>
            </a:rPr>
            <a:t>(WHS and QOF indicators)</a:t>
          </a:r>
        </a:p>
        <a:p>
          <a:pPr algn="ctr"/>
          <a:endParaRPr lang="en-GB" sz="2400">
            <a:solidFill>
              <a:srgbClr val="386698"/>
            </a:solidFill>
            <a:latin typeface="Verdana" pitchFamily="34" charset="0"/>
          </a:endParaRPr>
        </a:p>
      </xdr:txBody>
    </xdr:sp>
    <xdr:clientData/>
  </xdr:twoCellAnchor>
  <xdr:twoCellAnchor>
    <xdr:from>
      <xdr:col>11</xdr:col>
      <xdr:colOff>66675</xdr:colOff>
      <xdr:row>5</xdr:row>
      <xdr:rowOff>0</xdr:rowOff>
    </xdr:from>
    <xdr:to>
      <xdr:col>12</xdr:col>
      <xdr:colOff>47625</xdr:colOff>
      <xdr:row>5</xdr:row>
      <xdr:rowOff>136071</xdr:rowOff>
    </xdr:to>
    <xdr:sp macro="" textlink="">
      <xdr:nvSpPr>
        <xdr:cNvPr id="5" name="TextBox 4"/>
        <xdr:cNvSpPr txBox="1"/>
      </xdr:nvSpPr>
      <xdr:spPr>
        <a:xfrm>
          <a:off x="6962775" y="1552575"/>
          <a:ext cx="581025" cy="1360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8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>
    <xdr:from>
      <xdr:col>1</xdr:col>
      <xdr:colOff>390806</xdr:colOff>
      <xdr:row>39</xdr:row>
      <xdr:rowOff>35720</xdr:rowOff>
    </xdr:from>
    <xdr:to>
      <xdr:col>3</xdr:col>
      <xdr:colOff>392206</xdr:colOff>
      <xdr:row>42</xdr:row>
      <xdr:rowOff>76340</xdr:rowOff>
    </xdr:to>
    <xdr:sp macro="" textlink="">
      <xdr:nvSpPr>
        <xdr:cNvPr id="6" name="TextBox 5"/>
        <xdr:cNvSpPr txBox="1"/>
      </xdr:nvSpPr>
      <xdr:spPr>
        <a:xfrm>
          <a:off x="743231" y="7408070"/>
          <a:ext cx="1744475" cy="488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1000">
              <a:latin typeface="Verdana" pitchFamily="34" charset="0"/>
            </a:rPr>
            <a:t>M/F/P = Males/females/persons</a:t>
          </a:r>
        </a:p>
      </xdr:txBody>
    </xdr:sp>
    <xdr:clientData/>
  </xdr:twoCellAnchor>
  <xdr:twoCellAnchor>
    <xdr:from>
      <xdr:col>1</xdr:col>
      <xdr:colOff>0</xdr:colOff>
      <xdr:row>39</xdr:row>
      <xdr:rowOff>55471</xdr:rowOff>
    </xdr:from>
    <xdr:to>
      <xdr:col>1</xdr:col>
      <xdr:colOff>549088</xdr:colOff>
      <xdr:row>41</xdr:row>
      <xdr:rowOff>22411</xdr:rowOff>
    </xdr:to>
    <xdr:grpSp>
      <xdr:nvGrpSpPr>
        <xdr:cNvPr id="7" name="Group 6"/>
        <xdr:cNvGrpSpPr/>
      </xdr:nvGrpSpPr>
      <xdr:grpSpPr>
        <a:xfrm>
          <a:off x="180975" y="7427821"/>
          <a:ext cx="549088" cy="224115"/>
          <a:chOff x="361951" y="2260648"/>
          <a:chExt cx="549088" cy="255924"/>
        </a:xfrm>
      </xdr:grpSpPr>
      <xdr:sp macro="" textlink="">
        <xdr:nvSpPr>
          <xdr:cNvPr id="8" name="Isosceles Triangle 7"/>
          <xdr:cNvSpPr/>
        </xdr:nvSpPr>
        <xdr:spPr>
          <a:xfrm rot="10800000">
            <a:off x="383664" y="2343150"/>
            <a:ext cx="396000" cy="142875"/>
          </a:xfrm>
          <a:prstGeom prst="triangle">
            <a:avLst/>
          </a:prstGeom>
          <a:solidFill>
            <a:srgbClr val="38669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9" name="TextBox 8"/>
          <xdr:cNvSpPr txBox="1"/>
        </xdr:nvSpPr>
        <xdr:spPr>
          <a:xfrm>
            <a:off x="361951" y="2260648"/>
            <a:ext cx="549088" cy="2559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GB" sz="700" b="1">
                <a:solidFill>
                  <a:schemeClr val="bg1"/>
                </a:solidFill>
                <a:latin typeface="Verdana" pitchFamily="34" charset="0"/>
              </a:rPr>
              <a:t>   </a:t>
            </a:r>
            <a:r>
              <a:rPr lang="en-GB" sz="900" b="1">
                <a:solidFill>
                  <a:schemeClr val="bg1"/>
                </a:solidFill>
                <a:latin typeface="Verdana" pitchFamily="34" charset="0"/>
              </a:rPr>
              <a:t>M</a:t>
            </a:r>
          </a:p>
        </xdr:txBody>
      </xdr:sp>
    </xdr:grpSp>
    <xdr:clientData/>
  </xdr:twoCellAnchor>
  <xdr:twoCellAnchor>
    <xdr:from>
      <xdr:col>4</xdr:col>
      <xdr:colOff>0</xdr:colOff>
      <xdr:row>5</xdr:row>
      <xdr:rowOff>20167</xdr:rowOff>
    </xdr:from>
    <xdr:to>
      <xdr:col>4</xdr:col>
      <xdr:colOff>0</xdr:colOff>
      <xdr:row>5</xdr:row>
      <xdr:rowOff>209990</xdr:rowOff>
    </xdr:to>
    <xdr:sp macro="" textlink="">
      <xdr:nvSpPr>
        <xdr:cNvPr id="10" name="TextBox 9"/>
        <xdr:cNvSpPr txBox="1"/>
      </xdr:nvSpPr>
      <xdr:spPr>
        <a:xfrm>
          <a:off x="2695575" y="1572742"/>
          <a:ext cx="0" cy="1898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5</xdr:col>
      <xdr:colOff>110400</xdr:colOff>
      <xdr:row>5</xdr:row>
      <xdr:rowOff>24643</xdr:rowOff>
    </xdr:from>
    <xdr:to>
      <xdr:col>5</xdr:col>
      <xdr:colOff>503944</xdr:colOff>
      <xdr:row>5</xdr:row>
      <xdr:rowOff>224669</xdr:rowOff>
    </xdr:to>
    <xdr:grpSp>
      <xdr:nvGrpSpPr>
        <xdr:cNvPr id="11" name="Group 10"/>
        <xdr:cNvGrpSpPr/>
      </xdr:nvGrpSpPr>
      <xdr:grpSpPr>
        <a:xfrm>
          <a:off x="3234600" y="1577218"/>
          <a:ext cx="393544" cy="200026"/>
          <a:chOff x="3605952" y="2628478"/>
          <a:chExt cx="393544" cy="198905"/>
        </a:xfrm>
      </xdr:grpSpPr>
      <xdr:sp macro="" textlink="">
        <xdr:nvSpPr>
          <xdr:cNvPr id="12" name="Isosceles Triangle 11"/>
          <xdr:cNvSpPr/>
        </xdr:nvSpPr>
        <xdr:spPr>
          <a:xfrm rot="10800000">
            <a:off x="3605952" y="2684508"/>
            <a:ext cx="393544" cy="142875"/>
          </a:xfrm>
          <a:prstGeom prst="triangle">
            <a:avLst/>
          </a:prstGeom>
          <a:solidFill>
            <a:srgbClr val="38669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3639569" y="2628478"/>
            <a:ext cx="319474" cy="1887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GB" sz="900" b="1">
                <a:solidFill>
                  <a:schemeClr val="bg1"/>
                </a:solidFill>
                <a:latin typeface="Verdana" pitchFamily="34" charset="0"/>
              </a:rPr>
              <a:t> P</a:t>
            </a:r>
          </a:p>
        </xdr:txBody>
      </xdr:sp>
    </xdr:grpSp>
    <xdr:clientData/>
  </xdr:twoCellAnchor>
  <xdr:twoCellAnchor>
    <xdr:from>
      <xdr:col>6</xdr:col>
      <xdr:colOff>80729</xdr:colOff>
      <xdr:row>5</xdr:row>
      <xdr:rowOff>15125</xdr:rowOff>
    </xdr:from>
    <xdr:to>
      <xdr:col>7</xdr:col>
      <xdr:colOff>110996</xdr:colOff>
      <xdr:row>6</xdr:row>
      <xdr:rowOff>26333</xdr:rowOff>
    </xdr:to>
    <xdr:grpSp>
      <xdr:nvGrpSpPr>
        <xdr:cNvPr id="14" name="Group 13"/>
        <xdr:cNvGrpSpPr/>
      </xdr:nvGrpSpPr>
      <xdr:grpSpPr>
        <a:xfrm>
          <a:off x="3805004" y="1567700"/>
          <a:ext cx="630342" cy="258858"/>
          <a:chOff x="3605952" y="2618292"/>
          <a:chExt cx="546607" cy="256292"/>
        </a:xfrm>
      </xdr:grpSpPr>
      <xdr:sp macro="" textlink="">
        <xdr:nvSpPr>
          <xdr:cNvPr id="15" name="Isosceles Triangle 14"/>
          <xdr:cNvSpPr/>
        </xdr:nvSpPr>
        <xdr:spPr>
          <a:xfrm rot="10800000">
            <a:off x="3605952" y="2684508"/>
            <a:ext cx="393544" cy="142875"/>
          </a:xfrm>
          <a:prstGeom prst="triangle">
            <a:avLst/>
          </a:prstGeom>
          <a:solidFill>
            <a:srgbClr val="38669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6" name="TextBox 15"/>
          <xdr:cNvSpPr txBox="1"/>
        </xdr:nvSpPr>
        <xdr:spPr>
          <a:xfrm>
            <a:off x="3635037" y="2618292"/>
            <a:ext cx="517522" cy="2562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GB" sz="900" b="1">
                <a:solidFill>
                  <a:schemeClr val="bg1"/>
                </a:solidFill>
                <a:latin typeface="Verdana" pitchFamily="34" charset="0"/>
              </a:rPr>
              <a:t> M</a:t>
            </a:r>
          </a:p>
        </xdr:txBody>
      </xdr:sp>
    </xdr:grpSp>
    <xdr:clientData/>
  </xdr:twoCellAnchor>
  <xdr:twoCellAnchor>
    <xdr:from>
      <xdr:col>7</xdr:col>
      <xdr:colOff>98662</xdr:colOff>
      <xdr:row>5</xdr:row>
      <xdr:rowOff>24650</xdr:rowOff>
    </xdr:from>
    <xdr:to>
      <xdr:col>7</xdr:col>
      <xdr:colOff>492206</xdr:colOff>
      <xdr:row>5</xdr:row>
      <xdr:rowOff>224676</xdr:rowOff>
    </xdr:to>
    <xdr:grpSp>
      <xdr:nvGrpSpPr>
        <xdr:cNvPr id="17" name="Group 16"/>
        <xdr:cNvGrpSpPr/>
      </xdr:nvGrpSpPr>
      <xdr:grpSpPr>
        <a:xfrm>
          <a:off x="4423012" y="1577225"/>
          <a:ext cx="393544" cy="200026"/>
          <a:chOff x="3605952" y="2628478"/>
          <a:chExt cx="393544" cy="198905"/>
        </a:xfrm>
      </xdr:grpSpPr>
      <xdr:sp macro="" textlink="">
        <xdr:nvSpPr>
          <xdr:cNvPr id="18" name="Isosceles Triangle 17"/>
          <xdr:cNvSpPr/>
        </xdr:nvSpPr>
        <xdr:spPr>
          <a:xfrm rot="10800000">
            <a:off x="3605952" y="2684508"/>
            <a:ext cx="393544" cy="142875"/>
          </a:xfrm>
          <a:prstGeom prst="triangle">
            <a:avLst/>
          </a:prstGeom>
          <a:solidFill>
            <a:srgbClr val="38669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3639569" y="2628478"/>
            <a:ext cx="319474" cy="1887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GB" sz="900" b="1">
                <a:solidFill>
                  <a:schemeClr val="bg1"/>
                </a:solidFill>
                <a:latin typeface="Verdana" pitchFamily="34" charset="0"/>
              </a:rPr>
              <a:t> F</a:t>
            </a:r>
          </a:p>
        </xdr:txBody>
      </xdr:sp>
    </xdr:grpSp>
    <xdr:clientData/>
  </xdr:twoCellAnchor>
  <xdr:twoCellAnchor>
    <xdr:from>
      <xdr:col>5</xdr:col>
      <xdr:colOff>28575</xdr:colOff>
      <xdr:row>5</xdr:row>
      <xdr:rowOff>76200</xdr:rowOff>
    </xdr:from>
    <xdr:to>
      <xdr:col>7</xdr:col>
      <xdr:colOff>552450</xdr:colOff>
      <xdr:row>5</xdr:row>
      <xdr:rowOff>76200</xdr:rowOff>
    </xdr:to>
    <xdr:cxnSp macro="">
      <xdr:nvCxnSpPr>
        <xdr:cNvPr id="20" name="Straight Connector 19"/>
        <xdr:cNvCxnSpPr/>
      </xdr:nvCxnSpPr>
      <xdr:spPr>
        <a:xfrm>
          <a:off x="3324225" y="1628775"/>
          <a:ext cx="1724025" cy="0"/>
        </a:xfrm>
        <a:prstGeom prst="line">
          <a:avLst/>
        </a:prstGeom>
        <a:ln w="9525">
          <a:solidFill>
            <a:srgbClr val="38669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112629</xdr:colOff>
      <xdr:row>5</xdr:row>
      <xdr:rowOff>31930</xdr:rowOff>
    </xdr:from>
    <xdr:to>
      <xdr:col>3</xdr:col>
      <xdr:colOff>506173</xdr:colOff>
      <xdr:row>5</xdr:row>
      <xdr:rowOff>231956</xdr:rowOff>
    </xdr:to>
    <xdr:grpSp>
      <xdr:nvGrpSpPr>
        <xdr:cNvPr id="21" name="Group 20"/>
        <xdr:cNvGrpSpPr/>
      </xdr:nvGrpSpPr>
      <xdr:grpSpPr>
        <a:xfrm>
          <a:off x="2036679" y="1584505"/>
          <a:ext cx="393544" cy="200026"/>
          <a:chOff x="3605952" y="2628478"/>
          <a:chExt cx="393544" cy="198905"/>
        </a:xfrm>
      </xdr:grpSpPr>
      <xdr:sp macro="" textlink="">
        <xdr:nvSpPr>
          <xdr:cNvPr id="22" name="Isosceles Triangle 21"/>
          <xdr:cNvSpPr/>
        </xdr:nvSpPr>
        <xdr:spPr>
          <a:xfrm rot="10800000">
            <a:off x="3605952" y="2684508"/>
            <a:ext cx="393544" cy="142875"/>
          </a:xfrm>
          <a:prstGeom prst="triangle">
            <a:avLst/>
          </a:prstGeom>
          <a:solidFill>
            <a:srgbClr val="38669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23" name="TextBox 22"/>
          <xdr:cNvSpPr txBox="1"/>
        </xdr:nvSpPr>
        <xdr:spPr>
          <a:xfrm>
            <a:off x="3639569" y="2628478"/>
            <a:ext cx="319474" cy="1887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GB" sz="900" b="1">
                <a:solidFill>
                  <a:schemeClr val="bg1"/>
                </a:solidFill>
                <a:latin typeface="Verdana" pitchFamily="34" charset="0"/>
              </a:rPr>
              <a:t> P</a:t>
            </a:r>
          </a:p>
        </xdr:txBody>
      </xdr:sp>
    </xdr:grpSp>
    <xdr:clientData/>
  </xdr:twoCellAnchor>
  <xdr:twoCellAnchor>
    <xdr:from>
      <xdr:col>4</xdr:col>
      <xdr:colOff>84054</xdr:colOff>
      <xdr:row>5</xdr:row>
      <xdr:rowOff>22405</xdr:rowOff>
    </xdr:from>
    <xdr:to>
      <xdr:col>4</xdr:col>
      <xdr:colOff>87073</xdr:colOff>
      <xdr:row>5</xdr:row>
      <xdr:rowOff>222431</xdr:rowOff>
    </xdr:to>
    <xdr:grpSp>
      <xdr:nvGrpSpPr>
        <xdr:cNvPr id="24" name="Group 23"/>
        <xdr:cNvGrpSpPr/>
      </xdr:nvGrpSpPr>
      <xdr:grpSpPr>
        <a:xfrm>
          <a:off x="2608179" y="1574980"/>
          <a:ext cx="3019" cy="200026"/>
          <a:chOff x="3605952" y="2628478"/>
          <a:chExt cx="393544" cy="198905"/>
        </a:xfrm>
      </xdr:grpSpPr>
      <xdr:sp macro="" textlink="">
        <xdr:nvSpPr>
          <xdr:cNvPr id="25" name="Isosceles Triangle 24"/>
          <xdr:cNvSpPr/>
        </xdr:nvSpPr>
        <xdr:spPr>
          <a:xfrm rot="10800000">
            <a:off x="3605952" y="2684508"/>
            <a:ext cx="393544" cy="142875"/>
          </a:xfrm>
          <a:prstGeom prst="triangle">
            <a:avLst/>
          </a:prstGeom>
          <a:solidFill>
            <a:srgbClr val="38669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26" name="TextBox 25"/>
          <xdr:cNvSpPr txBox="1"/>
        </xdr:nvSpPr>
        <xdr:spPr>
          <a:xfrm>
            <a:off x="3639569" y="2628478"/>
            <a:ext cx="319474" cy="1887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GB" sz="900" b="1">
                <a:solidFill>
                  <a:schemeClr val="bg1"/>
                </a:solidFill>
                <a:latin typeface="Verdana" pitchFamily="34" charset="0"/>
              </a:rPr>
              <a:t> P</a:t>
            </a:r>
          </a:p>
        </xdr:txBody>
      </xdr:sp>
    </xdr:grpSp>
    <xdr:clientData/>
  </xdr:twoCellAnchor>
  <xdr:twoCellAnchor>
    <xdr:from>
      <xdr:col>6</xdr:col>
      <xdr:colOff>91905</xdr:colOff>
      <xdr:row>9</xdr:row>
      <xdr:rowOff>24650</xdr:rowOff>
    </xdr:from>
    <xdr:to>
      <xdr:col>7</xdr:col>
      <xdr:colOff>91948</xdr:colOff>
      <xdr:row>10</xdr:row>
      <xdr:rowOff>35858</xdr:rowOff>
    </xdr:to>
    <xdr:sp macro="" textlink="">
      <xdr:nvSpPr>
        <xdr:cNvPr id="27" name="TextBox 26"/>
        <xdr:cNvSpPr txBox="1"/>
      </xdr:nvSpPr>
      <xdr:spPr>
        <a:xfrm>
          <a:off x="3987630" y="23392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10</xdr:row>
      <xdr:rowOff>24650</xdr:rowOff>
    </xdr:from>
    <xdr:to>
      <xdr:col>7</xdr:col>
      <xdr:colOff>91948</xdr:colOff>
      <xdr:row>11</xdr:row>
      <xdr:rowOff>35858</xdr:rowOff>
    </xdr:to>
    <xdr:sp macro="" textlink="">
      <xdr:nvSpPr>
        <xdr:cNvPr id="28" name="TextBox 27"/>
        <xdr:cNvSpPr txBox="1"/>
      </xdr:nvSpPr>
      <xdr:spPr>
        <a:xfrm>
          <a:off x="3987630" y="25106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10</xdr:row>
      <xdr:rowOff>24650</xdr:rowOff>
    </xdr:from>
    <xdr:to>
      <xdr:col>7</xdr:col>
      <xdr:colOff>91948</xdr:colOff>
      <xdr:row>11</xdr:row>
      <xdr:rowOff>35858</xdr:rowOff>
    </xdr:to>
    <xdr:sp macro="" textlink="">
      <xdr:nvSpPr>
        <xdr:cNvPr id="29" name="TextBox 28"/>
        <xdr:cNvSpPr txBox="1"/>
      </xdr:nvSpPr>
      <xdr:spPr>
        <a:xfrm>
          <a:off x="3987630" y="25106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11</xdr:row>
      <xdr:rowOff>24650</xdr:rowOff>
    </xdr:from>
    <xdr:to>
      <xdr:col>7</xdr:col>
      <xdr:colOff>91948</xdr:colOff>
      <xdr:row>12</xdr:row>
      <xdr:rowOff>35858</xdr:rowOff>
    </xdr:to>
    <xdr:sp macro="" textlink="">
      <xdr:nvSpPr>
        <xdr:cNvPr id="30" name="TextBox 29"/>
        <xdr:cNvSpPr txBox="1"/>
      </xdr:nvSpPr>
      <xdr:spPr>
        <a:xfrm>
          <a:off x="3987630" y="26821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11</xdr:row>
      <xdr:rowOff>24650</xdr:rowOff>
    </xdr:from>
    <xdr:to>
      <xdr:col>7</xdr:col>
      <xdr:colOff>91948</xdr:colOff>
      <xdr:row>12</xdr:row>
      <xdr:rowOff>35858</xdr:rowOff>
    </xdr:to>
    <xdr:sp macro="" textlink="">
      <xdr:nvSpPr>
        <xdr:cNvPr id="31" name="TextBox 30"/>
        <xdr:cNvSpPr txBox="1"/>
      </xdr:nvSpPr>
      <xdr:spPr>
        <a:xfrm>
          <a:off x="3987630" y="26821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12</xdr:row>
      <xdr:rowOff>24650</xdr:rowOff>
    </xdr:from>
    <xdr:to>
      <xdr:col>7</xdr:col>
      <xdr:colOff>91948</xdr:colOff>
      <xdr:row>13</xdr:row>
      <xdr:rowOff>35858</xdr:rowOff>
    </xdr:to>
    <xdr:sp macro="" textlink="">
      <xdr:nvSpPr>
        <xdr:cNvPr id="32" name="TextBox 31"/>
        <xdr:cNvSpPr txBox="1"/>
      </xdr:nvSpPr>
      <xdr:spPr>
        <a:xfrm>
          <a:off x="3987630" y="28535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12</xdr:row>
      <xdr:rowOff>24650</xdr:rowOff>
    </xdr:from>
    <xdr:to>
      <xdr:col>7</xdr:col>
      <xdr:colOff>91948</xdr:colOff>
      <xdr:row>13</xdr:row>
      <xdr:rowOff>35858</xdr:rowOff>
    </xdr:to>
    <xdr:sp macro="" textlink="">
      <xdr:nvSpPr>
        <xdr:cNvPr id="33" name="TextBox 32"/>
        <xdr:cNvSpPr txBox="1"/>
      </xdr:nvSpPr>
      <xdr:spPr>
        <a:xfrm>
          <a:off x="3987630" y="28535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13</xdr:row>
      <xdr:rowOff>24650</xdr:rowOff>
    </xdr:from>
    <xdr:to>
      <xdr:col>7</xdr:col>
      <xdr:colOff>91948</xdr:colOff>
      <xdr:row>14</xdr:row>
      <xdr:rowOff>35858</xdr:rowOff>
    </xdr:to>
    <xdr:sp macro="" textlink="">
      <xdr:nvSpPr>
        <xdr:cNvPr id="34" name="TextBox 33"/>
        <xdr:cNvSpPr txBox="1"/>
      </xdr:nvSpPr>
      <xdr:spPr>
        <a:xfrm>
          <a:off x="3987630" y="30250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13</xdr:row>
      <xdr:rowOff>24650</xdr:rowOff>
    </xdr:from>
    <xdr:to>
      <xdr:col>7</xdr:col>
      <xdr:colOff>91948</xdr:colOff>
      <xdr:row>14</xdr:row>
      <xdr:rowOff>35858</xdr:rowOff>
    </xdr:to>
    <xdr:sp macro="" textlink="">
      <xdr:nvSpPr>
        <xdr:cNvPr id="35" name="TextBox 34"/>
        <xdr:cNvSpPr txBox="1"/>
      </xdr:nvSpPr>
      <xdr:spPr>
        <a:xfrm>
          <a:off x="3987630" y="30250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14</xdr:row>
      <xdr:rowOff>24650</xdr:rowOff>
    </xdr:from>
    <xdr:to>
      <xdr:col>7</xdr:col>
      <xdr:colOff>91948</xdr:colOff>
      <xdr:row>15</xdr:row>
      <xdr:rowOff>35858</xdr:rowOff>
    </xdr:to>
    <xdr:sp macro="" textlink="">
      <xdr:nvSpPr>
        <xdr:cNvPr id="36" name="TextBox 35"/>
        <xdr:cNvSpPr txBox="1"/>
      </xdr:nvSpPr>
      <xdr:spPr>
        <a:xfrm>
          <a:off x="3987630" y="31964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14</xdr:row>
      <xdr:rowOff>24650</xdr:rowOff>
    </xdr:from>
    <xdr:to>
      <xdr:col>7</xdr:col>
      <xdr:colOff>91948</xdr:colOff>
      <xdr:row>15</xdr:row>
      <xdr:rowOff>35858</xdr:rowOff>
    </xdr:to>
    <xdr:sp macro="" textlink="">
      <xdr:nvSpPr>
        <xdr:cNvPr id="37" name="TextBox 36"/>
        <xdr:cNvSpPr txBox="1"/>
      </xdr:nvSpPr>
      <xdr:spPr>
        <a:xfrm>
          <a:off x="3987630" y="31964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15</xdr:row>
      <xdr:rowOff>24650</xdr:rowOff>
    </xdr:from>
    <xdr:to>
      <xdr:col>7</xdr:col>
      <xdr:colOff>91948</xdr:colOff>
      <xdr:row>16</xdr:row>
      <xdr:rowOff>35858</xdr:rowOff>
    </xdr:to>
    <xdr:sp macro="" textlink="">
      <xdr:nvSpPr>
        <xdr:cNvPr id="38" name="TextBox 37"/>
        <xdr:cNvSpPr txBox="1"/>
      </xdr:nvSpPr>
      <xdr:spPr>
        <a:xfrm>
          <a:off x="3987630" y="33679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15</xdr:row>
      <xdr:rowOff>24650</xdr:rowOff>
    </xdr:from>
    <xdr:to>
      <xdr:col>7</xdr:col>
      <xdr:colOff>91948</xdr:colOff>
      <xdr:row>16</xdr:row>
      <xdr:rowOff>35858</xdr:rowOff>
    </xdr:to>
    <xdr:sp macro="" textlink="">
      <xdr:nvSpPr>
        <xdr:cNvPr id="39" name="TextBox 38"/>
        <xdr:cNvSpPr txBox="1"/>
      </xdr:nvSpPr>
      <xdr:spPr>
        <a:xfrm>
          <a:off x="3987630" y="33679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16</xdr:row>
      <xdr:rowOff>24650</xdr:rowOff>
    </xdr:from>
    <xdr:to>
      <xdr:col>7</xdr:col>
      <xdr:colOff>91948</xdr:colOff>
      <xdr:row>17</xdr:row>
      <xdr:rowOff>35858</xdr:rowOff>
    </xdr:to>
    <xdr:sp macro="" textlink="">
      <xdr:nvSpPr>
        <xdr:cNvPr id="40" name="TextBox 39"/>
        <xdr:cNvSpPr txBox="1"/>
      </xdr:nvSpPr>
      <xdr:spPr>
        <a:xfrm>
          <a:off x="3987630" y="35393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16</xdr:row>
      <xdr:rowOff>24650</xdr:rowOff>
    </xdr:from>
    <xdr:to>
      <xdr:col>7</xdr:col>
      <xdr:colOff>91948</xdr:colOff>
      <xdr:row>17</xdr:row>
      <xdr:rowOff>35858</xdr:rowOff>
    </xdr:to>
    <xdr:sp macro="" textlink="">
      <xdr:nvSpPr>
        <xdr:cNvPr id="41" name="TextBox 40"/>
        <xdr:cNvSpPr txBox="1"/>
      </xdr:nvSpPr>
      <xdr:spPr>
        <a:xfrm>
          <a:off x="3987630" y="35393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17</xdr:row>
      <xdr:rowOff>24650</xdr:rowOff>
    </xdr:from>
    <xdr:to>
      <xdr:col>7</xdr:col>
      <xdr:colOff>91948</xdr:colOff>
      <xdr:row>18</xdr:row>
      <xdr:rowOff>35858</xdr:rowOff>
    </xdr:to>
    <xdr:sp macro="" textlink="">
      <xdr:nvSpPr>
        <xdr:cNvPr id="42" name="TextBox 41"/>
        <xdr:cNvSpPr txBox="1"/>
      </xdr:nvSpPr>
      <xdr:spPr>
        <a:xfrm>
          <a:off x="3987630" y="37108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17</xdr:row>
      <xdr:rowOff>24650</xdr:rowOff>
    </xdr:from>
    <xdr:to>
      <xdr:col>7</xdr:col>
      <xdr:colOff>91948</xdr:colOff>
      <xdr:row>18</xdr:row>
      <xdr:rowOff>35858</xdr:rowOff>
    </xdr:to>
    <xdr:sp macro="" textlink="">
      <xdr:nvSpPr>
        <xdr:cNvPr id="43" name="TextBox 42"/>
        <xdr:cNvSpPr txBox="1"/>
      </xdr:nvSpPr>
      <xdr:spPr>
        <a:xfrm>
          <a:off x="3987630" y="37108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18</xdr:row>
      <xdr:rowOff>24650</xdr:rowOff>
    </xdr:from>
    <xdr:to>
      <xdr:col>7</xdr:col>
      <xdr:colOff>91948</xdr:colOff>
      <xdr:row>19</xdr:row>
      <xdr:rowOff>35858</xdr:rowOff>
    </xdr:to>
    <xdr:sp macro="" textlink="">
      <xdr:nvSpPr>
        <xdr:cNvPr id="44" name="TextBox 43"/>
        <xdr:cNvSpPr txBox="1"/>
      </xdr:nvSpPr>
      <xdr:spPr>
        <a:xfrm>
          <a:off x="3987630" y="38822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18</xdr:row>
      <xdr:rowOff>24650</xdr:rowOff>
    </xdr:from>
    <xdr:to>
      <xdr:col>7</xdr:col>
      <xdr:colOff>91948</xdr:colOff>
      <xdr:row>19</xdr:row>
      <xdr:rowOff>35858</xdr:rowOff>
    </xdr:to>
    <xdr:sp macro="" textlink="">
      <xdr:nvSpPr>
        <xdr:cNvPr id="45" name="TextBox 44"/>
        <xdr:cNvSpPr txBox="1"/>
      </xdr:nvSpPr>
      <xdr:spPr>
        <a:xfrm>
          <a:off x="3987630" y="38822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46" name="TextBox 45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47" name="TextBox 46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48" name="TextBox 47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49" name="TextBox 48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50" name="TextBox 49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51" name="TextBox 50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52" name="TextBox 51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53" name="TextBox 52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54" name="TextBox 53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55" name="TextBox 54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56" name="TextBox 55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57" name="TextBox 56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58" name="TextBox 57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0</xdr:rowOff>
    </xdr:from>
    <xdr:to>
      <xdr:col>7</xdr:col>
      <xdr:colOff>91948</xdr:colOff>
      <xdr:row>29</xdr:row>
      <xdr:rowOff>35858</xdr:rowOff>
    </xdr:to>
    <xdr:sp macro="" textlink="">
      <xdr:nvSpPr>
        <xdr:cNvPr id="59" name="TextBox 58"/>
        <xdr:cNvSpPr txBox="1"/>
      </xdr:nvSpPr>
      <xdr:spPr>
        <a:xfrm>
          <a:off x="3987630" y="5743575"/>
          <a:ext cx="600118" cy="358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0</xdr:rowOff>
    </xdr:from>
    <xdr:to>
      <xdr:col>7</xdr:col>
      <xdr:colOff>91948</xdr:colOff>
      <xdr:row>29</xdr:row>
      <xdr:rowOff>35858</xdr:rowOff>
    </xdr:to>
    <xdr:sp macro="" textlink="">
      <xdr:nvSpPr>
        <xdr:cNvPr id="60" name="TextBox 59"/>
        <xdr:cNvSpPr txBox="1"/>
      </xdr:nvSpPr>
      <xdr:spPr>
        <a:xfrm>
          <a:off x="3987630" y="5743575"/>
          <a:ext cx="600118" cy="358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24650</xdr:rowOff>
    </xdr:from>
    <xdr:to>
      <xdr:col>7</xdr:col>
      <xdr:colOff>91948</xdr:colOff>
      <xdr:row>30</xdr:row>
      <xdr:rowOff>35858</xdr:rowOff>
    </xdr:to>
    <xdr:sp macro="" textlink="">
      <xdr:nvSpPr>
        <xdr:cNvPr id="61" name="TextBox 60"/>
        <xdr:cNvSpPr txBox="1"/>
      </xdr:nvSpPr>
      <xdr:spPr>
        <a:xfrm>
          <a:off x="3987630" y="5768225"/>
          <a:ext cx="600118" cy="192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24650</xdr:rowOff>
    </xdr:from>
    <xdr:to>
      <xdr:col>7</xdr:col>
      <xdr:colOff>91948</xdr:colOff>
      <xdr:row>30</xdr:row>
      <xdr:rowOff>35858</xdr:rowOff>
    </xdr:to>
    <xdr:sp macro="" textlink="">
      <xdr:nvSpPr>
        <xdr:cNvPr id="62" name="TextBox 61"/>
        <xdr:cNvSpPr txBox="1"/>
      </xdr:nvSpPr>
      <xdr:spPr>
        <a:xfrm>
          <a:off x="3987630" y="5768225"/>
          <a:ext cx="600118" cy="192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24650</xdr:rowOff>
    </xdr:from>
    <xdr:to>
      <xdr:col>7</xdr:col>
      <xdr:colOff>91948</xdr:colOff>
      <xdr:row>30</xdr:row>
      <xdr:rowOff>35858</xdr:rowOff>
    </xdr:to>
    <xdr:sp macro="" textlink="">
      <xdr:nvSpPr>
        <xdr:cNvPr id="63" name="TextBox 62"/>
        <xdr:cNvSpPr txBox="1"/>
      </xdr:nvSpPr>
      <xdr:spPr>
        <a:xfrm>
          <a:off x="3987630" y="5768225"/>
          <a:ext cx="600118" cy="192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64" name="TextBox 63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65" name="TextBox 64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66" name="TextBox 65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67" name="TextBox 66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68" name="TextBox 67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69" name="TextBox 68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70" name="TextBox 69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71" name="TextBox 70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72" name="TextBox 71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73" name="TextBox 72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74" name="TextBox 73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75" name="TextBox 74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76" name="TextBox 75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77" name="TextBox 76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78" name="TextBox 77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79" name="TextBox 78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80" name="TextBox 79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81" name="TextBox 80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82" name="TextBox 81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83" name="TextBox 82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84" name="TextBox 83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85" name="TextBox 84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86" name="TextBox 85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87" name="TextBox 86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88" name="TextBox 87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89" name="TextBox 88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9</xdr:row>
      <xdr:rowOff>24650</xdr:rowOff>
    </xdr:from>
    <xdr:to>
      <xdr:col>7</xdr:col>
      <xdr:colOff>91948</xdr:colOff>
      <xdr:row>10</xdr:row>
      <xdr:rowOff>35858</xdr:rowOff>
    </xdr:to>
    <xdr:sp macro="" textlink="">
      <xdr:nvSpPr>
        <xdr:cNvPr id="90" name="TextBox 89"/>
        <xdr:cNvSpPr txBox="1"/>
      </xdr:nvSpPr>
      <xdr:spPr>
        <a:xfrm>
          <a:off x="3987630" y="23392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10</xdr:row>
      <xdr:rowOff>24650</xdr:rowOff>
    </xdr:from>
    <xdr:to>
      <xdr:col>7</xdr:col>
      <xdr:colOff>91948</xdr:colOff>
      <xdr:row>11</xdr:row>
      <xdr:rowOff>35858</xdr:rowOff>
    </xdr:to>
    <xdr:sp macro="" textlink="">
      <xdr:nvSpPr>
        <xdr:cNvPr id="91" name="TextBox 90"/>
        <xdr:cNvSpPr txBox="1"/>
      </xdr:nvSpPr>
      <xdr:spPr>
        <a:xfrm>
          <a:off x="3987630" y="25106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11</xdr:row>
      <xdr:rowOff>24650</xdr:rowOff>
    </xdr:from>
    <xdr:to>
      <xdr:col>7</xdr:col>
      <xdr:colOff>91948</xdr:colOff>
      <xdr:row>12</xdr:row>
      <xdr:rowOff>35858</xdr:rowOff>
    </xdr:to>
    <xdr:sp macro="" textlink="">
      <xdr:nvSpPr>
        <xdr:cNvPr id="92" name="TextBox 91"/>
        <xdr:cNvSpPr txBox="1"/>
      </xdr:nvSpPr>
      <xdr:spPr>
        <a:xfrm>
          <a:off x="3987630" y="26821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11</xdr:row>
      <xdr:rowOff>24650</xdr:rowOff>
    </xdr:from>
    <xdr:to>
      <xdr:col>7</xdr:col>
      <xdr:colOff>91948</xdr:colOff>
      <xdr:row>12</xdr:row>
      <xdr:rowOff>35858</xdr:rowOff>
    </xdr:to>
    <xdr:sp macro="" textlink="">
      <xdr:nvSpPr>
        <xdr:cNvPr id="93" name="TextBox 92"/>
        <xdr:cNvSpPr txBox="1"/>
      </xdr:nvSpPr>
      <xdr:spPr>
        <a:xfrm>
          <a:off x="3987630" y="26821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9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>
    <xdr:from>
      <xdr:col>6</xdr:col>
      <xdr:colOff>91905</xdr:colOff>
      <xdr:row>11</xdr:row>
      <xdr:rowOff>24650</xdr:rowOff>
    </xdr:from>
    <xdr:to>
      <xdr:col>7</xdr:col>
      <xdr:colOff>91948</xdr:colOff>
      <xdr:row>12</xdr:row>
      <xdr:rowOff>35858</xdr:rowOff>
    </xdr:to>
    <xdr:sp macro="" textlink="">
      <xdr:nvSpPr>
        <xdr:cNvPr id="94" name="TextBox 93"/>
        <xdr:cNvSpPr txBox="1"/>
      </xdr:nvSpPr>
      <xdr:spPr>
        <a:xfrm>
          <a:off x="3987630" y="26821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12</xdr:row>
      <xdr:rowOff>24650</xdr:rowOff>
    </xdr:from>
    <xdr:to>
      <xdr:col>7</xdr:col>
      <xdr:colOff>91948</xdr:colOff>
      <xdr:row>13</xdr:row>
      <xdr:rowOff>35858</xdr:rowOff>
    </xdr:to>
    <xdr:sp macro="" textlink="">
      <xdr:nvSpPr>
        <xdr:cNvPr id="95" name="TextBox 94"/>
        <xdr:cNvSpPr txBox="1"/>
      </xdr:nvSpPr>
      <xdr:spPr>
        <a:xfrm>
          <a:off x="3987630" y="28535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13</xdr:row>
      <xdr:rowOff>24650</xdr:rowOff>
    </xdr:from>
    <xdr:to>
      <xdr:col>7</xdr:col>
      <xdr:colOff>91948</xdr:colOff>
      <xdr:row>14</xdr:row>
      <xdr:rowOff>35858</xdr:rowOff>
    </xdr:to>
    <xdr:sp macro="" textlink="">
      <xdr:nvSpPr>
        <xdr:cNvPr id="96" name="TextBox 95"/>
        <xdr:cNvSpPr txBox="1"/>
      </xdr:nvSpPr>
      <xdr:spPr>
        <a:xfrm>
          <a:off x="3987630" y="30250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14</xdr:row>
      <xdr:rowOff>24650</xdr:rowOff>
    </xdr:from>
    <xdr:to>
      <xdr:col>7</xdr:col>
      <xdr:colOff>91948</xdr:colOff>
      <xdr:row>15</xdr:row>
      <xdr:rowOff>35858</xdr:rowOff>
    </xdr:to>
    <xdr:sp macro="" textlink="">
      <xdr:nvSpPr>
        <xdr:cNvPr id="97" name="TextBox 96"/>
        <xdr:cNvSpPr txBox="1"/>
      </xdr:nvSpPr>
      <xdr:spPr>
        <a:xfrm>
          <a:off x="3987630" y="31964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14</xdr:row>
      <xdr:rowOff>24650</xdr:rowOff>
    </xdr:from>
    <xdr:to>
      <xdr:col>7</xdr:col>
      <xdr:colOff>91948</xdr:colOff>
      <xdr:row>15</xdr:row>
      <xdr:rowOff>35858</xdr:rowOff>
    </xdr:to>
    <xdr:sp macro="" textlink="">
      <xdr:nvSpPr>
        <xdr:cNvPr id="98" name="TextBox 97"/>
        <xdr:cNvSpPr txBox="1"/>
      </xdr:nvSpPr>
      <xdr:spPr>
        <a:xfrm>
          <a:off x="3987630" y="31964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15</xdr:row>
      <xdr:rowOff>24650</xdr:rowOff>
    </xdr:from>
    <xdr:to>
      <xdr:col>7</xdr:col>
      <xdr:colOff>91948</xdr:colOff>
      <xdr:row>16</xdr:row>
      <xdr:rowOff>35858</xdr:rowOff>
    </xdr:to>
    <xdr:sp macro="" textlink="">
      <xdr:nvSpPr>
        <xdr:cNvPr id="99" name="TextBox 98"/>
        <xdr:cNvSpPr txBox="1"/>
      </xdr:nvSpPr>
      <xdr:spPr>
        <a:xfrm>
          <a:off x="3987630" y="33679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15</xdr:row>
      <xdr:rowOff>24650</xdr:rowOff>
    </xdr:from>
    <xdr:to>
      <xdr:col>7</xdr:col>
      <xdr:colOff>91948</xdr:colOff>
      <xdr:row>16</xdr:row>
      <xdr:rowOff>35858</xdr:rowOff>
    </xdr:to>
    <xdr:sp macro="" textlink="">
      <xdr:nvSpPr>
        <xdr:cNvPr id="100" name="TextBox 99"/>
        <xdr:cNvSpPr txBox="1"/>
      </xdr:nvSpPr>
      <xdr:spPr>
        <a:xfrm>
          <a:off x="3987630" y="33679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9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>
    <xdr:from>
      <xdr:col>6</xdr:col>
      <xdr:colOff>91905</xdr:colOff>
      <xdr:row>16</xdr:row>
      <xdr:rowOff>24650</xdr:rowOff>
    </xdr:from>
    <xdr:to>
      <xdr:col>7</xdr:col>
      <xdr:colOff>91948</xdr:colOff>
      <xdr:row>17</xdr:row>
      <xdr:rowOff>35858</xdr:rowOff>
    </xdr:to>
    <xdr:sp macro="" textlink="">
      <xdr:nvSpPr>
        <xdr:cNvPr id="101" name="TextBox 100"/>
        <xdr:cNvSpPr txBox="1"/>
      </xdr:nvSpPr>
      <xdr:spPr>
        <a:xfrm>
          <a:off x="3987630" y="35393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17</xdr:row>
      <xdr:rowOff>24650</xdr:rowOff>
    </xdr:from>
    <xdr:to>
      <xdr:col>7</xdr:col>
      <xdr:colOff>91948</xdr:colOff>
      <xdr:row>18</xdr:row>
      <xdr:rowOff>35858</xdr:rowOff>
    </xdr:to>
    <xdr:sp macro="" textlink="">
      <xdr:nvSpPr>
        <xdr:cNvPr id="102" name="TextBox 101"/>
        <xdr:cNvSpPr txBox="1"/>
      </xdr:nvSpPr>
      <xdr:spPr>
        <a:xfrm>
          <a:off x="3987630" y="37108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17</xdr:row>
      <xdr:rowOff>24650</xdr:rowOff>
    </xdr:from>
    <xdr:to>
      <xdr:col>7</xdr:col>
      <xdr:colOff>91948</xdr:colOff>
      <xdr:row>18</xdr:row>
      <xdr:rowOff>35858</xdr:rowOff>
    </xdr:to>
    <xdr:sp macro="" textlink="">
      <xdr:nvSpPr>
        <xdr:cNvPr id="103" name="TextBox 102"/>
        <xdr:cNvSpPr txBox="1"/>
      </xdr:nvSpPr>
      <xdr:spPr>
        <a:xfrm>
          <a:off x="3987630" y="37108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9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>
    <xdr:from>
      <xdr:col>6</xdr:col>
      <xdr:colOff>91905</xdr:colOff>
      <xdr:row>18</xdr:row>
      <xdr:rowOff>24650</xdr:rowOff>
    </xdr:from>
    <xdr:to>
      <xdr:col>7</xdr:col>
      <xdr:colOff>91948</xdr:colOff>
      <xdr:row>19</xdr:row>
      <xdr:rowOff>35858</xdr:rowOff>
    </xdr:to>
    <xdr:sp macro="" textlink="">
      <xdr:nvSpPr>
        <xdr:cNvPr id="104" name="TextBox 103"/>
        <xdr:cNvSpPr txBox="1"/>
      </xdr:nvSpPr>
      <xdr:spPr>
        <a:xfrm>
          <a:off x="3987630" y="38822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105" name="TextBox 104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106" name="TextBox 105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107" name="TextBox 106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108" name="TextBox 107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109" name="TextBox 108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110" name="TextBox 109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111" name="TextBox 110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112" name="TextBox 111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113" name="TextBox 112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114" name="TextBox 113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115" name="TextBox 114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0</xdr:rowOff>
    </xdr:from>
    <xdr:to>
      <xdr:col>7</xdr:col>
      <xdr:colOff>91948</xdr:colOff>
      <xdr:row>29</xdr:row>
      <xdr:rowOff>35858</xdr:rowOff>
    </xdr:to>
    <xdr:sp macro="" textlink="">
      <xdr:nvSpPr>
        <xdr:cNvPr id="116" name="TextBox 115"/>
        <xdr:cNvSpPr txBox="1"/>
      </xdr:nvSpPr>
      <xdr:spPr>
        <a:xfrm>
          <a:off x="3987630" y="5743575"/>
          <a:ext cx="600118" cy="358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0</xdr:rowOff>
    </xdr:from>
    <xdr:to>
      <xdr:col>7</xdr:col>
      <xdr:colOff>91948</xdr:colOff>
      <xdr:row>29</xdr:row>
      <xdr:rowOff>35858</xdr:rowOff>
    </xdr:to>
    <xdr:sp macro="" textlink="">
      <xdr:nvSpPr>
        <xdr:cNvPr id="117" name="TextBox 116"/>
        <xdr:cNvSpPr txBox="1"/>
      </xdr:nvSpPr>
      <xdr:spPr>
        <a:xfrm>
          <a:off x="3987630" y="5743575"/>
          <a:ext cx="600118" cy="358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24650</xdr:rowOff>
    </xdr:from>
    <xdr:to>
      <xdr:col>7</xdr:col>
      <xdr:colOff>91948</xdr:colOff>
      <xdr:row>30</xdr:row>
      <xdr:rowOff>35858</xdr:rowOff>
    </xdr:to>
    <xdr:sp macro="" textlink="">
      <xdr:nvSpPr>
        <xdr:cNvPr id="118" name="TextBox 117"/>
        <xdr:cNvSpPr txBox="1"/>
      </xdr:nvSpPr>
      <xdr:spPr>
        <a:xfrm>
          <a:off x="3987630" y="5768225"/>
          <a:ext cx="600118" cy="192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24650</xdr:rowOff>
    </xdr:from>
    <xdr:to>
      <xdr:col>7</xdr:col>
      <xdr:colOff>91948</xdr:colOff>
      <xdr:row>30</xdr:row>
      <xdr:rowOff>35858</xdr:rowOff>
    </xdr:to>
    <xdr:sp macro="" textlink="">
      <xdr:nvSpPr>
        <xdr:cNvPr id="119" name="TextBox 118"/>
        <xdr:cNvSpPr txBox="1"/>
      </xdr:nvSpPr>
      <xdr:spPr>
        <a:xfrm>
          <a:off x="3987630" y="5768225"/>
          <a:ext cx="600118" cy="192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24650</xdr:rowOff>
    </xdr:from>
    <xdr:to>
      <xdr:col>7</xdr:col>
      <xdr:colOff>91948</xdr:colOff>
      <xdr:row>30</xdr:row>
      <xdr:rowOff>35858</xdr:rowOff>
    </xdr:to>
    <xdr:sp macro="" textlink="">
      <xdr:nvSpPr>
        <xdr:cNvPr id="120" name="TextBox 119"/>
        <xdr:cNvSpPr txBox="1"/>
      </xdr:nvSpPr>
      <xdr:spPr>
        <a:xfrm>
          <a:off x="3987630" y="5768225"/>
          <a:ext cx="600118" cy="192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24650</xdr:rowOff>
    </xdr:from>
    <xdr:to>
      <xdr:col>7</xdr:col>
      <xdr:colOff>91948</xdr:colOff>
      <xdr:row>30</xdr:row>
      <xdr:rowOff>35858</xdr:rowOff>
    </xdr:to>
    <xdr:sp macro="" textlink="">
      <xdr:nvSpPr>
        <xdr:cNvPr id="121" name="TextBox 120"/>
        <xdr:cNvSpPr txBox="1"/>
      </xdr:nvSpPr>
      <xdr:spPr>
        <a:xfrm>
          <a:off x="3987630" y="5768225"/>
          <a:ext cx="600118" cy="192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122" name="TextBox 121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123" name="TextBox 122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124" name="TextBox 123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24650</xdr:rowOff>
    </xdr:from>
    <xdr:to>
      <xdr:col>7</xdr:col>
      <xdr:colOff>91948</xdr:colOff>
      <xdr:row>30</xdr:row>
      <xdr:rowOff>35858</xdr:rowOff>
    </xdr:to>
    <xdr:sp macro="" textlink="">
      <xdr:nvSpPr>
        <xdr:cNvPr id="125" name="TextBox 124"/>
        <xdr:cNvSpPr txBox="1"/>
      </xdr:nvSpPr>
      <xdr:spPr>
        <a:xfrm>
          <a:off x="3987630" y="5768225"/>
          <a:ext cx="600118" cy="192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24650</xdr:rowOff>
    </xdr:from>
    <xdr:to>
      <xdr:col>7</xdr:col>
      <xdr:colOff>91948</xdr:colOff>
      <xdr:row>30</xdr:row>
      <xdr:rowOff>35858</xdr:rowOff>
    </xdr:to>
    <xdr:sp macro="" textlink="">
      <xdr:nvSpPr>
        <xdr:cNvPr id="126" name="TextBox 125"/>
        <xdr:cNvSpPr txBox="1"/>
      </xdr:nvSpPr>
      <xdr:spPr>
        <a:xfrm>
          <a:off x="3987630" y="5768225"/>
          <a:ext cx="600118" cy="192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127" name="TextBox 126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128" name="TextBox 127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129" name="TextBox 128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130" name="TextBox 129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131" name="TextBox 130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132" name="TextBox 131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133" name="TextBox 132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134" name="TextBox 133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135" name="TextBox 134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136" name="TextBox 135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137" name="TextBox 136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138" name="TextBox 137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139" name="TextBox 138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140" name="TextBox 139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141" name="TextBox 140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142" name="TextBox 141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143" name="TextBox 142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144" name="TextBox 143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145" name="TextBox 144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146" name="TextBox 145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147" name="TextBox 146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148" name="TextBox 147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149" name="TextBox 148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150" name="TextBox 149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151" name="TextBox 150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152" name="TextBox 151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153" name="TextBox 152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154" name="TextBox 153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155" name="TextBox 154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156" name="TextBox 155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157" name="TextBox 156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158" name="TextBox 157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159" name="TextBox 158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160" name="TextBox 159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161" name="TextBox 160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162" name="TextBox 161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163" name="TextBox 162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164" name="TextBox 163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165" name="TextBox 164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166" name="TextBox 165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167" name="TextBox 166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168" name="TextBox 167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169" name="TextBox 168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320505</xdr:colOff>
      <xdr:row>32</xdr:row>
      <xdr:rowOff>91325</xdr:rowOff>
    </xdr:from>
    <xdr:to>
      <xdr:col>7</xdr:col>
      <xdr:colOff>320548</xdr:colOff>
      <xdr:row>33</xdr:row>
      <xdr:rowOff>102533</xdr:rowOff>
    </xdr:to>
    <xdr:sp macro="" textlink="">
      <xdr:nvSpPr>
        <xdr:cNvPr id="170" name="TextBox 169"/>
        <xdr:cNvSpPr txBox="1"/>
      </xdr:nvSpPr>
      <xdr:spPr>
        <a:xfrm>
          <a:off x="4216230" y="63587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171" name="TextBox 170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172" name="TextBox 171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173" name="TextBox 172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174" name="TextBox 173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175" name="TextBox 174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176" name="TextBox 175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177" name="TextBox 176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178" name="TextBox 177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179" name="TextBox 178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180" name="TextBox 179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181" name="TextBox 180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182" name="TextBox 181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183" name="TextBox 182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184" name="TextBox 183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185" name="TextBox 184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186" name="TextBox 185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187" name="TextBox 186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188" name="TextBox 187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189" name="TextBox 188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190" name="TextBox 189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191" name="TextBox 190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192" name="TextBox 191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193" name="TextBox 192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194" name="TextBox 193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195" name="TextBox 194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196" name="TextBox 195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197" name="TextBox 196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198" name="TextBox 197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199" name="TextBox 198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200" name="TextBox 199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201" name="TextBox 200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202" name="TextBox 201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203" name="TextBox 202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204" name="TextBox 203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205" name="TextBox 204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206" name="TextBox 205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207" name="TextBox 206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208" name="TextBox 207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209" name="TextBox 208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210" name="TextBox 209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9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>
    <xdr:from>
      <xdr:col>6</xdr:col>
      <xdr:colOff>91905</xdr:colOff>
      <xdr:row>9</xdr:row>
      <xdr:rowOff>24650</xdr:rowOff>
    </xdr:from>
    <xdr:to>
      <xdr:col>7</xdr:col>
      <xdr:colOff>91948</xdr:colOff>
      <xdr:row>10</xdr:row>
      <xdr:rowOff>35858</xdr:rowOff>
    </xdr:to>
    <xdr:sp macro="" textlink="">
      <xdr:nvSpPr>
        <xdr:cNvPr id="211" name="TextBox 210"/>
        <xdr:cNvSpPr txBox="1"/>
      </xdr:nvSpPr>
      <xdr:spPr>
        <a:xfrm>
          <a:off x="3987630" y="23392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10</xdr:row>
      <xdr:rowOff>24650</xdr:rowOff>
    </xdr:from>
    <xdr:to>
      <xdr:col>7</xdr:col>
      <xdr:colOff>91948</xdr:colOff>
      <xdr:row>11</xdr:row>
      <xdr:rowOff>35858</xdr:rowOff>
    </xdr:to>
    <xdr:sp macro="" textlink="">
      <xdr:nvSpPr>
        <xdr:cNvPr id="212" name="TextBox 211"/>
        <xdr:cNvSpPr txBox="1"/>
      </xdr:nvSpPr>
      <xdr:spPr>
        <a:xfrm>
          <a:off x="3987630" y="25106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10</xdr:row>
      <xdr:rowOff>24650</xdr:rowOff>
    </xdr:from>
    <xdr:to>
      <xdr:col>7</xdr:col>
      <xdr:colOff>91948</xdr:colOff>
      <xdr:row>11</xdr:row>
      <xdr:rowOff>35858</xdr:rowOff>
    </xdr:to>
    <xdr:sp macro="" textlink="">
      <xdr:nvSpPr>
        <xdr:cNvPr id="213" name="TextBox 212"/>
        <xdr:cNvSpPr txBox="1"/>
      </xdr:nvSpPr>
      <xdr:spPr>
        <a:xfrm>
          <a:off x="3987630" y="25106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10</xdr:row>
      <xdr:rowOff>24650</xdr:rowOff>
    </xdr:from>
    <xdr:to>
      <xdr:col>7</xdr:col>
      <xdr:colOff>91948</xdr:colOff>
      <xdr:row>11</xdr:row>
      <xdr:rowOff>35858</xdr:rowOff>
    </xdr:to>
    <xdr:sp macro="" textlink="">
      <xdr:nvSpPr>
        <xdr:cNvPr id="214" name="TextBox 213"/>
        <xdr:cNvSpPr txBox="1"/>
      </xdr:nvSpPr>
      <xdr:spPr>
        <a:xfrm>
          <a:off x="3987630" y="25106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11</xdr:row>
      <xdr:rowOff>24650</xdr:rowOff>
    </xdr:from>
    <xdr:to>
      <xdr:col>7</xdr:col>
      <xdr:colOff>91948</xdr:colOff>
      <xdr:row>12</xdr:row>
      <xdr:rowOff>35858</xdr:rowOff>
    </xdr:to>
    <xdr:sp macro="" textlink="">
      <xdr:nvSpPr>
        <xdr:cNvPr id="215" name="TextBox 214"/>
        <xdr:cNvSpPr txBox="1"/>
      </xdr:nvSpPr>
      <xdr:spPr>
        <a:xfrm>
          <a:off x="3987630" y="26821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10</xdr:row>
      <xdr:rowOff>24650</xdr:rowOff>
    </xdr:from>
    <xdr:to>
      <xdr:col>7</xdr:col>
      <xdr:colOff>91948</xdr:colOff>
      <xdr:row>11</xdr:row>
      <xdr:rowOff>35858</xdr:rowOff>
    </xdr:to>
    <xdr:sp macro="" textlink="">
      <xdr:nvSpPr>
        <xdr:cNvPr id="216" name="TextBox 215"/>
        <xdr:cNvSpPr txBox="1"/>
      </xdr:nvSpPr>
      <xdr:spPr>
        <a:xfrm>
          <a:off x="3987630" y="25106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11</xdr:row>
      <xdr:rowOff>24650</xdr:rowOff>
    </xdr:from>
    <xdr:to>
      <xdr:col>7</xdr:col>
      <xdr:colOff>91948</xdr:colOff>
      <xdr:row>12</xdr:row>
      <xdr:rowOff>35858</xdr:rowOff>
    </xdr:to>
    <xdr:sp macro="" textlink="">
      <xdr:nvSpPr>
        <xdr:cNvPr id="217" name="TextBox 216"/>
        <xdr:cNvSpPr txBox="1"/>
      </xdr:nvSpPr>
      <xdr:spPr>
        <a:xfrm>
          <a:off x="3987630" y="26821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11</xdr:row>
      <xdr:rowOff>24650</xdr:rowOff>
    </xdr:from>
    <xdr:to>
      <xdr:col>7</xdr:col>
      <xdr:colOff>91948</xdr:colOff>
      <xdr:row>12</xdr:row>
      <xdr:rowOff>35858</xdr:rowOff>
    </xdr:to>
    <xdr:sp macro="" textlink="">
      <xdr:nvSpPr>
        <xdr:cNvPr id="218" name="TextBox 217"/>
        <xdr:cNvSpPr txBox="1"/>
      </xdr:nvSpPr>
      <xdr:spPr>
        <a:xfrm>
          <a:off x="3987630" y="26821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11</xdr:row>
      <xdr:rowOff>24650</xdr:rowOff>
    </xdr:from>
    <xdr:to>
      <xdr:col>7</xdr:col>
      <xdr:colOff>91948</xdr:colOff>
      <xdr:row>12</xdr:row>
      <xdr:rowOff>35858</xdr:rowOff>
    </xdr:to>
    <xdr:sp macro="" textlink="">
      <xdr:nvSpPr>
        <xdr:cNvPr id="219" name="TextBox 218"/>
        <xdr:cNvSpPr txBox="1"/>
      </xdr:nvSpPr>
      <xdr:spPr>
        <a:xfrm>
          <a:off x="3987630" y="26821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11</xdr:row>
      <xdr:rowOff>24650</xdr:rowOff>
    </xdr:from>
    <xdr:to>
      <xdr:col>7</xdr:col>
      <xdr:colOff>91948</xdr:colOff>
      <xdr:row>12</xdr:row>
      <xdr:rowOff>35858</xdr:rowOff>
    </xdr:to>
    <xdr:sp macro="" textlink="">
      <xdr:nvSpPr>
        <xdr:cNvPr id="220" name="TextBox 219"/>
        <xdr:cNvSpPr txBox="1"/>
      </xdr:nvSpPr>
      <xdr:spPr>
        <a:xfrm>
          <a:off x="3987630" y="26821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12</xdr:row>
      <xdr:rowOff>24650</xdr:rowOff>
    </xdr:from>
    <xdr:to>
      <xdr:col>7</xdr:col>
      <xdr:colOff>91948</xdr:colOff>
      <xdr:row>13</xdr:row>
      <xdr:rowOff>35858</xdr:rowOff>
    </xdr:to>
    <xdr:sp macro="" textlink="">
      <xdr:nvSpPr>
        <xdr:cNvPr id="221" name="TextBox 220"/>
        <xdr:cNvSpPr txBox="1"/>
      </xdr:nvSpPr>
      <xdr:spPr>
        <a:xfrm>
          <a:off x="3987630" y="28535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11</xdr:row>
      <xdr:rowOff>24650</xdr:rowOff>
    </xdr:from>
    <xdr:to>
      <xdr:col>7</xdr:col>
      <xdr:colOff>91948</xdr:colOff>
      <xdr:row>12</xdr:row>
      <xdr:rowOff>35858</xdr:rowOff>
    </xdr:to>
    <xdr:sp macro="" textlink="">
      <xdr:nvSpPr>
        <xdr:cNvPr id="222" name="TextBox 221"/>
        <xdr:cNvSpPr txBox="1"/>
      </xdr:nvSpPr>
      <xdr:spPr>
        <a:xfrm>
          <a:off x="3987630" y="26821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12</xdr:row>
      <xdr:rowOff>24650</xdr:rowOff>
    </xdr:from>
    <xdr:to>
      <xdr:col>7</xdr:col>
      <xdr:colOff>91948</xdr:colOff>
      <xdr:row>13</xdr:row>
      <xdr:rowOff>35858</xdr:rowOff>
    </xdr:to>
    <xdr:sp macro="" textlink="">
      <xdr:nvSpPr>
        <xdr:cNvPr id="223" name="TextBox 222"/>
        <xdr:cNvSpPr txBox="1"/>
      </xdr:nvSpPr>
      <xdr:spPr>
        <a:xfrm>
          <a:off x="3987630" y="28535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12</xdr:row>
      <xdr:rowOff>24650</xdr:rowOff>
    </xdr:from>
    <xdr:to>
      <xdr:col>7</xdr:col>
      <xdr:colOff>91948</xdr:colOff>
      <xdr:row>13</xdr:row>
      <xdr:rowOff>35858</xdr:rowOff>
    </xdr:to>
    <xdr:sp macro="" textlink="">
      <xdr:nvSpPr>
        <xdr:cNvPr id="224" name="TextBox 223"/>
        <xdr:cNvSpPr txBox="1"/>
      </xdr:nvSpPr>
      <xdr:spPr>
        <a:xfrm>
          <a:off x="3987630" y="28535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12</xdr:row>
      <xdr:rowOff>24650</xdr:rowOff>
    </xdr:from>
    <xdr:to>
      <xdr:col>7</xdr:col>
      <xdr:colOff>91948</xdr:colOff>
      <xdr:row>13</xdr:row>
      <xdr:rowOff>35858</xdr:rowOff>
    </xdr:to>
    <xdr:sp macro="" textlink="">
      <xdr:nvSpPr>
        <xdr:cNvPr id="225" name="TextBox 224"/>
        <xdr:cNvSpPr txBox="1"/>
      </xdr:nvSpPr>
      <xdr:spPr>
        <a:xfrm>
          <a:off x="3987630" y="28535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12</xdr:row>
      <xdr:rowOff>24650</xdr:rowOff>
    </xdr:from>
    <xdr:to>
      <xdr:col>7</xdr:col>
      <xdr:colOff>91948</xdr:colOff>
      <xdr:row>13</xdr:row>
      <xdr:rowOff>35858</xdr:rowOff>
    </xdr:to>
    <xdr:sp macro="" textlink="">
      <xdr:nvSpPr>
        <xdr:cNvPr id="226" name="TextBox 225"/>
        <xdr:cNvSpPr txBox="1"/>
      </xdr:nvSpPr>
      <xdr:spPr>
        <a:xfrm>
          <a:off x="3987630" y="28535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13</xdr:row>
      <xdr:rowOff>24650</xdr:rowOff>
    </xdr:from>
    <xdr:to>
      <xdr:col>7</xdr:col>
      <xdr:colOff>91948</xdr:colOff>
      <xdr:row>14</xdr:row>
      <xdr:rowOff>35858</xdr:rowOff>
    </xdr:to>
    <xdr:sp macro="" textlink="">
      <xdr:nvSpPr>
        <xdr:cNvPr id="227" name="TextBox 226"/>
        <xdr:cNvSpPr txBox="1"/>
      </xdr:nvSpPr>
      <xdr:spPr>
        <a:xfrm>
          <a:off x="3987630" y="30250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13</xdr:row>
      <xdr:rowOff>24650</xdr:rowOff>
    </xdr:from>
    <xdr:to>
      <xdr:col>7</xdr:col>
      <xdr:colOff>91948</xdr:colOff>
      <xdr:row>14</xdr:row>
      <xdr:rowOff>35858</xdr:rowOff>
    </xdr:to>
    <xdr:sp macro="" textlink="">
      <xdr:nvSpPr>
        <xdr:cNvPr id="228" name="TextBox 227"/>
        <xdr:cNvSpPr txBox="1"/>
      </xdr:nvSpPr>
      <xdr:spPr>
        <a:xfrm>
          <a:off x="3987630" y="30250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13</xdr:row>
      <xdr:rowOff>24650</xdr:rowOff>
    </xdr:from>
    <xdr:to>
      <xdr:col>7</xdr:col>
      <xdr:colOff>91948</xdr:colOff>
      <xdr:row>14</xdr:row>
      <xdr:rowOff>35858</xdr:rowOff>
    </xdr:to>
    <xdr:sp macro="" textlink="">
      <xdr:nvSpPr>
        <xdr:cNvPr id="229" name="TextBox 228"/>
        <xdr:cNvSpPr txBox="1"/>
      </xdr:nvSpPr>
      <xdr:spPr>
        <a:xfrm>
          <a:off x="3987630" y="30250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13</xdr:row>
      <xdr:rowOff>24650</xdr:rowOff>
    </xdr:from>
    <xdr:to>
      <xdr:col>7</xdr:col>
      <xdr:colOff>91948</xdr:colOff>
      <xdr:row>14</xdr:row>
      <xdr:rowOff>35858</xdr:rowOff>
    </xdr:to>
    <xdr:sp macro="" textlink="">
      <xdr:nvSpPr>
        <xdr:cNvPr id="230" name="TextBox 229"/>
        <xdr:cNvSpPr txBox="1"/>
      </xdr:nvSpPr>
      <xdr:spPr>
        <a:xfrm>
          <a:off x="3987630" y="30250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13</xdr:row>
      <xdr:rowOff>24650</xdr:rowOff>
    </xdr:from>
    <xdr:to>
      <xdr:col>7</xdr:col>
      <xdr:colOff>91948</xdr:colOff>
      <xdr:row>14</xdr:row>
      <xdr:rowOff>35858</xdr:rowOff>
    </xdr:to>
    <xdr:sp macro="" textlink="">
      <xdr:nvSpPr>
        <xdr:cNvPr id="231" name="TextBox 230"/>
        <xdr:cNvSpPr txBox="1"/>
      </xdr:nvSpPr>
      <xdr:spPr>
        <a:xfrm>
          <a:off x="3987630" y="30250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14</xdr:row>
      <xdr:rowOff>24650</xdr:rowOff>
    </xdr:from>
    <xdr:to>
      <xdr:col>7</xdr:col>
      <xdr:colOff>91948</xdr:colOff>
      <xdr:row>15</xdr:row>
      <xdr:rowOff>35858</xdr:rowOff>
    </xdr:to>
    <xdr:sp macro="" textlink="">
      <xdr:nvSpPr>
        <xdr:cNvPr id="232" name="TextBox 231"/>
        <xdr:cNvSpPr txBox="1"/>
      </xdr:nvSpPr>
      <xdr:spPr>
        <a:xfrm>
          <a:off x="3987630" y="31964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13</xdr:row>
      <xdr:rowOff>24650</xdr:rowOff>
    </xdr:from>
    <xdr:to>
      <xdr:col>7</xdr:col>
      <xdr:colOff>91948</xdr:colOff>
      <xdr:row>14</xdr:row>
      <xdr:rowOff>35858</xdr:rowOff>
    </xdr:to>
    <xdr:sp macro="" textlink="">
      <xdr:nvSpPr>
        <xdr:cNvPr id="233" name="TextBox 232"/>
        <xdr:cNvSpPr txBox="1"/>
      </xdr:nvSpPr>
      <xdr:spPr>
        <a:xfrm>
          <a:off x="3987630" y="30250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14</xdr:row>
      <xdr:rowOff>24650</xdr:rowOff>
    </xdr:from>
    <xdr:to>
      <xdr:col>7</xdr:col>
      <xdr:colOff>91948</xdr:colOff>
      <xdr:row>15</xdr:row>
      <xdr:rowOff>35858</xdr:rowOff>
    </xdr:to>
    <xdr:sp macro="" textlink="">
      <xdr:nvSpPr>
        <xdr:cNvPr id="234" name="TextBox 233"/>
        <xdr:cNvSpPr txBox="1"/>
      </xdr:nvSpPr>
      <xdr:spPr>
        <a:xfrm>
          <a:off x="3987630" y="31964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14</xdr:row>
      <xdr:rowOff>24650</xdr:rowOff>
    </xdr:from>
    <xdr:to>
      <xdr:col>7</xdr:col>
      <xdr:colOff>91948</xdr:colOff>
      <xdr:row>15</xdr:row>
      <xdr:rowOff>35858</xdr:rowOff>
    </xdr:to>
    <xdr:sp macro="" textlink="">
      <xdr:nvSpPr>
        <xdr:cNvPr id="235" name="TextBox 234"/>
        <xdr:cNvSpPr txBox="1"/>
      </xdr:nvSpPr>
      <xdr:spPr>
        <a:xfrm>
          <a:off x="3987630" y="31964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14</xdr:row>
      <xdr:rowOff>24650</xdr:rowOff>
    </xdr:from>
    <xdr:to>
      <xdr:col>7</xdr:col>
      <xdr:colOff>91948</xdr:colOff>
      <xdr:row>15</xdr:row>
      <xdr:rowOff>35858</xdr:rowOff>
    </xdr:to>
    <xdr:sp macro="" textlink="">
      <xdr:nvSpPr>
        <xdr:cNvPr id="236" name="TextBox 235"/>
        <xdr:cNvSpPr txBox="1"/>
      </xdr:nvSpPr>
      <xdr:spPr>
        <a:xfrm>
          <a:off x="3987630" y="31964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14</xdr:row>
      <xdr:rowOff>24650</xdr:rowOff>
    </xdr:from>
    <xdr:to>
      <xdr:col>7</xdr:col>
      <xdr:colOff>91948</xdr:colOff>
      <xdr:row>15</xdr:row>
      <xdr:rowOff>35858</xdr:rowOff>
    </xdr:to>
    <xdr:sp macro="" textlink="">
      <xdr:nvSpPr>
        <xdr:cNvPr id="237" name="TextBox 236"/>
        <xdr:cNvSpPr txBox="1"/>
      </xdr:nvSpPr>
      <xdr:spPr>
        <a:xfrm>
          <a:off x="3987630" y="31964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15</xdr:row>
      <xdr:rowOff>24650</xdr:rowOff>
    </xdr:from>
    <xdr:to>
      <xdr:col>7</xdr:col>
      <xdr:colOff>91948</xdr:colOff>
      <xdr:row>16</xdr:row>
      <xdr:rowOff>35858</xdr:rowOff>
    </xdr:to>
    <xdr:sp macro="" textlink="">
      <xdr:nvSpPr>
        <xdr:cNvPr id="238" name="TextBox 237"/>
        <xdr:cNvSpPr txBox="1"/>
      </xdr:nvSpPr>
      <xdr:spPr>
        <a:xfrm>
          <a:off x="3987630" y="33679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14</xdr:row>
      <xdr:rowOff>24650</xdr:rowOff>
    </xdr:from>
    <xdr:to>
      <xdr:col>7</xdr:col>
      <xdr:colOff>91948</xdr:colOff>
      <xdr:row>15</xdr:row>
      <xdr:rowOff>35858</xdr:rowOff>
    </xdr:to>
    <xdr:sp macro="" textlink="">
      <xdr:nvSpPr>
        <xdr:cNvPr id="239" name="TextBox 238"/>
        <xdr:cNvSpPr txBox="1"/>
      </xdr:nvSpPr>
      <xdr:spPr>
        <a:xfrm>
          <a:off x="3987630" y="31964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15</xdr:row>
      <xdr:rowOff>24650</xdr:rowOff>
    </xdr:from>
    <xdr:to>
      <xdr:col>7</xdr:col>
      <xdr:colOff>91948</xdr:colOff>
      <xdr:row>16</xdr:row>
      <xdr:rowOff>35858</xdr:rowOff>
    </xdr:to>
    <xdr:sp macro="" textlink="">
      <xdr:nvSpPr>
        <xdr:cNvPr id="240" name="TextBox 239"/>
        <xdr:cNvSpPr txBox="1"/>
      </xdr:nvSpPr>
      <xdr:spPr>
        <a:xfrm>
          <a:off x="3987630" y="33679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15</xdr:row>
      <xdr:rowOff>24650</xdr:rowOff>
    </xdr:from>
    <xdr:to>
      <xdr:col>7</xdr:col>
      <xdr:colOff>91948</xdr:colOff>
      <xdr:row>16</xdr:row>
      <xdr:rowOff>35858</xdr:rowOff>
    </xdr:to>
    <xdr:sp macro="" textlink="">
      <xdr:nvSpPr>
        <xdr:cNvPr id="241" name="TextBox 240"/>
        <xdr:cNvSpPr txBox="1"/>
      </xdr:nvSpPr>
      <xdr:spPr>
        <a:xfrm>
          <a:off x="3987630" y="33679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15</xdr:row>
      <xdr:rowOff>24650</xdr:rowOff>
    </xdr:from>
    <xdr:to>
      <xdr:col>7</xdr:col>
      <xdr:colOff>91948</xdr:colOff>
      <xdr:row>16</xdr:row>
      <xdr:rowOff>35858</xdr:rowOff>
    </xdr:to>
    <xdr:sp macro="" textlink="">
      <xdr:nvSpPr>
        <xdr:cNvPr id="242" name="TextBox 241"/>
        <xdr:cNvSpPr txBox="1"/>
      </xdr:nvSpPr>
      <xdr:spPr>
        <a:xfrm>
          <a:off x="3987630" y="33679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15</xdr:row>
      <xdr:rowOff>24650</xdr:rowOff>
    </xdr:from>
    <xdr:to>
      <xdr:col>7</xdr:col>
      <xdr:colOff>91948</xdr:colOff>
      <xdr:row>16</xdr:row>
      <xdr:rowOff>35858</xdr:rowOff>
    </xdr:to>
    <xdr:sp macro="" textlink="">
      <xdr:nvSpPr>
        <xdr:cNvPr id="243" name="TextBox 242"/>
        <xdr:cNvSpPr txBox="1"/>
      </xdr:nvSpPr>
      <xdr:spPr>
        <a:xfrm>
          <a:off x="3987630" y="33679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16</xdr:row>
      <xdr:rowOff>24650</xdr:rowOff>
    </xdr:from>
    <xdr:to>
      <xdr:col>7</xdr:col>
      <xdr:colOff>91948</xdr:colOff>
      <xdr:row>17</xdr:row>
      <xdr:rowOff>35858</xdr:rowOff>
    </xdr:to>
    <xdr:sp macro="" textlink="">
      <xdr:nvSpPr>
        <xdr:cNvPr id="244" name="TextBox 243"/>
        <xdr:cNvSpPr txBox="1"/>
      </xdr:nvSpPr>
      <xdr:spPr>
        <a:xfrm>
          <a:off x="3987630" y="35393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15</xdr:row>
      <xdr:rowOff>24650</xdr:rowOff>
    </xdr:from>
    <xdr:to>
      <xdr:col>7</xdr:col>
      <xdr:colOff>91948</xdr:colOff>
      <xdr:row>16</xdr:row>
      <xdr:rowOff>35858</xdr:rowOff>
    </xdr:to>
    <xdr:sp macro="" textlink="">
      <xdr:nvSpPr>
        <xdr:cNvPr id="245" name="TextBox 244"/>
        <xdr:cNvSpPr txBox="1"/>
      </xdr:nvSpPr>
      <xdr:spPr>
        <a:xfrm>
          <a:off x="3987630" y="33679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16</xdr:row>
      <xdr:rowOff>24650</xdr:rowOff>
    </xdr:from>
    <xdr:to>
      <xdr:col>7</xdr:col>
      <xdr:colOff>91948</xdr:colOff>
      <xdr:row>17</xdr:row>
      <xdr:rowOff>35858</xdr:rowOff>
    </xdr:to>
    <xdr:sp macro="" textlink="">
      <xdr:nvSpPr>
        <xdr:cNvPr id="246" name="TextBox 245"/>
        <xdr:cNvSpPr txBox="1"/>
      </xdr:nvSpPr>
      <xdr:spPr>
        <a:xfrm>
          <a:off x="3987630" y="35393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16</xdr:row>
      <xdr:rowOff>24650</xdr:rowOff>
    </xdr:from>
    <xdr:to>
      <xdr:col>7</xdr:col>
      <xdr:colOff>91948</xdr:colOff>
      <xdr:row>17</xdr:row>
      <xdr:rowOff>35858</xdr:rowOff>
    </xdr:to>
    <xdr:sp macro="" textlink="">
      <xdr:nvSpPr>
        <xdr:cNvPr id="247" name="TextBox 246"/>
        <xdr:cNvSpPr txBox="1"/>
      </xdr:nvSpPr>
      <xdr:spPr>
        <a:xfrm>
          <a:off x="3987630" y="35393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16</xdr:row>
      <xdr:rowOff>24650</xdr:rowOff>
    </xdr:from>
    <xdr:to>
      <xdr:col>7</xdr:col>
      <xdr:colOff>91948</xdr:colOff>
      <xdr:row>17</xdr:row>
      <xdr:rowOff>35858</xdr:rowOff>
    </xdr:to>
    <xdr:sp macro="" textlink="">
      <xdr:nvSpPr>
        <xdr:cNvPr id="248" name="TextBox 247"/>
        <xdr:cNvSpPr txBox="1"/>
      </xdr:nvSpPr>
      <xdr:spPr>
        <a:xfrm>
          <a:off x="3987630" y="35393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16</xdr:row>
      <xdr:rowOff>24650</xdr:rowOff>
    </xdr:from>
    <xdr:to>
      <xdr:col>7</xdr:col>
      <xdr:colOff>91948</xdr:colOff>
      <xdr:row>17</xdr:row>
      <xdr:rowOff>35858</xdr:rowOff>
    </xdr:to>
    <xdr:sp macro="" textlink="">
      <xdr:nvSpPr>
        <xdr:cNvPr id="249" name="TextBox 248"/>
        <xdr:cNvSpPr txBox="1"/>
      </xdr:nvSpPr>
      <xdr:spPr>
        <a:xfrm>
          <a:off x="3987630" y="35393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17</xdr:row>
      <xdr:rowOff>24650</xdr:rowOff>
    </xdr:from>
    <xdr:to>
      <xdr:col>7</xdr:col>
      <xdr:colOff>91948</xdr:colOff>
      <xdr:row>18</xdr:row>
      <xdr:rowOff>35858</xdr:rowOff>
    </xdr:to>
    <xdr:sp macro="" textlink="">
      <xdr:nvSpPr>
        <xdr:cNvPr id="250" name="TextBox 249"/>
        <xdr:cNvSpPr txBox="1"/>
      </xdr:nvSpPr>
      <xdr:spPr>
        <a:xfrm>
          <a:off x="3987630" y="37108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16</xdr:row>
      <xdr:rowOff>24650</xdr:rowOff>
    </xdr:from>
    <xdr:to>
      <xdr:col>7</xdr:col>
      <xdr:colOff>91948</xdr:colOff>
      <xdr:row>17</xdr:row>
      <xdr:rowOff>35858</xdr:rowOff>
    </xdr:to>
    <xdr:sp macro="" textlink="">
      <xdr:nvSpPr>
        <xdr:cNvPr id="251" name="TextBox 250"/>
        <xdr:cNvSpPr txBox="1"/>
      </xdr:nvSpPr>
      <xdr:spPr>
        <a:xfrm>
          <a:off x="3987630" y="35393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17</xdr:row>
      <xdr:rowOff>24650</xdr:rowOff>
    </xdr:from>
    <xdr:to>
      <xdr:col>7</xdr:col>
      <xdr:colOff>91948</xdr:colOff>
      <xdr:row>18</xdr:row>
      <xdr:rowOff>35858</xdr:rowOff>
    </xdr:to>
    <xdr:sp macro="" textlink="">
      <xdr:nvSpPr>
        <xdr:cNvPr id="252" name="TextBox 251"/>
        <xdr:cNvSpPr txBox="1"/>
      </xdr:nvSpPr>
      <xdr:spPr>
        <a:xfrm>
          <a:off x="3987630" y="37108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17</xdr:row>
      <xdr:rowOff>24650</xdr:rowOff>
    </xdr:from>
    <xdr:to>
      <xdr:col>7</xdr:col>
      <xdr:colOff>91948</xdr:colOff>
      <xdr:row>18</xdr:row>
      <xdr:rowOff>35858</xdr:rowOff>
    </xdr:to>
    <xdr:sp macro="" textlink="">
      <xdr:nvSpPr>
        <xdr:cNvPr id="253" name="TextBox 252"/>
        <xdr:cNvSpPr txBox="1"/>
      </xdr:nvSpPr>
      <xdr:spPr>
        <a:xfrm>
          <a:off x="3987630" y="37108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17</xdr:row>
      <xdr:rowOff>24650</xdr:rowOff>
    </xdr:from>
    <xdr:to>
      <xdr:col>7</xdr:col>
      <xdr:colOff>91948</xdr:colOff>
      <xdr:row>18</xdr:row>
      <xdr:rowOff>35858</xdr:rowOff>
    </xdr:to>
    <xdr:sp macro="" textlink="">
      <xdr:nvSpPr>
        <xdr:cNvPr id="254" name="TextBox 253"/>
        <xdr:cNvSpPr txBox="1"/>
      </xdr:nvSpPr>
      <xdr:spPr>
        <a:xfrm>
          <a:off x="3987630" y="37108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17</xdr:row>
      <xdr:rowOff>24650</xdr:rowOff>
    </xdr:from>
    <xdr:to>
      <xdr:col>7</xdr:col>
      <xdr:colOff>91948</xdr:colOff>
      <xdr:row>18</xdr:row>
      <xdr:rowOff>35858</xdr:rowOff>
    </xdr:to>
    <xdr:sp macro="" textlink="">
      <xdr:nvSpPr>
        <xdr:cNvPr id="255" name="TextBox 254"/>
        <xdr:cNvSpPr txBox="1"/>
      </xdr:nvSpPr>
      <xdr:spPr>
        <a:xfrm>
          <a:off x="3987630" y="37108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18</xdr:row>
      <xdr:rowOff>24650</xdr:rowOff>
    </xdr:from>
    <xdr:to>
      <xdr:col>7</xdr:col>
      <xdr:colOff>91948</xdr:colOff>
      <xdr:row>19</xdr:row>
      <xdr:rowOff>35858</xdr:rowOff>
    </xdr:to>
    <xdr:sp macro="" textlink="">
      <xdr:nvSpPr>
        <xdr:cNvPr id="256" name="TextBox 255"/>
        <xdr:cNvSpPr txBox="1"/>
      </xdr:nvSpPr>
      <xdr:spPr>
        <a:xfrm>
          <a:off x="3987630" y="38822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17</xdr:row>
      <xdr:rowOff>24650</xdr:rowOff>
    </xdr:from>
    <xdr:to>
      <xdr:col>7</xdr:col>
      <xdr:colOff>91948</xdr:colOff>
      <xdr:row>18</xdr:row>
      <xdr:rowOff>35858</xdr:rowOff>
    </xdr:to>
    <xdr:sp macro="" textlink="">
      <xdr:nvSpPr>
        <xdr:cNvPr id="257" name="TextBox 256"/>
        <xdr:cNvSpPr txBox="1"/>
      </xdr:nvSpPr>
      <xdr:spPr>
        <a:xfrm>
          <a:off x="3987630" y="37108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18</xdr:row>
      <xdr:rowOff>24650</xdr:rowOff>
    </xdr:from>
    <xdr:to>
      <xdr:col>7</xdr:col>
      <xdr:colOff>91948</xdr:colOff>
      <xdr:row>19</xdr:row>
      <xdr:rowOff>35858</xdr:rowOff>
    </xdr:to>
    <xdr:sp macro="" textlink="">
      <xdr:nvSpPr>
        <xdr:cNvPr id="258" name="TextBox 257"/>
        <xdr:cNvSpPr txBox="1"/>
      </xdr:nvSpPr>
      <xdr:spPr>
        <a:xfrm>
          <a:off x="3987630" y="38822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18</xdr:row>
      <xdr:rowOff>24650</xdr:rowOff>
    </xdr:from>
    <xdr:to>
      <xdr:col>7</xdr:col>
      <xdr:colOff>91948</xdr:colOff>
      <xdr:row>19</xdr:row>
      <xdr:rowOff>35858</xdr:rowOff>
    </xdr:to>
    <xdr:sp macro="" textlink="">
      <xdr:nvSpPr>
        <xdr:cNvPr id="259" name="TextBox 258"/>
        <xdr:cNvSpPr txBox="1"/>
      </xdr:nvSpPr>
      <xdr:spPr>
        <a:xfrm>
          <a:off x="3987630" y="38822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18</xdr:row>
      <xdr:rowOff>24650</xdr:rowOff>
    </xdr:from>
    <xdr:to>
      <xdr:col>7</xdr:col>
      <xdr:colOff>91948</xdr:colOff>
      <xdr:row>19</xdr:row>
      <xdr:rowOff>35858</xdr:rowOff>
    </xdr:to>
    <xdr:sp macro="" textlink="">
      <xdr:nvSpPr>
        <xdr:cNvPr id="260" name="TextBox 259"/>
        <xdr:cNvSpPr txBox="1"/>
      </xdr:nvSpPr>
      <xdr:spPr>
        <a:xfrm>
          <a:off x="3987630" y="38822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18</xdr:row>
      <xdr:rowOff>24650</xdr:rowOff>
    </xdr:from>
    <xdr:to>
      <xdr:col>7</xdr:col>
      <xdr:colOff>91948</xdr:colOff>
      <xdr:row>19</xdr:row>
      <xdr:rowOff>35858</xdr:rowOff>
    </xdr:to>
    <xdr:sp macro="" textlink="">
      <xdr:nvSpPr>
        <xdr:cNvPr id="261" name="TextBox 260"/>
        <xdr:cNvSpPr txBox="1"/>
      </xdr:nvSpPr>
      <xdr:spPr>
        <a:xfrm>
          <a:off x="3987630" y="38822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262" name="TextBox 261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18</xdr:row>
      <xdr:rowOff>24650</xdr:rowOff>
    </xdr:from>
    <xdr:to>
      <xdr:col>7</xdr:col>
      <xdr:colOff>91948</xdr:colOff>
      <xdr:row>19</xdr:row>
      <xdr:rowOff>35858</xdr:rowOff>
    </xdr:to>
    <xdr:sp macro="" textlink="">
      <xdr:nvSpPr>
        <xdr:cNvPr id="263" name="TextBox 262"/>
        <xdr:cNvSpPr txBox="1"/>
      </xdr:nvSpPr>
      <xdr:spPr>
        <a:xfrm>
          <a:off x="3987630" y="38822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264" name="TextBox 263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265" name="TextBox 264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266" name="TextBox 265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267" name="TextBox 266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268" name="TextBox 267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269" name="TextBox 268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270" name="TextBox 269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271" name="TextBox 270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272" name="TextBox 271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273" name="TextBox 272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274" name="TextBox 273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275" name="TextBox 274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276" name="TextBox 275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277" name="TextBox 276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278" name="TextBox 277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279" name="TextBox 278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280" name="TextBox 279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9</xdr:col>
      <xdr:colOff>82380</xdr:colOff>
      <xdr:row>48</xdr:row>
      <xdr:rowOff>15125</xdr:rowOff>
    </xdr:from>
    <xdr:to>
      <xdr:col>10</xdr:col>
      <xdr:colOff>82423</xdr:colOff>
      <xdr:row>49</xdr:row>
      <xdr:rowOff>16808</xdr:rowOff>
    </xdr:to>
    <xdr:sp macro="" textlink="">
      <xdr:nvSpPr>
        <xdr:cNvPr id="281" name="TextBox 280"/>
        <xdr:cNvSpPr txBox="1"/>
      </xdr:nvSpPr>
      <xdr:spPr>
        <a:xfrm>
          <a:off x="5778330" y="10854575"/>
          <a:ext cx="600118" cy="192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282" name="TextBox 281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283" name="TextBox 282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284" name="TextBox 283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285" name="TextBox 284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286" name="TextBox 285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287" name="TextBox 286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288" name="TextBox 287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289" name="TextBox 288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290" name="TextBox 289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291" name="TextBox 290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292" name="TextBox 291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293" name="TextBox 292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294" name="TextBox 293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295" name="TextBox 294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296" name="TextBox 295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297" name="TextBox 296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298" name="TextBox 297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299" name="TextBox 298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300" name="TextBox 299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301" name="TextBox 300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302" name="TextBox 301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303" name="TextBox 302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304" name="TextBox 303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305" name="TextBox 304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306" name="TextBox 305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307" name="TextBox 306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08" name="TextBox 307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09" name="TextBox 308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10" name="TextBox 309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311" name="TextBox 310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312" name="TextBox 311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13" name="TextBox 312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314" name="TextBox 313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15" name="TextBox 314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16" name="TextBox 315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17" name="TextBox 316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18" name="TextBox 317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19" name="TextBox 318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320" name="TextBox 319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321" name="TextBox 320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22" name="TextBox 321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23" name="TextBox 322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24" name="TextBox 323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25" name="TextBox 324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26" name="TextBox 325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27" name="TextBox 326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28" name="TextBox 327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29" name="TextBox 328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30" name="TextBox 329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31" name="TextBox 330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32" name="TextBox 331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33" name="TextBox 332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34" name="TextBox 333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35" name="TextBox 334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36" name="TextBox 335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37" name="TextBox 336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38" name="TextBox 337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39" name="TextBox 338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40" name="TextBox 339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41" name="TextBox 340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42" name="TextBox 341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43" name="TextBox 342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44" name="TextBox 343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345" name="TextBox 344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46" name="TextBox 345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47" name="TextBox 346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48" name="TextBox 347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49" name="TextBox 348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50" name="TextBox 349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51" name="TextBox 350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52" name="TextBox 351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53" name="TextBox 352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54" name="TextBox 353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55" name="TextBox 354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356" name="TextBox 355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357" name="TextBox 356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358" name="TextBox 357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59" name="TextBox 358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60" name="TextBox 359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361" name="TextBox 360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62" name="TextBox 361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363" name="TextBox 362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364" name="TextBox 363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365" name="TextBox 364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366" name="TextBox 365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367" name="TextBox 366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68" name="TextBox 367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369" name="TextBox 368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370" name="TextBox 369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371" name="TextBox 370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372" name="TextBox 371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373" name="TextBox 372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374" name="TextBox 373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375" name="TextBox 374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376" name="TextBox 375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377" name="TextBox 376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24650</xdr:rowOff>
    </xdr:from>
    <xdr:to>
      <xdr:col>7</xdr:col>
      <xdr:colOff>91948</xdr:colOff>
      <xdr:row>30</xdr:row>
      <xdr:rowOff>35858</xdr:rowOff>
    </xdr:to>
    <xdr:sp macro="" textlink="">
      <xdr:nvSpPr>
        <xdr:cNvPr id="378" name="TextBox 377"/>
        <xdr:cNvSpPr txBox="1"/>
      </xdr:nvSpPr>
      <xdr:spPr>
        <a:xfrm>
          <a:off x="3987630" y="5768225"/>
          <a:ext cx="600118" cy="192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24650</xdr:rowOff>
    </xdr:from>
    <xdr:to>
      <xdr:col>7</xdr:col>
      <xdr:colOff>91948</xdr:colOff>
      <xdr:row>30</xdr:row>
      <xdr:rowOff>35858</xdr:rowOff>
    </xdr:to>
    <xdr:sp macro="" textlink="">
      <xdr:nvSpPr>
        <xdr:cNvPr id="379" name="TextBox 378"/>
        <xdr:cNvSpPr txBox="1"/>
      </xdr:nvSpPr>
      <xdr:spPr>
        <a:xfrm>
          <a:off x="3987630" y="5768225"/>
          <a:ext cx="600118" cy="192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380" name="TextBox 379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381" name="TextBox 380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382" name="TextBox 381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24650</xdr:rowOff>
    </xdr:from>
    <xdr:to>
      <xdr:col>7</xdr:col>
      <xdr:colOff>91948</xdr:colOff>
      <xdr:row>30</xdr:row>
      <xdr:rowOff>35858</xdr:rowOff>
    </xdr:to>
    <xdr:sp macro="" textlink="">
      <xdr:nvSpPr>
        <xdr:cNvPr id="383" name="TextBox 382"/>
        <xdr:cNvSpPr txBox="1"/>
      </xdr:nvSpPr>
      <xdr:spPr>
        <a:xfrm>
          <a:off x="3987630" y="5768225"/>
          <a:ext cx="600118" cy="192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24650</xdr:rowOff>
    </xdr:from>
    <xdr:to>
      <xdr:col>7</xdr:col>
      <xdr:colOff>91948</xdr:colOff>
      <xdr:row>30</xdr:row>
      <xdr:rowOff>35858</xdr:rowOff>
    </xdr:to>
    <xdr:sp macro="" textlink="">
      <xdr:nvSpPr>
        <xdr:cNvPr id="384" name="TextBox 383"/>
        <xdr:cNvSpPr txBox="1"/>
      </xdr:nvSpPr>
      <xdr:spPr>
        <a:xfrm>
          <a:off x="3987630" y="5768225"/>
          <a:ext cx="600118" cy="192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385" name="TextBox 384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386" name="TextBox 385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387" name="TextBox 386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388" name="TextBox 387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389" name="TextBox 388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390" name="TextBox 389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391" name="TextBox 390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392" name="TextBox 391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393" name="TextBox 392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394" name="TextBox 393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395" name="TextBox 394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396" name="TextBox 395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397" name="TextBox 396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398" name="TextBox 397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399" name="TextBox 398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400" name="TextBox 399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401" name="TextBox 400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402" name="TextBox 401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403" name="TextBox 402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404" name="TextBox 403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405" name="TextBox 404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406" name="TextBox 405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407" name="TextBox 406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408" name="TextBox 407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409" name="TextBox 408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410" name="TextBox 409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411" name="TextBox 410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412" name="TextBox 411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413" name="TextBox 412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414" name="TextBox 413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415" name="TextBox 414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416" name="TextBox 415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417" name="TextBox 416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418" name="TextBox 417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419" name="TextBox 418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420" name="TextBox 419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421" name="TextBox 420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422" name="TextBox 421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423" name="TextBox 422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424" name="TextBox 423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425" name="TextBox 424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426" name="TextBox 425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427" name="TextBox 426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428" name="TextBox 427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429" name="TextBox 428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430" name="TextBox 429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431" name="TextBox 430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432" name="TextBox 431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433" name="TextBox 432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434" name="TextBox 433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435" name="TextBox 434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436" name="TextBox 435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437" name="TextBox 436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438" name="TextBox 437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439" name="TextBox 438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440" name="TextBox 439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441" name="TextBox 440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442" name="TextBox 441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443" name="TextBox 442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44" name="TextBox 443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45" name="TextBox 444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46" name="TextBox 445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447" name="TextBox 446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448" name="TextBox 447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49" name="TextBox 448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50" name="TextBox 449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51" name="TextBox 450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52" name="TextBox 451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53" name="TextBox 452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54" name="TextBox 453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55" name="TextBox 454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56" name="TextBox 455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57" name="TextBox 456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58" name="TextBox 457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59" name="TextBox 458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60" name="TextBox 459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61" name="TextBox 460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62" name="TextBox 461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63" name="TextBox 462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464" name="TextBox 463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465" name="TextBox 464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466" name="TextBox 465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467" name="TextBox 466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468" name="TextBox 467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69" name="TextBox 468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70" name="TextBox 469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71" name="TextBox 470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72" name="TextBox 471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73" name="TextBox 472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74" name="TextBox 473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75" name="TextBox 474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76" name="TextBox 475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77" name="TextBox 476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78" name="TextBox 477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79" name="TextBox 478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80" name="TextBox 479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81" name="TextBox 480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482" name="TextBox 481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483" name="TextBox 482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484" name="TextBox 483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85" name="TextBox 484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86" name="TextBox 485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487" name="TextBox 486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88" name="TextBox 487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489" name="TextBox 488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490" name="TextBox 489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491" name="TextBox 490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492" name="TextBox 491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493" name="TextBox 492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494" name="TextBox 493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495" name="TextBox 494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496" name="TextBox 495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497" name="TextBox 496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498" name="TextBox 497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499" name="TextBox 498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00" name="TextBox 499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01" name="TextBox 500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02" name="TextBox 501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03" name="TextBox 502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04" name="TextBox 503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05" name="TextBox 504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06" name="TextBox 505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07" name="TextBox 506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08" name="TextBox 507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09" name="TextBox 508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10" name="TextBox 509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11" name="TextBox 510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12" name="TextBox 511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13" name="TextBox 512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14" name="TextBox 513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15" name="TextBox 514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16" name="TextBox 515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17" name="TextBox 516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18" name="TextBox 517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19" name="TextBox 518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20" name="TextBox 519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21" name="TextBox 520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22" name="TextBox 521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23" name="TextBox 522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24" name="TextBox 523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25" name="TextBox 524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26" name="TextBox 525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27" name="TextBox 526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28" name="TextBox 527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29" name="TextBox 528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30" name="TextBox 529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31" name="TextBox 530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32" name="TextBox 531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33" name="TextBox 532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34" name="TextBox 533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35" name="TextBox 534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36" name="TextBox 535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37" name="TextBox 536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38" name="TextBox 537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39" name="TextBox 538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40" name="TextBox 539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41" name="TextBox 540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42" name="TextBox 541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43" name="TextBox 542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44" name="TextBox 543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45" name="TextBox 544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46" name="TextBox 545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47" name="TextBox 546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48" name="TextBox 547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49" name="TextBox 548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50" name="TextBox 549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51" name="TextBox 550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52" name="TextBox 551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53" name="TextBox 552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54" name="TextBox 553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55" name="TextBox 554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56" name="TextBox 555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57" name="TextBox 556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58" name="TextBox 557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59" name="TextBox 558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60" name="TextBox 559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61" name="TextBox 560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562" name="TextBox 561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63" name="TextBox 562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64" name="TextBox 563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65" name="TextBox 564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66" name="TextBox 565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67" name="TextBox 566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68" name="TextBox 567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69" name="TextBox 568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70" name="TextBox 569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71" name="TextBox 570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572" name="TextBox 571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9</xdr:row>
      <xdr:rowOff>24650</xdr:rowOff>
    </xdr:from>
    <xdr:to>
      <xdr:col>7</xdr:col>
      <xdr:colOff>91948</xdr:colOff>
      <xdr:row>10</xdr:row>
      <xdr:rowOff>35858</xdr:rowOff>
    </xdr:to>
    <xdr:sp macro="" textlink="">
      <xdr:nvSpPr>
        <xdr:cNvPr id="573" name="TextBox 572"/>
        <xdr:cNvSpPr txBox="1"/>
      </xdr:nvSpPr>
      <xdr:spPr>
        <a:xfrm>
          <a:off x="3987630" y="23392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10</xdr:row>
      <xdr:rowOff>24650</xdr:rowOff>
    </xdr:from>
    <xdr:to>
      <xdr:col>7</xdr:col>
      <xdr:colOff>91948</xdr:colOff>
      <xdr:row>11</xdr:row>
      <xdr:rowOff>35858</xdr:rowOff>
    </xdr:to>
    <xdr:sp macro="" textlink="">
      <xdr:nvSpPr>
        <xdr:cNvPr id="574" name="TextBox 573"/>
        <xdr:cNvSpPr txBox="1"/>
      </xdr:nvSpPr>
      <xdr:spPr>
        <a:xfrm>
          <a:off x="3987630" y="25106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9</xdr:row>
      <xdr:rowOff>24650</xdr:rowOff>
    </xdr:from>
    <xdr:to>
      <xdr:col>7</xdr:col>
      <xdr:colOff>91948</xdr:colOff>
      <xdr:row>10</xdr:row>
      <xdr:rowOff>35858</xdr:rowOff>
    </xdr:to>
    <xdr:sp macro="" textlink="">
      <xdr:nvSpPr>
        <xdr:cNvPr id="575" name="TextBox 574"/>
        <xdr:cNvSpPr txBox="1"/>
      </xdr:nvSpPr>
      <xdr:spPr>
        <a:xfrm>
          <a:off x="3987630" y="23392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10</xdr:row>
      <xdr:rowOff>24650</xdr:rowOff>
    </xdr:from>
    <xdr:to>
      <xdr:col>7</xdr:col>
      <xdr:colOff>91948</xdr:colOff>
      <xdr:row>11</xdr:row>
      <xdr:rowOff>35858</xdr:rowOff>
    </xdr:to>
    <xdr:sp macro="" textlink="">
      <xdr:nvSpPr>
        <xdr:cNvPr id="576" name="TextBox 575"/>
        <xdr:cNvSpPr txBox="1"/>
      </xdr:nvSpPr>
      <xdr:spPr>
        <a:xfrm>
          <a:off x="3987630" y="25106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10</xdr:row>
      <xdr:rowOff>24650</xdr:rowOff>
    </xdr:from>
    <xdr:to>
      <xdr:col>7</xdr:col>
      <xdr:colOff>91948</xdr:colOff>
      <xdr:row>11</xdr:row>
      <xdr:rowOff>35858</xdr:rowOff>
    </xdr:to>
    <xdr:sp macro="" textlink="">
      <xdr:nvSpPr>
        <xdr:cNvPr id="577" name="TextBox 576"/>
        <xdr:cNvSpPr txBox="1"/>
      </xdr:nvSpPr>
      <xdr:spPr>
        <a:xfrm>
          <a:off x="3987630" y="25106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10</xdr:row>
      <xdr:rowOff>24650</xdr:rowOff>
    </xdr:from>
    <xdr:to>
      <xdr:col>7</xdr:col>
      <xdr:colOff>91948</xdr:colOff>
      <xdr:row>11</xdr:row>
      <xdr:rowOff>35858</xdr:rowOff>
    </xdr:to>
    <xdr:sp macro="" textlink="">
      <xdr:nvSpPr>
        <xdr:cNvPr id="578" name="TextBox 577"/>
        <xdr:cNvSpPr txBox="1"/>
      </xdr:nvSpPr>
      <xdr:spPr>
        <a:xfrm>
          <a:off x="3987630" y="25106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11</xdr:row>
      <xdr:rowOff>24650</xdr:rowOff>
    </xdr:from>
    <xdr:to>
      <xdr:col>7</xdr:col>
      <xdr:colOff>91948</xdr:colOff>
      <xdr:row>12</xdr:row>
      <xdr:rowOff>35858</xdr:rowOff>
    </xdr:to>
    <xdr:sp macro="" textlink="">
      <xdr:nvSpPr>
        <xdr:cNvPr id="579" name="TextBox 578"/>
        <xdr:cNvSpPr txBox="1"/>
      </xdr:nvSpPr>
      <xdr:spPr>
        <a:xfrm>
          <a:off x="3987630" y="26821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10</xdr:row>
      <xdr:rowOff>24650</xdr:rowOff>
    </xdr:from>
    <xdr:to>
      <xdr:col>7</xdr:col>
      <xdr:colOff>91948</xdr:colOff>
      <xdr:row>11</xdr:row>
      <xdr:rowOff>35858</xdr:rowOff>
    </xdr:to>
    <xdr:sp macro="" textlink="">
      <xdr:nvSpPr>
        <xdr:cNvPr id="580" name="TextBox 579"/>
        <xdr:cNvSpPr txBox="1"/>
      </xdr:nvSpPr>
      <xdr:spPr>
        <a:xfrm>
          <a:off x="3987630" y="25106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11</xdr:row>
      <xdr:rowOff>24650</xdr:rowOff>
    </xdr:from>
    <xdr:to>
      <xdr:col>7</xdr:col>
      <xdr:colOff>91948</xdr:colOff>
      <xdr:row>12</xdr:row>
      <xdr:rowOff>35858</xdr:rowOff>
    </xdr:to>
    <xdr:sp macro="" textlink="">
      <xdr:nvSpPr>
        <xdr:cNvPr id="581" name="TextBox 580"/>
        <xdr:cNvSpPr txBox="1"/>
      </xdr:nvSpPr>
      <xdr:spPr>
        <a:xfrm>
          <a:off x="3987630" y="26821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11</xdr:row>
      <xdr:rowOff>24650</xdr:rowOff>
    </xdr:from>
    <xdr:to>
      <xdr:col>7</xdr:col>
      <xdr:colOff>91948</xdr:colOff>
      <xdr:row>12</xdr:row>
      <xdr:rowOff>35858</xdr:rowOff>
    </xdr:to>
    <xdr:sp macro="" textlink="">
      <xdr:nvSpPr>
        <xdr:cNvPr id="582" name="TextBox 581"/>
        <xdr:cNvSpPr txBox="1"/>
      </xdr:nvSpPr>
      <xdr:spPr>
        <a:xfrm>
          <a:off x="3987630" y="26821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11</xdr:row>
      <xdr:rowOff>24650</xdr:rowOff>
    </xdr:from>
    <xdr:to>
      <xdr:col>7</xdr:col>
      <xdr:colOff>91948</xdr:colOff>
      <xdr:row>12</xdr:row>
      <xdr:rowOff>35858</xdr:rowOff>
    </xdr:to>
    <xdr:sp macro="" textlink="">
      <xdr:nvSpPr>
        <xdr:cNvPr id="583" name="TextBox 582"/>
        <xdr:cNvSpPr txBox="1"/>
      </xdr:nvSpPr>
      <xdr:spPr>
        <a:xfrm>
          <a:off x="3987630" y="26821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11</xdr:row>
      <xdr:rowOff>24650</xdr:rowOff>
    </xdr:from>
    <xdr:to>
      <xdr:col>7</xdr:col>
      <xdr:colOff>91948</xdr:colOff>
      <xdr:row>12</xdr:row>
      <xdr:rowOff>35858</xdr:rowOff>
    </xdr:to>
    <xdr:sp macro="" textlink="">
      <xdr:nvSpPr>
        <xdr:cNvPr id="584" name="TextBox 583"/>
        <xdr:cNvSpPr txBox="1"/>
      </xdr:nvSpPr>
      <xdr:spPr>
        <a:xfrm>
          <a:off x="3987630" y="26821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11</xdr:row>
      <xdr:rowOff>24650</xdr:rowOff>
    </xdr:from>
    <xdr:to>
      <xdr:col>7</xdr:col>
      <xdr:colOff>91948</xdr:colOff>
      <xdr:row>12</xdr:row>
      <xdr:rowOff>35858</xdr:rowOff>
    </xdr:to>
    <xdr:sp macro="" textlink="">
      <xdr:nvSpPr>
        <xdr:cNvPr id="585" name="TextBox 584"/>
        <xdr:cNvSpPr txBox="1"/>
      </xdr:nvSpPr>
      <xdr:spPr>
        <a:xfrm>
          <a:off x="3987630" y="26821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12</xdr:row>
      <xdr:rowOff>24650</xdr:rowOff>
    </xdr:from>
    <xdr:to>
      <xdr:col>7</xdr:col>
      <xdr:colOff>91948</xdr:colOff>
      <xdr:row>13</xdr:row>
      <xdr:rowOff>35858</xdr:rowOff>
    </xdr:to>
    <xdr:sp macro="" textlink="">
      <xdr:nvSpPr>
        <xdr:cNvPr id="586" name="TextBox 585"/>
        <xdr:cNvSpPr txBox="1"/>
      </xdr:nvSpPr>
      <xdr:spPr>
        <a:xfrm>
          <a:off x="3987630" y="28535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11</xdr:row>
      <xdr:rowOff>24650</xdr:rowOff>
    </xdr:from>
    <xdr:to>
      <xdr:col>7</xdr:col>
      <xdr:colOff>91948</xdr:colOff>
      <xdr:row>12</xdr:row>
      <xdr:rowOff>35858</xdr:rowOff>
    </xdr:to>
    <xdr:sp macro="" textlink="">
      <xdr:nvSpPr>
        <xdr:cNvPr id="587" name="TextBox 586"/>
        <xdr:cNvSpPr txBox="1"/>
      </xdr:nvSpPr>
      <xdr:spPr>
        <a:xfrm>
          <a:off x="3987630" y="26821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12</xdr:row>
      <xdr:rowOff>24650</xdr:rowOff>
    </xdr:from>
    <xdr:to>
      <xdr:col>7</xdr:col>
      <xdr:colOff>91948</xdr:colOff>
      <xdr:row>13</xdr:row>
      <xdr:rowOff>35858</xdr:rowOff>
    </xdr:to>
    <xdr:sp macro="" textlink="">
      <xdr:nvSpPr>
        <xdr:cNvPr id="588" name="TextBox 587"/>
        <xdr:cNvSpPr txBox="1"/>
      </xdr:nvSpPr>
      <xdr:spPr>
        <a:xfrm>
          <a:off x="3987630" y="28535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12</xdr:row>
      <xdr:rowOff>24650</xdr:rowOff>
    </xdr:from>
    <xdr:to>
      <xdr:col>7</xdr:col>
      <xdr:colOff>91948</xdr:colOff>
      <xdr:row>13</xdr:row>
      <xdr:rowOff>35858</xdr:rowOff>
    </xdr:to>
    <xdr:sp macro="" textlink="">
      <xdr:nvSpPr>
        <xdr:cNvPr id="589" name="TextBox 588"/>
        <xdr:cNvSpPr txBox="1"/>
      </xdr:nvSpPr>
      <xdr:spPr>
        <a:xfrm>
          <a:off x="3987630" y="28535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12</xdr:row>
      <xdr:rowOff>24650</xdr:rowOff>
    </xdr:from>
    <xdr:to>
      <xdr:col>7</xdr:col>
      <xdr:colOff>91948</xdr:colOff>
      <xdr:row>13</xdr:row>
      <xdr:rowOff>35858</xdr:rowOff>
    </xdr:to>
    <xdr:sp macro="" textlink="">
      <xdr:nvSpPr>
        <xdr:cNvPr id="590" name="TextBox 589"/>
        <xdr:cNvSpPr txBox="1"/>
      </xdr:nvSpPr>
      <xdr:spPr>
        <a:xfrm>
          <a:off x="3987630" y="28535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12</xdr:row>
      <xdr:rowOff>24650</xdr:rowOff>
    </xdr:from>
    <xdr:to>
      <xdr:col>7</xdr:col>
      <xdr:colOff>91948</xdr:colOff>
      <xdr:row>13</xdr:row>
      <xdr:rowOff>35858</xdr:rowOff>
    </xdr:to>
    <xdr:sp macro="" textlink="">
      <xdr:nvSpPr>
        <xdr:cNvPr id="591" name="TextBox 590"/>
        <xdr:cNvSpPr txBox="1"/>
      </xdr:nvSpPr>
      <xdr:spPr>
        <a:xfrm>
          <a:off x="3987630" y="28535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12</xdr:row>
      <xdr:rowOff>24650</xdr:rowOff>
    </xdr:from>
    <xdr:to>
      <xdr:col>7</xdr:col>
      <xdr:colOff>91948</xdr:colOff>
      <xdr:row>13</xdr:row>
      <xdr:rowOff>35858</xdr:rowOff>
    </xdr:to>
    <xdr:sp macro="" textlink="">
      <xdr:nvSpPr>
        <xdr:cNvPr id="592" name="TextBox 591"/>
        <xdr:cNvSpPr txBox="1"/>
      </xdr:nvSpPr>
      <xdr:spPr>
        <a:xfrm>
          <a:off x="3987630" y="28535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13</xdr:row>
      <xdr:rowOff>24650</xdr:rowOff>
    </xdr:from>
    <xdr:to>
      <xdr:col>7</xdr:col>
      <xdr:colOff>91948</xdr:colOff>
      <xdr:row>14</xdr:row>
      <xdr:rowOff>35858</xdr:rowOff>
    </xdr:to>
    <xdr:sp macro="" textlink="">
      <xdr:nvSpPr>
        <xdr:cNvPr id="593" name="TextBox 592"/>
        <xdr:cNvSpPr txBox="1"/>
      </xdr:nvSpPr>
      <xdr:spPr>
        <a:xfrm>
          <a:off x="3987630" y="30250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12</xdr:row>
      <xdr:rowOff>24650</xdr:rowOff>
    </xdr:from>
    <xdr:to>
      <xdr:col>7</xdr:col>
      <xdr:colOff>91948</xdr:colOff>
      <xdr:row>13</xdr:row>
      <xdr:rowOff>35858</xdr:rowOff>
    </xdr:to>
    <xdr:sp macro="" textlink="">
      <xdr:nvSpPr>
        <xdr:cNvPr id="594" name="TextBox 593"/>
        <xdr:cNvSpPr txBox="1"/>
      </xdr:nvSpPr>
      <xdr:spPr>
        <a:xfrm>
          <a:off x="3987630" y="28535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13</xdr:row>
      <xdr:rowOff>24650</xdr:rowOff>
    </xdr:from>
    <xdr:to>
      <xdr:col>7</xdr:col>
      <xdr:colOff>91948</xdr:colOff>
      <xdr:row>14</xdr:row>
      <xdr:rowOff>35858</xdr:rowOff>
    </xdr:to>
    <xdr:sp macro="" textlink="">
      <xdr:nvSpPr>
        <xdr:cNvPr id="595" name="TextBox 594"/>
        <xdr:cNvSpPr txBox="1"/>
      </xdr:nvSpPr>
      <xdr:spPr>
        <a:xfrm>
          <a:off x="3987630" y="30250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13</xdr:row>
      <xdr:rowOff>24650</xdr:rowOff>
    </xdr:from>
    <xdr:to>
      <xdr:col>7</xdr:col>
      <xdr:colOff>91948</xdr:colOff>
      <xdr:row>14</xdr:row>
      <xdr:rowOff>35858</xdr:rowOff>
    </xdr:to>
    <xdr:sp macro="" textlink="">
      <xdr:nvSpPr>
        <xdr:cNvPr id="596" name="TextBox 595"/>
        <xdr:cNvSpPr txBox="1"/>
      </xdr:nvSpPr>
      <xdr:spPr>
        <a:xfrm>
          <a:off x="3987630" y="30250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13</xdr:row>
      <xdr:rowOff>24650</xdr:rowOff>
    </xdr:from>
    <xdr:to>
      <xdr:col>7</xdr:col>
      <xdr:colOff>91948</xdr:colOff>
      <xdr:row>14</xdr:row>
      <xdr:rowOff>35858</xdr:rowOff>
    </xdr:to>
    <xdr:sp macro="" textlink="">
      <xdr:nvSpPr>
        <xdr:cNvPr id="597" name="TextBox 596"/>
        <xdr:cNvSpPr txBox="1"/>
      </xdr:nvSpPr>
      <xdr:spPr>
        <a:xfrm>
          <a:off x="3987630" y="30250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13</xdr:row>
      <xdr:rowOff>24650</xdr:rowOff>
    </xdr:from>
    <xdr:to>
      <xdr:col>7</xdr:col>
      <xdr:colOff>91948</xdr:colOff>
      <xdr:row>14</xdr:row>
      <xdr:rowOff>35858</xdr:rowOff>
    </xdr:to>
    <xdr:sp macro="" textlink="">
      <xdr:nvSpPr>
        <xdr:cNvPr id="598" name="TextBox 597"/>
        <xdr:cNvSpPr txBox="1"/>
      </xdr:nvSpPr>
      <xdr:spPr>
        <a:xfrm>
          <a:off x="3987630" y="30250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13</xdr:row>
      <xdr:rowOff>24650</xdr:rowOff>
    </xdr:from>
    <xdr:to>
      <xdr:col>7</xdr:col>
      <xdr:colOff>91948</xdr:colOff>
      <xdr:row>14</xdr:row>
      <xdr:rowOff>35858</xdr:rowOff>
    </xdr:to>
    <xdr:sp macro="" textlink="">
      <xdr:nvSpPr>
        <xdr:cNvPr id="599" name="TextBox 598"/>
        <xdr:cNvSpPr txBox="1"/>
      </xdr:nvSpPr>
      <xdr:spPr>
        <a:xfrm>
          <a:off x="3987630" y="30250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14</xdr:row>
      <xdr:rowOff>24650</xdr:rowOff>
    </xdr:from>
    <xdr:to>
      <xdr:col>7</xdr:col>
      <xdr:colOff>91948</xdr:colOff>
      <xdr:row>15</xdr:row>
      <xdr:rowOff>35858</xdr:rowOff>
    </xdr:to>
    <xdr:sp macro="" textlink="">
      <xdr:nvSpPr>
        <xdr:cNvPr id="600" name="TextBox 599"/>
        <xdr:cNvSpPr txBox="1"/>
      </xdr:nvSpPr>
      <xdr:spPr>
        <a:xfrm>
          <a:off x="3987630" y="31964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13</xdr:row>
      <xdr:rowOff>24650</xdr:rowOff>
    </xdr:from>
    <xdr:to>
      <xdr:col>7</xdr:col>
      <xdr:colOff>91948</xdr:colOff>
      <xdr:row>14</xdr:row>
      <xdr:rowOff>35858</xdr:rowOff>
    </xdr:to>
    <xdr:sp macro="" textlink="">
      <xdr:nvSpPr>
        <xdr:cNvPr id="601" name="TextBox 600"/>
        <xdr:cNvSpPr txBox="1"/>
      </xdr:nvSpPr>
      <xdr:spPr>
        <a:xfrm>
          <a:off x="3987630" y="30250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14</xdr:row>
      <xdr:rowOff>24650</xdr:rowOff>
    </xdr:from>
    <xdr:to>
      <xdr:col>7</xdr:col>
      <xdr:colOff>91948</xdr:colOff>
      <xdr:row>15</xdr:row>
      <xdr:rowOff>35858</xdr:rowOff>
    </xdr:to>
    <xdr:sp macro="" textlink="">
      <xdr:nvSpPr>
        <xdr:cNvPr id="602" name="TextBox 601"/>
        <xdr:cNvSpPr txBox="1"/>
      </xdr:nvSpPr>
      <xdr:spPr>
        <a:xfrm>
          <a:off x="3987630" y="31964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14</xdr:row>
      <xdr:rowOff>24650</xdr:rowOff>
    </xdr:from>
    <xdr:to>
      <xdr:col>7</xdr:col>
      <xdr:colOff>91948</xdr:colOff>
      <xdr:row>15</xdr:row>
      <xdr:rowOff>35858</xdr:rowOff>
    </xdr:to>
    <xdr:sp macro="" textlink="">
      <xdr:nvSpPr>
        <xdr:cNvPr id="603" name="TextBox 602"/>
        <xdr:cNvSpPr txBox="1"/>
      </xdr:nvSpPr>
      <xdr:spPr>
        <a:xfrm>
          <a:off x="3987630" y="31964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14</xdr:row>
      <xdr:rowOff>24650</xdr:rowOff>
    </xdr:from>
    <xdr:to>
      <xdr:col>7</xdr:col>
      <xdr:colOff>91948</xdr:colOff>
      <xdr:row>15</xdr:row>
      <xdr:rowOff>35858</xdr:rowOff>
    </xdr:to>
    <xdr:sp macro="" textlink="">
      <xdr:nvSpPr>
        <xdr:cNvPr id="604" name="TextBox 603"/>
        <xdr:cNvSpPr txBox="1"/>
      </xdr:nvSpPr>
      <xdr:spPr>
        <a:xfrm>
          <a:off x="3987630" y="31964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14</xdr:row>
      <xdr:rowOff>24650</xdr:rowOff>
    </xdr:from>
    <xdr:to>
      <xdr:col>7</xdr:col>
      <xdr:colOff>91948</xdr:colOff>
      <xdr:row>15</xdr:row>
      <xdr:rowOff>35858</xdr:rowOff>
    </xdr:to>
    <xdr:sp macro="" textlink="">
      <xdr:nvSpPr>
        <xdr:cNvPr id="605" name="TextBox 604"/>
        <xdr:cNvSpPr txBox="1"/>
      </xdr:nvSpPr>
      <xdr:spPr>
        <a:xfrm>
          <a:off x="3987630" y="31964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14</xdr:row>
      <xdr:rowOff>24650</xdr:rowOff>
    </xdr:from>
    <xdr:to>
      <xdr:col>7</xdr:col>
      <xdr:colOff>91948</xdr:colOff>
      <xdr:row>15</xdr:row>
      <xdr:rowOff>35858</xdr:rowOff>
    </xdr:to>
    <xdr:sp macro="" textlink="">
      <xdr:nvSpPr>
        <xdr:cNvPr id="606" name="TextBox 605"/>
        <xdr:cNvSpPr txBox="1"/>
      </xdr:nvSpPr>
      <xdr:spPr>
        <a:xfrm>
          <a:off x="3987630" y="31964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15</xdr:row>
      <xdr:rowOff>24650</xdr:rowOff>
    </xdr:from>
    <xdr:to>
      <xdr:col>7</xdr:col>
      <xdr:colOff>91948</xdr:colOff>
      <xdr:row>16</xdr:row>
      <xdr:rowOff>35858</xdr:rowOff>
    </xdr:to>
    <xdr:sp macro="" textlink="">
      <xdr:nvSpPr>
        <xdr:cNvPr id="607" name="TextBox 606"/>
        <xdr:cNvSpPr txBox="1"/>
      </xdr:nvSpPr>
      <xdr:spPr>
        <a:xfrm>
          <a:off x="3987630" y="33679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14</xdr:row>
      <xdr:rowOff>24650</xdr:rowOff>
    </xdr:from>
    <xdr:to>
      <xdr:col>7</xdr:col>
      <xdr:colOff>91948</xdr:colOff>
      <xdr:row>15</xdr:row>
      <xdr:rowOff>35858</xdr:rowOff>
    </xdr:to>
    <xdr:sp macro="" textlink="">
      <xdr:nvSpPr>
        <xdr:cNvPr id="608" name="TextBox 607"/>
        <xdr:cNvSpPr txBox="1"/>
      </xdr:nvSpPr>
      <xdr:spPr>
        <a:xfrm>
          <a:off x="3987630" y="31964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15</xdr:row>
      <xdr:rowOff>24650</xdr:rowOff>
    </xdr:from>
    <xdr:to>
      <xdr:col>7</xdr:col>
      <xdr:colOff>91948</xdr:colOff>
      <xdr:row>16</xdr:row>
      <xdr:rowOff>35858</xdr:rowOff>
    </xdr:to>
    <xdr:sp macro="" textlink="">
      <xdr:nvSpPr>
        <xdr:cNvPr id="609" name="TextBox 608"/>
        <xdr:cNvSpPr txBox="1"/>
      </xdr:nvSpPr>
      <xdr:spPr>
        <a:xfrm>
          <a:off x="3987630" y="33679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15</xdr:row>
      <xdr:rowOff>24650</xdr:rowOff>
    </xdr:from>
    <xdr:to>
      <xdr:col>7</xdr:col>
      <xdr:colOff>91948</xdr:colOff>
      <xdr:row>16</xdr:row>
      <xdr:rowOff>35858</xdr:rowOff>
    </xdr:to>
    <xdr:sp macro="" textlink="">
      <xdr:nvSpPr>
        <xdr:cNvPr id="610" name="TextBox 609"/>
        <xdr:cNvSpPr txBox="1"/>
      </xdr:nvSpPr>
      <xdr:spPr>
        <a:xfrm>
          <a:off x="3987630" y="33679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15</xdr:row>
      <xdr:rowOff>24650</xdr:rowOff>
    </xdr:from>
    <xdr:to>
      <xdr:col>7</xdr:col>
      <xdr:colOff>91948</xdr:colOff>
      <xdr:row>16</xdr:row>
      <xdr:rowOff>35858</xdr:rowOff>
    </xdr:to>
    <xdr:sp macro="" textlink="">
      <xdr:nvSpPr>
        <xdr:cNvPr id="611" name="TextBox 610"/>
        <xdr:cNvSpPr txBox="1"/>
      </xdr:nvSpPr>
      <xdr:spPr>
        <a:xfrm>
          <a:off x="3987630" y="33679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15</xdr:row>
      <xdr:rowOff>24650</xdr:rowOff>
    </xdr:from>
    <xdr:to>
      <xdr:col>7</xdr:col>
      <xdr:colOff>91948</xdr:colOff>
      <xdr:row>16</xdr:row>
      <xdr:rowOff>35858</xdr:rowOff>
    </xdr:to>
    <xdr:sp macro="" textlink="">
      <xdr:nvSpPr>
        <xdr:cNvPr id="612" name="TextBox 611"/>
        <xdr:cNvSpPr txBox="1"/>
      </xdr:nvSpPr>
      <xdr:spPr>
        <a:xfrm>
          <a:off x="3987630" y="33679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15</xdr:row>
      <xdr:rowOff>24650</xdr:rowOff>
    </xdr:from>
    <xdr:to>
      <xdr:col>7</xdr:col>
      <xdr:colOff>91948</xdr:colOff>
      <xdr:row>16</xdr:row>
      <xdr:rowOff>35858</xdr:rowOff>
    </xdr:to>
    <xdr:sp macro="" textlink="">
      <xdr:nvSpPr>
        <xdr:cNvPr id="613" name="TextBox 612"/>
        <xdr:cNvSpPr txBox="1"/>
      </xdr:nvSpPr>
      <xdr:spPr>
        <a:xfrm>
          <a:off x="3987630" y="33679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16</xdr:row>
      <xdr:rowOff>24650</xdr:rowOff>
    </xdr:from>
    <xdr:to>
      <xdr:col>7</xdr:col>
      <xdr:colOff>91948</xdr:colOff>
      <xdr:row>17</xdr:row>
      <xdr:rowOff>35858</xdr:rowOff>
    </xdr:to>
    <xdr:sp macro="" textlink="">
      <xdr:nvSpPr>
        <xdr:cNvPr id="614" name="TextBox 613"/>
        <xdr:cNvSpPr txBox="1"/>
      </xdr:nvSpPr>
      <xdr:spPr>
        <a:xfrm>
          <a:off x="3987630" y="35393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15</xdr:row>
      <xdr:rowOff>24650</xdr:rowOff>
    </xdr:from>
    <xdr:to>
      <xdr:col>7</xdr:col>
      <xdr:colOff>91948</xdr:colOff>
      <xdr:row>16</xdr:row>
      <xdr:rowOff>35858</xdr:rowOff>
    </xdr:to>
    <xdr:sp macro="" textlink="">
      <xdr:nvSpPr>
        <xdr:cNvPr id="615" name="TextBox 614"/>
        <xdr:cNvSpPr txBox="1"/>
      </xdr:nvSpPr>
      <xdr:spPr>
        <a:xfrm>
          <a:off x="3987630" y="33679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16</xdr:row>
      <xdr:rowOff>24650</xdr:rowOff>
    </xdr:from>
    <xdr:to>
      <xdr:col>7</xdr:col>
      <xdr:colOff>91948</xdr:colOff>
      <xdr:row>17</xdr:row>
      <xdr:rowOff>35858</xdr:rowOff>
    </xdr:to>
    <xdr:sp macro="" textlink="">
      <xdr:nvSpPr>
        <xdr:cNvPr id="616" name="TextBox 615"/>
        <xdr:cNvSpPr txBox="1"/>
      </xdr:nvSpPr>
      <xdr:spPr>
        <a:xfrm>
          <a:off x="3987630" y="35393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16</xdr:row>
      <xdr:rowOff>24650</xdr:rowOff>
    </xdr:from>
    <xdr:to>
      <xdr:col>7</xdr:col>
      <xdr:colOff>91948</xdr:colOff>
      <xdr:row>17</xdr:row>
      <xdr:rowOff>35858</xdr:rowOff>
    </xdr:to>
    <xdr:sp macro="" textlink="">
      <xdr:nvSpPr>
        <xdr:cNvPr id="617" name="TextBox 616"/>
        <xdr:cNvSpPr txBox="1"/>
      </xdr:nvSpPr>
      <xdr:spPr>
        <a:xfrm>
          <a:off x="3987630" y="35393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16</xdr:row>
      <xdr:rowOff>24650</xdr:rowOff>
    </xdr:from>
    <xdr:to>
      <xdr:col>7</xdr:col>
      <xdr:colOff>91948</xdr:colOff>
      <xdr:row>17</xdr:row>
      <xdr:rowOff>35858</xdr:rowOff>
    </xdr:to>
    <xdr:sp macro="" textlink="">
      <xdr:nvSpPr>
        <xdr:cNvPr id="618" name="TextBox 617"/>
        <xdr:cNvSpPr txBox="1"/>
      </xdr:nvSpPr>
      <xdr:spPr>
        <a:xfrm>
          <a:off x="3987630" y="35393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16</xdr:row>
      <xdr:rowOff>24650</xdr:rowOff>
    </xdr:from>
    <xdr:to>
      <xdr:col>7</xdr:col>
      <xdr:colOff>91948</xdr:colOff>
      <xdr:row>17</xdr:row>
      <xdr:rowOff>35858</xdr:rowOff>
    </xdr:to>
    <xdr:sp macro="" textlink="">
      <xdr:nvSpPr>
        <xdr:cNvPr id="619" name="TextBox 618"/>
        <xdr:cNvSpPr txBox="1"/>
      </xdr:nvSpPr>
      <xdr:spPr>
        <a:xfrm>
          <a:off x="3987630" y="35393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16</xdr:row>
      <xdr:rowOff>24650</xdr:rowOff>
    </xdr:from>
    <xdr:to>
      <xdr:col>7</xdr:col>
      <xdr:colOff>91948</xdr:colOff>
      <xdr:row>17</xdr:row>
      <xdr:rowOff>35858</xdr:rowOff>
    </xdr:to>
    <xdr:sp macro="" textlink="">
      <xdr:nvSpPr>
        <xdr:cNvPr id="620" name="TextBox 619"/>
        <xdr:cNvSpPr txBox="1"/>
      </xdr:nvSpPr>
      <xdr:spPr>
        <a:xfrm>
          <a:off x="3987630" y="35393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17</xdr:row>
      <xdr:rowOff>24650</xdr:rowOff>
    </xdr:from>
    <xdr:to>
      <xdr:col>7</xdr:col>
      <xdr:colOff>91948</xdr:colOff>
      <xdr:row>18</xdr:row>
      <xdr:rowOff>35858</xdr:rowOff>
    </xdr:to>
    <xdr:sp macro="" textlink="">
      <xdr:nvSpPr>
        <xdr:cNvPr id="621" name="TextBox 620"/>
        <xdr:cNvSpPr txBox="1"/>
      </xdr:nvSpPr>
      <xdr:spPr>
        <a:xfrm>
          <a:off x="3987630" y="37108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16</xdr:row>
      <xdr:rowOff>24650</xdr:rowOff>
    </xdr:from>
    <xdr:to>
      <xdr:col>7</xdr:col>
      <xdr:colOff>91948</xdr:colOff>
      <xdr:row>17</xdr:row>
      <xdr:rowOff>35858</xdr:rowOff>
    </xdr:to>
    <xdr:sp macro="" textlink="">
      <xdr:nvSpPr>
        <xdr:cNvPr id="622" name="TextBox 621"/>
        <xdr:cNvSpPr txBox="1"/>
      </xdr:nvSpPr>
      <xdr:spPr>
        <a:xfrm>
          <a:off x="3987630" y="35393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17</xdr:row>
      <xdr:rowOff>24650</xdr:rowOff>
    </xdr:from>
    <xdr:to>
      <xdr:col>7</xdr:col>
      <xdr:colOff>91948</xdr:colOff>
      <xdr:row>18</xdr:row>
      <xdr:rowOff>35858</xdr:rowOff>
    </xdr:to>
    <xdr:sp macro="" textlink="">
      <xdr:nvSpPr>
        <xdr:cNvPr id="623" name="TextBox 622"/>
        <xdr:cNvSpPr txBox="1"/>
      </xdr:nvSpPr>
      <xdr:spPr>
        <a:xfrm>
          <a:off x="3987630" y="37108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17</xdr:row>
      <xdr:rowOff>24650</xdr:rowOff>
    </xdr:from>
    <xdr:to>
      <xdr:col>7</xdr:col>
      <xdr:colOff>91948</xdr:colOff>
      <xdr:row>18</xdr:row>
      <xdr:rowOff>35858</xdr:rowOff>
    </xdr:to>
    <xdr:sp macro="" textlink="">
      <xdr:nvSpPr>
        <xdr:cNvPr id="624" name="TextBox 623"/>
        <xdr:cNvSpPr txBox="1"/>
      </xdr:nvSpPr>
      <xdr:spPr>
        <a:xfrm>
          <a:off x="3987630" y="37108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17</xdr:row>
      <xdr:rowOff>24650</xdr:rowOff>
    </xdr:from>
    <xdr:to>
      <xdr:col>7</xdr:col>
      <xdr:colOff>91948</xdr:colOff>
      <xdr:row>18</xdr:row>
      <xdr:rowOff>35858</xdr:rowOff>
    </xdr:to>
    <xdr:sp macro="" textlink="">
      <xdr:nvSpPr>
        <xdr:cNvPr id="625" name="TextBox 624"/>
        <xdr:cNvSpPr txBox="1"/>
      </xdr:nvSpPr>
      <xdr:spPr>
        <a:xfrm>
          <a:off x="3987630" y="37108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17</xdr:row>
      <xdr:rowOff>24650</xdr:rowOff>
    </xdr:from>
    <xdr:to>
      <xdr:col>7</xdr:col>
      <xdr:colOff>91948</xdr:colOff>
      <xdr:row>18</xdr:row>
      <xdr:rowOff>35858</xdr:rowOff>
    </xdr:to>
    <xdr:sp macro="" textlink="">
      <xdr:nvSpPr>
        <xdr:cNvPr id="626" name="TextBox 625"/>
        <xdr:cNvSpPr txBox="1"/>
      </xdr:nvSpPr>
      <xdr:spPr>
        <a:xfrm>
          <a:off x="3987630" y="37108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17</xdr:row>
      <xdr:rowOff>24650</xdr:rowOff>
    </xdr:from>
    <xdr:to>
      <xdr:col>7</xdr:col>
      <xdr:colOff>91948</xdr:colOff>
      <xdr:row>18</xdr:row>
      <xdr:rowOff>35858</xdr:rowOff>
    </xdr:to>
    <xdr:sp macro="" textlink="">
      <xdr:nvSpPr>
        <xdr:cNvPr id="627" name="TextBox 626"/>
        <xdr:cNvSpPr txBox="1"/>
      </xdr:nvSpPr>
      <xdr:spPr>
        <a:xfrm>
          <a:off x="3987630" y="37108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18</xdr:row>
      <xdr:rowOff>24650</xdr:rowOff>
    </xdr:from>
    <xdr:to>
      <xdr:col>7</xdr:col>
      <xdr:colOff>91948</xdr:colOff>
      <xdr:row>19</xdr:row>
      <xdr:rowOff>35858</xdr:rowOff>
    </xdr:to>
    <xdr:sp macro="" textlink="">
      <xdr:nvSpPr>
        <xdr:cNvPr id="628" name="TextBox 627"/>
        <xdr:cNvSpPr txBox="1"/>
      </xdr:nvSpPr>
      <xdr:spPr>
        <a:xfrm>
          <a:off x="3987630" y="38822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17</xdr:row>
      <xdr:rowOff>24650</xdr:rowOff>
    </xdr:from>
    <xdr:to>
      <xdr:col>7</xdr:col>
      <xdr:colOff>91948</xdr:colOff>
      <xdr:row>18</xdr:row>
      <xdr:rowOff>35858</xdr:rowOff>
    </xdr:to>
    <xdr:sp macro="" textlink="">
      <xdr:nvSpPr>
        <xdr:cNvPr id="629" name="TextBox 628"/>
        <xdr:cNvSpPr txBox="1"/>
      </xdr:nvSpPr>
      <xdr:spPr>
        <a:xfrm>
          <a:off x="3987630" y="37108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18</xdr:row>
      <xdr:rowOff>24650</xdr:rowOff>
    </xdr:from>
    <xdr:to>
      <xdr:col>7</xdr:col>
      <xdr:colOff>91948</xdr:colOff>
      <xdr:row>19</xdr:row>
      <xdr:rowOff>35858</xdr:rowOff>
    </xdr:to>
    <xdr:sp macro="" textlink="">
      <xdr:nvSpPr>
        <xdr:cNvPr id="630" name="TextBox 629"/>
        <xdr:cNvSpPr txBox="1"/>
      </xdr:nvSpPr>
      <xdr:spPr>
        <a:xfrm>
          <a:off x="3987630" y="38822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18</xdr:row>
      <xdr:rowOff>24650</xdr:rowOff>
    </xdr:from>
    <xdr:to>
      <xdr:col>7</xdr:col>
      <xdr:colOff>91948</xdr:colOff>
      <xdr:row>19</xdr:row>
      <xdr:rowOff>35858</xdr:rowOff>
    </xdr:to>
    <xdr:sp macro="" textlink="">
      <xdr:nvSpPr>
        <xdr:cNvPr id="631" name="TextBox 630"/>
        <xdr:cNvSpPr txBox="1"/>
      </xdr:nvSpPr>
      <xdr:spPr>
        <a:xfrm>
          <a:off x="3987630" y="38822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18</xdr:row>
      <xdr:rowOff>24650</xdr:rowOff>
    </xdr:from>
    <xdr:to>
      <xdr:col>7</xdr:col>
      <xdr:colOff>91948</xdr:colOff>
      <xdr:row>19</xdr:row>
      <xdr:rowOff>35858</xdr:rowOff>
    </xdr:to>
    <xdr:sp macro="" textlink="">
      <xdr:nvSpPr>
        <xdr:cNvPr id="632" name="TextBox 631"/>
        <xdr:cNvSpPr txBox="1"/>
      </xdr:nvSpPr>
      <xdr:spPr>
        <a:xfrm>
          <a:off x="3987630" y="38822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18</xdr:row>
      <xdr:rowOff>24650</xdr:rowOff>
    </xdr:from>
    <xdr:to>
      <xdr:col>7</xdr:col>
      <xdr:colOff>91948</xdr:colOff>
      <xdr:row>19</xdr:row>
      <xdr:rowOff>35858</xdr:rowOff>
    </xdr:to>
    <xdr:sp macro="" textlink="">
      <xdr:nvSpPr>
        <xdr:cNvPr id="633" name="TextBox 632"/>
        <xdr:cNvSpPr txBox="1"/>
      </xdr:nvSpPr>
      <xdr:spPr>
        <a:xfrm>
          <a:off x="3987630" y="38822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18</xdr:row>
      <xdr:rowOff>24650</xdr:rowOff>
    </xdr:from>
    <xdr:to>
      <xdr:col>7</xdr:col>
      <xdr:colOff>91948</xdr:colOff>
      <xdr:row>19</xdr:row>
      <xdr:rowOff>35858</xdr:rowOff>
    </xdr:to>
    <xdr:sp macro="" textlink="">
      <xdr:nvSpPr>
        <xdr:cNvPr id="634" name="TextBox 633"/>
        <xdr:cNvSpPr txBox="1"/>
      </xdr:nvSpPr>
      <xdr:spPr>
        <a:xfrm>
          <a:off x="3987630" y="38822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635" name="TextBox 634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18</xdr:row>
      <xdr:rowOff>24650</xdr:rowOff>
    </xdr:from>
    <xdr:to>
      <xdr:col>7</xdr:col>
      <xdr:colOff>91948</xdr:colOff>
      <xdr:row>19</xdr:row>
      <xdr:rowOff>35858</xdr:rowOff>
    </xdr:to>
    <xdr:sp macro="" textlink="">
      <xdr:nvSpPr>
        <xdr:cNvPr id="636" name="TextBox 635"/>
        <xdr:cNvSpPr txBox="1"/>
      </xdr:nvSpPr>
      <xdr:spPr>
        <a:xfrm>
          <a:off x="3987630" y="38822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637" name="TextBox 636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638" name="TextBox 637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639" name="TextBox 638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640" name="TextBox 639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641" name="TextBox 640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642" name="TextBox 641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643" name="TextBox 642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644" name="TextBox 643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645" name="TextBox 644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646" name="TextBox 645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647" name="TextBox 646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648" name="TextBox 647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649" name="TextBox 648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650" name="TextBox 649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651" name="TextBox 650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652" name="TextBox 651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653" name="TextBox 652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654" name="TextBox 653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655" name="TextBox 654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656" name="TextBox 655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657" name="TextBox 656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658" name="TextBox 657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659" name="TextBox 658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660" name="TextBox 659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661" name="TextBox 660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662" name="TextBox 661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663" name="TextBox 662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664" name="TextBox 663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665" name="TextBox 664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666" name="TextBox 665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667" name="TextBox 666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668" name="TextBox 667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669" name="TextBox 668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670" name="TextBox 669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671" name="TextBox 670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672" name="TextBox 671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673" name="TextBox 672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674" name="TextBox 673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675" name="TextBox 674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676" name="TextBox 675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677" name="TextBox 676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678" name="TextBox 677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679" name="TextBox 678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680" name="TextBox 679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681" name="TextBox 680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682" name="TextBox 681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683" name="TextBox 682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684" name="TextBox 683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685" name="TextBox 684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686" name="TextBox 685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687" name="TextBox 686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688" name="TextBox 687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689" name="TextBox 688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690" name="TextBox 689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27</xdr:row>
      <xdr:rowOff>24650</xdr:rowOff>
    </xdr:from>
    <xdr:to>
      <xdr:col>7</xdr:col>
      <xdr:colOff>91948</xdr:colOff>
      <xdr:row>28</xdr:row>
      <xdr:rowOff>0</xdr:rowOff>
    </xdr:to>
    <xdr:sp macro="" textlink="">
      <xdr:nvSpPr>
        <xdr:cNvPr id="691" name="TextBox 690"/>
        <xdr:cNvSpPr txBox="1"/>
      </xdr:nvSpPr>
      <xdr:spPr>
        <a:xfrm>
          <a:off x="3987630" y="5425325"/>
          <a:ext cx="600118" cy="146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692" name="TextBox 691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27</xdr:row>
      <xdr:rowOff>24650</xdr:rowOff>
    </xdr:from>
    <xdr:to>
      <xdr:col>7</xdr:col>
      <xdr:colOff>91948</xdr:colOff>
      <xdr:row>28</xdr:row>
      <xdr:rowOff>0</xdr:rowOff>
    </xdr:to>
    <xdr:sp macro="" textlink="">
      <xdr:nvSpPr>
        <xdr:cNvPr id="693" name="TextBox 692"/>
        <xdr:cNvSpPr txBox="1"/>
      </xdr:nvSpPr>
      <xdr:spPr>
        <a:xfrm>
          <a:off x="3987630" y="5425325"/>
          <a:ext cx="600118" cy="146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27</xdr:row>
      <xdr:rowOff>24650</xdr:rowOff>
    </xdr:from>
    <xdr:to>
      <xdr:col>7</xdr:col>
      <xdr:colOff>91948</xdr:colOff>
      <xdr:row>28</xdr:row>
      <xdr:rowOff>0</xdr:rowOff>
    </xdr:to>
    <xdr:sp macro="" textlink="">
      <xdr:nvSpPr>
        <xdr:cNvPr id="694" name="TextBox 693"/>
        <xdr:cNvSpPr txBox="1"/>
      </xdr:nvSpPr>
      <xdr:spPr>
        <a:xfrm>
          <a:off x="3987630" y="5425325"/>
          <a:ext cx="600118" cy="146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27</xdr:row>
      <xdr:rowOff>24650</xdr:rowOff>
    </xdr:from>
    <xdr:to>
      <xdr:col>7</xdr:col>
      <xdr:colOff>91948</xdr:colOff>
      <xdr:row>28</xdr:row>
      <xdr:rowOff>0</xdr:rowOff>
    </xdr:to>
    <xdr:sp macro="" textlink="">
      <xdr:nvSpPr>
        <xdr:cNvPr id="695" name="TextBox 694"/>
        <xdr:cNvSpPr txBox="1"/>
      </xdr:nvSpPr>
      <xdr:spPr>
        <a:xfrm>
          <a:off x="3987630" y="5425325"/>
          <a:ext cx="600118" cy="146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27</xdr:row>
      <xdr:rowOff>24650</xdr:rowOff>
    </xdr:from>
    <xdr:to>
      <xdr:col>7</xdr:col>
      <xdr:colOff>91948</xdr:colOff>
      <xdr:row>28</xdr:row>
      <xdr:rowOff>0</xdr:rowOff>
    </xdr:to>
    <xdr:sp macro="" textlink="">
      <xdr:nvSpPr>
        <xdr:cNvPr id="696" name="TextBox 695"/>
        <xdr:cNvSpPr txBox="1"/>
      </xdr:nvSpPr>
      <xdr:spPr>
        <a:xfrm>
          <a:off x="3987630" y="5425325"/>
          <a:ext cx="600118" cy="146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18</xdr:row>
      <xdr:rowOff>24650</xdr:rowOff>
    </xdr:from>
    <xdr:to>
      <xdr:col>7</xdr:col>
      <xdr:colOff>91948</xdr:colOff>
      <xdr:row>19</xdr:row>
      <xdr:rowOff>35858</xdr:rowOff>
    </xdr:to>
    <xdr:sp macro="" textlink="">
      <xdr:nvSpPr>
        <xdr:cNvPr id="697" name="TextBox 696"/>
        <xdr:cNvSpPr txBox="1"/>
      </xdr:nvSpPr>
      <xdr:spPr>
        <a:xfrm>
          <a:off x="3987630" y="38822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698" name="TextBox 697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699" name="TextBox 698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700" name="TextBox 699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701" name="TextBox 700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702" name="TextBox 701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703" name="TextBox 702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704" name="TextBox 703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705" name="TextBox 704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706" name="TextBox 705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707" name="TextBox 706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708" name="TextBox 707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709" name="TextBox 708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710" name="TextBox 709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711" name="TextBox 710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712" name="TextBox 711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713" name="TextBox 712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714" name="TextBox 713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715" name="TextBox 714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716" name="TextBox 715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9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717" name="TextBox 716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718" name="TextBox 717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719" name="TextBox 718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720" name="TextBox 719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721" name="TextBox 720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722" name="TextBox 721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723" name="TextBox 722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9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724" name="TextBox 723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725" name="TextBox 724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726" name="TextBox 725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727" name="TextBox 726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728" name="TextBox 727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729" name="TextBox 728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730" name="TextBox 729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731" name="TextBox 730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732" name="TextBox 731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733" name="TextBox 732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734" name="TextBox 733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735" name="TextBox 734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736" name="TextBox 735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737" name="TextBox 736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738" name="TextBox 737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739" name="TextBox 738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740" name="TextBox 739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741" name="TextBox 740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742" name="TextBox 741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743" name="TextBox 742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744" name="TextBox 743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745" name="TextBox 744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746" name="TextBox 745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747" name="TextBox 746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748" name="TextBox 747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749" name="TextBox 748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750" name="TextBox 749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751" name="TextBox 750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752" name="TextBox 751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753" name="TextBox 752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754" name="TextBox 753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755" name="TextBox 754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756" name="TextBox 755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757" name="TextBox 756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758" name="TextBox 757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759" name="TextBox 758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760" name="TextBox 759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761" name="TextBox 760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762" name="TextBox 761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763" name="TextBox 762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764" name="TextBox 763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765" name="TextBox 764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766" name="TextBox 765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19</xdr:row>
      <xdr:rowOff>24650</xdr:rowOff>
    </xdr:from>
    <xdr:to>
      <xdr:col>7</xdr:col>
      <xdr:colOff>91948</xdr:colOff>
      <xdr:row>20</xdr:row>
      <xdr:rowOff>35858</xdr:rowOff>
    </xdr:to>
    <xdr:sp macro="" textlink="">
      <xdr:nvSpPr>
        <xdr:cNvPr id="767" name="TextBox 766"/>
        <xdr:cNvSpPr txBox="1"/>
      </xdr:nvSpPr>
      <xdr:spPr>
        <a:xfrm>
          <a:off x="3987630" y="40537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768" name="TextBox 767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769" name="TextBox 768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770" name="TextBox 769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771" name="TextBox 770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772" name="TextBox 771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773" name="TextBox 772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774" name="TextBox 773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775" name="TextBox 774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776" name="TextBox 775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777" name="TextBox 776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778" name="TextBox 777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21</xdr:row>
      <xdr:rowOff>24650</xdr:rowOff>
    </xdr:from>
    <xdr:to>
      <xdr:col>7</xdr:col>
      <xdr:colOff>91948</xdr:colOff>
      <xdr:row>22</xdr:row>
      <xdr:rowOff>35858</xdr:rowOff>
    </xdr:to>
    <xdr:sp macro="" textlink="">
      <xdr:nvSpPr>
        <xdr:cNvPr id="779" name="TextBox 778"/>
        <xdr:cNvSpPr txBox="1"/>
      </xdr:nvSpPr>
      <xdr:spPr>
        <a:xfrm>
          <a:off x="3987630" y="43966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780" name="TextBox 779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781" name="TextBox 780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782" name="TextBox 781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783" name="TextBox 782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784" name="TextBox 783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785" name="TextBox 784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22</xdr:row>
      <xdr:rowOff>24650</xdr:rowOff>
    </xdr:from>
    <xdr:to>
      <xdr:col>7</xdr:col>
      <xdr:colOff>91948</xdr:colOff>
      <xdr:row>23</xdr:row>
      <xdr:rowOff>35858</xdr:rowOff>
    </xdr:to>
    <xdr:sp macro="" textlink="">
      <xdr:nvSpPr>
        <xdr:cNvPr id="786" name="TextBox 785"/>
        <xdr:cNvSpPr txBox="1"/>
      </xdr:nvSpPr>
      <xdr:spPr>
        <a:xfrm>
          <a:off x="3987630" y="45680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787" name="TextBox 786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788" name="TextBox 787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789" name="TextBox 788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790" name="TextBox 789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791" name="TextBox 790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792" name="TextBox 791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23</xdr:row>
      <xdr:rowOff>24650</xdr:rowOff>
    </xdr:from>
    <xdr:to>
      <xdr:col>7</xdr:col>
      <xdr:colOff>91948</xdr:colOff>
      <xdr:row>24</xdr:row>
      <xdr:rowOff>35858</xdr:rowOff>
    </xdr:to>
    <xdr:sp macro="" textlink="">
      <xdr:nvSpPr>
        <xdr:cNvPr id="793" name="TextBox 792"/>
        <xdr:cNvSpPr txBox="1"/>
      </xdr:nvSpPr>
      <xdr:spPr>
        <a:xfrm>
          <a:off x="3987630" y="47395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794" name="TextBox 793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795" name="TextBox 794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796" name="TextBox 795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797" name="TextBox 796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798" name="TextBox 797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799" name="TextBox 798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800" name="TextBox 799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801" name="TextBox 800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802" name="TextBox 801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803" name="TextBox 802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804" name="TextBox 803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805" name="TextBox 804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806" name="TextBox 805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25</xdr:row>
      <xdr:rowOff>24650</xdr:rowOff>
    </xdr:from>
    <xdr:to>
      <xdr:col>7</xdr:col>
      <xdr:colOff>91948</xdr:colOff>
      <xdr:row>26</xdr:row>
      <xdr:rowOff>35858</xdr:rowOff>
    </xdr:to>
    <xdr:sp macro="" textlink="">
      <xdr:nvSpPr>
        <xdr:cNvPr id="807" name="TextBox 806"/>
        <xdr:cNvSpPr txBox="1"/>
      </xdr:nvSpPr>
      <xdr:spPr>
        <a:xfrm>
          <a:off x="3987630" y="508242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808" name="TextBox 807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809" name="TextBox 808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810" name="TextBox 809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811" name="TextBox 810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812" name="TextBox 811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813" name="TextBox 812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24650</xdr:rowOff>
    </xdr:from>
    <xdr:to>
      <xdr:col>7</xdr:col>
      <xdr:colOff>91948</xdr:colOff>
      <xdr:row>30</xdr:row>
      <xdr:rowOff>35858</xdr:rowOff>
    </xdr:to>
    <xdr:sp macro="" textlink="">
      <xdr:nvSpPr>
        <xdr:cNvPr id="814" name="TextBox 813"/>
        <xdr:cNvSpPr txBox="1"/>
      </xdr:nvSpPr>
      <xdr:spPr>
        <a:xfrm>
          <a:off x="3987630" y="5768225"/>
          <a:ext cx="600118" cy="192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815" name="TextBox 814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816" name="TextBox 815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817" name="TextBox 816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818" name="TextBox 817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819" name="TextBox 818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820" name="TextBox 819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821" name="TextBox 820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822" name="TextBox 821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823" name="TextBox 822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824" name="TextBox 823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825" name="TextBox 824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826" name="TextBox 825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36</xdr:row>
      <xdr:rowOff>24650</xdr:rowOff>
    </xdr:from>
    <xdr:to>
      <xdr:col>7</xdr:col>
      <xdr:colOff>91948</xdr:colOff>
      <xdr:row>37</xdr:row>
      <xdr:rowOff>35858</xdr:rowOff>
    </xdr:to>
    <xdr:sp macro="" textlink="">
      <xdr:nvSpPr>
        <xdr:cNvPr id="827" name="TextBox 826"/>
        <xdr:cNvSpPr txBox="1"/>
      </xdr:nvSpPr>
      <xdr:spPr>
        <a:xfrm>
          <a:off x="3987630" y="6977900"/>
          <a:ext cx="600118" cy="135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36</xdr:row>
      <xdr:rowOff>24650</xdr:rowOff>
    </xdr:from>
    <xdr:to>
      <xdr:col>7</xdr:col>
      <xdr:colOff>91948</xdr:colOff>
      <xdr:row>37</xdr:row>
      <xdr:rowOff>35858</xdr:rowOff>
    </xdr:to>
    <xdr:sp macro="" textlink="">
      <xdr:nvSpPr>
        <xdr:cNvPr id="828" name="TextBox 827"/>
        <xdr:cNvSpPr txBox="1"/>
      </xdr:nvSpPr>
      <xdr:spPr>
        <a:xfrm>
          <a:off x="3987630" y="6977900"/>
          <a:ext cx="600118" cy="135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24650</xdr:rowOff>
    </xdr:from>
    <xdr:to>
      <xdr:col>7</xdr:col>
      <xdr:colOff>91948</xdr:colOff>
      <xdr:row>30</xdr:row>
      <xdr:rowOff>35858</xdr:rowOff>
    </xdr:to>
    <xdr:sp macro="" textlink="">
      <xdr:nvSpPr>
        <xdr:cNvPr id="829" name="TextBox 828"/>
        <xdr:cNvSpPr txBox="1"/>
      </xdr:nvSpPr>
      <xdr:spPr>
        <a:xfrm>
          <a:off x="3987630" y="5768225"/>
          <a:ext cx="600118" cy="192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830" name="TextBox 829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831" name="TextBox 830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832" name="TextBox 831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9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833" name="TextBox 832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834" name="TextBox 833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835" name="TextBox 834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836" name="TextBox 835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837" name="TextBox 836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838" name="TextBox 837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839" name="TextBox 838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9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>
    <xdr:from>
      <xdr:col>6</xdr:col>
      <xdr:colOff>91905</xdr:colOff>
      <xdr:row>36</xdr:row>
      <xdr:rowOff>24650</xdr:rowOff>
    </xdr:from>
    <xdr:to>
      <xdr:col>7</xdr:col>
      <xdr:colOff>91948</xdr:colOff>
      <xdr:row>37</xdr:row>
      <xdr:rowOff>35858</xdr:rowOff>
    </xdr:to>
    <xdr:sp macro="" textlink="">
      <xdr:nvSpPr>
        <xdr:cNvPr id="840" name="TextBox 839"/>
        <xdr:cNvSpPr txBox="1"/>
      </xdr:nvSpPr>
      <xdr:spPr>
        <a:xfrm>
          <a:off x="3987630" y="6977900"/>
          <a:ext cx="600118" cy="135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24650</xdr:rowOff>
    </xdr:from>
    <xdr:to>
      <xdr:col>7</xdr:col>
      <xdr:colOff>91948</xdr:colOff>
      <xdr:row>30</xdr:row>
      <xdr:rowOff>35858</xdr:rowOff>
    </xdr:to>
    <xdr:sp macro="" textlink="">
      <xdr:nvSpPr>
        <xdr:cNvPr id="841" name="TextBox 840"/>
        <xdr:cNvSpPr txBox="1"/>
      </xdr:nvSpPr>
      <xdr:spPr>
        <a:xfrm>
          <a:off x="3987630" y="5768225"/>
          <a:ext cx="600118" cy="192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842" name="TextBox 841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843" name="TextBox 842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844" name="TextBox 843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845" name="TextBox 844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846" name="TextBox 845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847" name="TextBox 846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848" name="TextBox 847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849" name="TextBox 848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850" name="TextBox 849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851" name="TextBox 850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852" name="TextBox 851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853" name="TextBox 852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854" name="TextBox 853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855" name="TextBox 854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856" name="TextBox 855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857" name="TextBox 856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858" name="TextBox 857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859" name="TextBox 858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860" name="TextBox 859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861" name="TextBox 860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862" name="TextBox 861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863" name="TextBox 862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864" name="TextBox 863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865" name="TextBox 864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866" name="TextBox 865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867" name="TextBox 866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868" name="TextBox 867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869" name="TextBox 868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870" name="TextBox 869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871" name="TextBox 870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872" name="TextBox 871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873" name="TextBox 872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36</xdr:row>
      <xdr:rowOff>24650</xdr:rowOff>
    </xdr:from>
    <xdr:to>
      <xdr:col>7</xdr:col>
      <xdr:colOff>91948</xdr:colOff>
      <xdr:row>37</xdr:row>
      <xdr:rowOff>35858</xdr:rowOff>
    </xdr:to>
    <xdr:sp macro="" textlink="">
      <xdr:nvSpPr>
        <xdr:cNvPr id="874" name="TextBox 873"/>
        <xdr:cNvSpPr txBox="1"/>
      </xdr:nvSpPr>
      <xdr:spPr>
        <a:xfrm>
          <a:off x="3987630" y="6977900"/>
          <a:ext cx="600118" cy="135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875" name="TextBox 874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36</xdr:row>
      <xdr:rowOff>24650</xdr:rowOff>
    </xdr:from>
    <xdr:to>
      <xdr:col>7</xdr:col>
      <xdr:colOff>91948</xdr:colOff>
      <xdr:row>37</xdr:row>
      <xdr:rowOff>35858</xdr:rowOff>
    </xdr:to>
    <xdr:sp macro="" textlink="">
      <xdr:nvSpPr>
        <xdr:cNvPr id="876" name="TextBox 875"/>
        <xdr:cNvSpPr txBox="1"/>
      </xdr:nvSpPr>
      <xdr:spPr>
        <a:xfrm>
          <a:off x="3987630" y="6977900"/>
          <a:ext cx="600118" cy="135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36</xdr:row>
      <xdr:rowOff>24650</xdr:rowOff>
    </xdr:from>
    <xdr:to>
      <xdr:col>7</xdr:col>
      <xdr:colOff>91948</xdr:colOff>
      <xdr:row>37</xdr:row>
      <xdr:rowOff>35858</xdr:rowOff>
    </xdr:to>
    <xdr:sp macro="" textlink="">
      <xdr:nvSpPr>
        <xdr:cNvPr id="877" name="TextBox 876"/>
        <xdr:cNvSpPr txBox="1"/>
      </xdr:nvSpPr>
      <xdr:spPr>
        <a:xfrm>
          <a:off x="3987630" y="6977900"/>
          <a:ext cx="600118" cy="135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36</xdr:row>
      <xdr:rowOff>24650</xdr:rowOff>
    </xdr:from>
    <xdr:to>
      <xdr:col>7</xdr:col>
      <xdr:colOff>91948</xdr:colOff>
      <xdr:row>37</xdr:row>
      <xdr:rowOff>35858</xdr:rowOff>
    </xdr:to>
    <xdr:sp macro="" textlink="">
      <xdr:nvSpPr>
        <xdr:cNvPr id="878" name="TextBox 877"/>
        <xdr:cNvSpPr txBox="1"/>
      </xdr:nvSpPr>
      <xdr:spPr>
        <a:xfrm>
          <a:off x="3987630" y="6977900"/>
          <a:ext cx="600118" cy="135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36</xdr:row>
      <xdr:rowOff>24650</xdr:rowOff>
    </xdr:from>
    <xdr:to>
      <xdr:col>7</xdr:col>
      <xdr:colOff>91948</xdr:colOff>
      <xdr:row>37</xdr:row>
      <xdr:rowOff>35858</xdr:rowOff>
    </xdr:to>
    <xdr:sp macro="" textlink="">
      <xdr:nvSpPr>
        <xdr:cNvPr id="879" name="TextBox 878"/>
        <xdr:cNvSpPr txBox="1"/>
      </xdr:nvSpPr>
      <xdr:spPr>
        <a:xfrm>
          <a:off x="3987630" y="6977900"/>
          <a:ext cx="600118" cy="135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36</xdr:row>
      <xdr:rowOff>24650</xdr:rowOff>
    </xdr:from>
    <xdr:to>
      <xdr:col>7</xdr:col>
      <xdr:colOff>91948</xdr:colOff>
      <xdr:row>37</xdr:row>
      <xdr:rowOff>35858</xdr:rowOff>
    </xdr:to>
    <xdr:sp macro="" textlink="">
      <xdr:nvSpPr>
        <xdr:cNvPr id="880" name="TextBox 879"/>
        <xdr:cNvSpPr txBox="1"/>
      </xdr:nvSpPr>
      <xdr:spPr>
        <a:xfrm>
          <a:off x="3987630" y="6977900"/>
          <a:ext cx="600118" cy="135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24650</xdr:rowOff>
    </xdr:from>
    <xdr:to>
      <xdr:col>7</xdr:col>
      <xdr:colOff>91948</xdr:colOff>
      <xdr:row>30</xdr:row>
      <xdr:rowOff>35858</xdr:rowOff>
    </xdr:to>
    <xdr:sp macro="" textlink="">
      <xdr:nvSpPr>
        <xdr:cNvPr id="881" name="TextBox 880"/>
        <xdr:cNvSpPr txBox="1"/>
      </xdr:nvSpPr>
      <xdr:spPr>
        <a:xfrm>
          <a:off x="3987630" y="5768225"/>
          <a:ext cx="600118" cy="192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882" name="TextBox 881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29</xdr:row>
      <xdr:rowOff>24650</xdr:rowOff>
    </xdr:from>
    <xdr:to>
      <xdr:col>7</xdr:col>
      <xdr:colOff>91948</xdr:colOff>
      <xdr:row>30</xdr:row>
      <xdr:rowOff>35858</xdr:rowOff>
    </xdr:to>
    <xdr:sp macro="" textlink="">
      <xdr:nvSpPr>
        <xdr:cNvPr id="883" name="TextBox 882"/>
        <xdr:cNvSpPr txBox="1"/>
      </xdr:nvSpPr>
      <xdr:spPr>
        <a:xfrm>
          <a:off x="3987630" y="5768225"/>
          <a:ext cx="600118" cy="192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884" name="TextBox 883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885" name="TextBox 884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886" name="TextBox 885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887" name="TextBox 886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30</xdr:row>
      <xdr:rowOff>24650</xdr:rowOff>
    </xdr:from>
    <xdr:to>
      <xdr:col>7</xdr:col>
      <xdr:colOff>91948</xdr:colOff>
      <xdr:row>31</xdr:row>
      <xdr:rowOff>35858</xdr:rowOff>
    </xdr:to>
    <xdr:sp macro="" textlink="">
      <xdr:nvSpPr>
        <xdr:cNvPr id="888" name="TextBox 887"/>
        <xdr:cNvSpPr txBox="1"/>
      </xdr:nvSpPr>
      <xdr:spPr>
        <a:xfrm>
          <a:off x="3987630" y="59492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889" name="TextBox 888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890" name="TextBox 889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891" name="TextBox 890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892" name="TextBox 891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893" name="TextBox 892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894" name="TextBox 893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31</xdr:row>
      <xdr:rowOff>24650</xdr:rowOff>
    </xdr:from>
    <xdr:to>
      <xdr:col>7</xdr:col>
      <xdr:colOff>91948</xdr:colOff>
      <xdr:row>32</xdr:row>
      <xdr:rowOff>35858</xdr:rowOff>
    </xdr:to>
    <xdr:sp macro="" textlink="">
      <xdr:nvSpPr>
        <xdr:cNvPr id="895" name="TextBox 894"/>
        <xdr:cNvSpPr txBox="1"/>
      </xdr:nvSpPr>
      <xdr:spPr>
        <a:xfrm>
          <a:off x="3987630" y="61206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896" name="TextBox 895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897" name="TextBox 896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898" name="TextBox 897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899" name="TextBox 898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900" name="TextBox 899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901" name="TextBox 900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32</xdr:row>
      <xdr:rowOff>24650</xdr:rowOff>
    </xdr:from>
    <xdr:to>
      <xdr:col>7</xdr:col>
      <xdr:colOff>91948</xdr:colOff>
      <xdr:row>33</xdr:row>
      <xdr:rowOff>35858</xdr:rowOff>
    </xdr:to>
    <xdr:sp macro="" textlink="">
      <xdr:nvSpPr>
        <xdr:cNvPr id="902" name="TextBox 901"/>
        <xdr:cNvSpPr txBox="1"/>
      </xdr:nvSpPr>
      <xdr:spPr>
        <a:xfrm>
          <a:off x="3987630" y="62921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903" name="TextBox 902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904" name="TextBox 903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905" name="TextBox 904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906" name="TextBox 905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907" name="TextBox 906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908" name="TextBox 907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33</xdr:row>
      <xdr:rowOff>24650</xdr:rowOff>
    </xdr:from>
    <xdr:to>
      <xdr:col>7</xdr:col>
      <xdr:colOff>91948</xdr:colOff>
      <xdr:row>34</xdr:row>
      <xdr:rowOff>35858</xdr:rowOff>
    </xdr:to>
    <xdr:sp macro="" textlink="">
      <xdr:nvSpPr>
        <xdr:cNvPr id="909" name="TextBox 908"/>
        <xdr:cNvSpPr txBox="1"/>
      </xdr:nvSpPr>
      <xdr:spPr>
        <a:xfrm>
          <a:off x="3987630" y="64635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910" name="TextBox 909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911" name="TextBox 910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912" name="TextBox 911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913" name="TextBox 912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914" name="TextBox 913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915" name="TextBox 914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34</xdr:row>
      <xdr:rowOff>24650</xdr:rowOff>
    </xdr:from>
    <xdr:to>
      <xdr:col>7</xdr:col>
      <xdr:colOff>91948</xdr:colOff>
      <xdr:row>35</xdr:row>
      <xdr:rowOff>35858</xdr:rowOff>
    </xdr:to>
    <xdr:sp macro="" textlink="">
      <xdr:nvSpPr>
        <xdr:cNvPr id="916" name="TextBox 915"/>
        <xdr:cNvSpPr txBox="1"/>
      </xdr:nvSpPr>
      <xdr:spPr>
        <a:xfrm>
          <a:off x="3987630" y="663500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917" name="TextBox 916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918" name="TextBox 917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919" name="TextBox 918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920" name="TextBox 919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921" name="TextBox 920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36</xdr:row>
      <xdr:rowOff>24650</xdr:rowOff>
    </xdr:from>
    <xdr:to>
      <xdr:col>7</xdr:col>
      <xdr:colOff>91948</xdr:colOff>
      <xdr:row>37</xdr:row>
      <xdr:rowOff>35858</xdr:rowOff>
    </xdr:to>
    <xdr:sp macro="" textlink="">
      <xdr:nvSpPr>
        <xdr:cNvPr id="922" name="TextBox 921"/>
        <xdr:cNvSpPr txBox="1"/>
      </xdr:nvSpPr>
      <xdr:spPr>
        <a:xfrm>
          <a:off x="3987630" y="6977900"/>
          <a:ext cx="600118" cy="135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35</xdr:row>
      <xdr:rowOff>24650</xdr:rowOff>
    </xdr:from>
    <xdr:to>
      <xdr:col>7</xdr:col>
      <xdr:colOff>91948</xdr:colOff>
      <xdr:row>36</xdr:row>
      <xdr:rowOff>35858</xdr:rowOff>
    </xdr:to>
    <xdr:sp macro="" textlink="">
      <xdr:nvSpPr>
        <xdr:cNvPr id="923" name="TextBox 922"/>
        <xdr:cNvSpPr txBox="1"/>
      </xdr:nvSpPr>
      <xdr:spPr>
        <a:xfrm>
          <a:off x="3987630" y="6806450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36</xdr:row>
      <xdr:rowOff>24650</xdr:rowOff>
    </xdr:from>
    <xdr:to>
      <xdr:col>7</xdr:col>
      <xdr:colOff>91948</xdr:colOff>
      <xdr:row>37</xdr:row>
      <xdr:rowOff>35858</xdr:rowOff>
    </xdr:to>
    <xdr:sp macro="" textlink="">
      <xdr:nvSpPr>
        <xdr:cNvPr id="924" name="TextBox 923"/>
        <xdr:cNvSpPr txBox="1"/>
      </xdr:nvSpPr>
      <xdr:spPr>
        <a:xfrm>
          <a:off x="3987630" y="6977900"/>
          <a:ext cx="600118" cy="135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36</xdr:row>
      <xdr:rowOff>24650</xdr:rowOff>
    </xdr:from>
    <xdr:to>
      <xdr:col>7</xdr:col>
      <xdr:colOff>91948</xdr:colOff>
      <xdr:row>37</xdr:row>
      <xdr:rowOff>35858</xdr:rowOff>
    </xdr:to>
    <xdr:sp macro="" textlink="">
      <xdr:nvSpPr>
        <xdr:cNvPr id="925" name="TextBox 924"/>
        <xdr:cNvSpPr txBox="1"/>
      </xdr:nvSpPr>
      <xdr:spPr>
        <a:xfrm>
          <a:off x="3987630" y="6977900"/>
          <a:ext cx="600118" cy="135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36</xdr:row>
      <xdr:rowOff>24650</xdr:rowOff>
    </xdr:from>
    <xdr:to>
      <xdr:col>7</xdr:col>
      <xdr:colOff>91948</xdr:colOff>
      <xdr:row>37</xdr:row>
      <xdr:rowOff>35858</xdr:rowOff>
    </xdr:to>
    <xdr:sp macro="" textlink="">
      <xdr:nvSpPr>
        <xdr:cNvPr id="926" name="TextBox 925"/>
        <xdr:cNvSpPr txBox="1"/>
      </xdr:nvSpPr>
      <xdr:spPr>
        <a:xfrm>
          <a:off x="3987630" y="6977900"/>
          <a:ext cx="600118" cy="135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36</xdr:row>
      <xdr:rowOff>24650</xdr:rowOff>
    </xdr:from>
    <xdr:to>
      <xdr:col>7</xdr:col>
      <xdr:colOff>91948</xdr:colOff>
      <xdr:row>37</xdr:row>
      <xdr:rowOff>35858</xdr:rowOff>
    </xdr:to>
    <xdr:sp macro="" textlink="">
      <xdr:nvSpPr>
        <xdr:cNvPr id="927" name="TextBox 926"/>
        <xdr:cNvSpPr txBox="1"/>
      </xdr:nvSpPr>
      <xdr:spPr>
        <a:xfrm>
          <a:off x="3987630" y="6977900"/>
          <a:ext cx="600118" cy="135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36</xdr:row>
      <xdr:rowOff>24650</xdr:rowOff>
    </xdr:from>
    <xdr:to>
      <xdr:col>7</xdr:col>
      <xdr:colOff>91948</xdr:colOff>
      <xdr:row>37</xdr:row>
      <xdr:rowOff>35858</xdr:rowOff>
    </xdr:to>
    <xdr:sp macro="" textlink="">
      <xdr:nvSpPr>
        <xdr:cNvPr id="928" name="TextBox 927"/>
        <xdr:cNvSpPr txBox="1"/>
      </xdr:nvSpPr>
      <xdr:spPr>
        <a:xfrm>
          <a:off x="3987630" y="6977900"/>
          <a:ext cx="600118" cy="135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36</xdr:row>
      <xdr:rowOff>24650</xdr:rowOff>
    </xdr:from>
    <xdr:to>
      <xdr:col>7</xdr:col>
      <xdr:colOff>91948</xdr:colOff>
      <xdr:row>37</xdr:row>
      <xdr:rowOff>35858</xdr:rowOff>
    </xdr:to>
    <xdr:sp macro="" textlink="">
      <xdr:nvSpPr>
        <xdr:cNvPr id="929" name="TextBox 928"/>
        <xdr:cNvSpPr txBox="1"/>
      </xdr:nvSpPr>
      <xdr:spPr>
        <a:xfrm>
          <a:off x="3987630" y="6977900"/>
          <a:ext cx="600118" cy="135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10</xdr:row>
      <xdr:rowOff>24650</xdr:rowOff>
    </xdr:from>
    <xdr:to>
      <xdr:col>7</xdr:col>
      <xdr:colOff>91948</xdr:colOff>
      <xdr:row>11</xdr:row>
      <xdr:rowOff>35858</xdr:rowOff>
    </xdr:to>
    <xdr:sp macro="" textlink="">
      <xdr:nvSpPr>
        <xdr:cNvPr id="930" name="TextBox 929"/>
        <xdr:cNvSpPr txBox="1"/>
      </xdr:nvSpPr>
      <xdr:spPr>
        <a:xfrm>
          <a:off x="3987630" y="25106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12</xdr:row>
      <xdr:rowOff>24650</xdr:rowOff>
    </xdr:from>
    <xdr:to>
      <xdr:col>7</xdr:col>
      <xdr:colOff>91948</xdr:colOff>
      <xdr:row>13</xdr:row>
      <xdr:rowOff>35858</xdr:rowOff>
    </xdr:to>
    <xdr:sp macro="" textlink="">
      <xdr:nvSpPr>
        <xdr:cNvPr id="931" name="TextBox 930"/>
        <xdr:cNvSpPr txBox="1"/>
      </xdr:nvSpPr>
      <xdr:spPr>
        <a:xfrm>
          <a:off x="3987630" y="28535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14</xdr:row>
      <xdr:rowOff>24650</xdr:rowOff>
    </xdr:from>
    <xdr:to>
      <xdr:col>7</xdr:col>
      <xdr:colOff>91948</xdr:colOff>
      <xdr:row>15</xdr:row>
      <xdr:rowOff>35858</xdr:rowOff>
    </xdr:to>
    <xdr:sp macro="" textlink="">
      <xdr:nvSpPr>
        <xdr:cNvPr id="932" name="TextBox 931"/>
        <xdr:cNvSpPr txBox="1"/>
      </xdr:nvSpPr>
      <xdr:spPr>
        <a:xfrm>
          <a:off x="3987630" y="31964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18</xdr:row>
      <xdr:rowOff>24650</xdr:rowOff>
    </xdr:from>
    <xdr:to>
      <xdr:col>7</xdr:col>
      <xdr:colOff>91948</xdr:colOff>
      <xdr:row>19</xdr:row>
      <xdr:rowOff>35858</xdr:rowOff>
    </xdr:to>
    <xdr:sp macro="" textlink="">
      <xdr:nvSpPr>
        <xdr:cNvPr id="933" name="TextBox 932"/>
        <xdr:cNvSpPr txBox="1"/>
      </xdr:nvSpPr>
      <xdr:spPr>
        <a:xfrm>
          <a:off x="3987630" y="38822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20</xdr:row>
      <xdr:rowOff>24650</xdr:rowOff>
    </xdr:from>
    <xdr:to>
      <xdr:col>7</xdr:col>
      <xdr:colOff>91948</xdr:colOff>
      <xdr:row>21</xdr:row>
      <xdr:rowOff>35858</xdr:rowOff>
    </xdr:to>
    <xdr:sp macro="" textlink="">
      <xdr:nvSpPr>
        <xdr:cNvPr id="934" name="TextBox 933"/>
        <xdr:cNvSpPr txBox="1"/>
      </xdr:nvSpPr>
      <xdr:spPr>
        <a:xfrm>
          <a:off x="3987630" y="42251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24</xdr:row>
      <xdr:rowOff>24650</xdr:rowOff>
    </xdr:from>
    <xdr:to>
      <xdr:col>7</xdr:col>
      <xdr:colOff>91948</xdr:colOff>
      <xdr:row>25</xdr:row>
      <xdr:rowOff>35858</xdr:rowOff>
    </xdr:to>
    <xdr:sp macro="" textlink="">
      <xdr:nvSpPr>
        <xdr:cNvPr id="935" name="TextBox 934"/>
        <xdr:cNvSpPr txBox="1"/>
      </xdr:nvSpPr>
      <xdr:spPr>
        <a:xfrm>
          <a:off x="3987630" y="49109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91905</xdr:colOff>
      <xdr:row>26</xdr:row>
      <xdr:rowOff>24650</xdr:rowOff>
    </xdr:from>
    <xdr:to>
      <xdr:col>7</xdr:col>
      <xdr:colOff>91948</xdr:colOff>
      <xdr:row>27</xdr:row>
      <xdr:rowOff>35858</xdr:rowOff>
    </xdr:to>
    <xdr:sp macro="" textlink="">
      <xdr:nvSpPr>
        <xdr:cNvPr id="936" name="TextBox 935"/>
        <xdr:cNvSpPr txBox="1"/>
      </xdr:nvSpPr>
      <xdr:spPr>
        <a:xfrm>
          <a:off x="3987630" y="5253875"/>
          <a:ext cx="600118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114300</xdr:colOff>
      <xdr:row>5</xdr:row>
      <xdr:rowOff>28575</xdr:rowOff>
    </xdr:from>
    <xdr:to>
      <xdr:col>4</xdr:col>
      <xdr:colOff>507844</xdr:colOff>
      <xdr:row>5</xdr:row>
      <xdr:rowOff>228601</xdr:rowOff>
    </xdr:to>
    <xdr:grpSp>
      <xdr:nvGrpSpPr>
        <xdr:cNvPr id="937" name="Group 936"/>
        <xdr:cNvGrpSpPr/>
      </xdr:nvGrpSpPr>
      <xdr:grpSpPr>
        <a:xfrm>
          <a:off x="2638425" y="1581150"/>
          <a:ext cx="393544" cy="200026"/>
          <a:chOff x="3605952" y="2628478"/>
          <a:chExt cx="393544" cy="198905"/>
        </a:xfrm>
      </xdr:grpSpPr>
      <xdr:sp macro="" textlink="">
        <xdr:nvSpPr>
          <xdr:cNvPr id="938" name="Isosceles Triangle 937"/>
          <xdr:cNvSpPr/>
        </xdr:nvSpPr>
        <xdr:spPr>
          <a:xfrm rot="10800000">
            <a:off x="3605952" y="2684508"/>
            <a:ext cx="393544" cy="142875"/>
          </a:xfrm>
          <a:prstGeom prst="triangle">
            <a:avLst/>
          </a:prstGeom>
          <a:solidFill>
            <a:srgbClr val="38669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939" name="TextBox 938"/>
          <xdr:cNvSpPr txBox="1"/>
        </xdr:nvSpPr>
        <xdr:spPr>
          <a:xfrm>
            <a:off x="3639569" y="2628478"/>
            <a:ext cx="319474" cy="1887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GB" sz="900" b="1">
                <a:solidFill>
                  <a:schemeClr val="bg1"/>
                </a:solidFill>
                <a:latin typeface="Verdana" pitchFamily="34" charset="0"/>
              </a:rPr>
              <a:t> P</a:t>
            </a:r>
          </a:p>
        </xdr:txBody>
      </xdr:sp>
    </xdr:grpSp>
    <xdr:clientData/>
  </xdr:twoCellAnchor>
  <xdr:twoCellAnchor>
    <xdr:from>
      <xdr:col>10</xdr:col>
      <xdr:colOff>0</xdr:colOff>
      <xdr:row>5</xdr:row>
      <xdr:rowOff>28575</xdr:rowOff>
    </xdr:from>
    <xdr:to>
      <xdr:col>10</xdr:col>
      <xdr:colOff>0</xdr:colOff>
      <xdr:row>5</xdr:row>
      <xdr:rowOff>228601</xdr:rowOff>
    </xdr:to>
    <xdr:grpSp>
      <xdr:nvGrpSpPr>
        <xdr:cNvPr id="946" name="Group 945"/>
        <xdr:cNvGrpSpPr/>
      </xdr:nvGrpSpPr>
      <xdr:grpSpPr>
        <a:xfrm>
          <a:off x="6124575" y="1581150"/>
          <a:ext cx="0" cy="200026"/>
          <a:chOff x="3605952" y="2628478"/>
          <a:chExt cx="393544" cy="198905"/>
        </a:xfrm>
      </xdr:grpSpPr>
      <xdr:sp macro="" textlink="">
        <xdr:nvSpPr>
          <xdr:cNvPr id="947" name="Isosceles Triangle 946"/>
          <xdr:cNvSpPr/>
        </xdr:nvSpPr>
        <xdr:spPr>
          <a:xfrm rot="10800000">
            <a:off x="3605952" y="2684508"/>
            <a:ext cx="393544" cy="142875"/>
          </a:xfrm>
          <a:prstGeom prst="triangle">
            <a:avLst/>
          </a:prstGeom>
          <a:solidFill>
            <a:srgbClr val="38669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948" name="TextBox 947"/>
          <xdr:cNvSpPr txBox="1"/>
        </xdr:nvSpPr>
        <xdr:spPr>
          <a:xfrm>
            <a:off x="3639569" y="2628478"/>
            <a:ext cx="319474" cy="1887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GB" sz="900" b="1">
                <a:solidFill>
                  <a:schemeClr val="bg1"/>
                </a:solidFill>
                <a:latin typeface="Verdana" pitchFamily="34" charset="0"/>
              </a:rPr>
              <a:t> F</a:t>
            </a:r>
          </a:p>
        </xdr:txBody>
      </xdr:sp>
    </xdr:grpSp>
    <xdr:clientData/>
  </xdr:twoCellAnchor>
  <xdr:twoCellAnchor>
    <xdr:from>
      <xdr:col>13</xdr:col>
      <xdr:colOff>0</xdr:colOff>
      <xdr:row>5</xdr:row>
      <xdr:rowOff>28575</xdr:rowOff>
    </xdr:from>
    <xdr:to>
      <xdr:col>13</xdr:col>
      <xdr:colOff>0</xdr:colOff>
      <xdr:row>5</xdr:row>
      <xdr:rowOff>228601</xdr:rowOff>
    </xdr:to>
    <xdr:grpSp>
      <xdr:nvGrpSpPr>
        <xdr:cNvPr id="956" name="Group 955"/>
        <xdr:cNvGrpSpPr/>
      </xdr:nvGrpSpPr>
      <xdr:grpSpPr>
        <a:xfrm>
          <a:off x="7924800" y="1581150"/>
          <a:ext cx="0" cy="200026"/>
          <a:chOff x="3605952" y="2628478"/>
          <a:chExt cx="393544" cy="198905"/>
        </a:xfrm>
      </xdr:grpSpPr>
      <xdr:sp macro="" textlink="">
        <xdr:nvSpPr>
          <xdr:cNvPr id="957" name="Isosceles Triangle 956"/>
          <xdr:cNvSpPr/>
        </xdr:nvSpPr>
        <xdr:spPr>
          <a:xfrm rot="10800000">
            <a:off x="3605952" y="2684508"/>
            <a:ext cx="393544" cy="142875"/>
          </a:xfrm>
          <a:prstGeom prst="triangle">
            <a:avLst/>
          </a:prstGeom>
          <a:solidFill>
            <a:srgbClr val="38669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958" name="TextBox 957"/>
          <xdr:cNvSpPr txBox="1"/>
        </xdr:nvSpPr>
        <xdr:spPr>
          <a:xfrm>
            <a:off x="3639569" y="2628478"/>
            <a:ext cx="319474" cy="1887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GB" sz="900" b="1">
                <a:solidFill>
                  <a:schemeClr val="bg1"/>
                </a:solidFill>
                <a:latin typeface="Verdana" pitchFamily="34" charset="0"/>
              </a:rPr>
              <a:t> F</a:t>
            </a:r>
          </a:p>
        </xdr:txBody>
      </xdr:sp>
    </xdr:grpSp>
    <xdr:clientData/>
  </xdr:twoCellAnchor>
  <xdr:twoCellAnchor>
    <xdr:from>
      <xdr:col>1</xdr:col>
      <xdr:colOff>19049</xdr:colOff>
      <xdr:row>3</xdr:row>
      <xdr:rowOff>66675</xdr:rowOff>
    </xdr:from>
    <xdr:to>
      <xdr:col>1</xdr:col>
      <xdr:colOff>1459049</xdr:colOff>
      <xdr:row>5</xdr:row>
      <xdr:rowOff>105000</xdr:rowOff>
    </xdr:to>
    <xdr:sp macro="" textlink="">
      <xdr:nvSpPr>
        <xdr:cNvPr id="960" name="Rounded Rectangle 959">
          <a:hlinkClick xmlns:r="http://schemas.openxmlformats.org/officeDocument/2006/relationships" r:id="rId3"/>
        </xdr:cNvPr>
        <xdr:cNvSpPr/>
      </xdr:nvSpPr>
      <xdr:spPr>
        <a:xfrm>
          <a:off x="371474" y="1171575"/>
          <a:ext cx="1440000" cy="486000"/>
        </a:xfrm>
        <a:prstGeom prst="roundRect">
          <a:avLst/>
        </a:prstGeom>
        <a:solidFill>
          <a:srgbClr val="99CCFF"/>
        </a:solidFill>
        <a:ln>
          <a:solidFill>
            <a:srgbClr val="99CC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000" b="0" baseline="0">
              <a:solidFill>
                <a:srgbClr val="0000FF"/>
              </a:solidFill>
              <a:latin typeface="Verdana" pitchFamily="34" charset="0"/>
            </a:rPr>
            <a:t>Back to contents page </a:t>
          </a:r>
          <a:endParaRPr lang="en-GB" sz="1000" b="0">
            <a:solidFill>
              <a:srgbClr val="0000FF"/>
            </a:solidFill>
            <a:latin typeface="Verdana" pitchFamily="34" charset="0"/>
          </a:endParaRPr>
        </a:p>
      </xdr:txBody>
    </xdr:sp>
    <xdr:clientData/>
  </xdr:twoCellAnchor>
  <xdr:twoCellAnchor>
    <xdr:from>
      <xdr:col>11</xdr:col>
      <xdr:colOff>47625</xdr:colOff>
      <xdr:row>5</xdr:row>
      <xdr:rowOff>19050</xdr:rowOff>
    </xdr:from>
    <xdr:to>
      <xdr:col>13</xdr:col>
      <xdr:colOff>571500</xdr:colOff>
      <xdr:row>6</xdr:row>
      <xdr:rowOff>30258</xdr:rowOff>
    </xdr:to>
    <xdr:grpSp>
      <xdr:nvGrpSpPr>
        <xdr:cNvPr id="978" name="Group 977"/>
        <xdr:cNvGrpSpPr/>
      </xdr:nvGrpSpPr>
      <xdr:grpSpPr>
        <a:xfrm>
          <a:off x="6772275" y="1571625"/>
          <a:ext cx="1724025" cy="258858"/>
          <a:chOff x="9486900" y="1800225"/>
          <a:chExt cx="1724025" cy="258858"/>
        </a:xfrm>
      </xdr:grpSpPr>
      <xdr:grpSp>
        <xdr:nvGrpSpPr>
          <xdr:cNvPr id="968" name="Group 967"/>
          <xdr:cNvGrpSpPr/>
        </xdr:nvGrpSpPr>
        <xdr:grpSpPr>
          <a:xfrm>
            <a:off x="9568725" y="1809743"/>
            <a:ext cx="393544" cy="200026"/>
            <a:chOff x="3605952" y="2628478"/>
            <a:chExt cx="393544" cy="198905"/>
          </a:xfrm>
        </xdr:grpSpPr>
        <xdr:sp macro="" textlink="">
          <xdr:nvSpPr>
            <xdr:cNvPr id="969" name="Isosceles Triangle 968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970" name="TextBox 969"/>
            <xdr:cNvSpPr txBox="1"/>
          </xdr:nvSpPr>
          <xdr:spPr>
            <a:xfrm>
              <a:off x="3639569" y="2628478"/>
              <a:ext cx="319474" cy="1887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P</a:t>
              </a:r>
            </a:p>
          </xdr:txBody>
        </xdr:sp>
      </xdr:grpSp>
      <xdr:grpSp>
        <xdr:nvGrpSpPr>
          <xdr:cNvPr id="971" name="Group 970"/>
          <xdr:cNvGrpSpPr/>
        </xdr:nvGrpSpPr>
        <xdr:grpSpPr>
          <a:xfrm>
            <a:off x="10139129" y="1800225"/>
            <a:ext cx="630342" cy="258858"/>
            <a:chOff x="3605952" y="2618292"/>
            <a:chExt cx="546607" cy="256292"/>
          </a:xfrm>
        </xdr:grpSpPr>
        <xdr:sp macro="" textlink="">
          <xdr:nvSpPr>
            <xdr:cNvPr id="972" name="Isosceles Triangle 971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973" name="TextBox 972"/>
            <xdr:cNvSpPr txBox="1"/>
          </xdr:nvSpPr>
          <xdr:spPr>
            <a:xfrm>
              <a:off x="3635037" y="2618292"/>
              <a:ext cx="517522" cy="25629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M</a:t>
              </a:r>
            </a:p>
          </xdr:txBody>
        </xdr:sp>
      </xdr:grpSp>
      <xdr:grpSp>
        <xdr:nvGrpSpPr>
          <xdr:cNvPr id="974" name="Group 973"/>
          <xdr:cNvGrpSpPr/>
        </xdr:nvGrpSpPr>
        <xdr:grpSpPr>
          <a:xfrm>
            <a:off x="10757137" y="1809750"/>
            <a:ext cx="393544" cy="200026"/>
            <a:chOff x="3605952" y="2628478"/>
            <a:chExt cx="393544" cy="198905"/>
          </a:xfrm>
        </xdr:grpSpPr>
        <xdr:sp macro="" textlink="">
          <xdr:nvSpPr>
            <xdr:cNvPr id="975" name="Isosceles Triangle 974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976" name="TextBox 975"/>
            <xdr:cNvSpPr txBox="1"/>
          </xdr:nvSpPr>
          <xdr:spPr>
            <a:xfrm>
              <a:off x="3639569" y="2628478"/>
              <a:ext cx="319474" cy="1887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F</a:t>
              </a:r>
            </a:p>
          </xdr:txBody>
        </xdr:sp>
      </xdr:grpSp>
      <xdr:cxnSp macro="">
        <xdr:nvCxnSpPr>
          <xdr:cNvPr id="977" name="Straight Connector 976"/>
          <xdr:cNvCxnSpPr/>
        </xdr:nvCxnSpPr>
        <xdr:spPr>
          <a:xfrm>
            <a:off x="9486900" y="1861300"/>
            <a:ext cx="1724025" cy="0"/>
          </a:xfrm>
          <a:prstGeom prst="line">
            <a:avLst/>
          </a:prstGeom>
          <a:ln w="9525">
            <a:solidFill>
              <a:srgbClr val="386698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28575</xdr:colOff>
      <xdr:row>5</xdr:row>
      <xdr:rowOff>19050</xdr:rowOff>
    </xdr:from>
    <xdr:to>
      <xdr:col>10</xdr:col>
      <xdr:colOff>552450</xdr:colOff>
      <xdr:row>6</xdr:row>
      <xdr:rowOff>30258</xdr:rowOff>
    </xdr:to>
    <xdr:grpSp>
      <xdr:nvGrpSpPr>
        <xdr:cNvPr id="979" name="Group 978"/>
        <xdr:cNvGrpSpPr/>
      </xdr:nvGrpSpPr>
      <xdr:grpSpPr>
        <a:xfrm>
          <a:off x="4953000" y="1571625"/>
          <a:ext cx="1724025" cy="258858"/>
          <a:chOff x="9486900" y="1800225"/>
          <a:chExt cx="1724025" cy="258858"/>
        </a:xfrm>
      </xdr:grpSpPr>
      <xdr:grpSp>
        <xdr:nvGrpSpPr>
          <xdr:cNvPr id="980" name="Group 967"/>
          <xdr:cNvGrpSpPr/>
        </xdr:nvGrpSpPr>
        <xdr:grpSpPr>
          <a:xfrm>
            <a:off x="9568725" y="1809743"/>
            <a:ext cx="393544" cy="200026"/>
            <a:chOff x="3605952" y="2628478"/>
            <a:chExt cx="393544" cy="198905"/>
          </a:xfrm>
        </xdr:grpSpPr>
        <xdr:sp macro="" textlink="">
          <xdr:nvSpPr>
            <xdr:cNvPr id="988" name="Isosceles Triangle 987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989" name="TextBox 988"/>
            <xdr:cNvSpPr txBox="1"/>
          </xdr:nvSpPr>
          <xdr:spPr>
            <a:xfrm>
              <a:off x="3639569" y="2628478"/>
              <a:ext cx="319474" cy="1887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P</a:t>
              </a:r>
            </a:p>
          </xdr:txBody>
        </xdr:sp>
      </xdr:grpSp>
      <xdr:grpSp>
        <xdr:nvGrpSpPr>
          <xdr:cNvPr id="981" name="Group 970"/>
          <xdr:cNvGrpSpPr/>
        </xdr:nvGrpSpPr>
        <xdr:grpSpPr>
          <a:xfrm>
            <a:off x="10139129" y="1800225"/>
            <a:ext cx="630342" cy="258858"/>
            <a:chOff x="3605952" y="2618292"/>
            <a:chExt cx="546607" cy="256292"/>
          </a:xfrm>
        </xdr:grpSpPr>
        <xdr:sp macro="" textlink="">
          <xdr:nvSpPr>
            <xdr:cNvPr id="986" name="Isosceles Triangle 985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987" name="TextBox 986"/>
            <xdr:cNvSpPr txBox="1"/>
          </xdr:nvSpPr>
          <xdr:spPr>
            <a:xfrm>
              <a:off x="3635037" y="2618292"/>
              <a:ext cx="517522" cy="25629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M</a:t>
              </a:r>
            </a:p>
          </xdr:txBody>
        </xdr:sp>
      </xdr:grpSp>
      <xdr:grpSp>
        <xdr:nvGrpSpPr>
          <xdr:cNvPr id="982" name="Group 973"/>
          <xdr:cNvGrpSpPr/>
        </xdr:nvGrpSpPr>
        <xdr:grpSpPr>
          <a:xfrm>
            <a:off x="10757137" y="1809750"/>
            <a:ext cx="393544" cy="200026"/>
            <a:chOff x="3605952" y="2628478"/>
            <a:chExt cx="393544" cy="198905"/>
          </a:xfrm>
        </xdr:grpSpPr>
        <xdr:sp macro="" textlink="">
          <xdr:nvSpPr>
            <xdr:cNvPr id="984" name="Isosceles Triangle 983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985" name="TextBox 984"/>
            <xdr:cNvSpPr txBox="1"/>
          </xdr:nvSpPr>
          <xdr:spPr>
            <a:xfrm>
              <a:off x="3639569" y="2628478"/>
              <a:ext cx="319474" cy="1887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F</a:t>
              </a:r>
            </a:p>
          </xdr:txBody>
        </xdr:sp>
      </xdr:grpSp>
      <xdr:cxnSp macro="">
        <xdr:nvCxnSpPr>
          <xdr:cNvPr id="983" name="Straight Connector 982"/>
          <xdr:cNvCxnSpPr/>
        </xdr:nvCxnSpPr>
        <xdr:spPr>
          <a:xfrm>
            <a:off x="9486900" y="1861300"/>
            <a:ext cx="1724025" cy="0"/>
          </a:xfrm>
          <a:prstGeom prst="line">
            <a:avLst/>
          </a:prstGeom>
          <a:ln w="9525">
            <a:solidFill>
              <a:srgbClr val="386698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302419</xdr:colOff>
      <xdr:row>0</xdr:row>
      <xdr:rowOff>93428</xdr:rowOff>
    </xdr:from>
    <xdr:to>
      <xdr:col>6</xdr:col>
      <xdr:colOff>214890</xdr:colOff>
      <xdr:row>1</xdr:row>
      <xdr:rowOff>699691</xdr:rowOff>
    </xdr:to>
    <xdr:pic>
      <xdr:nvPicPr>
        <xdr:cNvPr id="2" name="Picture 3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2419" y="93428"/>
          <a:ext cx="3503396" cy="787238"/>
        </a:xfrm>
        <a:prstGeom prst="rect">
          <a:avLst/>
        </a:prstGeom>
        <a:noFill/>
      </xdr:spPr>
    </xdr:pic>
    <xdr:clientData/>
  </xdr:twoCellAnchor>
  <xdr:twoCellAnchor>
    <xdr:from>
      <xdr:col>5</xdr:col>
      <xdr:colOff>447675</xdr:colOff>
      <xdr:row>1</xdr:row>
      <xdr:rowOff>81242</xdr:rowOff>
    </xdr:from>
    <xdr:to>
      <xdr:col>17</xdr:col>
      <xdr:colOff>38100</xdr:colOff>
      <xdr:row>1</xdr:row>
      <xdr:rowOff>596713</xdr:rowOff>
    </xdr:to>
    <xdr:sp macro="" textlink="">
      <xdr:nvSpPr>
        <xdr:cNvPr id="3" name="TextBox 2"/>
        <xdr:cNvSpPr txBox="1"/>
      </xdr:nvSpPr>
      <xdr:spPr>
        <a:xfrm>
          <a:off x="3571875" y="262217"/>
          <a:ext cx="5762625" cy="5154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GB" sz="2400">
              <a:solidFill>
                <a:srgbClr val="386698"/>
              </a:solidFill>
              <a:latin typeface="Verdana" pitchFamily="34" charset="0"/>
            </a:rPr>
            <a:t>Cardiovascular</a:t>
          </a:r>
          <a:r>
            <a:rPr lang="en-GB" sz="2400" baseline="0">
              <a:solidFill>
                <a:srgbClr val="386698"/>
              </a:solidFill>
              <a:latin typeface="Verdana" pitchFamily="34" charset="0"/>
            </a:rPr>
            <a:t> disease indicators</a:t>
          </a:r>
          <a:endParaRPr lang="en-GB" sz="2400">
            <a:solidFill>
              <a:srgbClr val="386698"/>
            </a:solidFill>
            <a:latin typeface="Verdana" pitchFamily="34" charset="0"/>
          </a:endParaRPr>
        </a:p>
      </xdr:txBody>
    </xdr:sp>
    <xdr:clientData/>
  </xdr:twoCellAnchor>
  <xdr:twoCellAnchor>
    <xdr:from>
      <xdr:col>1</xdr:col>
      <xdr:colOff>390805</xdr:colOff>
      <xdr:row>39</xdr:row>
      <xdr:rowOff>35721</xdr:rowOff>
    </xdr:from>
    <xdr:to>
      <xdr:col>3</xdr:col>
      <xdr:colOff>466725</xdr:colOff>
      <xdr:row>43</xdr:row>
      <xdr:rowOff>247650</xdr:rowOff>
    </xdr:to>
    <xdr:sp macro="" textlink="">
      <xdr:nvSpPr>
        <xdr:cNvPr id="4" name="TextBox 3"/>
        <xdr:cNvSpPr txBox="1"/>
      </xdr:nvSpPr>
      <xdr:spPr>
        <a:xfrm>
          <a:off x="743230" y="7398546"/>
          <a:ext cx="1818995" cy="8405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1000">
              <a:latin typeface="Verdana" pitchFamily="34" charset="0"/>
            </a:rPr>
            <a:t>M/F/P = Males/females/persons</a:t>
          </a:r>
        </a:p>
      </xdr:txBody>
    </xdr:sp>
    <xdr:clientData/>
  </xdr:twoCellAnchor>
  <xdr:twoCellAnchor>
    <xdr:from>
      <xdr:col>1</xdr:col>
      <xdr:colOff>0</xdr:colOff>
      <xdr:row>39</xdr:row>
      <xdr:rowOff>55471</xdr:rowOff>
    </xdr:from>
    <xdr:to>
      <xdr:col>1</xdr:col>
      <xdr:colOff>549088</xdr:colOff>
      <xdr:row>41</xdr:row>
      <xdr:rowOff>22411</xdr:rowOff>
    </xdr:to>
    <xdr:grpSp>
      <xdr:nvGrpSpPr>
        <xdr:cNvPr id="5" name="Group 4"/>
        <xdr:cNvGrpSpPr/>
      </xdr:nvGrpSpPr>
      <xdr:grpSpPr>
        <a:xfrm>
          <a:off x="180975" y="7418296"/>
          <a:ext cx="549088" cy="214590"/>
          <a:chOff x="361951" y="2260648"/>
          <a:chExt cx="549088" cy="255924"/>
        </a:xfrm>
      </xdr:grpSpPr>
      <xdr:sp macro="" textlink="">
        <xdr:nvSpPr>
          <xdr:cNvPr id="6" name="Isosceles Triangle 5"/>
          <xdr:cNvSpPr/>
        </xdr:nvSpPr>
        <xdr:spPr>
          <a:xfrm rot="10800000">
            <a:off x="383664" y="2343150"/>
            <a:ext cx="396000" cy="142875"/>
          </a:xfrm>
          <a:prstGeom prst="triangle">
            <a:avLst/>
          </a:prstGeom>
          <a:solidFill>
            <a:srgbClr val="38669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7" name="TextBox 6"/>
          <xdr:cNvSpPr txBox="1"/>
        </xdr:nvSpPr>
        <xdr:spPr>
          <a:xfrm>
            <a:off x="361951" y="2260648"/>
            <a:ext cx="549088" cy="2559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GB" sz="700" b="1">
                <a:solidFill>
                  <a:schemeClr val="bg1"/>
                </a:solidFill>
                <a:latin typeface="Verdana" pitchFamily="34" charset="0"/>
              </a:rPr>
              <a:t>   </a:t>
            </a:r>
            <a:r>
              <a:rPr lang="en-GB" sz="900" b="1">
                <a:solidFill>
                  <a:schemeClr val="bg1"/>
                </a:solidFill>
                <a:latin typeface="Verdana" pitchFamily="34" charset="0"/>
              </a:rPr>
              <a:t>M</a:t>
            </a:r>
          </a:p>
        </xdr:txBody>
      </xdr:sp>
    </xdr:grpSp>
    <xdr:clientData/>
  </xdr:twoCellAnchor>
  <xdr:twoCellAnchor>
    <xdr:from>
      <xdr:col>3</xdr:col>
      <xdr:colOff>62775</xdr:colOff>
      <xdr:row>5</xdr:row>
      <xdr:rowOff>24643</xdr:rowOff>
    </xdr:from>
    <xdr:to>
      <xdr:col>5</xdr:col>
      <xdr:colOff>454106</xdr:colOff>
      <xdr:row>6</xdr:row>
      <xdr:rowOff>35858</xdr:rowOff>
    </xdr:to>
    <xdr:grpSp>
      <xdr:nvGrpSpPr>
        <xdr:cNvPr id="8" name="Group 7"/>
        <xdr:cNvGrpSpPr/>
      </xdr:nvGrpSpPr>
      <xdr:grpSpPr>
        <a:xfrm>
          <a:off x="1986825" y="1577218"/>
          <a:ext cx="1420031" cy="258865"/>
          <a:chOff x="2158275" y="1577218"/>
          <a:chExt cx="1420031" cy="258865"/>
        </a:xfrm>
      </xdr:grpSpPr>
      <xdr:grpSp>
        <xdr:nvGrpSpPr>
          <xdr:cNvPr id="9" name="Group 229"/>
          <xdr:cNvGrpSpPr/>
        </xdr:nvGrpSpPr>
        <xdr:grpSpPr>
          <a:xfrm>
            <a:off x="2158275" y="1577218"/>
            <a:ext cx="393544" cy="200026"/>
            <a:chOff x="3605952" y="2628478"/>
            <a:chExt cx="393544" cy="198905"/>
          </a:xfrm>
        </xdr:grpSpPr>
        <xdr:sp macro="" textlink="">
          <xdr:nvSpPr>
            <xdr:cNvPr id="17" name="Isosceles Triangle 16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18" name="TextBox 17"/>
            <xdr:cNvSpPr txBox="1"/>
          </xdr:nvSpPr>
          <xdr:spPr>
            <a:xfrm>
              <a:off x="3639569" y="2628478"/>
              <a:ext cx="319474" cy="1887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P</a:t>
              </a:r>
            </a:p>
          </xdr:txBody>
        </xdr:sp>
      </xdr:grpSp>
      <xdr:grpSp>
        <xdr:nvGrpSpPr>
          <xdr:cNvPr id="10" name="Group 232"/>
          <xdr:cNvGrpSpPr/>
        </xdr:nvGrpSpPr>
        <xdr:grpSpPr>
          <a:xfrm>
            <a:off x="2681060" y="1577225"/>
            <a:ext cx="535089" cy="258858"/>
            <a:chOff x="3605952" y="2628471"/>
            <a:chExt cx="538344" cy="256292"/>
          </a:xfrm>
        </xdr:grpSpPr>
        <xdr:sp macro="" textlink="">
          <xdr:nvSpPr>
            <xdr:cNvPr id="15" name="Isosceles Triangle 14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16" name="TextBox 15"/>
            <xdr:cNvSpPr txBox="1"/>
          </xdr:nvSpPr>
          <xdr:spPr>
            <a:xfrm>
              <a:off x="3626774" y="2628471"/>
              <a:ext cx="517522" cy="25629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M</a:t>
              </a:r>
            </a:p>
          </xdr:txBody>
        </xdr:sp>
      </xdr:grpSp>
      <xdr:grpSp>
        <xdr:nvGrpSpPr>
          <xdr:cNvPr id="11" name="Group 235"/>
          <xdr:cNvGrpSpPr/>
        </xdr:nvGrpSpPr>
        <xdr:grpSpPr>
          <a:xfrm>
            <a:off x="3184762" y="1577225"/>
            <a:ext cx="393544" cy="200026"/>
            <a:chOff x="3605952" y="2628478"/>
            <a:chExt cx="393544" cy="198905"/>
          </a:xfrm>
        </xdr:grpSpPr>
        <xdr:sp macro="" textlink="">
          <xdr:nvSpPr>
            <xdr:cNvPr id="13" name="Isosceles Triangle 12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14" name="TextBox 13"/>
            <xdr:cNvSpPr txBox="1"/>
          </xdr:nvSpPr>
          <xdr:spPr>
            <a:xfrm>
              <a:off x="3639569" y="2628478"/>
              <a:ext cx="319474" cy="1887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F</a:t>
              </a:r>
            </a:p>
          </xdr:txBody>
        </xdr:sp>
      </xdr:grpSp>
      <xdr:cxnSp macro="">
        <xdr:nvCxnSpPr>
          <xdr:cNvPr id="12" name="Straight Connector 11"/>
          <xdr:cNvCxnSpPr/>
        </xdr:nvCxnSpPr>
        <xdr:spPr>
          <a:xfrm>
            <a:off x="2162734" y="1631017"/>
            <a:ext cx="1412559" cy="0"/>
          </a:xfrm>
          <a:prstGeom prst="line">
            <a:avLst/>
          </a:prstGeom>
          <a:ln w="9525">
            <a:solidFill>
              <a:srgbClr val="386698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21</xdr:col>
      <xdr:colOff>109901</xdr:colOff>
      <xdr:row>5</xdr:row>
      <xdr:rowOff>20166</xdr:rowOff>
    </xdr:from>
    <xdr:to>
      <xdr:col>22</xdr:col>
      <xdr:colOff>109901</xdr:colOff>
      <xdr:row>6</xdr:row>
      <xdr:rowOff>31374</xdr:rowOff>
    </xdr:to>
    <xdr:sp macro="" textlink="">
      <xdr:nvSpPr>
        <xdr:cNvPr id="19" name="TextBox 18"/>
        <xdr:cNvSpPr txBox="1"/>
      </xdr:nvSpPr>
      <xdr:spPr>
        <a:xfrm>
          <a:off x="11463701" y="1572741"/>
          <a:ext cx="514350" cy="2588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21</xdr:col>
      <xdr:colOff>109901</xdr:colOff>
      <xdr:row>5</xdr:row>
      <xdr:rowOff>20166</xdr:rowOff>
    </xdr:from>
    <xdr:to>
      <xdr:col>22</xdr:col>
      <xdr:colOff>109901</xdr:colOff>
      <xdr:row>6</xdr:row>
      <xdr:rowOff>31374</xdr:rowOff>
    </xdr:to>
    <xdr:sp macro="" textlink="">
      <xdr:nvSpPr>
        <xdr:cNvPr id="20" name="TextBox 19"/>
        <xdr:cNvSpPr txBox="1"/>
      </xdr:nvSpPr>
      <xdr:spPr>
        <a:xfrm>
          <a:off x="11463701" y="1572741"/>
          <a:ext cx="514350" cy="2588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21</xdr:col>
      <xdr:colOff>109901</xdr:colOff>
      <xdr:row>5</xdr:row>
      <xdr:rowOff>20166</xdr:rowOff>
    </xdr:from>
    <xdr:to>
      <xdr:col>22</xdr:col>
      <xdr:colOff>109901</xdr:colOff>
      <xdr:row>6</xdr:row>
      <xdr:rowOff>31374</xdr:rowOff>
    </xdr:to>
    <xdr:sp macro="" textlink="">
      <xdr:nvSpPr>
        <xdr:cNvPr id="21" name="TextBox 20"/>
        <xdr:cNvSpPr txBox="1"/>
      </xdr:nvSpPr>
      <xdr:spPr>
        <a:xfrm>
          <a:off x="11463701" y="1572741"/>
          <a:ext cx="514350" cy="2588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9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>
    <xdr:from>
      <xdr:col>21</xdr:col>
      <xdr:colOff>109901</xdr:colOff>
      <xdr:row>5</xdr:row>
      <xdr:rowOff>20166</xdr:rowOff>
    </xdr:from>
    <xdr:to>
      <xdr:col>22</xdr:col>
      <xdr:colOff>109901</xdr:colOff>
      <xdr:row>6</xdr:row>
      <xdr:rowOff>31374</xdr:rowOff>
    </xdr:to>
    <xdr:sp macro="" textlink="">
      <xdr:nvSpPr>
        <xdr:cNvPr id="22" name="TextBox 21"/>
        <xdr:cNvSpPr txBox="1"/>
      </xdr:nvSpPr>
      <xdr:spPr>
        <a:xfrm>
          <a:off x="11463701" y="1572741"/>
          <a:ext cx="514350" cy="2588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9</xdr:row>
      <xdr:rowOff>24650</xdr:rowOff>
    </xdr:from>
    <xdr:to>
      <xdr:col>5</xdr:col>
      <xdr:colOff>91948</xdr:colOff>
      <xdr:row>10</xdr:row>
      <xdr:rowOff>35858</xdr:rowOff>
    </xdr:to>
    <xdr:sp macro="" textlink="">
      <xdr:nvSpPr>
        <xdr:cNvPr id="24" name="TextBox 23"/>
        <xdr:cNvSpPr txBox="1"/>
      </xdr:nvSpPr>
      <xdr:spPr>
        <a:xfrm>
          <a:off x="2701755" y="23392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10</xdr:row>
      <xdr:rowOff>24650</xdr:rowOff>
    </xdr:from>
    <xdr:to>
      <xdr:col>5</xdr:col>
      <xdr:colOff>91948</xdr:colOff>
      <xdr:row>11</xdr:row>
      <xdr:rowOff>35858</xdr:rowOff>
    </xdr:to>
    <xdr:sp macro="" textlink="">
      <xdr:nvSpPr>
        <xdr:cNvPr id="25" name="TextBox 24"/>
        <xdr:cNvSpPr txBox="1"/>
      </xdr:nvSpPr>
      <xdr:spPr>
        <a:xfrm>
          <a:off x="2701755" y="2510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10</xdr:row>
      <xdr:rowOff>24650</xdr:rowOff>
    </xdr:from>
    <xdr:to>
      <xdr:col>5</xdr:col>
      <xdr:colOff>91948</xdr:colOff>
      <xdr:row>11</xdr:row>
      <xdr:rowOff>35858</xdr:rowOff>
    </xdr:to>
    <xdr:sp macro="" textlink="">
      <xdr:nvSpPr>
        <xdr:cNvPr id="26" name="TextBox 25"/>
        <xdr:cNvSpPr txBox="1"/>
      </xdr:nvSpPr>
      <xdr:spPr>
        <a:xfrm>
          <a:off x="2701755" y="2510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11</xdr:row>
      <xdr:rowOff>24650</xdr:rowOff>
    </xdr:from>
    <xdr:to>
      <xdr:col>5</xdr:col>
      <xdr:colOff>91948</xdr:colOff>
      <xdr:row>12</xdr:row>
      <xdr:rowOff>35858</xdr:rowOff>
    </xdr:to>
    <xdr:sp macro="" textlink="">
      <xdr:nvSpPr>
        <xdr:cNvPr id="27" name="TextBox 26"/>
        <xdr:cNvSpPr txBox="1"/>
      </xdr:nvSpPr>
      <xdr:spPr>
        <a:xfrm>
          <a:off x="2701755" y="2682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11</xdr:row>
      <xdr:rowOff>24650</xdr:rowOff>
    </xdr:from>
    <xdr:to>
      <xdr:col>5</xdr:col>
      <xdr:colOff>91948</xdr:colOff>
      <xdr:row>12</xdr:row>
      <xdr:rowOff>35858</xdr:rowOff>
    </xdr:to>
    <xdr:sp macro="" textlink="">
      <xdr:nvSpPr>
        <xdr:cNvPr id="28" name="TextBox 27"/>
        <xdr:cNvSpPr txBox="1"/>
      </xdr:nvSpPr>
      <xdr:spPr>
        <a:xfrm>
          <a:off x="2701755" y="2682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12</xdr:row>
      <xdr:rowOff>24650</xdr:rowOff>
    </xdr:from>
    <xdr:to>
      <xdr:col>5</xdr:col>
      <xdr:colOff>91948</xdr:colOff>
      <xdr:row>13</xdr:row>
      <xdr:rowOff>35858</xdr:rowOff>
    </xdr:to>
    <xdr:sp macro="" textlink="">
      <xdr:nvSpPr>
        <xdr:cNvPr id="29" name="TextBox 28"/>
        <xdr:cNvSpPr txBox="1"/>
      </xdr:nvSpPr>
      <xdr:spPr>
        <a:xfrm>
          <a:off x="2701755" y="2853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12</xdr:row>
      <xdr:rowOff>24650</xdr:rowOff>
    </xdr:from>
    <xdr:to>
      <xdr:col>5</xdr:col>
      <xdr:colOff>91948</xdr:colOff>
      <xdr:row>13</xdr:row>
      <xdr:rowOff>35858</xdr:rowOff>
    </xdr:to>
    <xdr:sp macro="" textlink="">
      <xdr:nvSpPr>
        <xdr:cNvPr id="30" name="TextBox 29"/>
        <xdr:cNvSpPr txBox="1"/>
      </xdr:nvSpPr>
      <xdr:spPr>
        <a:xfrm>
          <a:off x="2701755" y="2853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13</xdr:row>
      <xdr:rowOff>24650</xdr:rowOff>
    </xdr:from>
    <xdr:to>
      <xdr:col>5</xdr:col>
      <xdr:colOff>91948</xdr:colOff>
      <xdr:row>14</xdr:row>
      <xdr:rowOff>35858</xdr:rowOff>
    </xdr:to>
    <xdr:sp macro="" textlink="">
      <xdr:nvSpPr>
        <xdr:cNvPr id="31" name="TextBox 30"/>
        <xdr:cNvSpPr txBox="1"/>
      </xdr:nvSpPr>
      <xdr:spPr>
        <a:xfrm>
          <a:off x="2701755" y="3025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13</xdr:row>
      <xdr:rowOff>24650</xdr:rowOff>
    </xdr:from>
    <xdr:to>
      <xdr:col>5</xdr:col>
      <xdr:colOff>91948</xdr:colOff>
      <xdr:row>14</xdr:row>
      <xdr:rowOff>35858</xdr:rowOff>
    </xdr:to>
    <xdr:sp macro="" textlink="">
      <xdr:nvSpPr>
        <xdr:cNvPr id="32" name="TextBox 31"/>
        <xdr:cNvSpPr txBox="1"/>
      </xdr:nvSpPr>
      <xdr:spPr>
        <a:xfrm>
          <a:off x="2701755" y="3025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14</xdr:row>
      <xdr:rowOff>24650</xdr:rowOff>
    </xdr:from>
    <xdr:to>
      <xdr:col>5</xdr:col>
      <xdr:colOff>91948</xdr:colOff>
      <xdr:row>15</xdr:row>
      <xdr:rowOff>35858</xdr:rowOff>
    </xdr:to>
    <xdr:sp macro="" textlink="">
      <xdr:nvSpPr>
        <xdr:cNvPr id="33" name="TextBox 32"/>
        <xdr:cNvSpPr txBox="1"/>
      </xdr:nvSpPr>
      <xdr:spPr>
        <a:xfrm>
          <a:off x="2701755" y="3196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14</xdr:row>
      <xdr:rowOff>24650</xdr:rowOff>
    </xdr:from>
    <xdr:to>
      <xdr:col>5</xdr:col>
      <xdr:colOff>91948</xdr:colOff>
      <xdr:row>15</xdr:row>
      <xdr:rowOff>35858</xdr:rowOff>
    </xdr:to>
    <xdr:sp macro="" textlink="">
      <xdr:nvSpPr>
        <xdr:cNvPr id="34" name="TextBox 33"/>
        <xdr:cNvSpPr txBox="1"/>
      </xdr:nvSpPr>
      <xdr:spPr>
        <a:xfrm>
          <a:off x="2701755" y="3196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15</xdr:row>
      <xdr:rowOff>24650</xdr:rowOff>
    </xdr:from>
    <xdr:to>
      <xdr:col>5</xdr:col>
      <xdr:colOff>91948</xdr:colOff>
      <xdr:row>16</xdr:row>
      <xdr:rowOff>35858</xdr:rowOff>
    </xdr:to>
    <xdr:sp macro="" textlink="">
      <xdr:nvSpPr>
        <xdr:cNvPr id="35" name="TextBox 34"/>
        <xdr:cNvSpPr txBox="1"/>
      </xdr:nvSpPr>
      <xdr:spPr>
        <a:xfrm>
          <a:off x="2701755" y="3367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15</xdr:row>
      <xdr:rowOff>24650</xdr:rowOff>
    </xdr:from>
    <xdr:to>
      <xdr:col>5</xdr:col>
      <xdr:colOff>91948</xdr:colOff>
      <xdr:row>16</xdr:row>
      <xdr:rowOff>35858</xdr:rowOff>
    </xdr:to>
    <xdr:sp macro="" textlink="">
      <xdr:nvSpPr>
        <xdr:cNvPr id="36" name="TextBox 35"/>
        <xdr:cNvSpPr txBox="1"/>
      </xdr:nvSpPr>
      <xdr:spPr>
        <a:xfrm>
          <a:off x="2701755" y="3367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16</xdr:row>
      <xdr:rowOff>24650</xdr:rowOff>
    </xdr:from>
    <xdr:to>
      <xdr:col>5</xdr:col>
      <xdr:colOff>91948</xdr:colOff>
      <xdr:row>17</xdr:row>
      <xdr:rowOff>35858</xdr:rowOff>
    </xdr:to>
    <xdr:sp macro="" textlink="">
      <xdr:nvSpPr>
        <xdr:cNvPr id="37" name="TextBox 36"/>
        <xdr:cNvSpPr txBox="1"/>
      </xdr:nvSpPr>
      <xdr:spPr>
        <a:xfrm>
          <a:off x="2701755" y="35393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16</xdr:row>
      <xdr:rowOff>24650</xdr:rowOff>
    </xdr:from>
    <xdr:to>
      <xdr:col>5</xdr:col>
      <xdr:colOff>91948</xdr:colOff>
      <xdr:row>17</xdr:row>
      <xdr:rowOff>35858</xdr:rowOff>
    </xdr:to>
    <xdr:sp macro="" textlink="">
      <xdr:nvSpPr>
        <xdr:cNvPr id="38" name="TextBox 37"/>
        <xdr:cNvSpPr txBox="1"/>
      </xdr:nvSpPr>
      <xdr:spPr>
        <a:xfrm>
          <a:off x="2701755" y="35393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17</xdr:row>
      <xdr:rowOff>24650</xdr:rowOff>
    </xdr:from>
    <xdr:to>
      <xdr:col>5</xdr:col>
      <xdr:colOff>91948</xdr:colOff>
      <xdr:row>18</xdr:row>
      <xdr:rowOff>35858</xdr:rowOff>
    </xdr:to>
    <xdr:sp macro="" textlink="">
      <xdr:nvSpPr>
        <xdr:cNvPr id="39" name="TextBox 38"/>
        <xdr:cNvSpPr txBox="1"/>
      </xdr:nvSpPr>
      <xdr:spPr>
        <a:xfrm>
          <a:off x="2701755" y="37108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17</xdr:row>
      <xdr:rowOff>24650</xdr:rowOff>
    </xdr:from>
    <xdr:to>
      <xdr:col>5</xdr:col>
      <xdr:colOff>91948</xdr:colOff>
      <xdr:row>18</xdr:row>
      <xdr:rowOff>35858</xdr:rowOff>
    </xdr:to>
    <xdr:sp macro="" textlink="">
      <xdr:nvSpPr>
        <xdr:cNvPr id="40" name="TextBox 39"/>
        <xdr:cNvSpPr txBox="1"/>
      </xdr:nvSpPr>
      <xdr:spPr>
        <a:xfrm>
          <a:off x="2701755" y="37108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18</xdr:row>
      <xdr:rowOff>24650</xdr:rowOff>
    </xdr:from>
    <xdr:to>
      <xdr:col>5</xdr:col>
      <xdr:colOff>91948</xdr:colOff>
      <xdr:row>19</xdr:row>
      <xdr:rowOff>35858</xdr:rowOff>
    </xdr:to>
    <xdr:sp macro="" textlink="">
      <xdr:nvSpPr>
        <xdr:cNvPr id="41" name="TextBox 40"/>
        <xdr:cNvSpPr txBox="1"/>
      </xdr:nvSpPr>
      <xdr:spPr>
        <a:xfrm>
          <a:off x="2701755" y="38822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18</xdr:row>
      <xdr:rowOff>24650</xdr:rowOff>
    </xdr:from>
    <xdr:to>
      <xdr:col>5</xdr:col>
      <xdr:colOff>91948</xdr:colOff>
      <xdr:row>19</xdr:row>
      <xdr:rowOff>35858</xdr:rowOff>
    </xdr:to>
    <xdr:sp macro="" textlink="">
      <xdr:nvSpPr>
        <xdr:cNvPr id="42" name="TextBox 41"/>
        <xdr:cNvSpPr txBox="1"/>
      </xdr:nvSpPr>
      <xdr:spPr>
        <a:xfrm>
          <a:off x="2701755" y="38822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19</xdr:row>
      <xdr:rowOff>24650</xdr:rowOff>
    </xdr:from>
    <xdr:to>
      <xdr:col>5</xdr:col>
      <xdr:colOff>91948</xdr:colOff>
      <xdr:row>20</xdr:row>
      <xdr:rowOff>35858</xdr:rowOff>
    </xdr:to>
    <xdr:sp macro="" textlink="">
      <xdr:nvSpPr>
        <xdr:cNvPr id="43" name="TextBox 42"/>
        <xdr:cNvSpPr txBox="1"/>
      </xdr:nvSpPr>
      <xdr:spPr>
        <a:xfrm>
          <a:off x="2701755" y="40537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19</xdr:row>
      <xdr:rowOff>24650</xdr:rowOff>
    </xdr:from>
    <xdr:to>
      <xdr:col>5</xdr:col>
      <xdr:colOff>91948</xdr:colOff>
      <xdr:row>20</xdr:row>
      <xdr:rowOff>35858</xdr:rowOff>
    </xdr:to>
    <xdr:sp macro="" textlink="">
      <xdr:nvSpPr>
        <xdr:cNvPr id="44" name="TextBox 43"/>
        <xdr:cNvSpPr txBox="1"/>
      </xdr:nvSpPr>
      <xdr:spPr>
        <a:xfrm>
          <a:off x="2701755" y="40537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20</xdr:row>
      <xdr:rowOff>24650</xdr:rowOff>
    </xdr:from>
    <xdr:to>
      <xdr:col>5</xdr:col>
      <xdr:colOff>91948</xdr:colOff>
      <xdr:row>21</xdr:row>
      <xdr:rowOff>35858</xdr:rowOff>
    </xdr:to>
    <xdr:sp macro="" textlink="">
      <xdr:nvSpPr>
        <xdr:cNvPr id="45" name="TextBox 44"/>
        <xdr:cNvSpPr txBox="1"/>
      </xdr:nvSpPr>
      <xdr:spPr>
        <a:xfrm>
          <a:off x="2701755" y="42251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20</xdr:row>
      <xdr:rowOff>24650</xdr:rowOff>
    </xdr:from>
    <xdr:to>
      <xdr:col>5</xdr:col>
      <xdr:colOff>91948</xdr:colOff>
      <xdr:row>21</xdr:row>
      <xdr:rowOff>35858</xdr:rowOff>
    </xdr:to>
    <xdr:sp macro="" textlink="">
      <xdr:nvSpPr>
        <xdr:cNvPr id="46" name="TextBox 45"/>
        <xdr:cNvSpPr txBox="1"/>
      </xdr:nvSpPr>
      <xdr:spPr>
        <a:xfrm>
          <a:off x="2701755" y="42251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21</xdr:row>
      <xdr:rowOff>24650</xdr:rowOff>
    </xdr:from>
    <xdr:to>
      <xdr:col>5</xdr:col>
      <xdr:colOff>91948</xdr:colOff>
      <xdr:row>22</xdr:row>
      <xdr:rowOff>35858</xdr:rowOff>
    </xdr:to>
    <xdr:sp macro="" textlink="">
      <xdr:nvSpPr>
        <xdr:cNvPr id="47" name="TextBox 46"/>
        <xdr:cNvSpPr txBox="1"/>
      </xdr:nvSpPr>
      <xdr:spPr>
        <a:xfrm>
          <a:off x="2701755" y="43966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21</xdr:row>
      <xdr:rowOff>24650</xdr:rowOff>
    </xdr:from>
    <xdr:to>
      <xdr:col>5</xdr:col>
      <xdr:colOff>91948</xdr:colOff>
      <xdr:row>22</xdr:row>
      <xdr:rowOff>35858</xdr:rowOff>
    </xdr:to>
    <xdr:sp macro="" textlink="">
      <xdr:nvSpPr>
        <xdr:cNvPr id="48" name="TextBox 47"/>
        <xdr:cNvSpPr txBox="1"/>
      </xdr:nvSpPr>
      <xdr:spPr>
        <a:xfrm>
          <a:off x="2701755" y="43966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22</xdr:row>
      <xdr:rowOff>24650</xdr:rowOff>
    </xdr:from>
    <xdr:to>
      <xdr:col>5</xdr:col>
      <xdr:colOff>91948</xdr:colOff>
      <xdr:row>23</xdr:row>
      <xdr:rowOff>35858</xdr:rowOff>
    </xdr:to>
    <xdr:sp macro="" textlink="">
      <xdr:nvSpPr>
        <xdr:cNvPr id="49" name="TextBox 48"/>
        <xdr:cNvSpPr txBox="1"/>
      </xdr:nvSpPr>
      <xdr:spPr>
        <a:xfrm>
          <a:off x="2701755" y="45680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22</xdr:row>
      <xdr:rowOff>24650</xdr:rowOff>
    </xdr:from>
    <xdr:to>
      <xdr:col>5</xdr:col>
      <xdr:colOff>91948</xdr:colOff>
      <xdr:row>23</xdr:row>
      <xdr:rowOff>35858</xdr:rowOff>
    </xdr:to>
    <xdr:sp macro="" textlink="">
      <xdr:nvSpPr>
        <xdr:cNvPr id="50" name="TextBox 49"/>
        <xdr:cNvSpPr txBox="1"/>
      </xdr:nvSpPr>
      <xdr:spPr>
        <a:xfrm>
          <a:off x="2701755" y="45680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23</xdr:row>
      <xdr:rowOff>24650</xdr:rowOff>
    </xdr:from>
    <xdr:to>
      <xdr:col>5</xdr:col>
      <xdr:colOff>91948</xdr:colOff>
      <xdr:row>24</xdr:row>
      <xdr:rowOff>35858</xdr:rowOff>
    </xdr:to>
    <xdr:sp macro="" textlink="">
      <xdr:nvSpPr>
        <xdr:cNvPr id="51" name="TextBox 50"/>
        <xdr:cNvSpPr txBox="1"/>
      </xdr:nvSpPr>
      <xdr:spPr>
        <a:xfrm>
          <a:off x="2701755" y="47395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23</xdr:row>
      <xdr:rowOff>24650</xdr:rowOff>
    </xdr:from>
    <xdr:to>
      <xdr:col>5</xdr:col>
      <xdr:colOff>91948</xdr:colOff>
      <xdr:row>24</xdr:row>
      <xdr:rowOff>35858</xdr:rowOff>
    </xdr:to>
    <xdr:sp macro="" textlink="">
      <xdr:nvSpPr>
        <xdr:cNvPr id="52" name="TextBox 51"/>
        <xdr:cNvSpPr txBox="1"/>
      </xdr:nvSpPr>
      <xdr:spPr>
        <a:xfrm>
          <a:off x="2701755" y="47395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24</xdr:row>
      <xdr:rowOff>24650</xdr:rowOff>
    </xdr:from>
    <xdr:to>
      <xdr:col>5</xdr:col>
      <xdr:colOff>91948</xdr:colOff>
      <xdr:row>25</xdr:row>
      <xdr:rowOff>35858</xdr:rowOff>
    </xdr:to>
    <xdr:sp macro="" textlink="">
      <xdr:nvSpPr>
        <xdr:cNvPr id="53" name="TextBox 52"/>
        <xdr:cNvSpPr txBox="1"/>
      </xdr:nvSpPr>
      <xdr:spPr>
        <a:xfrm>
          <a:off x="2701755" y="49109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24</xdr:row>
      <xdr:rowOff>24650</xdr:rowOff>
    </xdr:from>
    <xdr:to>
      <xdr:col>5</xdr:col>
      <xdr:colOff>91948</xdr:colOff>
      <xdr:row>25</xdr:row>
      <xdr:rowOff>35858</xdr:rowOff>
    </xdr:to>
    <xdr:sp macro="" textlink="">
      <xdr:nvSpPr>
        <xdr:cNvPr id="54" name="TextBox 53"/>
        <xdr:cNvSpPr txBox="1"/>
      </xdr:nvSpPr>
      <xdr:spPr>
        <a:xfrm>
          <a:off x="2701755" y="49109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25</xdr:row>
      <xdr:rowOff>24650</xdr:rowOff>
    </xdr:from>
    <xdr:to>
      <xdr:col>5</xdr:col>
      <xdr:colOff>91948</xdr:colOff>
      <xdr:row>26</xdr:row>
      <xdr:rowOff>35858</xdr:rowOff>
    </xdr:to>
    <xdr:sp macro="" textlink="">
      <xdr:nvSpPr>
        <xdr:cNvPr id="55" name="TextBox 54"/>
        <xdr:cNvSpPr txBox="1"/>
      </xdr:nvSpPr>
      <xdr:spPr>
        <a:xfrm>
          <a:off x="2701755" y="50824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29</xdr:row>
      <xdr:rowOff>0</xdr:rowOff>
    </xdr:from>
    <xdr:to>
      <xdr:col>5</xdr:col>
      <xdr:colOff>91948</xdr:colOff>
      <xdr:row>29</xdr:row>
      <xdr:rowOff>35858</xdr:rowOff>
    </xdr:to>
    <xdr:sp macro="" textlink="">
      <xdr:nvSpPr>
        <xdr:cNvPr id="56" name="TextBox 55"/>
        <xdr:cNvSpPr txBox="1"/>
      </xdr:nvSpPr>
      <xdr:spPr>
        <a:xfrm>
          <a:off x="2701755" y="5743575"/>
          <a:ext cx="514393" cy="358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29</xdr:row>
      <xdr:rowOff>0</xdr:rowOff>
    </xdr:from>
    <xdr:to>
      <xdr:col>5</xdr:col>
      <xdr:colOff>91948</xdr:colOff>
      <xdr:row>29</xdr:row>
      <xdr:rowOff>35858</xdr:rowOff>
    </xdr:to>
    <xdr:sp macro="" textlink="">
      <xdr:nvSpPr>
        <xdr:cNvPr id="57" name="TextBox 56"/>
        <xdr:cNvSpPr txBox="1"/>
      </xdr:nvSpPr>
      <xdr:spPr>
        <a:xfrm>
          <a:off x="2701755" y="5743575"/>
          <a:ext cx="514393" cy="358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29</xdr:row>
      <xdr:rowOff>24650</xdr:rowOff>
    </xdr:from>
    <xdr:to>
      <xdr:col>5</xdr:col>
      <xdr:colOff>91948</xdr:colOff>
      <xdr:row>30</xdr:row>
      <xdr:rowOff>35858</xdr:rowOff>
    </xdr:to>
    <xdr:sp macro="" textlink="">
      <xdr:nvSpPr>
        <xdr:cNvPr id="58" name="TextBox 57"/>
        <xdr:cNvSpPr txBox="1"/>
      </xdr:nvSpPr>
      <xdr:spPr>
        <a:xfrm>
          <a:off x="2701755" y="57682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29</xdr:row>
      <xdr:rowOff>24650</xdr:rowOff>
    </xdr:from>
    <xdr:to>
      <xdr:col>5</xdr:col>
      <xdr:colOff>91948</xdr:colOff>
      <xdr:row>30</xdr:row>
      <xdr:rowOff>35858</xdr:rowOff>
    </xdr:to>
    <xdr:sp macro="" textlink="">
      <xdr:nvSpPr>
        <xdr:cNvPr id="59" name="TextBox 58"/>
        <xdr:cNvSpPr txBox="1"/>
      </xdr:nvSpPr>
      <xdr:spPr>
        <a:xfrm>
          <a:off x="2701755" y="57682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29</xdr:row>
      <xdr:rowOff>24650</xdr:rowOff>
    </xdr:from>
    <xdr:to>
      <xdr:col>5</xdr:col>
      <xdr:colOff>91948</xdr:colOff>
      <xdr:row>30</xdr:row>
      <xdr:rowOff>35858</xdr:rowOff>
    </xdr:to>
    <xdr:sp macro="" textlink="">
      <xdr:nvSpPr>
        <xdr:cNvPr id="60" name="TextBox 59"/>
        <xdr:cNvSpPr txBox="1"/>
      </xdr:nvSpPr>
      <xdr:spPr>
        <a:xfrm>
          <a:off x="2701755" y="57682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61" name="TextBox 60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62" name="TextBox 61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63" name="TextBox 62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64" name="TextBox 63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65" name="TextBox 64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66" name="TextBox 65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67" name="TextBox 66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68" name="TextBox 67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69" name="TextBox 68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70" name="TextBox 69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71" name="TextBox 70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72" name="TextBox 71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73" name="TextBox 72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74" name="TextBox 73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75" name="TextBox 74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76" name="TextBox 75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77" name="TextBox 76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78" name="TextBox 77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79" name="TextBox 78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80" name="TextBox 79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81" name="TextBox 80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82" name="TextBox 81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83" name="TextBox 82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84" name="TextBox 83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85" name="TextBox 84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86" name="TextBox 85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9</xdr:row>
      <xdr:rowOff>24650</xdr:rowOff>
    </xdr:from>
    <xdr:to>
      <xdr:col>5</xdr:col>
      <xdr:colOff>91948</xdr:colOff>
      <xdr:row>10</xdr:row>
      <xdr:rowOff>35858</xdr:rowOff>
    </xdr:to>
    <xdr:sp macro="" textlink="">
      <xdr:nvSpPr>
        <xdr:cNvPr id="87" name="TextBox 86"/>
        <xdr:cNvSpPr txBox="1"/>
      </xdr:nvSpPr>
      <xdr:spPr>
        <a:xfrm>
          <a:off x="2701755" y="23392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10</xdr:row>
      <xdr:rowOff>24650</xdr:rowOff>
    </xdr:from>
    <xdr:to>
      <xdr:col>5</xdr:col>
      <xdr:colOff>91948</xdr:colOff>
      <xdr:row>11</xdr:row>
      <xdr:rowOff>35858</xdr:rowOff>
    </xdr:to>
    <xdr:sp macro="" textlink="">
      <xdr:nvSpPr>
        <xdr:cNvPr id="88" name="TextBox 87"/>
        <xdr:cNvSpPr txBox="1"/>
      </xdr:nvSpPr>
      <xdr:spPr>
        <a:xfrm>
          <a:off x="2701755" y="2510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11</xdr:row>
      <xdr:rowOff>24650</xdr:rowOff>
    </xdr:from>
    <xdr:to>
      <xdr:col>5</xdr:col>
      <xdr:colOff>91948</xdr:colOff>
      <xdr:row>12</xdr:row>
      <xdr:rowOff>35858</xdr:rowOff>
    </xdr:to>
    <xdr:sp macro="" textlink="">
      <xdr:nvSpPr>
        <xdr:cNvPr id="89" name="TextBox 88"/>
        <xdr:cNvSpPr txBox="1"/>
      </xdr:nvSpPr>
      <xdr:spPr>
        <a:xfrm>
          <a:off x="2701755" y="2682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11</xdr:row>
      <xdr:rowOff>24650</xdr:rowOff>
    </xdr:from>
    <xdr:to>
      <xdr:col>5</xdr:col>
      <xdr:colOff>91948</xdr:colOff>
      <xdr:row>12</xdr:row>
      <xdr:rowOff>35858</xdr:rowOff>
    </xdr:to>
    <xdr:sp macro="" textlink="">
      <xdr:nvSpPr>
        <xdr:cNvPr id="90" name="TextBox 89"/>
        <xdr:cNvSpPr txBox="1"/>
      </xdr:nvSpPr>
      <xdr:spPr>
        <a:xfrm>
          <a:off x="2701755" y="2682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9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>
    <xdr:from>
      <xdr:col>4</xdr:col>
      <xdr:colOff>91905</xdr:colOff>
      <xdr:row>11</xdr:row>
      <xdr:rowOff>24650</xdr:rowOff>
    </xdr:from>
    <xdr:to>
      <xdr:col>5</xdr:col>
      <xdr:colOff>91948</xdr:colOff>
      <xdr:row>12</xdr:row>
      <xdr:rowOff>35858</xdr:rowOff>
    </xdr:to>
    <xdr:sp macro="" textlink="">
      <xdr:nvSpPr>
        <xdr:cNvPr id="91" name="TextBox 90"/>
        <xdr:cNvSpPr txBox="1"/>
      </xdr:nvSpPr>
      <xdr:spPr>
        <a:xfrm>
          <a:off x="2701755" y="2682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12</xdr:row>
      <xdr:rowOff>24650</xdr:rowOff>
    </xdr:from>
    <xdr:to>
      <xdr:col>5</xdr:col>
      <xdr:colOff>91948</xdr:colOff>
      <xdr:row>13</xdr:row>
      <xdr:rowOff>35858</xdr:rowOff>
    </xdr:to>
    <xdr:sp macro="" textlink="">
      <xdr:nvSpPr>
        <xdr:cNvPr id="92" name="TextBox 91"/>
        <xdr:cNvSpPr txBox="1"/>
      </xdr:nvSpPr>
      <xdr:spPr>
        <a:xfrm>
          <a:off x="2701755" y="2853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13</xdr:row>
      <xdr:rowOff>24650</xdr:rowOff>
    </xdr:from>
    <xdr:to>
      <xdr:col>5</xdr:col>
      <xdr:colOff>91948</xdr:colOff>
      <xdr:row>14</xdr:row>
      <xdr:rowOff>35858</xdr:rowOff>
    </xdr:to>
    <xdr:sp macro="" textlink="">
      <xdr:nvSpPr>
        <xdr:cNvPr id="93" name="TextBox 92"/>
        <xdr:cNvSpPr txBox="1"/>
      </xdr:nvSpPr>
      <xdr:spPr>
        <a:xfrm>
          <a:off x="2701755" y="3025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14</xdr:row>
      <xdr:rowOff>24650</xdr:rowOff>
    </xdr:from>
    <xdr:to>
      <xdr:col>5</xdr:col>
      <xdr:colOff>91948</xdr:colOff>
      <xdr:row>15</xdr:row>
      <xdr:rowOff>35858</xdr:rowOff>
    </xdr:to>
    <xdr:sp macro="" textlink="">
      <xdr:nvSpPr>
        <xdr:cNvPr id="94" name="TextBox 93"/>
        <xdr:cNvSpPr txBox="1"/>
      </xdr:nvSpPr>
      <xdr:spPr>
        <a:xfrm>
          <a:off x="2701755" y="3196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14</xdr:row>
      <xdr:rowOff>24650</xdr:rowOff>
    </xdr:from>
    <xdr:to>
      <xdr:col>5</xdr:col>
      <xdr:colOff>91948</xdr:colOff>
      <xdr:row>15</xdr:row>
      <xdr:rowOff>35858</xdr:rowOff>
    </xdr:to>
    <xdr:sp macro="" textlink="">
      <xdr:nvSpPr>
        <xdr:cNvPr id="95" name="TextBox 94"/>
        <xdr:cNvSpPr txBox="1"/>
      </xdr:nvSpPr>
      <xdr:spPr>
        <a:xfrm>
          <a:off x="2701755" y="3196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15</xdr:row>
      <xdr:rowOff>24650</xdr:rowOff>
    </xdr:from>
    <xdr:to>
      <xdr:col>5</xdr:col>
      <xdr:colOff>91948</xdr:colOff>
      <xdr:row>16</xdr:row>
      <xdr:rowOff>35858</xdr:rowOff>
    </xdr:to>
    <xdr:sp macro="" textlink="">
      <xdr:nvSpPr>
        <xdr:cNvPr id="96" name="TextBox 95"/>
        <xdr:cNvSpPr txBox="1"/>
      </xdr:nvSpPr>
      <xdr:spPr>
        <a:xfrm>
          <a:off x="2701755" y="3367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15</xdr:row>
      <xdr:rowOff>24650</xdr:rowOff>
    </xdr:from>
    <xdr:to>
      <xdr:col>5</xdr:col>
      <xdr:colOff>91948</xdr:colOff>
      <xdr:row>16</xdr:row>
      <xdr:rowOff>35858</xdr:rowOff>
    </xdr:to>
    <xdr:sp macro="" textlink="">
      <xdr:nvSpPr>
        <xdr:cNvPr id="97" name="TextBox 96"/>
        <xdr:cNvSpPr txBox="1"/>
      </xdr:nvSpPr>
      <xdr:spPr>
        <a:xfrm>
          <a:off x="2701755" y="3367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9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>
    <xdr:from>
      <xdr:col>4</xdr:col>
      <xdr:colOff>91905</xdr:colOff>
      <xdr:row>16</xdr:row>
      <xdr:rowOff>24650</xdr:rowOff>
    </xdr:from>
    <xdr:to>
      <xdr:col>5</xdr:col>
      <xdr:colOff>91948</xdr:colOff>
      <xdr:row>17</xdr:row>
      <xdr:rowOff>35858</xdr:rowOff>
    </xdr:to>
    <xdr:sp macro="" textlink="">
      <xdr:nvSpPr>
        <xdr:cNvPr id="98" name="TextBox 97"/>
        <xdr:cNvSpPr txBox="1"/>
      </xdr:nvSpPr>
      <xdr:spPr>
        <a:xfrm>
          <a:off x="2701755" y="35393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17</xdr:row>
      <xdr:rowOff>24650</xdr:rowOff>
    </xdr:from>
    <xdr:to>
      <xdr:col>5</xdr:col>
      <xdr:colOff>91948</xdr:colOff>
      <xdr:row>18</xdr:row>
      <xdr:rowOff>35858</xdr:rowOff>
    </xdr:to>
    <xdr:sp macro="" textlink="">
      <xdr:nvSpPr>
        <xdr:cNvPr id="99" name="TextBox 98"/>
        <xdr:cNvSpPr txBox="1"/>
      </xdr:nvSpPr>
      <xdr:spPr>
        <a:xfrm>
          <a:off x="2701755" y="37108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17</xdr:row>
      <xdr:rowOff>24650</xdr:rowOff>
    </xdr:from>
    <xdr:to>
      <xdr:col>5</xdr:col>
      <xdr:colOff>91948</xdr:colOff>
      <xdr:row>18</xdr:row>
      <xdr:rowOff>35858</xdr:rowOff>
    </xdr:to>
    <xdr:sp macro="" textlink="">
      <xdr:nvSpPr>
        <xdr:cNvPr id="100" name="TextBox 99"/>
        <xdr:cNvSpPr txBox="1"/>
      </xdr:nvSpPr>
      <xdr:spPr>
        <a:xfrm>
          <a:off x="2701755" y="37108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9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>
    <xdr:from>
      <xdr:col>4</xdr:col>
      <xdr:colOff>91905</xdr:colOff>
      <xdr:row>18</xdr:row>
      <xdr:rowOff>24650</xdr:rowOff>
    </xdr:from>
    <xdr:to>
      <xdr:col>5</xdr:col>
      <xdr:colOff>91948</xdr:colOff>
      <xdr:row>19</xdr:row>
      <xdr:rowOff>35858</xdr:rowOff>
    </xdr:to>
    <xdr:sp macro="" textlink="">
      <xdr:nvSpPr>
        <xdr:cNvPr id="101" name="TextBox 100"/>
        <xdr:cNvSpPr txBox="1"/>
      </xdr:nvSpPr>
      <xdr:spPr>
        <a:xfrm>
          <a:off x="2701755" y="38822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19</xdr:row>
      <xdr:rowOff>24650</xdr:rowOff>
    </xdr:from>
    <xdr:to>
      <xdr:col>5</xdr:col>
      <xdr:colOff>91948</xdr:colOff>
      <xdr:row>20</xdr:row>
      <xdr:rowOff>35858</xdr:rowOff>
    </xdr:to>
    <xdr:sp macro="" textlink="">
      <xdr:nvSpPr>
        <xdr:cNvPr id="102" name="TextBox 101"/>
        <xdr:cNvSpPr txBox="1"/>
      </xdr:nvSpPr>
      <xdr:spPr>
        <a:xfrm>
          <a:off x="2701755" y="40537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20</xdr:row>
      <xdr:rowOff>24650</xdr:rowOff>
    </xdr:from>
    <xdr:to>
      <xdr:col>5</xdr:col>
      <xdr:colOff>91948</xdr:colOff>
      <xdr:row>21</xdr:row>
      <xdr:rowOff>35858</xdr:rowOff>
    </xdr:to>
    <xdr:sp macro="" textlink="">
      <xdr:nvSpPr>
        <xdr:cNvPr id="103" name="TextBox 102"/>
        <xdr:cNvSpPr txBox="1"/>
      </xdr:nvSpPr>
      <xdr:spPr>
        <a:xfrm>
          <a:off x="2701755" y="42251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21</xdr:row>
      <xdr:rowOff>24650</xdr:rowOff>
    </xdr:from>
    <xdr:to>
      <xdr:col>5</xdr:col>
      <xdr:colOff>91948</xdr:colOff>
      <xdr:row>22</xdr:row>
      <xdr:rowOff>35858</xdr:rowOff>
    </xdr:to>
    <xdr:sp macro="" textlink="">
      <xdr:nvSpPr>
        <xdr:cNvPr id="104" name="TextBox 103"/>
        <xdr:cNvSpPr txBox="1"/>
      </xdr:nvSpPr>
      <xdr:spPr>
        <a:xfrm>
          <a:off x="2701755" y="43966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21</xdr:row>
      <xdr:rowOff>24650</xdr:rowOff>
    </xdr:from>
    <xdr:to>
      <xdr:col>5</xdr:col>
      <xdr:colOff>91948</xdr:colOff>
      <xdr:row>22</xdr:row>
      <xdr:rowOff>35858</xdr:rowOff>
    </xdr:to>
    <xdr:sp macro="" textlink="">
      <xdr:nvSpPr>
        <xdr:cNvPr id="105" name="TextBox 104"/>
        <xdr:cNvSpPr txBox="1"/>
      </xdr:nvSpPr>
      <xdr:spPr>
        <a:xfrm>
          <a:off x="2701755" y="43966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22</xdr:row>
      <xdr:rowOff>24650</xdr:rowOff>
    </xdr:from>
    <xdr:to>
      <xdr:col>5</xdr:col>
      <xdr:colOff>91948</xdr:colOff>
      <xdr:row>23</xdr:row>
      <xdr:rowOff>35858</xdr:rowOff>
    </xdr:to>
    <xdr:sp macro="" textlink="">
      <xdr:nvSpPr>
        <xdr:cNvPr id="106" name="TextBox 105"/>
        <xdr:cNvSpPr txBox="1"/>
      </xdr:nvSpPr>
      <xdr:spPr>
        <a:xfrm>
          <a:off x="2701755" y="45680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22</xdr:row>
      <xdr:rowOff>24650</xdr:rowOff>
    </xdr:from>
    <xdr:to>
      <xdr:col>5</xdr:col>
      <xdr:colOff>91948</xdr:colOff>
      <xdr:row>23</xdr:row>
      <xdr:rowOff>35858</xdr:rowOff>
    </xdr:to>
    <xdr:sp macro="" textlink="">
      <xdr:nvSpPr>
        <xdr:cNvPr id="107" name="TextBox 106"/>
        <xdr:cNvSpPr txBox="1"/>
      </xdr:nvSpPr>
      <xdr:spPr>
        <a:xfrm>
          <a:off x="2701755" y="45680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22</xdr:row>
      <xdr:rowOff>24650</xdr:rowOff>
    </xdr:from>
    <xdr:to>
      <xdr:col>5</xdr:col>
      <xdr:colOff>91948</xdr:colOff>
      <xdr:row>23</xdr:row>
      <xdr:rowOff>35858</xdr:rowOff>
    </xdr:to>
    <xdr:sp macro="" textlink="">
      <xdr:nvSpPr>
        <xdr:cNvPr id="108" name="TextBox 107"/>
        <xdr:cNvSpPr txBox="1"/>
      </xdr:nvSpPr>
      <xdr:spPr>
        <a:xfrm>
          <a:off x="2701755" y="45680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23</xdr:row>
      <xdr:rowOff>24650</xdr:rowOff>
    </xdr:from>
    <xdr:to>
      <xdr:col>5</xdr:col>
      <xdr:colOff>91948</xdr:colOff>
      <xdr:row>24</xdr:row>
      <xdr:rowOff>35858</xdr:rowOff>
    </xdr:to>
    <xdr:sp macro="" textlink="">
      <xdr:nvSpPr>
        <xdr:cNvPr id="109" name="TextBox 108"/>
        <xdr:cNvSpPr txBox="1"/>
      </xdr:nvSpPr>
      <xdr:spPr>
        <a:xfrm>
          <a:off x="2701755" y="47395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23</xdr:row>
      <xdr:rowOff>24650</xdr:rowOff>
    </xdr:from>
    <xdr:to>
      <xdr:col>5</xdr:col>
      <xdr:colOff>91948</xdr:colOff>
      <xdr:row>24</xdr:row>
      <xdr:rowOff>35858</xdr:rowOff>
    </xdr:to>
    <xdr:sp macro="" textlink="">
      <xdr:nvSpPr>
        <xdr:cNvPr id="110" name="TextBox 109"/>
        <xdr:cNvSpPr txBox="1"/>
      </xdr:nvSpPr>
      <xdr:spPr>
        <a:xfrm>
          <a:off x="2701755" y="47395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25</xdr:row>
      <xdr:rowOff>24650</xdr:rowOff>
    </xdr:from>
    <xdr:to>
      <xdr:col>5</xdr:col>
      <xdr:colOff>91948</xdr:colOff>
      <xdr:row>26</xdr:row>
      <xdr:rowOff>35858</xdr:rowOff>
    </xdr:to>
    <xdr:sp macro="" textlink="">
      <xdr:nvSpPr>
        <xdr:cNvPr id="111" name="TextBox 110"/>
        <xdr:cNvSpPr txBox="1"/>
      </xdr:nvSpPr>
      <xdr:spPr>
        <a:xfrm>
          <a:off x="2701755" y="50824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25</xdr:row>
      <xdr:rowOff>24650</xdr:rowOff>
    </xdr:from>
    <xdr:to>
      <xdr:col>5</xdr:col>
      <xdr:colOff>91948</xdr:colOff>
      <xdr:row>26</xdr:row>
      <xdr:rowOff>35858</xdr:rowOff>
    </xdr:to>
    <xdr:sp macro="" textlink="">
      <xdr:nvSpPr>
        <xdr:cNvPr id="112" name="TextBox 111"/>
        <xdr:cNvSpPr txBox="1"/>
      </xdr:nvSpPr>
      <xdr:spPr>
        <a:xfrm>
          <a:off x="2701755" y="50824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29</xdr:row>
      <xdr:rowOff>0</xdr:rowOff>
    </xdr:from>
    <xdr:to>
      <xdr:col>5</xdr:col>
      <xdr:colOff>91948</xdr:colOff>
      <xdr:row>29</xdr:row>
      <xdr:rowOff>35858</xdr:rowOff>
    </xdr:to>
    <xdr:sp macro="" textlink="">
      <xdr:nvSpPr>
        <xdr:cNvPr id="113" name="TextBox 112"/>
        <xdr:cNvSpPr txBox="1"/>
      </xdr:nvSpPr>
      <xdr:spPr>
        <a:xfrm>
          <a:off x="2701755" y="5743575"/>
          <a:ext cx="514393" cy="358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29</xdr:row>
      <xdr:rowOff>0</xdr:rowOff>
    </xdr:from>
    <xdr:to>
      <xdr:col>5</xdr:col>
      <xdr:colOff>91948</xdr:colOff>
      <xdr:row>29</xdr:row>
      <xdr:rowOff>35858</xdr:rowOff>
    </xdr:to>
    <xdr:sp macro="" textlink="">
      <xdr:nvSpPr>
        <xdr:cNvPr id="114" name="TextBox 113"/>
        <xdr:cNvSpPr txBox="1"/>
      </xdr:nvSpPr>
      <xdr:spPr>
        <a:xfrm>
          <a:off x="2701755" y="5743575"/>
          <a:ext cx="514393" cy="358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29</xdr:row>
      <xdr:rowOff>24650</xdr:rowOff>
    </xdr:from>
    <xdr:to>
      <xdr:col>5</xdr:col>
      <xdr:colOff>91948</xdr:colOff>
      <xdr:row>30</xdr:row>
      <xdr:rowOff>35858</xdr:rowOff>
    </xdr:to>
    <xdr:sp macro="" textlink="">
      <xdr:nvSpPr>
        <xdr:cNvPr id="115" name="TextBox 114"/>
        <xdr:cNvSpPr txBox="1"/>
      </xdr:nvSpPr>
      <xdr:spPr>
        <a:xfrm>
          <a:off x="2701755" y="57682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29</xdr:row>
      <xdr:rowOff>24650</xdr:rowOff>
    </xdr:from>
    <xdr:to>
      <xdr:col>5</xdr:col>
      <xdr:colOff>91948</xdr:colOff>
      <xdr:row>30</xdr:row>
      <xdr:rowOff>35858</xdr:rowOff>
    </xdr:to>
    <xdr:sp macro="" textlink="">
      <xdr:nvSpPr>
        <xdr:cNvPr id="116" name="TextBox 115"/>
        <xdr:cNvSpPr txBox="1"/>
      </xdr:nvSpPr>
      <xdr:spPr>
        <a:xfrm>
          <a:off x="2701755" y="57682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29</xdr:row>
      <xdr:rowOff>24650</xdr:rowOff>
    </xdr:from>
    <xdr:to>
      <xdr:col>5</xdr:col>
      <xdr:colOff>91948</xdr:colOff>
      <xdr:row>30</xdr:row>
      <xdr:rowOff>35858</xdr:rowOff>
    </xdr:to>
    <xdr:sp macro="" textlink="">
      <xdr:nvSpPr>
        <xdr:cNvPr id="117" name="TextBox 116"/>
        <xdr:cNvSpPr txBox="1"/>
      </xdr:nvSpPr>
      <xdr:spPr>
        <a:xfrm>
          <a:off x="2701755" y="57682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29</xdr:row>
      <xdr:rowOff>24650</xdr:rowOff>
    </xdr:from>
    <xdr:to>
      <xdr:col>5</xdr:col>
      <xdr:colOff>91948</xdr:colOff>
      <xdr:row>30</xdr:row>
      <xdr:rowOff>35858</xdr:rowOff>
    </xdr:to>
    <xdr:sp macro="" textlink="">
      <xdr:nvSpPr>
        <xdr:cNvPr id="118" name="TextBox 117"/>
        <xdr:cNvSpPr txBox="1"/>
      </xdr:nvSpPr>
      <xdr:spPr>
        <a:xfrm>
          <a:off x="2701755" y="57682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119" name="TextBox 118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120" name="TextBox 119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121" name="TextBox 120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29</xdr:row>
      <xdr:rowOff>24650</xdr:rowOff>
    </xdr:from>
    <xdr:to>
      <xdr:col>5</xdr:col>
      <xdr:colOff>91948</xdr:colOff>
      <xdr:row>30</xdr:row>
      <xdr:rowOff>35858</xdr:rowOff>
    </xdr:to>
    <xdr:sp macro="" textlink="">
      <xdr:nvSpPr>
        <xdr:cNvPr id="122" name="TextBox 121"/>
        <xdr:cNvSpPr txBox="1"/>
      </xdr:nvSpPr>
      <xdr:spPr>
        <a:xfrm>
          <a:off x="2701755" y="57682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29</xdr:row>
      <xdr:rowOff>24650</xdr:rowOff>
    </xdr:from>
    <xdr:to>
      <xdr:col>5</xdr:col>
      <xdr:colOff>91948</xdr:colOff>
      <xdr:row>30</xdr:row>
      <xdr:rowOff>35858</xdr:rowOff>
    </xdr:to>
    <xdr:sp macro="" textlink="">
      <xdr:nvSpPr>
        <xdr:cNvPr id="123" name="TextBox 122"/>
        <xdr:cNvSpPr txBox="1"/>
      </xdr:nvSpPr>
      <xdr:spPr>
        <a:xfrm>
          <a:off x="2701755" y="57682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124" name="TextBox 123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125" name="TextBox 124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126" name="TextBox 125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127" name="TextBox 126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128" name="TextBox 127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129" name="TextBox 128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130" name="TextBox 129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131" name="TextBox 130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132" name="TextBox 131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133" name="TextBox 132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134" name="TextBox 133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135" name="TextBox 134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136" name="TextBox 135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137" name="TextBox 136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138" name="TextBox 137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139" name="TextBox 138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140" name="TextBox 139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141" name="TextBox 140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142" name="TextBox 141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143" name="TextBox 142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144" name="TextBox 143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145" name="TextBox 144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146" name="TextBox 145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147" name="TextBox 146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148" name="TextBox 147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149" name="TextBox 148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150" name="TextBox 149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151" name="TextBox 150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152" name="TextBox 151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153" name="TextBox 152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154" name="TextBox 153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155" name="TextBox 154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156" name="TextBox 155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157" name="TextBox 156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158" name="TextBox 157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159" name="TextBox 158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160" name="TextBox 159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161" name="TextBox 160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162" name="TextBox 161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163" name="TextBox 162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164" name="TextBox 163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165" name="TextBox 164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166" name="TextBox 165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320505</xdr:colOff>
      <xdr:row>32</xdr:row>
      <xdr:rowOff>91325</xdr:rowOff>
    </xdr:from>
    <xdr:to>
      <xdr:col>5</xdr:col>
      <xdr:colOff>320548</xdr:colOff>
      <xdr:row>33</xdr:row>
      <xdr:rowOff>102533</xdr:rowOff>
    </xdr:to>
    <xdr:sp macro="" textlink="">
      <xdr:nvSpPr>
        <xdr:cNvPr id="167" name="TextBox 166"/>
        <xdr:cNvSpPr txBox="1"/>
      </xdr:nvSpPr>
      <xdr:spPr>
        <a:xfrm>
          <a:off x="2930355" y="6349250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168" name="TextBox 167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169" name="TextBox 168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170" name="TextBox 169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171" name="TextBox 170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172" name="TextBox 171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173" name="TextBox 172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174" name="TextBox 173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175" name="TextBox 174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176" name="TextBox 175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177" name="TextBox 176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178" name="TextBox 177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179" name="TextBox 178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180" name="TextBox 179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181" name="TextBox 180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182" name="TextBox 181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183" name="TextBox 182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184" name="TextBox 183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185" name="TextBox 184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186" name="TextBox 185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187" name="TextBox 186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188" name="TextBox 187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189" name="TextBox 188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190" name="TextBox 189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191" name="TextBox 190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192" name="TextBox 191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193" name="TextBox 192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194" name="TextBox 193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195" name="TextBox 194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196" name="TextBox 195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197" name="TextBox 196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198" name="TextBox 197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199" name="TextBox 198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200" name="TextBox 199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201" name="TextBox 200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202" name="TextBox 201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203" name="TextBox 202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204" name="TextBox 203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205" name="TextBox 204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206" name="TextBox 205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207" name="TextBox 206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9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>
    <xdr:from>
      <xdr:col>4</xdr:col>
      <xdr:colOff>91905</xdr:colOff>
      <xdr:row>9</xdr:row>
      <xdr:rowOff>24650</xdr:rowOff>
    </xdr:from>
    <xdr:to>
      <xdr:col>5</xdr:col>
      <xdr:colOff>91948</xdr:colOff>
      <xdr:row>10</xdr:row>
      <xdr:rowOff>35858</xdr:rowOff>
    </xdr:to>
    <xdr:sp macro="" textlink="">
      <xdr:nvSpPr>
        <xdr:cNvPr id="208" name="TextBox 207"/>
        <xdr:cNvSpPr txBox="1"/>
      </xdr:nvSpPr>
      <xdr:spPr>
        <a:xfrm>
          <a:off x="2701755" y="23392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10</xdr:row>
      <xdr:rowOff>24650</xdr:rowOff>
    </xdr:from>
    <xdr:to>
      <xdr:col>5</xdr:col>
      <xdr:colOff>91948</xdr:colOff>
      <xdr:row>11</xdr:row>
      <xdr:rowOff>35858</xdr:rowOff>
    </xdr:to>
    <xdr:sp macro="" textlink="">
      <xdr:nvSpPr>
        <xdr:cNvPr id="209" name="TextBox 208"/>
        <xdr:cNvSpPr txBox="1"/>
      </xdr:nvSpPr>
      <xdr:spPr>
        <a:xfrm>
          <a:off x="2701755" y="2510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10</xdr:row>
      <xdr:rowOff>24650</xdr:rowOff>
    </xdr:from>
    <xdr:to>
      <xdr:col>5</xdr:col>
      <xdr:colOff>91948</xdr:colOff>
      <xdr:row>11</xdr:row>
      <xdr:rowOff>35858</xdr:rowOff>
    </xdr:to>
    <xdr:sp macro="" textlink="">
      <xdr:nvSpPr>
        <xdr:cNvPr id="210" name="TextBox 209"/>
        <xdr:cNvSpPr txBox="1"/>
      </xdr:nvSpPr>
      <xdr:spPr>
        <a:xfrm>
          <a:off x="2701755" y="2510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10</xdr:row>
      <xdr:rowOff>24650</xdr:rowOff>
    </xdr:from>
    <xdr:to>
      <xdr:col>5</xdr:col>
      <xdr:colOff>91948</xdr:colOff>
      <xdr:row>11</xdr:row>
      <xdr:rowOff>35858</xdr:rowOff>
    </xdr:to>
    <xdr:sp macro="" textlink="">
      <xdr:nvSpPr>
        <xdr:cNvPr id="211" name="TextBox 210"/>
        <xdr:cNvSpPr txBox="1"/>
      </xdr:nvSpPr>
      <xdr:spPr>
        <a:xfrm>
          <a:off x="2701755" y="2510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11</xdr:row>
      <xdr:rowOff>24650</xdr:rowOff>
    </xdr:from>
    <xdr:to>
      <xdr:col>5</xdr:col>
      <xdr:colOff>91948</xdr:colOff>
      <xdr:row>12</xdr:row>
      <xdr:rowOff>35858</xdr:rowOff>
    </xdr:to>
    <xdr:sp macro="" textlink="">
      <xdr:nvSpPr>
        <xdr:cNvPr id="212" name="TextBox 211"/>
        <xdr:cNvSpPr txBox="1"/>
      </xdr:nvSpPr>
      <xdr:spPr>
        <a:xfrm>
          <a:off x="2701755" y="2682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10</xdr:row>
      <xdr:rowOff>24650</xdr:rowOff>
    </xdr:from>
    <xdr:to>
      <xdr:col>5</xdr:col>
      <xdr:colOff>91948</xdr:colOff>
      <xdr:row>11</xdr:row>
      <xdr:rowOff>35858</xdr:rowOff>
    </xdr:to>
    <xdr:sp macro="" textlink="">
      <xdr:nvSpPr>
        <xdr:cNvPr id="213" name="TextBox 212"/>
        <xdr:cNvSpPr txBox="1"/>
      </xdr:nvSpPr>
      <xdr:spPr>
        <a:xfrm>
          <a:off x="2701755" y="2510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11</xdr:row>
      <xdr:rowOff>24650</xdr:rowOff>
    </xdr:from>
    <xdr:to>
      <xdr:col>5</xdr:col>
      <xdr:colOff>91948</xdr:colOff>
      <xdr:row>12</xdr:row>
      <xdr:rowOff>35858</xdr:rowOff>
    </xdr:to>
    <xdr:sp macro="" textlink="">
      <xdr:nvSpPr>
        <xdr:cNvPr id="214" name="TextBox 213"/>
        <xdr:cNvSpPr txBox="1"/>
      </xdr:nvSpPr>
      <xdr:spPr>
        <a:xfrm>
          <a:off x="2701755" y="2682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11</xdr:row>
      <xdr:rowOff>24650</xdr:rowOff>
    </xdr:from>
    <xdr:to>
      <xdr:col>5</xdr:col>
      <xdr:colOff>91948</xdr:colOff>
      <xdr:row>12</xdr:row>
      <xdr:rowOff>35858</xdr:rowOff>
    </xdr:to>
    <xdr:sp macro="" textlink="">
      <xdr:nvSpPr>
        <xdr:cNvPr id="215" name="TextBox 214"/>
        <xdr:cNvSpPr txBox="1"/>
      </xdr:nvSpPr>
      <xdr:spPr>
        <a:xfrm>
          <a:off x="2701755" y="2682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11</xdr:row>
      <xdr:rowOff>24650</xdr:rowOff>
    </xdr:from>
    <xdr:to>
      <xdr:col>5</xdr:col>
      <xdr:colOff>91948</xdr:colOff>
      <xdr:row>12</xdr:row>
      <xdr:rowOff>35858</xdr:rowOff>
    </xdr:to>
    <xdr:sp macro="" textlink="">
      <xdr:nvSpPr>
        <xdr:cNvPr id="216" name="TextBox 215"/>
        <xdr:cNvSpPr txBox="1"/>
      </xdr:nvSpPr>
      <xdr:spPr>
        <a:xfrm>
          <a:off x="2701755" y="2682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11</xdr:row>
      <xdr:rowOff>24650</xdr:rowOff>
    </xdr:from>
    <xdr:to>
      <xdr:col>5</xdr:col>
      <xdr:colOff>91948</xdr:colOff>
      <xdr:row>12</xdr:row>
      <xdr:rowOff>35858</xdr:rowOff>
    </xdr:to>
    <xdr:sp macro="" textlink="">
      <xdr:nvSpPr>
        <xdr:cNvPr id="217" name="TextBox 216"/>
        <xdr:cNvSpPr txBox="1"/>
      </xdr:nvSpPr>
      <xdr:spPr>
        <a:xfrm>
          <a:off x="2701755" y="2682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12</xdr:row>
      <xdr:rowOff>24650</xdr:rowOff>
    </xdr:from>
    <xdr:to>
      <xdr:col>5</xdr:col>
      <xdr:colOff>91948</xdr:colOff>
      <xdr:row>13</xdr:row>
      <xdr:rowOff>35858</xdr:rowOff>
    </xdr:to>
    <xdr:sp macro="" textlink="">
      <xdr:nvSpPr>
        <xdr:cNvPr id="218" name="TextBox 217"/>
        <xdr:cNvSpPr txBox="1"/>
      </xdr:nvSpPr>
      <xdr:spPr>
        <a:xfrm>
          <a:off x="2701755" y="2853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11</xdr:row>
      <xdr:rowOff>24650</xdr:rowOff>
    </xdr:from>
    <xdr:to>
      <xdr:col>5</xdr:col>
      <xdr:colOff>91948</xdr:colOff>
      <xdr:row>12</xdr:row>
      <xdr:rowOff>35858</xdr:rowOff>
    </xdr:to>
    <xdr:sp macro="" textlink="">
      <xdr:nvSpPr>
        <xdr:cNvPr id="219" name="TextBox 218"/>
        <xdr:cNvSpPr txBox="1"/>
      </xdr:nvSpPr>
      <xdr:spPr>
        <a:xfrm>
          <a:off x="2701755" y="2682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12</xdr:row>
      <xdr:rowOff>24650</xdr:rowOff>
    </xdr:from>
    <xdr:to>
      <xdr:col>5</xdr:col>
      <xdr:colOff>91948</xdr:colOff>
      <xdr:row>13</xdr:row>
      <xdr:rowOff>35858</xdr:rowOff>
    </xdr:to>
    <xdr:sp macro="" textlink="">
      <xdr:nvSpPr>
        <xdr:cNvPr id="220" name="TextBox 219"/>
        <xdr:cNvSpPr txBox="1"/>
      </xdr:nvSpPr>
      <xdr:spPr>
        <a:xfrm>
          <a:off x="2701755" y="2853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12</xdr:row>
      <xdr:rowOff>24650</xdr:rowOff>
    </xdr:from>
    <xdr:to>
      <xdr:col>5</xdr:col>
      <xdr:colOff>91948</xdr:colOff>
      <xdr:row>13</xdr:row>
      <xdr:rowOff>35858</xdr:rowOff>
    </xdr:to>
    <xdr:sp macro="" textlink="">
      <xdr:nvSpPr>
        <xdr:cNvPr id="221" name="TextBox 220"/>
        <xdr:cNvSpPr txBox="1"/>
      </xdr:nvSpPr>
      <xdr:spPr>
        <a:xfrm>
          <a:off x="2701755" y="2853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12</xdr:row>
      <xdr:rowOff>24650</xdr:rowOff>
    </xdr:from>
    <xdr:to>
      <xdr:col>5</xdr:col>
      <xdr:colOff>91948</xdr:colOff>
      <xdr:row>13</xdr:row>
      <xdr:rowOff>35858</xdr:rowOff>
    </xdr:to>
    <xdr:sp macro="" textlink="">
      <xdr:nvSpPr>
        <xdr:cNvPr id="222" name="TextBox 221"/>
        <xdr:cNvSpPr txBox="1"/>
      </xdr:nvSpPr>
      <xdr:spPr>
        <a:xfrm>
          <a:off x="2701755" y="2853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12</xdr:row>
      <xdr:rowOff>24650</xdr:rowOff>
    </xdr:from>
    <xdr:to>
      <xdr:col>5</xdr:col>
      <xdr:colOff>91948</xdr:colOff>
      <xdr:row>13</xdr:row>
      <xdr:rowOff>35858</xdr:rowOff>
    </xdr:to>
    <xdr:sp macro="" textlink="">
      <xdr:nvSpPr>
        <xdr:cNvPr id="223" name="TextBox 222"/>
        <xdr:cNvSpPr txBox="1"/>
      </xdr:nvSpPr>
      <xdr:spPr>
        <a:xfrm>
          <a:off x="2701755" y="2853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13</xdr:row>
      <xdr:rowOff>24650</xdr:rowOff>
    </xdr:from>
    <xdr:to>
      <xdr:col>5</xdr:col>
      <xdr:colOff>91948</xdr:colOff>
      <xdr:row>14</xdr:row>
      <xdr:rowOff>35858</xdr:rowOff>
    </xdr:to>
    <xdr:sp macro="" textlink="">
      <xdr:nvSpPr>
        <xdr:cNvPr id="224" name="TextBox 223"/>
        <xdr:cNvSpPr txBox="1"/>
      </xdr:nvSpPr>
      <xdr:spPr>
        <a:xfrm>
          <a:off x="2701755" y="3025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13</xdr:row>
      <xdr:rowOff>24650</xdr:rowOff>
    </xdr:from>
    <xdr:to>
      <xdr:col>5</xdr:col>
      <xdr:colOff>91948</xdr:colOff>
      <xdr:row>14</xdr:row>
      <xdr:rowOff>35858</xdr:rowOff>
    </xdr:to>
    <xdr:sp macro="" textlink="">
      <xdr:nvSpPr>
        <xdr:cNvPr id="225" name="TextBox 224"/>
        <xdr:cNvSpPr txBox="1"/>
      </xdr:nvSpPr>
      <xdr:spPr>
        <a:xfrm>
          <a:off x="2701755" y="3025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13</xdr:row>
      <xdr:rowOff>24650</xdr:rowOff>
    </xdr:from>
    <xdr:to>
      <xdr:col>5</xdr:col>
      <xdr:colOff>91948</xdr:colOff>
      <xdr:row>14</xdr:row>
      <xdr:rowOff>35858</xdr:rowOff>
    </xdr:to>
    <xdr:sp macro="" textlink="">
      <xdr:nvSpPr>
        <xdr:cNvPr id="226" name="TextBox 225"/>
        <xdr:cNvSpPr txBox="1"/>
      </xdr:nvSpPr>
      <xdr:spPr>
        <a:xfrm>
          <a:off x="2701755" y="3025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13</xdr:row>
      <xdr:rowOff>24650</xdr:rowOff>
    </xdr:from>
    <xdr:to>
      <xdr:col>5</xdr:col>
      <xdr:colOff>91948</xdr:colOff>
      <xdr:row>14</xdr:row>
      <xdr:rowOff>35858</xdr:rowOff>
    </xdr:to>
    <xdr:sp macro="" textlink="">
      <xdr:nvSpPr>
        <xdr:cNvPr id="227" name="TextBox 226"/>
        <xdr:cNvSpPr txBox="1"/>
      </xdr:nvSpPr>
      <xdr:spPr>
        <a:xfrm>
          <a:off x="2701755" y="3025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13</xdr:row>
      <xdr:rowOff>24650</xdr:rowOff>
    </xdr:from>
    <xdr:to>
      <xdr:col>5</xdr:col>
      <xdr:colOff>91948</xdr:colOff>
      <xdr:row>14</xdr:row>
      <xdr:rowOff>35858</xdr:rowOff>
    </xdr:to>
    <xdr:sp macro="" textlink="">
      <xdr:nvSpPr>
        <xdr:cNvPr id="228" name="TextBox 227"/>
        <xdr:cNvSpPr txBox="1"/>
      </xdr:nvSpPr>
      <xdr:spPr>
        <a:xfrm>
          <a:off x="2701755" y="3025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14</xdr:row>
      <xdr:rowOff>24650</xdr:rowOff>
    </xdr:from>
    <xdr:to>
      <xdr:col>5</xdr:col>
      <xdr:colOff>91948</xdr:colOff>
      <xdr:row>15</xdr:row>
      <xdr:rowOff>35858</xdr:rowOff>
    </xdr:to>
    <xdr:sp macro="" textlink="">
      <xdr:nvSpPr>
        <xdr:cNvPr id="229" name="TextBox 228"/>
        <xdr:cNvSpPr txBox="1"/>
      </xdr:nvSpPr>
      <xdr:spPr>
        <a:xfrm>
          <a:off x="2701755" y="3196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13</xdr:row>
      <xdr:rowOff>24650</xdr:rowOff>
    </xdr:from>
    <xdr:to>
      <xdr:col>5</xdr:col>
      <xdr:colOff>91948</xdr:colOff>
      <xdr:row>14</xdr:row>
      <xdr:rowOff>35858</xdr:rowOff>
    </xdr:to>
    <xdr:sp macro="" textlink="">
      <xdr:nvSpPr>
        <xdr:cNvPr id="230" name="TextBox 229"/>
        <xdr:cNvSpPr txBox="1"/>
      </xdr:nvSpPr>
      <xdr:spPr>
        <a:xfrm>
          <a:off x="2701755" y="3025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14</xdr:row>
      <xdr:rowOff>24650</xdr:rowOff>
    </xdr:from>
    <xdr:to>
      <xdr:col>5</xdr:col>
      <xdr:colOff>91948</xdr:colOff>
      <xdr:row>15</xdr:row>
      <xdr:rowOff>35858</xdr:rowOff>
    </xdr:to>
    <xdr:sp macro="" textlink="">
      <xdr:nvSpPr>
        <xdr:cNvPr id="231" name="TextBox 230"/>
        <xdr:cNvSpPr txBox="1"/>
      </xdr:nvSpPr>
      <xdr:spPr>
        <a:xfrm>
          <a:off x="2701755" y="3196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14</xdr:row>
      <xdr:rowOff>24650</xdr:rowOff>
    </xdr:from>
    <xdr:to>
      <xdr:col>5</xdr:col>
      <xdr:colOff>91948</xdr:colOff>
      <xdr:row>15</xdr:row>
      <xdr:rowOff>35858</xdr:rowOff>
    </xdr:to>
    <xdr:sp macro="" textlink="">
      <xdr:nvSpPr>
        <xdr:cNvPr id="232" name="TextBox 231"/>
        <xdr:cNvSpPr txBox="1"/>
      </xdr:nvSpPr>
      <xdr:spPr>
        <a:xfrm>
          <a:off x="2701755" y="3196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14</xdr:row>
      <xdr:rowOff>24650</xdr:rowOff>
    </xdr:from>
    <xdr:to>
      <xdr:col>5</xdr:col>
      <xdr:colOff>91948</xdr:colOff>
      <xdr:row>15</xdr:row>
      <xdr:rowOff>35858</xdr:rowOff>
    </xdr:to>
    <xdr:sp macro="" textlink="">
      <xdr:nvSpPr>
        <xdr:cNvPr id="233" name="TextBox 232"/>
        <xdr:cNvSpPr txBox="1"/>
      </xdr:nvSpPr>
      <xdr:spPr>
        <a:xfrm>
          <a:off x="2701755" y="3196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14</xdr:row>
      <xdr:rowOff>24650</xdr:rowOff>
    </xdr:from>
    <xdr:to>
      <xdr:col>5</xdr:col>
      <xdr:colOff>91948</xdr:colOff>
      <xdr:row>15</xdr:row>
      <xdr:rowOff>35858</xdr:rowOff>
    </xdr:to>
    <xdr:sp macro="" textlink="">
      <xdr:nvSpPr>
        <xdr:cNvPr id="234" name="TextBox 233"/>
        <xdr:cNvSpPr txBox="1"/>
      </xdr:nvSpPr>
      <xdr:spPr>
        <a:xfrm>
          <a:off x="2701755" y="3196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15</xdr:row>
      <xdr:rowOff>24650</xdr:rowOff>
    </xdr:from>
    <xdr:to>
      <xdr:col>5</xdr:col>
      <xdr:colOff>91948</xdr:colOff>
      <xdr:row>16</xdr:row>
      <xdr:rowOff>35858</xdr:rowOff>
    </xdr:to>
    <xdr:sp macro="" textlink="">
      <xdr:nvSpPr>
        <xdr:cNvPr id="235" name="TextBox 234"/>
        <xdr:cNvSpPr txBox="1"/>
      </xdr:nvSpPr>
      <xdr:spPr>
        <a:xfrm>
          <a:off x="2701755" y="3367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14</xdr:row>
      <xdr:rowOff>24650</xdr:rowOff>
    </xdr:from>
    <xdr:to>
      <xdr:col>5</xdr:col>
      <xdr:colOff>91948</xdr:colOff>
      <xdr:row>15</xdr:row>
      <xdr:rowOff>35858</xdr:rowOff>
    </xdr:to>
    <xdr:sp macro="" textlink="">
      <xdr:nvSpPr>
        <xdr:cNvPr id="236" name="TextBox 235"/>
        <xdr:cNvSpPr txBox="1"/>
      </xdr:nvSpPr>
      <xdr:spPr>
        <a:xfrm>
          <a:off x="2701755" y="3196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15</xdr:row>
      <xdr:rowOff>24650</xdr:rowOff>
    </xdr:from>
    <xdr:to>
      <xdr:col>5</xdr:col>
      <xdr:colOff>91948</xdr:colOff>
      <xdr:row>16</xdr:row>
      <xdr:rowOff>35858</xdr:rowOff>
    </xdr:to>
    <xdr:sp macro="" textlink="">
      <xdr:nvSpPr>
        <xdr:cNvPr id="237" name="TextBox 236"/>
        <xdr:cNvSpPr txBox="1"/>
      </xdr:nvSpPr>
      <xdr:spPr>
        <a:xfrm>
          <a:off x="2701755" y="3367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15</xdr:row>
      <xdr:rowOff>24650</xdr:rowOff>
    </xdr:from>
    <xdr:to>
      <xdr:col>5</xdr:col>
      <xdr:colOff>91948</xdr:colOff>
      <xdr:row>16</xdr:row>
      <xdr:rowOff>35858</xdr:rowOff>
    </xdr:to>
    <xdr:sp macro="" textlink="">
      <xdr:nvSpPr>
        <xdr:cNvPr id="238" name="TextBox 237"/>
        <xdr:cNvSpPr txBox="1"/>
      </xdr:nvSpPr>
      <xdr:spPr>
        <a:xfrm>
          <a:off x="2701755" y="3367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15</xdr:row>
      <xdr:rowOff>24650</xdr:rowOff>
    </xdr:from>
    <xdr:to>
      <xdr:col>5</xdr:col>
      <xdr:colOff>91948</xdr:colOff>
      <xdr:row>16</xdr:row>
      <xdr:rowOff>35858</xdr:rowOff>
    </xdr:to>
    <xdr:sp macro="" textlink="">
      <xdr:nvSpPr>
        <xdr:cNvPr id="239" name="TextBox 238"/>
        <xdr:cNvSpPr txBox="1"/>
      </xdr:nvSpPr>
      <xdr:spPr>
        <a:xfrm>
          <a:off x="2701755" y="3367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15</xdr:row>
      <xdr:rowOff>24650</xdr:rowOff>
    </xdr:from>
    <xdr:to>
      <xdr:col>5</xdr:col>
      <xdr:colOff>91948</xdr:colOff>
      <xdr:row>16</xdr:row>
      <xdr:rowOff>35858</xdr:rowOff>
    </xdr:to>
    <xdr:sp macro="" textlink="">
      <xdr:nvSpPr>
        <xdr:cNvPr id="240" name="TextBox 239"/>
        <xdr:cNvSpPr txBox="1"/>
      </xdr:nvSpPr>
      <xdr:spPr>
        <a:xfrm>
          <a:off x="2701755" y="3367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16</xdr:row>
      <xdr:rowOff>24650</xdr:rowOff>
    </xdr:from>
    <xdr:to>
      <xdr:col>5</xdr:col>
      <xdr:colOff>91948</xdr:colOff>
      <xdr:row>17</xdr:row>
      <xdr:rowOff>35858</xdr:rowOff>
    </xdr:to>
    <xdr:sp macro="" textlink="">
      <xdr:nvSpPr>
        <xdr:cNvPr id="241" name="TextBox 240"/>
        <xdr:cNvSpPr txBox="1"/>
      </xdr:nvSpPr>
      <xdr:spPr>
        <a:xfrm>
          <a:off x="2701755" y="35393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15</xdr:row>
      <xdr:rowOff>24650</xdr:rowOff>
    </xdr:from>
    <xdr:to>
      <xdr:col>5</xdr:col>
      <xdr:colOff>91948</xdr:colOff>
      <xdr:row>16</xdr:row>
      <xdr:rowOff>35858</xdr:rowOff>
    </xdr:to>
    <xdr:sp macro="" textlink="">
      <xdr:nvSpPr>
        <xdr:cNvPr id="242" name="TextBox 241"/>
        <xdr:cNvSpPr txBox="1"/>
      </xdr:nvSpPr>
      <xdr:spPr>
        <a:xfrm>
          <a:off x="2701755" y="3367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16</xdr:row>
      <xdr:rowOff>24650</xdr:rowOff>
    </xdr:from>
    <xdr:to>
      <xdr:col>5</xdr:col>
      <xdr:colOff>91948</xdr:colOff>
      <xdr:row>17</xdr:row>
      <xdr:rowOff>35858</xdr:rowOff>
    </xdr:to>
    <xdr:sp macro="" textlink="">
      <xdr:nvSpPr>
        <xdr:cNvPr id="243" name="TextBox 242"/>
        <xdr:cNvSpPr txBox="1"/>
      </xdr:nvSpPr>
      <xdr:spPr>
        <a:xfrm>
          <a:off x="2701755" y="35393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16</xdr:row>
      <xdr:rowOff>24650</xdr:rowOff>
    </xdr:from>
    <xdr:to>
      <xdr:col>5</xdr:col>
      <xdr:colOff>91948</xdr:colOff>
      <xdr:row>17</xdr:row>
      <xdr:rowOff>35858</xdr:rowOff>
    </xdr:to>
    <xdr:sp macro="" textlink="">
      <xdr:nvSpPr>
        <xdr:cNvPr id="244" name="TextBox 243"/>
        <xdr:cNvSpPr txBox="1"/>
      </xdr:nvSpPr>
      <xdr:spPr>
        <a:xfrm>
          <a:off x="2701755" y="35393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16</xdr:row>
      <xdr:rowOff>24650</xdr:rowOff>
    </xdr:from>
    <xdr:to>
      <xdr:col>5</xdr:col>
      <xdr:colOff>91948</xdr:colOff>
      <xdr:row>17</xdr:row>
      <xdr:rowOff>35858</xdr:rowOff>
    </xdr:to>
    <xdr:sp macro="" textlink="">
      <xdr:nvSpPr>
        <xdr:cNvPr id="245" name="TextBox 244"/>
        <xdr:cNvSpPr txBox="1"/>
      </xdr:nvSpPr>
      <xdr:spPr>
        <a:xfrm>
          <a:off x="2701755" y="35393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16</xdr:row>
      <xdr:rowOff>24650</xdr:rowOff>
    </xdr:from>
    <xdr:to>
      <xdr:col>5</xdr:col>
      <xdr:colOff>91948</xdr:colOff>
      <xdr:row>17</xdr:row>
      <xdr:rowOff>35858</xdr:rowOff>
    </xdr:to>
    <xdr:sp macro="" textlink="">
      <xdr:nvSpPr>
        <xdr:cNvPr id="246" name="TextBox 245"/>
        <xdr:cNvSpPr txBox="1"/>
      </xdr:nvSpPr>
      <xdr:spPr>
        <a:xfrm>
          <a:off x="2701755" y="35393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17</xdr:row>
      <xdr:rowOff>24650</xdr:rowOff>
    </xdr:from>
    <xdr:to>
      <xdr:col>5</xdr:col>
      <xdr:colOff>91948</xdr:colOff>
      <xdr:row>18</xdr:row>
      <xdr:rowOff>35858</xdr:rowOff>
    </xdr:to>
    <xdr:sp macro="" textlink="">
      <xdr:nvSpPr>
        <xdr:cNvPr id="247" name="TextBox 246"/>
        <xdr:cNvSpPr txBox="1"/>
      </xdr:nvSpPr>
      <xdr:spPr>
        <a:xfrm>
          <a:off x="2701755" y="37108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16</xdr:row>
      <xdr:rowOff>24650</xdr:rowOff>
    </xdr:from>
    <xdr:to>
      <xdr:col>5</xdr:col>
      <xdr:colOff>91948</xdr:colOff>
      <xdr:row>17</xdr:row>
      <xdr:rowOff>35858</xdr:rowOff>
    </xdr:to>
    <xdr:sp macro="" textlink="">
      <xdr:nvSpPr>
        <xdr:cNvPr id="248" name="TextBox 247"/>
        <xdr:cNvSpPr txBox="1"/>
      </xdr:nvSpPr>
      <xdr:spPr>
        <a:xfrm>
          <a:off x="2701755" y="35393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17</xdr:row>
      <xdr:rowOff>24650</xdr:rowOff>
    </xdr:from>
    <xdr:to>
      <xdr:col>5</xdr:col>
      <xdr:colOff>91948</xdr:colOff>
      <xdr:row>18</xdr:row>
      <xdr:rowOff>35858</xdr:rowOff>
    </xdr:to>
    <xdr:sp macro="" textlink="">
      <xdr:nvSpPr>
        <xdr:cNvPr id="249" name="TextBox 248"/>
        <xdr:cNvSpPr txBox="1"/>
      </xdr:nvSpPr>
      <xdr:spPr>
        <a:xfrm>
          <a:off x="2701755" y="37108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17</xdr:row>
      <xdr:rowOff>24650</xdr:rowOff>
    </xdr:from>
    <xdr:to>
      <xdr:col>5</xdr:col>
      <xdr:colOff>91948</xdr:colOff>
      <xdr:row>18</xdr:row>
      <xdr:rowOff>35858</xdr:rowOff>
    </xdr:to>
    <xdr:sp macro="" textlink="">
      <xdr:nvSpPr>
        <xdr:cNvPr id="250" name="TextBox 249"/>
        <xdr:cNvSpPr txBox="1"/>
      </xdr:nvSpPr>
      <xdr:spPr>
        <a:xfrm>
          <a:off x="2701755" y="37108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17</xdr:row>
      <xdr:rowOff>24650</xdr:rowOff>
    </xdr:from>
    <xdr:to>
      <xdr:col>5</xdr:col>
      <xdr:colOff>91948</xdr:colOff>
      <xdr:row>18</xdr:row>
      <xdr:rowOff>35858</xdr:rowOff>
    </xdr:to>
    <xdr:sp macro="" textlink="">
      <xdr:nvSpPr>
        <xdr:cNvPr id="251" name="TextBox 250"/>
        <xdr:cNvSpPr txBox="1"/>
      </xdr:nvSpPr>
      <xdr:spPr>
        <a:xfrm>
          <a:off x="2701755" y="37108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17</xdr:row>
      <xdr:rowOff>24650</xdr:rowOff>
    </xdr:from>
    <xdr:to>
      <xdr:col>5</xdr:col>
      <xdr:colOff>91948</xdr:colOff>
      <xdr:row>18</xdr:row>
      <xdr:rowOff>35858</xdr:rowOff>
    </xdr:to>
    <xdr:sp macro="" textlink="">
      <xdr:nvSpPr>
        <xdr:cNvPr id="252" name="TextBox 251"/>
        <xdr:cNvSpPr txBox="1"/>
      </xdr:nvSpPr>
      <xdr:spPr>
        <a:xfrm>
          <a:off x="2701755" y="37108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18</xdr:row>
      <xdr:rowOff>24650</xdr:rowOff>
    </xdr:from>
    <xdr:to>
      <xdr:col>5</xdr:col>
      <xdr:colOff>91948</xdr:colOff>
      <xdr:row>19</xdr:row>
      <xdr:rowOff>35858</xdr:rowOff>
    </xdr:to>
    <xdr:sp macro="" textlink="">
      <xdr:nvSpPr>
        <xdr:cNvPr id="253" name="TextBox 252"/>
        <xdr:cNvSpPr txBox="1"/>
      </xdr:nvSpPr>
      <xdr:spPr>
        <a:xfrm>
          <a:off x="2701755" y="38822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17</xdr:row>
      <xdr:rowOff>24650</xdr:rowOff>
    </xdr:from>
    <xdr:to>
      <xdr:col>5</xdr:col>
      <xdr:colOff>91948</xdr:colOff>
      <xdr:row>18</xdr:row>
      <xdr:rowOff>35858</xdr:rowOff>
    </xdr:to>
    <xdr:sp macro="" textlink="">
      <xdr:nvSpPr>
        <xdr:cNvPr id="254" name="TextBox 253"/>
        <xdr:cNvSpPr txBox="1"/>
      </xdr:nvSpPr>
      <xdr:spPr>
        <a:xfrm>
          <a:off x="2701755" y="37108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18</xdr:row>
      <xdr:rowOff>24650</xdr:rowOff>
    </xdr:from>
    <xdr:to>
      <xdr:col>5</xdr:col>
      <xdr:colOff>91948</xdr:colOff>
      <xdr:row>19</xdr:row>
      <xdr:rowOff>35858</xdr:rowOff>
    </xdr:to>
    <xdr:sp macro="" textlink="">
      <xdr:nvSpPr>
        <xdr:cNvPr id="255" name="TextBox 254"/>
        <xdr:cNvSpPr txBox="1"/>
      </xdr:nvSpPr>
      <xdr:spPr>
        <a:xfrm>
          <a:off x="2701755" y="38822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18</xdr:row>
      <xdr:rowOff>24650</xdr:rowOff>
    </xdr:from>
    <xdr:to>
      <xdr:col>5</xdr:col>
      <xdr:colOff>91948</xdr:colOff>
      <xdr:row>19</xdr:row>
      <xdr:rowOff>35858</xdr:rowOff>
    </xdr:to>
    <xdr:sp macro="" textlink="">
      <xdr:nvSpPr>
        <xdr:cNvPr id="256" name="TextBox 255"/>
        <xdr:cNvSpPr txBox="1"/>
      </xdr:nvSpPr>
      <xdr:spPr>
        <a:xfrm>
          <a:off x="2701755" y="38822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18</xdr:row>
      <xdr:rowOff>24650</xdr:rowOff>
    </xdr:from>
    <xdr:to>
      <xdr:col>5</xdr:col>
      <xdr:colOff>91948</xdr:colOff>
      <xdr:row>19</xdr:row>
      <xdr:rowOff>35858</xdr:rowOff>
    </xdr:to>
    <xdr:sp macro="" textlink="">
      <xdr:nvSpPr>
        <xdr:cNvPr id="257" name="TextBox 256"/>
        <xdr:cNvSpPr txBox="1"/>
      </xdr:nvSpPr>
      <xdr:spPr>
        <a:xfrm>
          <a:off x="2701755" y="38822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18</xdr:row>
      <xdr:rowOff>24650</xdr:rowOff>
    </xdr:from>
    <xdr:to>
      <xdr:col>5</xdr:col>
      <xdr:colOff>91948</xdr:colOff>
      <xdr:row>19</xdr:row>
      <xdr:rowOff>35858</xdr:rowOff>
    </xdr:to>
    <xdr:sp macro="" textlink="">
      <xdr:nvSpPr>
        <xdr:cNvPr id="258" name="TextBox 257"/>
        <xdr:cNvSpPr txBox="1"/>
      </xdr:nvSpPr>
      <xdr:spPr>
        <a:xfrm>
          <a:off x="2701755" y="38822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19</xdr:row>
      <xdr:rowOff>24650</xdr:rowOff>
    </xdr:from>
    <xdr:to>
      <xdr:col>5</xdr:col>
      <xdr:colOff>91948</xdr:colOff>
      <xdr:row>20</xdr:row>
      <xdr:rowOff>35858</xdr:rowOff>
    </xdr:to>
    <xdr:sp macro="" textlink="">
      <xdr:nvSpPr>
        <xdr:cNvPr id="259" name="TextBox 258"/>
        <xdr:cNvSpPr txBox="1"/>
      </xdr:nvSpPr>
      <xdr:spPr>
        <a:xfrm>
          <a:off x="2701755" y="40537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18</xdr:row>
      <xdr:rowOff>24650</xdr:rowOff>
    </xdr:from>
    <xdr:to>
      <xdr:col>5</xdr:col>
      <xdr:colOff>91948</xdr:colOff>
      <xdr:row>19</xdr:row>
      <xdr:rowOff>35858</xdr:rowOff>
    </xdr:to>
    <xdr:sp macro="" textlink="">
      <xdr:nvSpPr>
        <xdr:cNvPr id="260" name="TextBox 259"/>
        <xdr:cNvSpPr txBox="1"/>
      </xdr:nvSpPr>
      <xdr:spPr>
        <a:xfrm>
          <a:off x="2701755" y="38822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19</xdr:row>
      <xdr:rowOff>24650</xdr:rowOff>
    </xdr:from>
    <xdr:to>
      <xdr:col>5</xdr:col>
      <xdr:colOff>91948</xdr:colOff>
      <xdr:row>20</xdr:row>
      <xdr:rowOff>35858</xdr:rowOff>
    </xdr:to>
    <xdr:sp macro="" textlink="">
      <xdr:nvSpPr>
        <xdr:cNvPr id="261" name="TextBox 260"/>
        <xdr:cNvSpPr txBox="1"/>
      </xdr:nvSpPr>
      <xdr:spPr>
        <a:xfrm>
          <a:off x="2701755" y="40537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19</xdr:row>
      <xdr:rowOff>24650</xdr:rowOff>
    </xdr:from>
    <xdr:to>
      <xdr:col>5</xdr:col>
      <xdr:colOff>91948</xdr:colOff>
      <xdr:row>20</xdr:row>
      <xdr:rowOff>35858</xdr:rowOff>
    </xdr:to>
    <xdr:sp macro="" textlink="">
      <xdr:nvSpPr>
        <xdr:cNvPr id="262" name="TextBox 261"/>
        <xdr:cNvSpPr txBox="1"/>
      </xdr:nvSpPr>
      <xdr:spPr>
        <a:xfrm>
          <a:off x="2701755" y="40537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19</xdr:row>
      <xdr:rowOff>24650</xdr:rowOff>
    </xdr:from>
    <xdr:to>
      <xdr:col>5</xdr:col>
      <xdr:colOff>91948</xdr:colOff>
      <xdr:row>20</xdr:row>
      <xdr:rowOff>35858</xdr:rowOff>
    </xdr:to>
    <xdr:sp macro="" textlink="">
      <xdr:nvSpPr>
        <xdr:cNvPr id="263" name="TextBox 262"/>
        <xdr:cNvSpPr txBox="1"/>
      </xdr:nvSpPr>
      <xdr:spPr>
        <a:xfrm>
          <a:off x="2701755" y="40537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19</xdr:row>
      <xdr:rowOff>24650</xdr:rowOff>
    </xdr:from>
    <xdr:to>
      <xdr:col>5</xdr:col>
      <xdr:colOff>91948</xdr:colOff>
      <xdr:row>20</xdr:row>
      <xdr:rowOff>35858</xdr:rowOff>
    </xdr:to>
    <xdr:sp macro="" textlink="">
      <xdr:nvSpPr>
        <xdr:cNvPr id="264" name="TextBox 263"/>
        <xdr:cNvSpPr txBox="1"/>
      </xdr:nvSpPr>
      <xdr:spPr>
        <a:xfrm>
          <a:off x="2701755" y="40537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20</xdr:row>
      <xdr:rowOff>24650</xdr:rowOff>
    </xdr:from>
    <xdr:to>
      <xdr:col>5</xdr:col>
      <xdr:colOff>91948</xdr:colOff>
      <xdr:row>21</xdr:row>
      <xdr:rowOff>35858</xdr:rowOff>
    </xdr:to>
    <xdr:sp macro="" textlink="">
      <xdr:nvSpPr>
        <xdr:cNvPr id="265" name="TextBox 264"/>
        <xdr:cNvSpPr txBox="1"/>
      </xdr:nvSpPr>
      <xdr:spPr>
        <a:xfrm>
          <a:off x="2701755" y="42251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19</xdr:row>
      <xdr:rowOff>24650</xdr:rowOff>
    </xdr:from>
    <xdr:to>
      <xdr:col>5</xdr:col>
      <xdr:colOff>91948</xdr:colOff>
      <xdr:row>20</xdr:row>
      <xdr:rowOff>35858</xdr:rowOff>
    </xdr:to>
    <xdr:sp macro="" textlink="">
      <xdr:nvSpPr>
        <xdr:cNvPr id="266" name="TextBox 265"/>
        <xdr:cNvSpPr txBox="1"/>
      </xdr:nvSpPr>
      <xdr:spPr>
        <a:xfrm>
          <a:off x="2701755" y="40537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20</xdr:row>
      <xdr:rowOff>24650</xdr:rowOff>
    </xdr:from>
    <xdr:to>
      <xdr:col>5</xdr:col>
      <xdr:colOff>91948</xdr:colOff>
      <xdr:row>21</xdr:row>
      <xdr:rowOff>35858</xdr:rowOff>
    </xdr:to>
    <xdr:sp macro="" textlink="">
      <xdr:nvSpPr>
        <xdr:cNvPr id="267" name="TextBox 266"/>
        <xdr:cNvSpPr txBox="1"/>
      </xdr:nvSpPr>
      <xdr:spPr>
        <a:xfrm>
          <a:off x="2701755" y="42251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20</xdr:row>
      <xdr:rowOff>24650</xdr:rowOff>
    </xdr:from>
    <xdr:to>
      <xdr:col>5</xdr:col>
      <xdr:colOff>91948</xdr:colOff>
      <xdr:row>21</xdr:row>
      <xdr:rowOff>35858</xdr:rowOff>
    </xdr:to>
    <xdr:sp macro="" textlink="">
      <xdr:nvSpPr>
        <xdr:cNvPr id="268" name="TextBox 267"/>
        <xdr:cNvSpPr txBox="1"/>
      </xdr:nvSpPr>
      <xdr:spPr>
        <a:xfrm>
          <a:off x="2701755" y="42251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269" name="TextBox 268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270" name="TextBox 269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271" name="TextBox 270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272" name="TextBox 271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273" name="TextBox 272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274" name="TextBox 273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275" name="TextBox 274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276" name="TextBox 275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277" name="TextBox 276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1</xdr:col>
      <xdr:colOff>82380</xdr:colOff>
      <xdr:row>52</xdr:row>
      <xdr:rowOff>15125</xdr:rowOff>
    </xdr:from>
    <xdr:to>
      <xdr:col>2</xdr:col>
      <xdr:colOff>82423</xdr:colOff>
      <xdr:row>53</xdr:row>
      <xdr:rowOff>16808</xdr:rowOff>
    </xdr:to>
    <xdr:sp macro="" textlink="">
      <xdr:nvSpPr>
        <xdr:cNvPr id="278" name="TextBox 277"/>
        <xdr:cNvSpPr txBox="1"/>
      </xdr:nvSpPr>
      <xdr:spPr>
        <a:xfrm>
          <a:off x="4235280" y="9540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279" name="TextBox 278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280" name="TextBox 279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281" name="TextBox 280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282" name="TextBox 281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283" name="TextBox 282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284" name="TextBox 283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285" name="TextBox 284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286" name="TextBox 285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287" name="TextBox 286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288" name="TextBox 287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289" name="TextBox 288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290" name="TextBox 289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291" name="TextBox 290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292" name="TextBox 291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293" name="TextBox 292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294" name="TextBox 293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295" name="TextBox 294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296" name="TextBox 295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297" name="TextBox 296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298" name="TextBox 297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299" name="TextBox 298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300" name="TextBox 299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301" name="TextBox 300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302" name="TextBox 301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303" name="TextBox 302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304" name="TextBox 303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05" name="TextBox 304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06" name="TextBox 305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07" name="TextBox 306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308" name="TextBox 307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309" name="TextBox 308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10" name="TextBox 309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311" name="TextBox 310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12" name="TextBox 311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13" name="TextBox 312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14" name="TextBox 313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15" name="TextBox 314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16" name="TextBox 315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317" name="TextBox 316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318" name="TextBox 317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19" name="TextBox 318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20" name="TextBox 319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21" name="TextBox 320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22" name="TextBox 321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23" name="TextBox 322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24" name="TextBox 323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25" name="TextBox 324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26" name="TextBox 325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27" name="TextBox 326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28" name="TextBox 327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29" name="TextBox 328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30" name="TextBox 329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31" name="TextBox 330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32" name="TextBox 331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33" name="TextBox 332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34" name="TextBox 333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35" name="TextBox 334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36" name="TextBox 335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37" name="TextBox 336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38" name="TextBox 337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39" name="TextBox 338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40" name="TextBox 339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41" name="TextBox 340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342" name="TextBox 341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43" name="TextBox 342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44" name="TextBox 343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45" name="TextBox 344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46" name="TextBox 345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47" name="TextBox 346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48" name="TextBox 347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49" name="TextBox 348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50" name="TextBox 349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51" name="TextBox 350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52" name="TextBox 351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353" name="TextBox 352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354" name="TextBox 353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355" name="TextBox 354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56" name="TextBox 355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57" name="TextBox 356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358" name="TextBox 357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59" name="TextBox 358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360" name="TextBox 359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361" name="TextBox 360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362" name="TextBox 361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363" name="TextBox 362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364" name="TextBox 363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65" name="TextBox 364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366" name="TextBox 365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367" name="TextBox 366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368" name="TextBox 367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369" name="TextBox 368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370" name="TextBox 369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371" name="TextBox 370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372" name="TextBox 371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373" name="TextBox 372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374" name="TextBox 373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29</xdr:row>
      <xdr:rowOff>24650</xdr:rowOff>
    </xdr:from>
    <xdr:to>
      <xdr:col>5</xdr:col>
      <xdr:colOff>91948</xdr:colOff>
      <xdr:row>30</xdr:row>
      <xdr:rowOff>35858</xdr:rowOff>
    </xdr:to>
    <xdr:sp macro="" textlink="">
      <xdr:nvSpPr>
        <xdr:cNvPr id="375" name="TextBox 374"/>
        <xdr:cNvSpPr txBox="1"/>
      </xdr:nvSpPr>
      <xdr:spPr>
        <a:xfrm>
          <a:off x="2701755" y="57682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29</xdr:row>
      <xdr:rowOff>24650</xdr:rowOff>
    </xdr:from>
    <xdr:to>
      <xdr:col>5</xdr:col>
      <xdr:colOff>91948</xdr:colOff>
      <xdr:row>30</xdr:row>
      <xdr:rowOff>35858</xdr:rowOff>
    </xdr:to>
    <xdr:sp macro="" textlink="">
      <xdr:nvSpPr>
        <xdr:cNvPr id="376" name="TextBox 375"/>
        <xdr:cNvSpPr txBox="1"/>
      </xdr:nvSpPr>
      <xdr:spPr>
        <a:xfrm>
          <a:off x="2701755" y="57682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377" name="TextBox 376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378" name="TextBox 377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379" name="TextBox 378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29</xdr:row>
      <xdr:rowOff>24650</xdr:rowOff>
    </xdr:from>
    <xdr:to>
      <xdr:col>5</xdr:col>
      <xdr:colOff>91948</xdr:colOff>
      <xdr:row>30</xdr:row>
      <xdr:rowOff>35858</xdr:rowOff>
    </xdr:to>
    <xdr:sp macro="" textlink="">
      <xdr:nvSpPr>
        <xdr:cNvPr id="380" name="TextBox 379"/>
        <xdr:cNvSpPr txBox="1"/>
      </xdr:nvSpPr>
      <xdr:spPr>
        <a:xfrm>
          <a:off x="2701755" y="57682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29</xdr:row>
      <xdr:rowOff>24650</xdr:rowOff>
    </xdr:from>
    <xdr:to>
      <xdr:col>5</xdr:col>
      <xdr:colOff>91948</xdr:colOff>
      <xdr:row>30</xdr:row>
      <xdr:rowOff>35858</xdr:rowOff>
    </xdr:to>
    <xdr:sp macro="" textlink="">
      <xdr:nvSpPr>
        <xdr:cNvPr id="381" name="TextBox 380"/>
        <xdr:cNvSpPr txBox="1"/>
      </xdr:nvSpPr>
      <xdr:spPr>
        <a:xfrm>
          <a:off x="2701755" y="57682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382" name="TextBox 381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383" name="TextBox 382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384" name="TextBox 383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385" name="TextBox 384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386" name="TextBox 385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387" name="TextBox 386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388" name="TextBox 387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389" name="TextBox 388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390" name="TextBox 389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391" name="TextBox 390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392" name="TextBox 391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393" name="TextBox 392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394" name="TextBox 393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395" name="TextBox 394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396" name="TextBox 395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397" name="TextBox 396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398" name="TextBox 397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399" name="TextBox 398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400" name="TextBox 399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401" name="TextBox 400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402" name="TextBox 401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403" name="TextBox 402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404" name="TextBox 403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405" name="TextBox 404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406" name="TextBox 405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407" name="TextBox 406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408" name="TextBox 407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409" name="TextBox 408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410" name="TextBox 409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411" name="TextBox 410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412" name="TextBox 411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413" name="TextBox 412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414" name="TextBox 413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415" name="TextBox 414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416" name="TextBox 415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417" name="TextBox 416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418" name="TextBox 417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419" name="TextBox 418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420" name="TextBox 419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421" name="TextBox 420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422" name="TextBox 421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423" name="TextBox 422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424" name="TextBox 423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425" name="TextBox 424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426" name="TextBox 425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427" name="TextBox 426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32</xdr:row>
      <xdr:rowOff>24650</xdr:rowOff>
    </xdr:from>
    <xdr:to>
      <xdr:col>5</xdr:col>
      <xdr:colOff>91948</xdr:colOff>
      <xdr:row>33</xdr:row>
      <xdr:rowOff>35858</xdr:rowOff>
    </xdr:to>
    <xdr:sp macro="" textlink="">
      <xdr:nvSpPr>
        <xdr:cNvPr id="428" name="TextBox 427"/>
        <xdr:cNvSpPr txBox="1"/>
      </xdr:nvSpPr>
      <xdr:spPr>
        <a:xfrm>
          <a:off x="2701755" y="6282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429" name="TextBox 428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430" name="TextBox 429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431" name="TextBox 430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432" name="TextBox 431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433" name="TextBox 432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434" name="TextBox 433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435" name="TextBox 434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436" name="TextBox 435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437" name="TextBox 436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438" name="TextBox 437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439" name="TextBox 438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440" name="TextBox 439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41" name="TextBox 440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42" name="TextBox 441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43" name="TextBox 442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444" name="TextBox 443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445" name="TextBox 444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46" name="TextBox 445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47" name="TextBox 446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48" name="TextBox 447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49" name="TextBox 448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50" name="TextBox 449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51" name="TextBox 450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52" name="TextBox 451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53" name="TextBox 452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54" name="TextBox 453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55" name="TextBox 454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56" name="TextBox 455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57" name="TextBox 456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58" name="TextBox 457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59" name="TextBox 458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60" name="TextBox 459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61" name="TextBox 460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62" name="TextBox 461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63" name="TextBox 462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64" name="TextBox 463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65" name="TextBox 464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66" name="TextBox 465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67" name="TextBox 466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68" name="TextBox 467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69" name="TextBox 468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70" name="TextBox 469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71" name="TextBox 470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72" name="TextBox 471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73" name="TextBox 472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74" name="TextBox 473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75" name="TextBox 474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76" name="TextBox 475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77" name="TextBox 476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78" name="TextBox 477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79" name="TextBox 478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80" name="TextBox 479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81" name="TextBox 480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82" name="TextBox 481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83" name="TextBox 482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84" name="TextBox 483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85" name="TextBox 484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86" name="TextBox 485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87" name="TextBox 486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88" name="TextBox 487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89" name="TextBox 488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90" name="TextBox 489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91" name="TextBox 490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92" name="TextBox 491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93" name="TextBox 492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94" name="TextBox 493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95" name="TextBox 494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96" name="TextBox 495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97" name="TextBox 496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498" name="TextBox 497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499" name="TextBox 498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00" name="TextBox 499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01" name="TextBox 500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02" name="TextBox 501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03" name="TextBox 502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04" name="TextBox 503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05" name="TextBox 504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06" name="TextBox 505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07" name="TextBox 506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08" name="TextBox 507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09" name="TextBox 508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10" name="TextBox 509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11" name="TextBox 510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12" name="TextBox 511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13" name="TextBox 512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14" name="TextBox 513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15" name="TextBox 514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16" name="TextBox 515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17" name="TextBox 516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18" name="TextBox 517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19" name="TextBox 518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20" name="TextBox 519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21" name="TextBox 520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22" name="TextBox 521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23" name="TextBox 522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24" name="TextBox 523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25" name="TextBox 524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26" name="TextBox 525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27" name="TextBox 526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28" name="TextBox 527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29" name="TextBox 528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30" name="TextBox 529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31" name="TextBox 530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32" name="TextBox 531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33" name="TextBox 532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34" name="TextBox 533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35" name="TextBox 534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36" name="TextBox 535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37" name="TextBox 536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38" name="TextBox 537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39" name="TextBox 538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40" name="TextBox 539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41" name="TextBox 540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42" name="TextBox 541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43" name="TextBox 542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44" name="TextBox 543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45" name="TextBox 544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46" name="TextBox 545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47" name="TextBox 546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48" name="TextBox 547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49" name="TextBox 548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50" name="TextBox 549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51" name="TextBox 550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52" name="TextBox 551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53" name="TextBox 552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54" name="TextBox 553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55" name="TextBox 554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56" name="TextBox 555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57" name="TextBox 556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58" name="TextBox 557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559" name="TextBox 558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60" name="TextBox 559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61" name="TextBox 560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62" name="TextBox 561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63" name="TextBox 562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64" name="TextBox 563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65" name="TextBox 564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66" name="TextBox 565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35</xdr:row>
      <xdr:rowOff>24650</xdr:rowOff>
    </xdr:from>
    <xdr:to>
      <xdr:col>5</xdr:col>
      <xdr:colOff>91948</xdr:colOff>
      <xdr:row>36</xdr:row>
      <xdr:rowOff>35858</xdr:rowOff>
    </xdr:to>
    <xdr:sp macro="" textlink="">
      <xdr:nvSpPr>
        <xdr:cNvPr id="567" name="TextBox 566"/>
        <xdr:cNvSpPr txBox="1"/>
      </xdr:nvSpPr>
      <xdr:spPr>
        <a:xfrm>
          <a:off x="2701755" y="6796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13</xdr:col>
      <xdr:colOff>314217</xdr:colOff>
      <xdr:row>9</xdr:row>
      <xdr:rowOff>119900</xdr:rowOff>
    </xdr:from>
    <xdr:to>
      <xdr:col>14</xdr:col>
      <xdr:colOff>0</xdr:colOff>
      <xdr:row>10</xdr:row>
      <xdr:rowOff>131108</xdr:rowOff>
    </xdr:to>
    <xdr:sp macro="" textlink="">
      <xdr:nvSpPr>
        <xdr:cNvPr id="568" name="TextBox 567"/>
        <xdr:cNvSpPr txBox="1"/>
      </xdr:nvSpPr>
      <xdr:spPr>
        <a:xfrm>
          <a:off x="7553217" y="2434475"/>
          <a:ext cx="20013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9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>
    <xdr:from>
      <xdr:col>13</xdr:col>
      <xdr:colOff>348045</xdr:colOff>
      <xdr:row>11</xdr:row>
      <xdr:rowOff>163041</xdr:rowOff>
    </xdr:from>
    <xdr:to>
      <xdr:col>14</xdr:col>
      <xdr:colOff>0</xdr:colOff>
      <xdr:row>12</xdr:row>
      <xdr:rowOff>174249</xdr:rowOff>
    </xdr:to>
    <xdr:sp macro="" textlink="">
      <xdr:nvSpPr>
        <xdr:cNvPr id="569" name="TextBox 568"/>
        <xdr:cNvSpPr txBox="1"/>
      </xdr:nvSpPr>
      <xdr:spPr>
        <a:xfrm>
          <a:off x="7587045" y="2820516"/>
          <a:ext cx="166305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9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>
    <xdr:from>
      <xdr:col>12</xdr:col>
      <xdr:colOff>66675</xdr:colOff>
      <xdr:row>5</xdr:row>
      <xdr:rowOff>0</xdr:rowOff>
    </xdr:from>
    <xdr:to>
      <xdr:col>13</xdr:col>
      <xdr:colOff>47625</xdr:colOff>
      <xdr:row>5</xdr:row>
      <xdr:rowOff>136071</xdr:rowOff>
    </xdr:to>
    <xdr:sp macro="" textlink="">
      <xdr:nvSpPr>
        <xdr:cNvPr id="570" name="TextBox 569"/>
        <xdr:cNvSpPr txBox="1"/>
      </xdr:nvSpPr>
      <xdr:spPr>
        <a:xfrm>
          <a:off x="6791325" y="1552575"/>
          <a:ext cx="495300" cy="1360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8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>
    <xdr:from>
      <xdr:col>21</xdr:col>
      <xdr:colOff>5490</xdr:colOff>
      <xdr:row>5</xdr:row>
      <xdr:rowOff>20166</xdr:rowOff>
    </xdr:from>
    <xdr:to>
      <xdr:col>21</xdr:col>
      <xdr:colOff>5490</xdr:colOff>
      <xdr:row>5</xdr:row>
      <xdr:rowOff>220192</xdr:rowOff>
    </xdr:to>
    <xdr:grpSp>
      <xdr:nvGrpSpPr>
        <xdr:cNvPr id="571" name="Group 570"/>
        <xdr:cNvGrpSpPr/>
      </xdr:nvGrpSpPr>
      <xdr:grpSpPr>
        <a:xfrm>
          <a:off x="11187840" y="1572741"/>
          <a:ext cx="0" cy="200026"/>
          <a:chOff x="3605952" y="2628478"/>
          <a:chExt cx="393544" cy="198905"/>
        </a:xfrm>
      </xdr:grpSpPr>
      <xdr:sp macro="" textlink="">
        <xdr:nvSpPr>
          <xdr:cNvPr id="572" name="Isosceles Triangle 571"/>
          <xdr:cNvSpPr/>
        </xdr:nvSpPr>
        <xdr:spPr>
          <a:xfrm rot="10800000">
            <a:off x="3605952" y="2684508"/>
            <a:ext cx="393544" cy="142875"/>
          </a:xfrm>
          <a:prstGeom prst="triangle">
            <a:avLst/>
          </a:prstGeom>
          <a:solidFill>
            <a:srgbClr val="38669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573" name="TextBox 572"/>
          <xdr:cNvSpPr txBox="1"/>
        </xdr:nvSpPr>
        <xdr:spPr>
          <a:xfrm>
            <a:off x="3639569" y="2628478"/>
            <a:ext cx="319474" cy="1887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GB" sz="900" b="1">
                <a:solidFill>
                  <a:schemeClr val="bg1"/>
                </a:solidFill>
                <a:latin typeface="Verdana" pitchFamily="34" charset="0"/>
              </a:rPr>
              <a:t> F</a:t>
            </a:r>
          </a:p>
        </xdr:txBody>
      </xdr:sp>
    </xdr:grpSp>
    <xdr:clientData/>
  </xdr:twoCellAnchor>
  <xdr:twoCellAnchor>
    <xdr:from>
      <xdr:col>19</xdr:col>
      <xdr:colOff>314217</xdr:colOff>
      <xdr:row>9</xdr:row>
      <xdr:rowOff>119900</xdr:rowOff>
    </xdr:from>
    <xdr:to>
      <xdr:col>20</xdr:col>
      <xdr:colOff>0</xdr:colOff>
      <xdr:row>10</xdr:row>
      <xdr:rowOff>131108</xdr:rowOff>
    </xdr:to>
    <xdr:sp macro="" textlink="">
      <xdr:nvSpPr>
        <xdr:cNvPr id="574" name="TextBox 573"/>
        <xdr:cNvSpPr txBox="1"/>
      </xdr:nvSpPr>
      <xdr:spPr>
        <a:xfrm>
          <a:off x="9096267" y="2434475"/>
          <a:ext cx="20013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9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>
    <xdr:from>
      <xdr:col>19</xdr:col>
      <xdr:colOff>348045</xdr:colOff>
      <xdr:row>11</xdr:row>
      <xdr:rowOff>163041</xdr:rowOff>
    </xdr:from>
    <xdr:to>
      <xdr:col>20</xdr:col>
      <xdr:colOff>0</xdr:colOff>
      <xdr:row>12</xdr:row>
      <xdr:rowOff>174249</xdr:rowOff>
    </xdr:to>
    <xdr:sp macro="" textlink="">
      <xdr:nvSpPr>
        <xdr:cNvPr id="575" name="TextBox 574"/>
        <xdr:cNvSpPr txBox="1"/>
      </xdr:nvSpPr>
      <xdr:spPr>
        <a:xfrm>
          <a:off x="9130095" y="2820516"/>
          <a:ext cx="166305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9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>
    <xdr:from>
      <xdr:col>16</xdr:col>
      <xdr:colOff>314217</xdr:colOff>
      <xdr:row>9</xdr:row>
      <xdr:rowOff>119900</xdr:rowOff>
    </xdr:from>
    <xdr:to>
      <xdr:col>17</xdr:col>
      <xdr:colOff>0</xdr:colOff>
      <xdr:row>10</xdr:row>
      <xdr:rowOff>131108</xdr:rowOff>
    </xdr:to>
    <xdr:sp macro="" textlink="">
      <xdr:nvSpPr>
        <xdr:cNvPr id="576" name="TextBox 575"/>
        <xdr:cNvSpPr txBox="1"/>
      </xdr:nvSpPr>
      <xdr:spPr>
        <a:xfrm>
          <a:off x="10639317" y="2434475"/>
          <a:ext cx="20013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9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>
    <xdr:from>
      <xdr:col>16</xdr:col>
      <xdr:colOff>348045</xdr:colOff>
      <xdr:row>11</xdr:row>
      <xdr:rowOff>163041</xdr:rowOff>
    </xdr:from>
    <xdr:to>
      <xdr:col>17</xdr:col>
      <xdr:colOff>0</xdr:colOff>
      <xdr:row>12</xdr:row>
      <xdr:rowOff>174249</xdr:rowOff>
    </xdr:to>
    <xdr:sp macro="" textlink="">
      <xdr:nvSpPr>
        <xdr:cNvPr id="577" name="TextBox 576"/>
        <xdr:cNvSpPr txBox="1"/>
      </xdr:nvSpPr>
      <xdr:spPr>
        <a:xfrm>
          <a:off x="10673145" y="2820516"/>
          <a:ext cx="166305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900" b="1">
            <a:solidFill>
              <a:schemeClr val="bg1"/>
            </a:solidFill>
            <a:latin typeface="Verdana" pitchFamily="34" charset="0"/>
          </a:endParaRPr>
        </a:p>
      </xdr:txBody>
    </xdr:sp>
    <xdr:clientData/>
  </xdr:twoCellAnchor>
  <xdr:twoCellAnchor editAs="oneCell">
    <xdr:from>
      <xdr:col>18</xdr:col>
      <xdr:colOff>85726</xdr:colOff>
      <xdr:row>0</xdr:row>
      <xdr:rowOff>0</xdr:rowOff>
    </xdr:from>
    <xdr:to>
      <xdr:col>20</xdr:col>
      <xdr:colOff>371476</xdr:colOff>
      <xdr:row>1</xdr:row>
      <xdr:rowOff>835290</xdr:rowOff>
    </xdr:to>
    <xdr:pic>
      <xdr:nvPicPr>
        <xdr:cNvPr id="578" name="Picture 577" descr="CVD_image_low_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96476" y="0"/>
          <a:ext cx="1314450" cy="1016265"/>
        </a:xfrm>
        <a:prstGeom prst="rect">
          <a:avLst/>
        </a:prstGeom>
      </xdr:spPr>
    </xdr:pic>
    <xdr:clientData/>
  </xdr:twoCellAnchor>
  <xdr:twoCellAnchor>
    <xdr:from>
      <xdr:col>4</xdr:col>
      <xdr:colOff>91905</xdr:colOff>
      <xdr:row>11</xdr:row>
      <xdr:rowOff>24650</xdr:rowOff>
    </xdr:from>
    <xdr:to>
      <xdr:col>5</xdr:col>
      <xdr:colOff>91948</xdr:colOff>
      <xdr:row>12</xdr:row>
      <xdr:rowOff>35858</xdr:rowOff>
    </xdr:to>
    <xdr:sp macro="" textlink="">
      <xdr:nvSpPr>
        <xdr:cNvPr id="579" name="TextBox 578"/>
        <xdr:cNvSpPr txBox="1"/>
      </xdr:nvSpPr>
      <xdr:spPr>
        <a:xfrm>
          <a:off x="2701755" y="2682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12</xdr:row>
      <xdr:rowOff>24650</xdr:rowOff>
    </xdr:from>
    <xdr:to>
      <xdr:col>5</xdr:col>
      <xdr:colOff>91948</xdr:colOff>
      <xdr:row>13</xdr:row>
      <xdr:rowOff>35858</xdr:rowOff>
    </xdr:to>
    <xdr:sp macro="" textlink="">
      <xdr:nvSpPr>
        <xdr:cNvPr id="580" name="TextBox 579"/>
        <xdr:cNvSpPr txBox="1"/>
      </xdr:nvSpPr>
      <xdr:spPr>
        <a:xfrm>
          <a:off x="2701755" y="2853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12</xdr:row>
      <xdr:rowOff>24650</xdr:rowOff>
    </xdr:from>
    <xdr:to>
      <xdr:col>5</xdr:col>
      <xdr:colOff>91948</xdr:colOff>
      <xdr:row>13</xdr:row>
      <xdr:rowOff>35858</xdr:rowOff>
    </xdr:to>
    <xdr:sp macro="" textlink="">
      <xdr:nvSpPr>
        <xdr:cNvPr id="581" name="TextBox 580"/>
        <xdr:cNvSpPr txBox="1"/>
      </xdr:nvSpPr>
      <xdr:spPr>
        <a:xfrm>
          <a:off x="2701755" y="2853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12</xdr:row>
      <xdr:rowOff>24650</xdr:rowOff>
    </xdr:from>
    <xdr:to>
      <xdr:col>5</xdr:col>
      <xdr:colOff>91948</xdr:colOff>
      <xdr:row>13</xdr:row>
      <xdr:rowOff>35858</xdr:rowOff>
    </xdr:to>
    <xdr:sp macro="" textlink="">
      <xdr:nvSpPr>
        <xdr:cNvPr id="582" name="TextBox 581"/>
        <xdr:cNvSpPr txBox="1"/>
      </xdr:nvSpPr>
      <xdr:spPr>
        <a:xfrm>
          <a:off x="2701755" y="28535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14</xdr:row>
      <xdr:rowOff>24650</xdr:rowOff>
    </xdr:from>
    <xdr:to>
      <xdr:col>5</xdr:col>
      <xdr:colOff>91948</xdr:colOff>
      <xdr:row>15</xdr:row>
      <xdr:rowOff>35858</xdr:rowOff>
    </xdr:to>
    <xdr:sp macro="" textlink="">
      <xdr:nvSpPr>
        <xdr:cNvPr id="583" name="TextBox 582"/>
        <xdr:cNvSpPr txBox="1"/>
      </xdr:nvSpPr>
      <xdr:spPr>
        <a:xfrm>
          <a:off x="2701755" y="3196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15</xdr:row>
      <xdr:rowOff>24650</xdr:rowOff>
    </xdr:from>
    <xdr:to>
      <xdr:col>5</xdr:col>
      <xdr:colOff>91948</xdr:colOff>
      <xdr:row>16</xdr:row>
      <xdr:rowOff>35858</xdr:rowOff>
    </xdr:to>
    <xdr:sp macro="" textlink="">
      <xdr:nvSpPr>
        <xdr:cNvPr id="584" name="TextBox 583"/>
        <xdr:cNvSpPr txBox="1"/>
      </xdr:nvSpPr>
      <xdr:spPr>
        <a:xfrm>
          <a:off x="2701755" y="3367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15</xdr:row>
      <xdr:rowOff>24650</xdr:rowOff>
    </xdr:from>
    <xdr:to>
      <xdr:col>5</xdr:col>
      <xdr:colOff>91948</xdr:colOff>
      <xdr:row>16</xdr:row>
      <xdr:rowOff>35858</xdr:rowOff>
    </xdr:to>
    <xdr:sp macro="" textlink="">
      <xdr:nvSpPr>
        <xdr:cNvPr id="585" name="TextBox 584"/>
        <xdr:cNvSpPr txBox="1"/>
      </xdr:nvSpPr>
      <xdr:spPr>
        <a:xfrm>
          <a:off x="2701755" y="3367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15</xdr:row>
      <xdr:rowOff>24650</xdr:rowOff>
    </xdr:from>
    <xdr:to>
      <xdr:col>5</xdr:col>
      <xdr:colOff>91948</xdr:colOff>
      <xdr:row>16</xdr:row>
      <xdr:rowOff>35858</xdr:rowOff>
    </xdr:to>
    <xdr:sp macro="" textlink="">
      <xdr:nvSpPr>
        <xdr:cNvPr id="586" name="TextBox 585"/>
        <xdr:cNvSpPr txBox="1"/>
      </xdr:nvSpPr>
      <xdr:spPr>
        <a:xfrm>
          <a:off x="2701755" y="33679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17</xdr:row>
      <xdr:rowOff>24650</xdr:rowOff>
    </xdr:from>
    <xdr:to>
      <xdr:col>5</xdr:col>
      <xdr:colOff>91948</xdr:colOff>
      <xdr:row>18</xdr:row>
      <xdr:rowOff>35858</xdr:rowOff>
    </xdr:to>
    <xdr:sp macro="" textlink="">
      <xdr:nvSpPr>
        <xdr:cNvPr id="587" name="TextBox 586"/>
        <xdr:cNvSpPr txBox="1"/>
      </xdr:nvSpPr>
      <xdr:spPr>
        <a:xfrm>
          <a:off x="2701755" y="37108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18</xdr:row>
      <xdr:rowOff>24650</xdr:rowOff>
    </xdr:from>
    <xdr:to>
      <xdr:col>5</xdr:col>
      <xdr:colOff>91948</xdr:colOff>
      <xdr:row>19</xdr:row>
      <xdr:rowOff>35858</xdr:rowOff>
    </xdr:to>
    <xdr:sp macro="" textlink="">
      <xdr:nvSpPr>
        <xdr:cNvPr id="588" name="TextBox 587"/>
        <xdr:cNvSpPr txBox="1"/>
      </xdr:nvSpPr>
      <xdr:spPr>
        <a:xfrm>
          <a:off x="2701755" y="38822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18</xdr:row>
      <xdr:rowOff>24650</xdr:rowOff>
    </xdr:from>
    <xdr:to>
      <xdr:col>5</xdr:col>
      <xdr:colOff>91948</xdr:colOff>
      <xdr:row>19</xdr:row>
      <xdr:rowOff>35858</xdr:rowOff>
    </xdr:to>
    <xdr:sp macro="" textlink="">
      <xdr:nvSpPr>
        <xdr:cNvPr id="589" name="TextBox 588"/>
        <xdr:cNvSpPr txBox="1"/>
      </xdr:nvSpPr>
      <xdr:spPr>
        <a:xfrm>
          <a:off x="2701755" y="38822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18</xdr:row>
      <xdr:rowOff>24650</xdr:rowOff>
    </xdr:from>
    <xdr:to>
      <xdr:col>5</xdr:col>
      <xdr:colOff>91948</xdr:colOff>
      <xdr:row>19</xdr:row>
      <xdr:rowOff>35858</xdr:rowOff>
    </xdr:to>
    <xdr:sp macro="" textlink="">
      <xdr:nvSpPr>
        <xdr:cNvPr id="590" name="TextBox 589"/>
        <xdr:cNvSpPr txBox="1"/>
      </xdr:nvSpPr>
      <xdr:spPr>
        <a:xfrm>
          <a:off x="2701755" y="38822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20</xdr:row>
      <xdr:rowOff>24650</xdr:rowOff>
    </xdr:from>
    <xdr:to>
      <xdr:col>5</xdr:col>
      <xdr:colOff>91948</xdr:colOff>
      <xdr:row>21</xdr:row>
      <xdr:rowOff>35858</xdr:rowOff>
    </xdr:to>
    <xdr:sp macro="" textlink="">
      <xdr:nvSpPr>
        <xdr:cNvPr id="591" name="TextBox 590"/>
        <xdr:cNvSpPr txBox="1"/>
      </xdr:nvSpPr>
      <xdr:spPr>
        <a:xfrm>
          <a:off x="2701755" y="42251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21</xdr:row>
      <xdr:rowOff>24650</xdr:rowOff>
    </xdr:from>
    <xdr:to>
      <xdr:col>5</xdr:col>
      <xdr:colOff>91948</xdr:colOff>
      <xdr:row>22</xdr:row>
      <xdr:rowOff>35858</xdr:rowOff>
    </xdr:to>
    <xdr:sp macro="" textlink="">
      <xdr:nvSpPr>
        <xdr:cNvPr id="592" name="TextBox 591"/>
        <xdr:cNvSpPr txBox="1"/>
      </xdr:nvSpPr>
      <xdr:spPr>
        <a:xfrm>
          <a:off x="2701755" y="43966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21</xdr:row>
      <xdr:rowOff>24650</xdr:rowOff>
    </xdr:from>
    <xdr:to>
      <xdr:col>5</xdr:col>
      <xdr:colOff>91948</xdr:colOff>
      <xdr:row>22</xdr:row>
      <xdr:rowOff>35858</xdr:rowOff>
    </xdr:to>
    <xdr:sp macro="" textlink="">
      <xdr:nvSpPr>
        <xdr:cNvPr id="593" name="TextBox 592"/>
        <xdr:cNvSpPr txBox="1"/>
      </xdr:nvSpPr>
      <xdr:spPr>
        <a:xfrm>
          <a:off x="2701755" y="43966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21</xdr:row>
      <xdr:rowOff>24650</xdr:rowOff>
    </xdr:from>
    <xdr:to>
      <xdr:col>5</xdr:col>
      <xdr:colOff>91948</xdr:colOff>
      <xdr:row>22</xdr:row>
      <xdr:rowOff>35858</xdr:rowOff>
    </xdr:to>
    <xdr:sp macro="" textlink="">
      <xdr:nvSpPr>
        <xdr:cNvPr id="594" name="TextBox 593"/>
        <xdr:cNvSpPr txBox="1"/>
      </xdr:nvSpPr>
      <xdr:spPr>
        <a:xfrm>
          <a:off x="2701755" y="43966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24</xdr:row>
      <xdr:rowOff>24650</xdr:rowOff>
    </xdr:from>
    <xdr:to>
      <xdr:col>5</xdr:col>
      <xdr:colOff>91948</xdr:colOff>
      <xdr:row>25</xdr:row>
      <xdr:rowOff>35858</xdr:rowOff>
    </xdr:to>
    <xdr:sp macro="" textlink="">
      <xdr:nvSpPr>
        <xdr:cNvPr id="595" name="TextBox 594"/>
        <xdr:cNvSpPr txBox="1"/>
      </xdr:nvSpPr>
      <xdr:spPr>
        <a:xfrm>
          <a:off x="2701755" y="49109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24</xdr:row>
      <xdr:rowOff>24650</xdr:rowOff>
    </xdr:from>
    <xdr:to>
      <xdr:col>5</xdr:col>
      <xdr:colOff>91948</xdr:colOff>
      <xdr:row>25</xdr:row>
      <xdr:rowOff>35858</xdr:rowOff>
    </xdr:to>
    <xdr:sp macro="" textlink="">
      <xdr:nvSpPr>
        <xdr:cNvPr id="596" name="TextBox 595"/>
        <xdr:cNvSpPr txBox="1"/>
      </xdr:nvSpPr>
      <xdr:spPr>
        <a:xfrm>
          <a:off x="2701755" y="49109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24</xdr:row>
      <xdr:rowOff>24650</xdr:rowOff>
    </xdr:from>
    <xdr:to>
      <xdr:col>5</xdr:col>
      <xdr:colOff>91948</xdr:colOff>
      <xdr:row>25</xdr:row>
      <xdr:rowOff>35858</xdr:rowOff>
    </xdr:to>
    <xdr:sp macro="" textlink="">
      <xdr:nvSpPr>
        <xdr:cNvPr id="597" name="TextBox 596"/>
        <xdr:cNvSpPr txBox="1"/>
      </xdr:nvSpPr>
      <xdr:spPr>
        <a:xfrm>
          <a:off x="2701755" y="49109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26</xdr:row>
      <xdr:rowOff>24650</xdr:rowOff>
    </xdr:from>
    <xdr:to>
      <xdr:col>5</xdr:col>
      <xdr:colOff>91948</xdr:colOff>
      <xdr:row>28</xdr:row>
      <xdr:rowOff>35858</xdr:rowOff>
    </xdr:to>
    <xdr:sp macro="" textlink="">
      <xdr:nvSpPr>
        <xdr:cNvPr id="598" name="TextBox 597"/>
        <xdr:cNvSpPr txBox="1"/>
      </xdr:nvSpPr>
      <xdr:spPr>
        <a:xfrm>
          <a:off x="2701755" y="5253875"/>
          <a:ext cx="514393" cy="3541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27</xdr:row>
      <xdr:rowOff>24650</xdr:rowOff>
    </xdr:from>
    <xdr:to>
      <xdr:col>5</xdr:col>
      <xdr:colOff>91948</xdr:colOff>
      <xdr:row>28</xdr:row>
      <xdr:rowOff>35858</xdr:rowOff>
    </xdr:to>
    <xdr:sp macro="" textlink="">
      <xdr:nvSpPr>
        <xdr:cNvPr id="599" name="TextBox 598"/>
        <xdr:cNvSpPr txBox="1"/>
      </xdr:nvSpPr>
      <xdr:spPr>
        <a:xfrm>
          <a:off x="2701755" y="54253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27</xdr:row>
      <xdr:rowOff>24650</xdr:rowOff>
    </xdr:from>
    <xdr:to>
      <xdr:col>5</xdr:col>
      <xdr:colOff>91948</xdr:colOff>
      <xdr:row>28</xdr:row>
      <xdr:rowOff>35858</xdr:rowOff>
    </xdr:to>
    <xdr:sp macro="" textlink="">
      <xdr:nvSpPr>
        <xdr:cNvPr id="600" name="TextBox 599"/>
        <xdr:cNvSpPr txBox="1"/>
      </xdr:nvSpPr>
      <xdr:spPr>
        <a:xfrm>
          <a:off x="2701755" y="54253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27</xdr:row>
      <xdr:rowOff>24650</xdr:rowOff>
    </xdr:from>
    <xdr:to>
      <xdr:col>5</xdr:col>
      <xdr:colOff>91948</xdr:colOff>
      <xdr:row>28</xdr:row>
      <xdr:rowOff>35858</xdr:rowOff>
    </xdr:to>
    <xdr:sp macro="" textlink="">
      <xdr:nvSpPr>
        <xdr:cNvPr id="601" name="TextBox 600"/>
        <xdr:cNvSpPr txBox="1"/>
      </xdr:nvSpPr>
      <xdr:spPr>
        <a:xfrm>
          <a:off x="2701755" y="54253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30</xdr:row>
      <xdr:rowOff>24650</xdr:rowOff>
    </xdr:from>
    <xdr:to>
      <xdr:col>5</xdr:col>
      <xdr:colOff>91948</xdr:colOff>
      <xdr:row>31</xdr:row>
      <xdr:rowOff>35858</xdr:rowOff>
    </xdr:to>
    <xdr:sp macro="" textlink="">
      <xdr:nvSpPr>
        <xdr:cNvPr id="602" name="TextBox 601"/>
        <xdr:cNvSpPr txBox="1"/>
      </xdr:nvSpPr>
      <xdr:spPr>
        <a:xfrm>
          <a:off x="2701755" y="59396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603" name="TextBox 602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604" name="TextBox 603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31</xdr:row>
      <xdr:rowOff>24650</xdr:rowOff>
    </xdr:from>
    <xdr:to>
      <xdr:col>5</xdr:col>
      <xdr:colOff>91948</xdr:colOff>
      <xdr:row>32</xdr:row>
      <xdr:rowOff>35858</xdr:rowOff>
    </xdr:to>
    <xdr:sp macro="" textlink="">
      <xdr:nvSpPr>
        <xdr:cNvPr id="605" name="TextBox 604"/>
        <xdr:cNvSpPr txBox="1"/>
      </xdr:nvSpPr>
      <xdr:spPr>
        <a:xfrm>
          <a:off x="2701755" y="61111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33</xdr:row>
      <xdr:rowOff>24650</xdr:rowOff>
    </xdr:from>
    <xdr:to>
      <xdr:col>5</xdr:col>
      <xdr:colOff>91948</xdr:colOff>
      <xdr:row>34</xdr:row>
      <xdr:rowOff>35858</xdr:rowOff>
    </xdr:to>
    <xdr:sp macro="" textlink="">
      <xdr:nvSpPr>
        <xdr:cNvPr id="606" name="TextBox 605"/>
        <xdr:cNvSpPr txBox="1"/>
      </xdr:nvSpPr>
      <xdr:spPr>
        <a:xfrm>
          <a:off x="2701755" y="645402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607" name="TextBox 606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608" name="TextBox 607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34</xdr:row>
      <xdr:rowOff>24650</xdr:rowOff>
    </xdr:from>
    <xdr:to>
      <xdr:col>5</xdr:col>
      <xdr:colOff>91948</xdr:colOff>
      <xdr:row>35</xdr:row>
      <xdr:rowOff>35858</xdr:rowOff>
    </xdr:to>
    <xdr:sp macro="" textlink="">
      <xdr:nvSpPr>
        <xdr:cNvPr id="609" name="TextBox 608"/>
        <xdr:cNvSpPr txBox="1"/>
      </xdr:nvSpPr>
      <xdr:spPr>
        <a:xfrm>
          <a:off x="2701755" y="6625475"/>
          <a:ext cx="514393" cy="182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37</xdr:row>
      <xdr:rowOff>24650</xdr:rowOff>
    </xdr:from>
    <xdr:to>
      <xdr:col>5</xdr:col>
      <xdr:colOff>91948</xdr:colOff>
      <xdr:row>38</xdr:row>
      <xdr:rowOff>35858</xdr:rowOff>
    </xdr:to>
    <xdr:sp macro="" textlink="">
      <xdr:nvSpPr>
        <xdr:cNvPr id="610" name="TextBox 609"/>
        <xdr:cNvSpPr txBox="1"/>
      </xdr:nvSpPr>
      <xdr:spPr>
        <a:xfrm>
          <a:off x="2701755" y="7092200"/>
          <a:ext cx="514393" cy="2112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37</xdr:row>
      <xdr:rowOff>24650</xdr:rowOff>
    </xdr:from>
    <xdr:to>
      <xdr:col>5</xdr:col>
      <xdr:colOff>91948</xdr:colOff>
      <xdr:row>38</xdr:row>
      <xdr:rowOff>35858</xdr:rowOff>
    </xdr:to>
    <xdr:sp macro="" textlink="">
      <xdr:nvSpPr>
        <xdr:cNvPr id="611" name="TextBox 610"/>
        <xdr:cNvSpPr txBox="1"/>
      </xdr:nvSpPr>
      <xdr:spPr>
        <a:xfrm>
          <a:off x="2701755" y="7092200"/>
          <a:ext cx="514393" cy="2112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4</xdr:col>
      <xdr:colOff>91905</xdr:colOff>
      <xdr:row>37</xdr:row>
      <xdr:rowOff>24650</xdr:rowOff>
    </xdr:from>
    <xdr:to>
      <xdr:col>5</xdr:col>
      <xdr:colOff>91948</xdr:colOff>
      <xdr:row>38</xdr:row>
      <xdr:rowOff>35858</xdr:rowOff>
    </xdr:to>
    <xdr:sp macro="" textlink="">
      <xdr:nvSpPr>
        <xdr:cNvPr id="612" name="TextBox 611"/>
        <xdr:cNvSpPr txBox="1"/>
      </xdr:nvSpPr>
      <xdr:spPr>
        <a:xfrm>
          <a:off x="2701755" y="7092200"/>
          <a:ext cx="514393" cy="2112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11</xdr:col>
      <xdr:colOff>758655</xdr:colOff>
      <xdr:row>45</xdr:row>
      <xdr:rowOff>110375</xdr:rowOff>
    </xdr:from>
    <xdr:to>
      <xdr:col>12</xdr:col>
      <xdr:colOff>215773</xdr:colOff>
      <xdr:row>46</xdr:row>
      <xdr:rowOff>121583</xdr:rowOff>
    </xdr:to>
    <xdr:sp macro="" textlink="">
      <xdr:nvSpPr>
        <xdr:cNvPr id="613" name="TextBox 612"/>
        <xdr:cNvSpPr txBox="1"/>
      </xdr:nvSpPr>
      <xdr:spPr>
        <a:xfrm>
          <a:off x="6721305" y="9092450"/>
          <a:ext cx="219118" cy="192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solidFill>
                <a:schemeClr val="bg1"/>
              </a:solidFill>
              <a:latin typeface="Verdana" pitchFamily="34" charset="0"/>
            </a:rPr>
            <a:t> </a:t>
          </a:r>
        </a:p>
      </xdr:txBody>
    </xdr:sp>
    <xdr:clientData/>
  </xdr:twoCellAnchor>
  <xdr:twoCellAnchor>
    <xdr:from>
      <xdr:col>6</xdr:col>
      <xdr:colOff>66675</xdr:colOff>
      <xdr:row>5</xdr:row>
      <xdr:rowOff>19050</xdr:rowOff>
    </xdr:from>
    <xdr:to>
      <xdr:col>8</xdr:col>
      <xdr:colOff>458006</xdr:colOff>
      <xdr:row>6</xdr:row>
      <xdr:rowOff>30265</xdr:rowOff>
    </xdr:to>
    <xdr:grpSp>
      <xdr:nvGrpSpPr>
        <xdr:cNvPr id="614" name="Group 613"/>
        <xdr:cNvGrpSpPr/>
      </xdr:nvGrpSpPr>
      <xdr:grpSpPr>
        <a:xfrm>
          <a:off x="3533775" y="1571625"/>
          <a:ext cx="1420031" cy="258865"/>
          <a:chOff x="2158275" y="1577218"/>
          <a:chExt cx="1420031" cy="258865"/>
        </a:xfrm>
      </xdr:grpSpPr>
      <xdr:grpSp>
        <xdr:nvGrpSpPr>
          <xdr:cNvPr id="615" name="Group 229"/>
          <xdr:cNvGrpSpPr/>
        </xdr:nvGrpSpPr>
        <xdr:grpSpPr>
          <a:xfrm>
            <a:off x="2158275" y="1577218"/>
            <a:ext cx="393544" cy="200026"/>
            <a:chOff x="3605952" y="2628478"/>
            <a:chExt cx="393544" cy="198905"/>
          </a:xfrm>
        </xdr:grpSpPr>
        <xdr:sp macro="" textlink="">
          <xdr:nvSpPr>
            <xdr:cNvPr id="623" name="Isosceles Triangle 622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624" name="TextBox 623"/>
            <xdr:cNvSpPr txBox="1"/>
          </xdr:nvSpPr>
          <xdr:spPr>
            <a:xfrm>
              <a:off x="3639569" y="2628478"/>
              <a:ext cx="319474" cy="1887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P</a:t>
              </a:r>
            </a:p>
          </xdr:txBody>
        </xdr:sp>
      </xdr:grpSp>
      <xdr:grpSp>
        <xdr:nvGrpSpPr>
          <xdr:cNvPr id="616" name="Group 232"/>
          <xdr:cNvGrpSpPr/>
        </xdr:nvGrpSpPr>
        <xdr:grpSpPr>
          <a:xfrm>
            <a:off x="2681060" y="1577225"/>
            <a:ext cx="535089" cy="258858"/>
            <a:chOff x="3605952" y="2628471"/>
            <a:chExt cx="538344" cy="256292"/>
          </a:xfrm>
        </xdr:grpSpPr>
        <xdr:sp macro="" textlink="">
          <xdr:nvSpPr>
            <xdr:cNvPr id="621" name="Isosceles Triangle 620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622" name="TextBox 621"/>
            <xdr:cNvSpPr txBox="1"/>
          </xdr:nvSpPr>
          <xdr:spPr>
            <a:xfrm>
              <a:off x="3626774" y="2628471"/>
              <a:ext cx="517522" cy="25629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M</a:t>
              </a:r>
            </a:p>
          </xdr:txBody>
        </xdr:sp>
      </xdr:grpSp>
      <xdr:grpSp>
        <xdr:nvGrpSpPr>
          <xdr:cNvPr id="617" name="Group 235"/>
          <xdr:cNvGrpSpPr/>
        </xdr:nvGrpSpPr>
        <xdr:grpSpPr>
          <a:xfrm>
            <a:off x="3184762" y="1577225"/>
            <a:ext cx="393544" cy="200026"/>
            <a:chOff x="3605952" y="2628478"/>
            <a:chExt cx="393544" cy="198905"/>
          </a:xfrm>
        </xdr:grpSpPr>
        <xdr:sp macro="" textlink="">
          <xdr:nvSpPr>
            <xdr:cNvPr id="619" name="Isosceles Triangle 618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620" name="TextBox 619"/>
            <xdr:cNvSpPr txBox="1"/>
          </xdr:nvSpPr>
          <xdr:spPr>
            <a:xfrm>
              <a:off x="3639569" y="2628478"/>
              <a:ext cx="319474" cy="1887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F</a:t>
              </a:r>
            </a:p>
          </xdr:txBody>
        </xdr:sp>
      </xdr:grpSp>
      <xdr:cxnSp macro="">
        <xdr:nvCxnSpPr>
          <xdr:cNvPr id="618" name="Straight Connector 617"/>
          <xdr:cNvCxnSpPr/>
        </xdr:nvCxnSpPr>
        <xdr:spPr>
          <a:xfrm>
            <a:off x="2162734" y="1631017"/>
            <a:ext cx="1412559" cy="0"/>
          </a:xfrm>
          <a:prstGeom prst="line">
            <a:avLst/>
          </a:prstGeom>
          <a:ln w="9525">
            <a:solidFill>
              <a:srgbClr val="386698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66675</xdr:colOff>
      <xdr:row>5</xdr:row>
      <xdr:rowOff>19050</xdr:rowOff>
    </xdr:from>
    <xdr:to>
      <xdr:col>11</xdr:col>
      <xdr:colOff>458006</xdr:colOff>
      <xdr:row>6</xdr:row>
      <xdr:rowOff>30265</xdr:rowOff>
    </xdr:to>
    <xdr:grpSp>
      <xdr:nvGrpSpPr>
        <xdr:cNvPr id="625" name="Group 624"/>
        <xdr:cNvGrpSpPr/>
      </xdr:nvGrpSpPr>
      <xdr:grpSpPr>
        <a:xfrm>
          <a:off x="5076825" y="1571625"/>
          <a:ext cx="1420031" cy="258865"/>
          <a:chOff x="2158275" y="1577218"/>
          <a:chExt cx="1420031" cy="258865"/>
        </a:xfrm>
      </xdr:grpSpPr>
      <xdr:grpSp>
        <xdr:nvGrpSpPr>
          <xdr:cNvPr id="626" name="Group 229"/>
          <xdr:cNvGrpSpPr/>
        </xdr:nvGrpSpPr>
        <xdr:grpSpPr>
          <a:xfrm>
            <a:off x="2158275" y="1577218"/>
            <a:ext cx="393544" cy="200026"/>
            <a:chOff x="3605952" y="2628478"/>
            <a:chExt cx="393544" cy="198905"/>
          </a:xfrm>
        </xdr:grpSpPr>
        <xdr:sp macro="" textlink="">
          <xdr:nvSpPr>
            <xdr:cNvPr id="634" name="Isosceles Triangle 633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635" name="TextBox 634"/>
            <xdr:cNvSpPr txBox="1"/>
          </xdr:nvSpPr>
          <xdr:spPr>
            <a:xfrm>
              <a:off x="3639569" y="2628478"/>
              <a:ext cx="319474" cy="1887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P</a:t>
              </a:r>
            </a:p>
          </xdr:txBody>
        </xdr:sp>
      </xdr:grpSp>
      <xdr:grpSp>
        <xdr:nvGrpSpPr>
          <xdr:cNvPr id="627" name="Group 232"/>
          <xdr:cNvGrpSpPr/>
        </xdr:nvGrpSpPr>
        <xdr:grpSpPr>
          <a:xfrm>
            <a:off x="2681060" y="1577225"/>
            <a:ext cx="535089" cy="258858"/>
            <a:chOff x="3605952" y="2628471"/>
            <a:chExt cx="538344" cy="256292"/>
          </a:xfrm>
        </xdr:grpSpPr>
        <xdr:sp macro="" textlink="">
          <xdr:nvSpPr>
            <xdr:cNvPr id="632" name="Isosceles Triangle 631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633" name="TextBox 632"/>
            <xdr:cNvSpPr txBox="1"/>
          </xdr:nvSpPr>
          <xdr:spPr>
            <a:xfrm>
              <a:off x="3626774" y="2628471"/>
              <a:ext cx="517522" cy="25629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M</a:t>
              </a:r>
            </a:p>
          </xdr:txBody>
        </xdr:sp>
      </xdr:grpSp>
      <xdr:grpSp>
        <xdr:nvGrpSpPr>
          <xdr:cNvPr id="628" name="Group 235"/>
          <xdr:cNvGrpSpPr/>
        </xdr:nvGrpSpPr>
        <xdr:grpSpPr>
          <a:xfrm>
            <a:off x="3184762" y="1577225"/>
            <a:ext cx="393544" cy="200026"/>
            <a:chOff x="3605952" y="2628478"/>
            <a:chExt cx="393544" cy="198905"/>
          </a:xfrm>
        </xdr:grpSpPr>
        <xdr:sp macro="" textlink="">
          <xdr:nvSpPr>
            <xdr:cNvPr id="630" name="Isosceles Triangle 629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631" name="TextBox 630"/>
            <xdr:cNvSpPr txBox="1"/>
          </xdr:nvSpPr>
          <xdr:spPr>
            <a:xfrm>
              <a:off x="3639569" y="2628478"/>
              <a:ext cx="319474" cy="1887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F</a:t>
              </a:r>
            </a:p>
          </xdr:txBody>
        </xdr:sp>
      </xdr:grpSp>
      <xdr:cxnSp macro="">
        <xdr:nvCxnSpPr>
          <xdr:cNvPr id="629" name="Straight Connector 628"/>
          <xdr:cNvCxnSpPr/>
        </xdr:nvCxnSpPr>
        <xdr:spPr>
          <a:xfrm>
            <a:off x="2162734" y="1631017"/>
            <a:ext cx="1412559" cy="0"/>
          </a:xfrm>
          <a:prstGeom prst="line">
            <a:avLst/>
          </a:prstGeom>
          <a:ln w="9525">
            <a:solidFill>
              <a:srgbClr val="386698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12</xdr:col>
      <xdr:colOff>66675</xdr:colOff>
      <xdr:row>5</xdr:row>
      <xdr:rowOff>19050</xdr:rowOff>
    </xdr:from>
    <xdr:to>
      <xdr:col>14</xdr:col>
      <xdr:colOff>458006</xdr:colOff>
      <xdr:row>6</xdr:row>
      <xdr:rowOff>30265</xdr:rowOff>
    </xdr:to>
    <xdr:grpSp>
      <xdr:nvGrpSpPr>
        <xdr:cNvPr id="636" name="Group 635"/>
        <xdr:cNvGrpSpPr/>
      </xdr:nvGrpSpPr>
      <xdr:grpSpPr>
        <a:xfrm>
          <a:off x="6619875" y="1571625"/>
          <a:ext cx="1420031" cy="258865"/>
          <a:chOff x="2158275" y="1577218"/>
          <a:chExt cx="1420031" cy="258865"/>
        </a:xfrm>
      </xdr:grpSpPr>
      <xdr:grpSp>
        <xdr:nvGrpSpPr>
          <xdr:cNvPr id="637" name="Group 229"/>
          <xdr:cNvGrpSpPr/>
        </xdr:nvGrpSpPr>
        <xdr:grpSpPr>
          <a:xfrm>
            <a:off x="2158275" y="1577218"/>
            <a:ext cx="393544" cy="200026"/>
            <a:chOff x="3605952" y="2628478"/>
            <a:chExt cx="393544" cy="198905"/>
          </a:xfrm>
        </xdr:grpSpPr>
        <xdr:sp macro="" textlink="">
          <xdr:nvSpPr>
            <xdr:cNvPr id="645" name="Isosceles Triangle 644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646" name="TextBox 645"/>
            <xdr:cNvSpPr txBox="1"/>
          </xdr:nvSpPr>
          <xdr:spPr>
            <a:xfrm>
              <a:off x="3639569" y="2628478"/>
              <a:ext cx="319474" cy="1887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P</a:t>
              </a:r>
            </a:p>
          </xdr:txBody>
        </xdr:sp>
      </xdr:grpSp>
      <xdr:grpSp>
        <xdr:nvGrpSpPr>
          <xdr:cNvPr id="638" name="Group 232"/>
          <xdr:cNvGrpSpPr/>
        </xdr:nvGrpSpPr>
        <xdr:grpSpPr>
          <a:xfrm>
            <a:off x="2681060" y="1577225"/>
            <a:ext cx="535089" cy="258858"/>
            <a:chOff x="3605952" y="2628471"/>
            <a:chExt cx="538344" cy="256292"/>
          </a:xfrm>
        </xdr:grpSpPr>
        <xdr:sp macro="" textlink="">
          <xdr:nvSpPr>
            <xdr:cNvPr id="643" name="Isosceles Triangle 642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644" name="TextBox 643"/>
            <xdr:cNvSpPr txBox="1"/>
          </xdr:nvSpPr>
          <xdr:spPr>
            <a:xfrm>
              <a:off x="3626774" y="2628471"/>
              <a:ext cx="517522" cy="25629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M</a:t>
              </a:r>
            </a:p>
          </xdr:txBody>
        </xdr:sp>
      </xdr:grpSp>
      <xdr:grpSp>
        <xdr:nvGrpSpPr>
          <xdr:cNvPr id="639" name="Group 235"/>
          <xdr:cNvGrpSpPr/>
        </xdr:nvGrpSpPr>
        <xdr:grpSpPr>
          <a:xfrm>
            <a:off x="3184762" y="1577225"/>
            <a:ext cx="393544" cy="200026"/>
            <a:chOff x="3605952" y="2628478"/>
            <a:chExt cx="393544" cy="198905"/>
          </a:xfrm>
        </xdr:grpSpPr>
        <xdr:sp macro="" textlink="">
          <xdr:nvSpPr>
            <xdr:cNvPr id="641" name="Isosceles Triangle 640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642" name="TextBox 641"/>
            <xdr:cNvSpPr txBox="1"/>
          </xdr:nvSpPr>
          <xdr:spPr>
            <a:xfrm>
              <a:off x="3639569" y="2628478"/>
              <a:ext cx="319474" cy="1887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F</a:t>
              </a:r>
            </a:p>
          </xdr:txBody>
        </xdr:sp>
      </xdr:grpSp>
      <xdr:cxnSp macro="">
        <xdr:nvCxnSpPr>
          <xdr:cNvPr id="640" name="Straight Connector 639"/>
          <xdr:cNvCxnSpPr/>
        </xdr:nvCxnSpPr>
        <xdr:spPr>
          <a:xfrm>
            <a:off x="2162734" y="1631017"/>
            <a:ext cx="1412559" cy="0"/>
          </a:xfrm>
          <a:prstGeom prst="line">
            <a:avLst/>
          </a:prstGeom>
          <a:ln w="9525">
            <a:solidFill>
              <a:srgbClr val="386698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18</xdr:col>
      <xdr:colOff>66675</xdr:colOff>
      <xdr:row>5</xdr:row>
      <xdr:rowOff>19050</xdr:rowOff>
    </xdr:from>
    <xdr:to>
      <xdr:col>21</xdr:col>
      <xdr:colOff>806</xdr:colOff>
      <xdr:row>6</xdr:row>
      <xdr:rowOff>30265</xdr:rowOff>
    </xdr:to>
    <xdr:grpSp>
      <xdr:nvGrpSpPr>
        <xdr:cNvPr id="647" name="Group 646"/>
        <xdr:cNvGrpSpPr/>
      </xdr:nvGrpSpPr>
      <xdr:grpSpPr>
        <a:xfrm>
          <a:off x="9705975" y="1571625"/>
          <a:ext cx="1477181" cy="258865"/>
          <a:chOff x="2158275" y="1577218"/>
          <a:chExt cx="1420031" cy="258865"/>
        </a:xfrm>
      </xdr:grpSpPr>
      <xdr:grpSp>
        <xdr:nvGrpSpPr>
          <xdr:cNvPr id="648" name="Group 229"/>
          <xdr:cNvGrpSpPr/>
        </xdr:nvGrpSpPr>
        <xdr:grpSpPr>
          <a:xfrm>
            <a:off x="2158275" y="1577218"/>
            <a:ext cx="393544" cy="200026"/>
            <a:chOff x="3605952" y="2628478"/>
            <a:chExt cx="393544" cy="198905"/>
          </a:xfrm>
        </xdr:grpSpPr>
        <xdr:sp macro="" textlink="">
          <xdr:nvSpPr>
            <xdr:cNvPr id="656" name="Isosceles Triangle 655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657" name="TextBox 656"/>
            <xdr:cNvSpPr txBox="1"/>
          </xdr:nvSpPr>
          <xdr:spPr>
            <a:xfrm>
              <a:off x="3639569" y="2628478"/>
              <a:ext cx="319474" cy="1887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P</a:t>
              </a:r>
            </a:p>
          </xdr:txBody>
        </xdr:sp>
      </xdr:grpSp>
      <xdr:grpSp>
        <xdr:nvGrpSpPr>
          <xdr:cNvPr id="649" name="Group 232"/>
          <xdr:cNvGrpSpPr/>
        </xdr:nvGrpSpPr>
        <xdr:grpSpPr>
          <a:xfrm>
            <a:off x="2681060" y="1577225"/>
            <a:ext cx="535089" cy="258858"/>
            <a:chOff x="3605952" y="2628471"/>
            <a:chExt cx="538344" cy="256292"/>
          </a:xfrm>
        </xdr:grpSpPr>
        <xdr:sp macro="" textlink="">
          <xdr:nvSpPr>
            <xdr:cNvPr id="654" name="Isosceles Triangle 653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655" name="TextBox 654"/>
            <xdr:cNvSpPr txBox="1"/>
          </xdr:nvSpPr>
          <xdr:spPr>
            <a:xfrm>
              <a:off x="3626774" y="2628471"/>
              <a:ext cx="517522" cy="25629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M</a:t>
              </a:r>
            </a:p>
          </xdr:txBody>
        </xdr:sp>
      </xdr:grpSp>
      <xdr:grpSp>
        <xdr:nvGrpSpPr>
          <xdr:cNvPr id="650" name="Group 235"/>
          <xdr:cNvGrpSpPr/>
        </xdr:nvGrpSpPr>
        <xdr:grpSpPr>
          <a:xfrm>
            <a:off x="3184762" y="1577225"/>
            <a:ext cx="393544" cy="200026"/>
            <a:chOff x="3605952" y="2628478"/>
            <a:chExt cx="393544" cy="198905"/>
          </a:xfrm>
        </xdr:grpSpPr>
        <xdr:sp macro="" textlink="">
          <xdr:nvSpPr>
            <xdr:cNvPr id="652" name="Isosceles Triangle 651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653" name="TextBox 652"/>
            <xdr:cNvSpPr txBox="1"/>
          </xdr:nvSpPr>
          <xdr:spPr>
            <a:xfrm>
              <a:off x="3639569" y="2628478"/>
              <a:ext cx="319474" cy="1887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F</a:t>
              </a:r>
            </a:p>
          </xdr:txBody>
        </xdr:sp>
      </xdr:grpSp>
      <xdr:cxnSp macro="">
        <xdr:nvCxnSpPr>
          <xdr:cNvPr id="651" name="Straight Connector 650"/>
          <xdr:cNvCxnSpPr/>
        </xdr:nvCxnSpPr>
        <xdr:spPr>
          <a:xfrm>
            <a:off x="2162734" y="1631017"/>
            <a:ext cx="1412559" cy="0"/>
          </a:xfrm>
          <a:prstGeom prst="line">
            <a:avLst/>
          </a:prstGeom>
          <a:ln w="9525">
            <a:solidFill>
              <a:srgbClr val="386698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66675</xdr:colOff>
      <xdr:row>5</xdr:row>
      <xdr:rowOff>19050</xdr:rowOff>
    </xdr:from>
    <xdr:to>
      <xdr:col>17</xdr:col>
      <xdr:colOff>458006</xdr:colOff>
      <xdr:row>6</xdr:row>
      <xdr:rowOff>30265</xdr:rowOff>
    </xdr:to>
    <xdr:grpSp>
      <xdr:nvGrpSpPr>
        <xdr:cNvPr id="658" name="Group 657"/>
        <xdr:cNvGrpSpPr/>
      </xdr:nvGrpSpPr>
      <xdr:grpSpPr>
        <a:xfrm>
          <a:off x="8162925" y="1571625"/>
          <a:ext cx="1420031" cy="258865"/>
          <a:chOff x="2158275" y="1577218"/>
          <a:chExt cx="1420031" cy="258865"/>
        </a:xfrm>
      </xdr:grpSpPr>
      <xdr:grpSp>
        <xdr:nvGrpSpPr>
          <xdr:cNvPr id="659" name="Group 229"/>
          <xdr:cNvGrpSpPr/>
        </xdr:nvGrpSpPr>
        <xdr:grpSpPr>
          <a:xfrm>
            <a:off x="2158275" y="1577218"/>
            <a:ext cx="393544" cy="200026"/>
            <a:chOff x="3605952" y="2628478"/>
            <a:chExt cx="393544" cy="198905"/>
          </a:xfrm>
        </xdr:grpSpPr>
        <xdr:sp macro="" textlink="">
          <xdr:nvSpPr>
            <xdr:cNvPr id="667" name="Isosceles Triangle 666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668" name="TextBox 667"/>
            <xdr:cNvSpPr txBox="1"/>
          </xdr:nvSpPr>
          <xdr:spPr>
            <a:xfrm>
              <a:off x="3639569" y="2628478"/>
              <a:ext cx="319474" cy="1887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P</a:t>
              </a:r>
            </a:p>
          </xdr:txBody>
        </xdr:sp>
      </xdr:grpSp>
      <xdr:grpSp>
        <xdr:nvGrpSpPr>
          <xdr:cNvPr id="660" name="Group 232"/>
          <xdr:cNvGrpSpPr/>
        </xdr:nvGrpSpPr>
        <xdr:grpSpPr>
          <a:xfrm>
            <a:off x="2681060" y="1577225"/>
            <a:ext cx="535089" cy="258858"/>
            <a:chOff x="3605952" y="2628471"/>
            <a:chExt cx="538344" cy="256292"/>
          </a:xfrm>
        </xdr:grpSpPr>
        <xdr:sp macro="" textlink="">
          <xdr:nvSpPr>
            <xdr:cNvPr id="665" name="Isosceles Triangle 664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666" name="TextBox 665"/>
            <xdr:cNvSpPr txBox="1"/>
          </xdr:nvSpPr>
          <xdr:spPr>
            <a:xfrm>
              <a:off x="3626774" y="2628471"/>
              <a:ext cx="517522" cy="25629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M</a:t>
              </a:r>
            </a:p>
          </xdr:txBody>
        </xdr:sp>
      </xdr:grpSp>
      <xdr:grpSp>
        <xdr:nvGrpSpPr>
          <xdr:cNvPr id="661" name="Group 235"/>
          <xdr:cNvGrpSpPr/>
        </xdr:nvGrpSpPr>
        <xdr:grpSpPr>
          <a:xfrm>
            <a:off x="3184762" y="1577225"/>
            <a:ext cx="393544" cy="200026"/>
            <a:chOff x="3605952" y="2628478"/>
            <a:chExt cx="393544" cy="198905"/>
          </a:xfrm>
        </xdr:grpSpPr>
        <xdr:sp macro="" textlink="">
          <xdr:nvSpPr>
            <xdr:cNvPr id="663" name="Isosceles Triangle 662"/>
            <xdr:cNvSpPr/>
          </xdr:nvSpPr>
          <xdr:spPr>
            <a:xfrm rot="10800000">
              <a:off x="3605952" y="2684508"/>
              <a:ext cx="393544" cy="142875"/>
            </a:xfrm>
            <a:prstGeom prst="triangle">
              <a:avLst/>
            </a:prstGeom>
            <a:solidFill>
              <a:srgbClr val="386698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GB" sz="1100"/>
            </a:p>
          </xdr:txBody>
        </xdr:sp>
        <xdr:sp macro="" textlink="">
          <xdr:nvSpPr>
            <xdr:cNvPr id="664" name="TextBox 663"/>
            <xdr:cNvSpPr txBox="1"/>
          </xdr:nvSpPr>
          <xdr:spPr>
            <a:xfrm>
              <a:off x="3639569" y="2628478"/>
              <a:ext cx="319474" cy="1887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n-GB" sz="900" b="1">
                  <a:solidFill>
                    <a:schemeClr val="bg1"/>
                  </a:solidFill>
                  <a:latin typeface="Verdana" pitchFamily="34" charset="0"/>
                </a:rPr>
                <a:t> F</a:t>
              </a:r>
            </a:p>
          </xdr:txBody>
        </xdr:sp>
      </xdr:grpSp>
      <xdr:cxnSp macro="">
        <xdr:nvCxnSpPr>
          <xdr:cNvPr id="662" name="Straight Connector 661"/>
          <xdr:cNvCxnSpPr/>
        </xdr:nvCxnSpPr>
        <xdr:spPr>
          <a:xfrm>
            <a:off x="2162734" y="1631017"/>
            <a:ext cx="1412559" cy="0"/>
          </a:xfrm>
          <a:prstGeom prst="line">
            <a:avLst/>
          </a:prstGeom>
          <a:ln w="9525">
            <a:solidFill>
              <a:srgbClr val="386698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9525</xdr:colOff>
      <xdr:row>3</xdr:row>
      <xdr:rowOff>76200</xdr:rowOff>
    </xdr:from>
    <xdr:to>
      <xdr:col>1</xdr:col>
      <xdr:colOff>1449525</xdr:colOff>
      <xdr:row>5</xdr:row>
      <xdr:rowOff>114525</xdr:rowOff>
    </xdr:to>
    <xdr:sp macro="" textlink="">
      <xdr:nvSpPr>
        <xdr:cNvPr id="669" name="Rounded Rectangle 668">
          <a:hlinkClick xmlns:r="http://schemas.openxmlformats.org/officeDocument/2006/relationships" r:id="rId3"/>
        </xdr:cNvPr>
        <xdr:cNvSpPr/>
      </xdr:nvSpPr>
      <xdr:spPr>
        <a:xfrm>
          <a:off x="361950" y="1181100"/>
          <a:ext cx="1440000" cy="486000"/>
        </a:xfrm>
        <a:prstGeom prst="roundRect">
          <a:avLst/>
        </a:prstGeom>
        <a:solidFill>
          <a:srgbClr val="99CCFF"/>
        </a:solidFill>
        <a:ln>
          <a:solidFill>
            <a:srgbClr val="99CC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000" b="0" baseline="0">
              <a:solidFill>
                <a:srgbClr val="0000FF"/>
              </a:solidFill>
              <a:latin typeface="Verdana" pitchFamily="34" charset="0"/>
            </a:rPr>
            <a:t>Back to contents page </a:t>
          </a:r>
          <a:endParaRPr lang="en-GB" sz="1000" b="0">
            <a:solidFill>
              <a:srgbClr val="0000FF"/>
            </a:solidFill>
            <a:latin typeface="Verdana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349250</xdr:rowOff>
    </xdr:from>
    <xdr:to>
      <xdr:col>2</xdr:col>
      <xdr:colOff>76638</xdr:colOff>
      <xdr:row>5</xdr:row>
      <xdr:rowOff>158750</xdr:rowOff>
    </xdr:to>
    <xdr:sp macro="" textlink="">
      <xdr:nvSpPr>
        <xdr:cNvPr id="4" name="TextBox 3"/>
        <xdr:cNvSpPr txBox="1"/>
      </xdr:nvSpPr>
      <xdr:spPr>
        <a:xfrm>
          <a:off x="0" y="1111250"/>
          <a:ext cx="1304305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latin typeface="Verdana" pitchFamily="34" charset="0"/>
            </a:rPr>
            <a:t>Select Indicator</a:t>
          </a:r>
        </a:p>
      </xdr:txBody>
    </xdr:sp>
    <xdr:clientData/>
  </xdr:twoCellAnchor>
  <xdr:twoCellAnchor>
    <xdr:from>
      <xdr:col>0</xdr:col>
      <xdr:colOff>10583</xdr:colOff>
      <xdr:row>16</xdr:row>
      <xdr:rowOff>36356</xdr:rowOff>
    </xdr:from>
    <xdr:to>
      <xdr:col>1</xdr:col>
      <xdr:colOff>397467</xdr:colOff>
      <xdr:row>17</xdr:row>
      <xdr:rowOff>38743</xdr:rowOff>
    </xdr:to>
    <xdr:sp macro="" textlink="">
      <xdr:nvSpPr>
        <xdr:cNvPr id="7" name="TextBox 6"/>
        <xdr:cNvSpPr txBox="1"/>
      </xdr:nvSpPr>
      <xdr:spPr>
        <a:xfrm>
          <a:off x="10583" y="3779121"/>
          <a:ext cx="992002" cy="1928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latin typeface="Verdana" pitchFamily="34" charset="0"/>
            </a:rPr>
            <a:t>Period</a:t>
          </a:r>
        </a:p>
      </xdr:txBody>
    </xdr:sp>
    <xdr:clientData/>
  </xdr:twoCellAnchor>
  <xdr:twoCellAnchor>
    <xdr:from>
      <xdr:col>0</xdr:col>
      <xdr:colOff>10583</xdr:colOff>
      <xdr:row>11</xdr:row>
      <xdr:rowOff>157368</xdr:rowOff>
    </xdr:from>
    <xdr:to>
      <xdr:col>1</xdr:col>
      <xdr:colOff>397467</xdr:colOff>
      <xdr:row>12</xdr:row>
      <xdr:rowOff>159755</xdr:rowOff>
    </xdr:to>
    <xdr:sp macro="" textlink="">
      <xdr:nvSpPr>
        <xdr:cNvPr id="8" name="TextBox 7"/>
        <xdr:cNvSpPr txBox="1"/>
      </xdr:nvSpPr>
      <xdr:spPr>
        <a:xfrm>
          <a:off x="10583" y="2947633"/>
          <a:ext cx="992002" cy="1928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latin typeface="Verdana" pitchFamily="34" charset="0"/>
            </a:rPr>
            <a:t>Sex</a:t>
          </a:r>
        </a:p>
      </xdr:txBody>
    </xdr:sp>
    <xdr:clientData/>
  </xdr:twoCellAnchor>
  <xdr:twoCellAnchor editAs="oneCell">
    <xdr:from>
      <xdr:col>15</xdr:col>
      <xdr:colOff>158750</xdr:colOff>
      <xdr:row>0</xdr:row>
      <xdr:rowOff>32537</xdr:rowOff>
    </xdr:from>
    <xdr:to>
      <xdr:col>17</xdr:col>
      <xdr:colOff>20544</xdr:colOff>
      <xdr:row>4</xdr:row>
      <xdr:rowOff>368360</xdr:rowOff>
    </xdr:to>
    <xdr:pic>
      <xdr:nvPicPr>
        <xdr:cNvPr id="17" name="Picture 16" descr="CVD_image_low_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450917" y="32537"/>
          <a:ext cx="1492250" cy="1097823"/>
        </a:xfrm>
        <a:prstGeom prst="rect">
          <a:avLst/>
        </a:prstGeom>
      </xdr:spPr>
    </xdr:pic>
    <xdr:clientData/>
  </xdr:twoCellAnchor>
  <xdr:twoCellAnchor>
    <xdr:from>
      <xdr:col>2</xdr:col>
      <xdr:colOff>621804</xdr:colOff>
      <xdr:row>4</xdr:row>
      <xdr:rowOff>339412</xdr:rowOff>
    </xdr:from>
    <xdr:to>
      <xdr:col>11</xdr:col>
      <xdr:colOff>523875</xdr:colOff>
      <xdr:row>44</xdr:row>
      <xdr:rowOff>11907</xdr:rowOff>
    </xdr:to>
    <xdr:grpSp>
      <xdr:nvGrpSpPr>
        <xdr:cNvPr id="15" name="Group 14"/>
        <xdr:cNvGrpSpPr/>
      </xdr:nvGrpSpPr>
      <xdr:grpSpPr>
        <a:xfrm>
          <a:off x="1832039" y="1101412"/>
          <a:ext cx="5056777" cy="7707113"/>
          <a:chOff x="7630066" y="1043068"/>
          <a:chExt cx="5231856" cy="7611270"/>
        </a:xfrm>
      </xdr:grpSpPr>
      <xdr:graphicFrame macro="">
        <xdr:nvGraphicFramePr>
          <xdr:cNvPr id="3" name="Chart 1"/>
          <xdr:cNvGraphicFramePr>
            <a:graphicFrameLocks/>
          </xdr:cNvGraphicFramePr>
        </xdr:nvGraphicFramePr>
        <xdr:xfrm>
          <a:off x="7630066" y="1043068"/>
          <a:ext cx="5231856" cy="761127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1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7846459" y="1821076"/>
            <a:ext cx="298627" cy="90870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84666</xdr:colOff>
      <xdr:row>20</xdr:row>
      <xdr:rowOff>105835</xdr:rowOff>
    </xdr:from>
    <xdr:to>
      <xdr:col>2</xdr:col>
      <xdr:colOff>296999</xdr:colOff>
      <xdr:row>23</xdr:row>
      <xdr:rowOff>20335</xdr:rowOff>
    </xdr:to>
    <xdr:sp macro="" textlink="">
      <xdr:nvSpPr>
        <xdr:cNvPr id="19" name="Rounded Rectangle 18">
          <a:hlinkClick xmlns:r="http://schemas.openxmlformats.org/officeDocument/2006/relationships" r:id="rId4"/>
        </xdr:cNvPr>
        <xdr:cNvSpPr/>
      </xdr:nvSpPr>
      <xdr:spPr>
        <a:xfrm>
          <a:off x="84666" y="4519085"/>
          <a:ext cx="1440000" cy="486000"/>
        </a:xfrm>
        <a:prstGeom prst="roundRect">
          <a:avLst/>
        </a:prstGeom>
        <a:solidFill>
          <a:srgbClr val="99CCFF"/>
        </a:solidFill>
        <a:ln>
          <a:solidFill>
            <a:srgbClr val="99CC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000" b="0" baseline="0">
              <a:solidFill>
                <a:srgbClr val="0000FF"/>
              </a:solidFill>
              <a:latin typeface="Verdana" pitchFamily="34" charset="0"/>
            </a:rPr>
            <a:t>Back to contents page </a:t>
          </a:r>
          <a:endParaRPr lang="en-GB" sz="1000" b="0">
            <a:solidFill>
              <a:srgbClr val="0000FF"/>
            </a:solidFill>
            <a:latin typeface="Verdana" pitchFamily="34" charset="0"/>
          </a:endParaRPr>
        </a:p>
      </xdr:txBody>
    </xdr:sp>
    <xdr:clientData/>
  </xdr:twoCellAnchor>
  <xdr:twoCellAnchor>
    <xdr:from>
      <xdr:col>11</xdr:col>
      <xdr:colOff>532282</xdr:colOff>
      <xdr:row>42</xdr:row>
      <xdr:rowOff>250038</xdr:rowOff>
    </xdr:from>
    <xdr:to>
      <xdr:col>18</xdr:col>
      <xdr:colOff>103655</xdr:colOff>
      <xdr:row>44</xdr:row>
      <xdr:rowOff>166695</xdr:rowOff>
    </xdr:to>
    <xdr:sp macro="" textlink="'Interactive controls'!K56">
      <xdr:nvSpPr>
        <xdr:cNvPr id="14" name="Rectangle 13"/>
        <xdr:cNvSpPr/>
      </xdr:nvSpPr>
      <xdr:spPr>
        <a:xfrm>
          <a:off x="6897223" y="8542391"/>
          <a:ext cx="5465667" cy="42092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fld id="{2A01B6DD-4A0D-4878-BF93-88307917B3D3}" type="TxLink">
            <a:rPr lang="en-US" sz="900" b="0" i="0" u="none" strike="noStrike">
              <a:solidFill>
                <a:srgbClr val="000080"/>
              </a:solidFill>
              <a:latin typeface="Verdana" pitchFamily="34" charset="0"/>
            </a:rPr>
            <a:pPr algn="l"/>
            <a:t> </a:t>
          </a:fld>
          <a:endParaRPr lang="en-GB" sz="900">
            <a:solidFill>
              <a:srgbClr val="000080"/>
            </a:solidFill>
            <a:latin typeface="Verdana" pitchFamily="34" charset="0"/>
          </a:endParaRPr>
        </a:p>
      </xdr:txBody>
    </xdr:sp>
    <xdr:clientData/>
  </xdr:twoCellAnchor>
  <xdr:twoCellAnchor editAs="absolute">
    <xdr:from>
      <xdr:col>0</xdr:col>
      <xdr:colOff>72837</xdr:colOff>
      <xdr:row>0</xdr:row>
      <xdr:rowOff>84044</xdr:rowOff>
    </xdr:from>
    <xdr:to>
      <xdr:col>7</xdr:col>
      <xdr:colOff>49825</xdr:colOff>
      <xdr:row>4</xdr:row>
      <xdr:rowOff>280182</xdr:rowOff>
    </xdr:to>
    <xdr:pic>
      <xdr:nvPicPr>
        <xdr:cNvPr id="13" name="Picture 3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837" y="84044"/>
          <a:ext cx="4190400" cy="958138"/>
        </a:xfrm>
        <a:prstGeom prst="rect">
          <a:avLst/>
        </a:prstGeom>
        <a:noFill/>
      </xdr:spPr>
    </xdr:pic>
    <xdr:clientData/>
  </xdr:twoCellAnchor>
  <xdr:twoCellAnchor editAs="absolute">
    <xdr:from>
      <xdr:col>6</xdr:col>
      <xdr:colOff>96572</xdr:colOff>
      <xdr:row>1</xdr:row>
      <xdr:rowOff>103098</xdr:rowOff>
    </xdr:from>
    <xdr:to>
      <xdr:col>14</xdr:col>
      <xdr:colOff>560143</xdr:colOff>
      <xdr:row>4</xdr:row>
      <xdr:rowOff>52918</xdr:rowOff>
    </xdr:to>
    <xdr:sp macro="" textlink="">
      <xdr:nvSpPr>
        <xdr:cNvPr id="28" name="TextBox 27"/>
        <xdr:cNvSpPr txBox="1"/>
      </xdr:nvSpPr>
      <xdr:spPr>
        <a:xfrm>
          <a:off x="3735916" y="293598"/>
          <a:ext cx="5356261" cy="521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n-GB" sz="2400">
              <a:solidFill>
                <a:srgbClr val="386698"/>
              </a:solidFill>
              <a:latin typeface="Verdana" pitchFamily="34" charset="0"/>
            </a:rPr>
            <a:t>Cardiovascular</a:t>
          </a:r>
          <a:r>
            <a:rPr lang="en-GB" sz="2400" baseline="0">
              <a:solidFill>
                <a:srgbClr val="386698"/>
              </a:solidFill>
              <a:latin typeface="Verdana" pitchFamily="34" charset="0"/>
            </a:rPr>
            <a:t> disease indicators</a:t>
          </a:r>
          <a:endParaRPr lang="en-GB" sz="2400">
            <a:solidFill>
              <a:srgbClr val="386698"/>
            </a:solidFill>
            <a:latin typeface="Verdana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171450</xdr:rowOff>
        </xdr:from>
        <xdr:to>
          <xdr:col>2</xdr:col>
          <xdr:colOff>533400</xdr:colOff>
          <xdr:row>11</xdr:row>
          <xdr:rowOff>19050</xdr:rowOff>
        </xdr:to>
        <xdr:sp macro="" textlink="">
          <xdr:nvSpPr>
            <xdr:cNvPr id="5121" name="List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12</xdr:row>
          <xdr:rowOff>152400</xdr:rowOff>
        </xdr:from>
        <xdr:to>
          <xdr:col>2</xdr:col>
          <xdr:colOff>180975</xdr:colOff>
          <xdr:row>14</xdr:row>
          <xdr:rowOff>180975</xdr:rowOff>
        </xdr:to>
        <xdr:sp macro="" textlink="">
          <xdr:nvSpPr>
            <xdr:cNvPr id="5123" name="List Box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17</xdr:row>
          <xdr:rowOff>47625</xdr:rowOff>
        </xdr:from>
        <xdr:to>
          <xdr:col>2</xdr:col>
          <xdr:colOff>180975</xdr:colOff>
          <xdr:row>19</xdr:row>
          <xdr:rowOff>76200</xdr:rowOff>
        </xdr:to>
        <xdr:sp macro="" textlink="">
          <xdr:nvSpPr>
            <xdr:cNvPr id="5125" name="List Box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0.09597</cdr:x>
      <cdr:y>0.09228</cdr:y>
    </cdr:from>
    <cdr:to>
      <cdr:x>0.53131</cdr:x>
      <cdr:y>0.13005</cdr:y>
    </cdr:to>
    <cdr:sp macro="" textlink="'Interactive controls'!$K$55">
      <cdr:nvSpPr>
        <cdr:cNvPr id="8" name="Rectangle 7"/>
        <cdr:cNvSpPr/>
      </cdr:nvSpPr>
      <cdr:spPr>
        <a:xfrm xmlns:a="http://schemas.openxmlformats.org/drawingml/2006/main">
          <a:off x="462543" y="716079"/>
          <a:ext cx="2098192" cy="2930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fld id="{66F83AF0-1A8B-4290-93D5-DA31CE3C206D}" type="TxLink">
            <a:rPr lang="en-US" sz="950" b="0" i="0" u="none" strike="noStrike">
              <a:solidFill>
                <a:schemeClr val="tx1"/>
              </a:solidFill>
              <a:latin typeface="Verdana" pitchFamily="34" charset="0"/>
            </a:rPr>
            <a:pPr/>
            <a:t>95% confidence interval</a:t>
          </a:fld>
          <a:endParaRPr lang="en-US" sz="950">
            <a:solidFill>
              <a:schemeClr val="tx1"/>
            </a:solidFill>
            <a:latin typeface="Verdana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0.97637</cdr:x>
      <cdr:y>0.10674</cdr:y>
    </cdr:to>
    <cdr:sp macro="" textlink="'Interactive controls'!$K$43">
      <cdr:nvSpPr>
        <cdr:cNvPr id="3" name="TextBox 1"/>
        <cdr:cNvSpPr txBox="1"/>
      </cdr:nvSpPr>
      <cdr:spPr>
        <a:xfrm xmlns:a="http://schemas.openxmlformats.org/drawingml/2006/main">
          <a:off x="0" y="0"/>
          <a:ext cx="4944206" cy="833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7394DEF-C46E-47D4-9C89-34A9CDB38E9F}" type="TxLink">
            <a:rPr lang="en-GB" sz="1000" b="1" i="0" u="none" strike="noStrike">
              <a:solidFill>
                <a:srgbClr val="000000"/>
              </a:solidFill>
              <a:latin typeface="Verdana" pitchFamily="34" charset="0"/>
            </a:rPr>
            <a:pPr/>
            <a:t>CHD emergency admissions, European age-standardised rate per 100,000, persons, all ages, Wales local authorities, 2009/10 - 2011/12</a:t>
          </a:fld>
          <a:endParaRPr lang="en-GB" sz="1000" b="1">
            <a:latin typeface="Verdana" pitchFamily="34" charset="0"/>
          </a:endParaRPr>
        </a:p>
      </cdr:txBody>
    </cdr:sp>
  </cdr:relSizeAnchor>
  <cdr:relSizeAnchor xmlns:cdr="http://schemas.openxmlformats.org/drawingml/2006/chartDrawing">
    <cdr:from>
      <cdr:x>0.01296</cdr:x>
      <cdr:y>0.06434</cdr:y>
    </cdr:from>
    <cdr:to>
      <cdr:x>0.99582</cdr:x>
      <cdr:y>0.09099</cdr:y>
    </cdr:to>
    <cdr:sp macro="" textlink="'Interactive controls'!$K$49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628" y="493148"/>
          <a:ext cx="4977071" cy="2042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fld id="{D0C8BACC-2FCC-455A-8BE3-32A71FFDA60D}" type="TxLink">
            <a:rPr lang="en-GB" sz="900" b="0" i="0" u="none" strike="noStrike" baseline="0">
              <a:solidFill>
                <a:srgbClr val="000000"/>
              </a:solidFill>
              <a:latin typeface="Verdana"/>
            </a:rPr>
            <a:pPr algn="l" rtl="0">
              <a:defRPr sz="1000"/>
            </a:pPr>
            <a:t>Produced by Public Health Wales Observatory, using PEDW (NWIS) &amp; MYE (ONS)</a:t>
          </a:fld>
          <a:endParaRPr lang="en-GB" sz="900" b="0" i="0" u="none" strike="noStrike" baseline="0">
            <a:solidFill>
              <a:srgbClr val="000000"/>
            </a:solidFill>
            <a:latin typeface="Verdana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67236</xdr:colOff>
      <xdr:row>0</xdr:row>
      <xdr:rowOff>78442</xdr:rowOff>
    </xdr:from>
    <xdr:to>
      <xdr:col>7</xdr:col>
      <xdr:colOff>44224</xdr:colOff>
      <xdr:row>4</xdr:row>
      <xdr:rowOff>274580</xdr:rowOff>
    </xdr:to>
    <xdr:pic>
      <xdr:nvPicPr>
        <xdr:cNvPr id="16" name="Picture 3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236" y="78442"/>
          <a:ext cx="4190400" cy="958138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</xdr:row>
      <xdr:rowOff>349250</xdr:rowOff>
    </xdr:from>
    <xdr:to>
      <xdr:col>2</xdr:col>
      <xdr:colOff>76638</xdr:colOff>
      <xdr:row>5</xdr:row>
      <xdr:rowOff>158750</xdr:rowOff>
    </xdr:to>
    <xdr:sp macro="" textlink="">
      <xdr:nvSpPr>
        <xdr:cNvPr id="3" name="TextBox 2"/>
        <xdr:cNvSpPr txBox="1"/>
      </xdr:nvSpPr>
      <xdr:spPr>
        <a:xfrm>
          <a:off x="0" y="1111250"/>
          <a:ext cx="1295838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latin typeface="Verdana" pitchFamily="34" charset="0"/>
            </a:rPr>
            <a:t>Select Indicator</a:t>
          </a:r>
        </a:p>
      </xdr:txBody>
    </xdr:sp>
    <xdr:clientData/>
  </xdr:twoCellAnchor>
  <xdr:twoCellAnchor editAs="absolute">
    <xdr:from>
      <xdr:col>6</xdr:col>
      <xdr:colOff>101475</xdr:colOff>
      <xdr:row>1</xdr:row>
      <xdr:rowOff>103098</xdr:rowOff>
    </xdr:from>
    <xdr:to>
      <xdr:col>14</xdr:col>
      <xdr:colOff>565124</xdr:colOff>
      <xdr:row>4</xdr:row>
      <xdr:rowOff>52918</xdr:rowOff>
    </xdr:to>
    <xdr:sp macro="" textlink="">
      <xdr:nvSpPr>
        <xdr:cNvPr id="4" name="TextBox 3"/>
        <xdr:cNvSpPr txBox="1"/>
      </xdr:nvSpPr>
      <xdr:spPr>
        <a:xfrm>
          <a:off x="3709769" y="293598"/>
          <a:ext cx="5315796" cy="521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n-GB" sz="2400">
              <a:solidFill>
                <a:srgbClr val="386698"/>
              </a:solidFill>
              <a:latin typeface="Verdana" pitchFamily="34" charset="0"/>
            </a:rPr>
            <a:t>Cardiovascular</a:t>
          </a:r>
          <a:r>
            <a:rPr lang="en-GB" sz="2400" baseline="0">
              <a:solidFill>
                <a:srgbClr val="386698"/>
              </a:solidFill>
              <a:latin typeface="Verdana" pitchFamily="34" charset="0"/>
            </a:rPr>
            <a:t> disease indicators</a:t>
          </a:r>
          <a:endParaRPr lang="en-GB" sz="2400">
            <a:solidFill>
              <a:srgbClr val="386698"/>
            </a:solidFill>
            <a:latin typeface="Verdana" pitchFamily="34" charset="0"/>
          </a:endParaRPr>
        </a:p>
      </xdr:txBody>
    </xdr:sp>
    <xdr:clientData/>
  </xdr:twoCellAnchor>
  <xdr:twoCellAnchor>
    <xdr:from>
      <xdr:col>0</xdr:col>
      <xdr:colOff>10583</xdr:colOff>
      <xdr:row>16</xdr:row>
      <xdr:rowOff>36356</xdr:rowOff>
    </xdr:from>
    <xdr:to>
      <xdr:col>1</xdr:col>
      <xdr:colOff>397467</xdr:colOff>
      <xdr:row>17</xdr:row>
      <xdr:rowOff>38743</xdr:rowOff>
    </xdr:to>
    <xdr:sp macro="" textlink="">
      <xdr:nvSpPr>
        <xdr:cNvPr id="5" name="TextBox 4"/>
        <xdr:cNvSpPr txBox="1"/>
      </xdr:nvSpPr>
      <xdr:spPr>
        <a:xfrm>
          <a:off x="10583" y="3678268"/>
          <a:ext cx="992002" cy="1928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latin typeface="Verdana" pitchFamily="34" charset="0"/>
            </a:rPr>
            <a:t>Period</a:t>
          </a:r>
        </a:p>
      </xdr:txBody>
    </xdr:sp>
    <xdr:clientData/>
  </xdr:twoCellAnchor>
  <xdr:twoCellAnchor>
    <xdr:from>
      <xdr:col>0</xdr:col>
      <xdr:colOff>10583</xdr:colOff>
      <xdr:row>11</xdr:row>
      <xdr:rowOff>157368</xdr:rowOff>
    </xdr:from>
    <xdr:to>
      <xdr:col>1</xdr:col>
      <xdr:colOff>397467</xdr:colOff>
      <xdr:row>12</xdr:row>
      <xdr:rowOff>159755</xdr:rowOff>
    </xdr:to>
    <xdr:sp macro="" textlink="">
      <xdr:nvSpPr>
        <xdr:cNvPr id="6" name="TextBox 5"/>
        <xdr:cNvSpPr txBox="1"/>
      </xdr:nvSpPr>
      <xdr:spPr>
        <a:xfrm>
          <a:off x="10583" y="2846780"/>
          <a:ext cx="992002" cy="1928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900" b="1">
              <a:latin typeface="Verdana" pitchFamily="34" charset="0"/>
            </a:rPr>
            <a:t>Sex</a:t>
          </a:r>
        </a:p>
      </xdr:txBody>
    </xdr:sp>
    <xdr:clientData/>
  </xdr:twoCellAnchor>
  <xdr:twoCellAnchor editAs="oneCell">
    <xdr:from>
      <xdr:col>15</xdr:col>
      <xdr:colOff>158750</xdr:colOff>
      <xdr:row>0</xdr:row>
      <xdr:rowOff>32537</xdr:rowOff>
    </xdr:from>
    <xdr:to>
      <xdr:col>17</xdr:col>
      <xdr:colOff>32373</xdr:colOff>
      <xdr:row>4</xdr:row>
      <xdr:rowOff>368360</xdr:rowOff>
    </xdr:to>
    <xdr:pic>
      <xdr:nvPicPr>
        <xdr:cNvPr id="7" name="Picture 6" descr="CVD_image_low_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8000" y="32537"/>
          <a:ext cx="1492250" cy="1097823"/>
        </a:xfrm>
        <a:prstGeom prst="rect">
          <a:avLst/>
        </a:prstGeom>
      </xdr:spPr>
    </xdr:pic>
    <xdr:clientData/>
  </xdr:twoCellAnchor>
  <xdr:twoCellAnchor>
    <xdr:from>
      <xdr:col>2</xdr:col>
      <xdr:colOff>618304</xdr:colOff>
      <xdr:row>4</xdr:row>
      <xdr:rowOff>339411</xdr:rowOff>
    </xdr:from>
    <xdr:to>
      <xdr:col>13</xdr:col>
      <xdr:colOff>11208</xdr:colOff>
      <xdr:row>24</xdr:row>
      <xdr:rowOff>158750</xdr:rowOff>
    </xdr:to>
    <xdr:grpSp>
      <xdr:nvGrpSpPr>
        <xdr:cNvPr id="10" name="Group 14"/>
        <xdr:cNvGrpSpPr/>
      </xdr:nvGrpSpPr>
      <xdr:grpSpPr>
        <a:xfrm>
          <a:off x="1828539" y="1101411"/>
          <a:ext cx="5141522" cy="4223251"/>
          <a:chOff x="7630067" y="1043067"/>
          <a:chExt cx="5205122" cy="4180871"/>
        </a:xfrm>
      </xdr:grpSpPr>
      <xdr:graphicFrame macro="">
        <xdr:nvGraphicFramePr>
          <xdr:cNvPr id="12" name="Chart 1"/>
          <xdr:cNvGraphicFramePr>
            <a:graphicFrameLocks/>
          </xdr:cNvGraphicFramePr>
        </xdr:nvGraphicFramePr>
        <xdr:xfrm>
          <a:off x="7630067" y="1043067"/>
          <a:ext cx="5205122" cy="418087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13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7846459" y="1821076"/>
            <a:ext cx="298627" cy="90870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84666</xdr:colOff>
      <xdr:row>20</xdr:row>
      <xdr:rowOff>105835</xdr:rowOff>
    </xdr:from>
    <xdr:to>
      <xdr:col>2</xdr:col>
      <xdr:colOff>296999</xdr:colOff>
      <xdr:row>23</xdr:row>
      <xdr:rowOff>20335</xdr:rowOff>
    </xdr:to>
    <xdr:sp macro="" textlink="">
      <xdr:nvSpPr>
        <xdr:cNvPr id="14" name="Rounded Rectangle 13">
          <a:hlinkClick xmlns:r="http://schemas.openxmlformats.org/officeDocument/2006/relationships" r:id="rId5"/>
        </xdr:cNvPr>
        <xdr:cNvSpPr/>
      </xdr:nvSpPr>
      <xdr:spPr>
        <a:xfrm>
          <a:off x="84666" y="4515910"/>
          <a:ext cx="1431533" cy="486000"/>
        </a:xfrm>
        <a:prstGeom prst="roundRect">
          <a:avLst/>
        </a:prstGeom>
        <a:solidFill>
          <a:srgbClr val="99CCFF"/>
        </a:solidFill>
        <a:ln>
          <a:solidFill>
            <a:srgbClr val="99CC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000" b="0" baseline="0">
              <a:solidFill>
                <a:srgbClr val="0000FF"/>
              </a:solidFill>
              <a:latin typeface="Verdana" pitchFamily="34" charset="0"/>
            </a:rPr>
            <a:t>Back to contents page </a:t>
          </a:r>
          <a:endParaRPr lang="en-GB" sz="1000" b="0">
            <a:solidFill>
              <a:srgbClr val="0000FF"/>
            </a:solidFill>
            <a:latin typeface="Verdana" pitchFamily="34" charset="0"/>
          </a:endParaRPr>
        </a:p>
      </xdr:txBody>
    </xdr:sp>
    <xdr:clientData/>
  </xdr:twoCellAnchor>
  <xdr:twoCellAnchor>
    <xdr:from>
      <xdr:col>11</xdr:col>
      <xdr:colOff>481853</xdr:colOff>
      <xdr:row>42</xdr:row>
      <xdr:rowOff>268933</xdr:rowOff>
    </xdr:from>
    <xdr:to>
      <xdr:col>18</xdr:col>
      <xdr:colOff>153381</xdr:colOff>
      <xdr:row>44</xdr:row>
      <xdr:rowOff>181387</xdr:rowOff>
    </xdr:to>
    <xdr:sp macro="" textlink="'Interactive controls'!K56">
      <xdr:nvSpPr>
        <xdr:cNvPr id="15" name="Rectangle 14"/>
        <xdr:cNvSpPr/>
      </xdr:nvSpPr>
      <xdr:spPr>
        <a:xfrm>
          <a:off x="6555441" y="8561286"/>
          <a:ext cx="5464969" cy="41671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fld id="{2A01B6DD-4A0D-4878-BF93-88307917B3D3}" type="TxLink">
            <a:rPr lang="en-US" sz="900" b="0" i="0" u="none" strike="noStrike">
              <a:solidFill>
                <a:srgbClr val="000080"/>
              </a:solidFill>
              <a:latin typeface="Verdana" pitchFamily="34" charset="0"/>
            </a:rPr>
            <a:pPr algn="l"/>
            <a:t> </a:t>
          </a:fld>
          <a:endParaRPr lang="en-GB" sz="900">
            <a:solidFill>
              <a:srgbClr val="000080"/>
            </a:solidFill>
            <a:latin typeface="Verdana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171450</xdr:rowOff>
        </xdr:from>
        <xdr:to>
          <xdr:col>2</xdr:col>
          <xdr:colOff>533400</xdr:colOff>
          <xdr:row>11</xdr:row>
          <xdr:rowOff>19050</xdr:rowOff>
        </xdr:to>
        <xdr:sp macro="" textlink="">
          <xdr:nvSpPr>
            <xdr:cNvPr id="27649" name="List Box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12</xdr:row>
          <xdr:rowOff>152400</xdr:rowOff>
        </xdr:from>
        <xdr:to>
          <xdr:col>2</xdr:col>
          <xdr:colOff>180975</xdr:colOff>
          <xdr:row>14</xdr:row>
          <xdr:rowOff>180975</xdr:rowOff>
        </xdr:to>
        <xdr:sp macro="" textlink="">
          <xdr:nvSpPr>
            <xdr:cNvPr id="27650" name="List Box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17</xdr:row>
          <xdr:rowOff>47625</xdr:rowOff>
        </xdr:from>
        <xdr:to>
          <xdr:col>2</xdr:col>
          <xdr:colOff>180975</xdr:colOff>
          <xdr:row>19</xdr:row>
          <xdr:rowOff>76200</xdr:rowOff>
        </xdr:to>
        <xdr:sp macro="" textlink="">
          <xdr:nvSpPr>
            <xdr:cNvPr id="27651" name="List Box 3" hidden="1">
              <a:extLst>
                <a:ext uri="{63B3BB69-23CF-44E3-9099-C40C66FF867C}">
                  <a14:compatExt spid="_x0000_s2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0.09196</cdr:x>
      <cdr:y>0.16979</cdr:y>
    </cdr:from>
    <cdr:to>
      <cdr:x>0.5273</cdr:x>
      <cdr:y>0.22477</cdr:y>
    </cdr:to>
    <cdr:sp macro="" textlink="'Interactive controls'!$K$55">
      <cdr:nvSpPr>
        <cdr:cNvPr id="8" name="Rectangle 7"/>
        <cdr:cNvSpPr/>
      </cdr:nvSpPr>
      <cdr:spPr>
        <a:xfrm xmlns:a="http://schemas.openxmlformats.org/drawingml/2006/main">
          <a:off x="448082" y="717065"/>
          <a:ext cx="2121229" cy="2321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fld id="{66F83AF0-1A8B-4290-93D5-DA31CE3C206D}" type="TxLink">
            <a:rPr lang="en-US" sz="950" b="0" i="0" u="none" strike="noStrike">
              <a:solidFill>
                <a:schemeClr val="tx1"/>
              </a:solidFill>
              <a:latin typeface="Verdana" pitchFamily="34" charset="0"/>
            </a:rPr>
            <a:pPr/>
            <a:t>95% confidence interval</a:t>
          </a:fld>
          <a:endParaRPr lang="en-US" sz="950">
            <a:solidFill>
              <a:schemeClr val="tx1"/>
            </a:solidFill>
            <a:latin typeface="Verdana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0.97637</cdr:x>
      <cdr:y>0.12735</cdr:y>
    </cdr:to>
    <cdr:sp macro="" textlink="'Interactive controls'!$K$44">
      <cdr:nvSpPr>
        <cdr:cNvPr id="3" name="TextBox 1"/>
        <cdr:cNvSpPr txBox="1"/>
      </cdr:nvSpPr>
      <cdr:spPr>
        <a:xfrm xmlns:a="http://schemas.openxmlformats.org/drawingml/2006/main">
          <a:off x="0" y="0"/>
          <a:ext cx="4772634" cy="5390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0ADED04-786C-45D7-9033-B2A1B3C14FB4}" type="TxLink">
            <a:rPr lang="en-US" sz="1000" b="1" i="0" u="none" strike="noStrike">
              <a:solidFill>
                <a:srgbClr val="000000"/>
              </a:solidFill>
              <a:latin typeface="Verdana" pitchFamily="34" charset="0"/>
            </a:rPr>
            <a:pPr/>
            <a:t>CHD emergency admissions, European age-standardised rate per 100,000, persons, all ages, Wales health boards, 2009/10 - 2011/12</a:t>
          </a:fld>
          <a:endParaRPr lang="en-GB" sz="1000" b="1">
            <a:latin typeface="Verdana" pitchFamily="34" charset="0"/>
          </a:endParaRPr>
        </a:p>
      </cdr:txBody>
    </cdr:sp>
  </cdr:relSizeAnchor>
  <cdr:relSizeAnchor xmlns:cdr="http://schemas.openxmlformats.org/drawingml/2006/chartDrawing">
    <cdr:from>
      <cdr:x>0.01281</cdr:x>
      <cdr:y>0.11935</cdr:y>
    </cdr:from>
    <cdr:to>
      <cdr:x>0.99567</cdr:x>
      <cdr:y>0.15235</cdr:y>
    </cdr:to>
    <cdr:sp macro="" textlink="'Interactive controls'!$K$49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614" y="505159"/>
          <a:ext cx="4804359" cy="1396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fld id="{D0C8BACC-2FCC-455A-8BE3-32A71FFDA60D}" type="TxLink">
            <a:rPr lang="en-GB" sz="900" b="0" i="0" u="none" strike="noStrike" baseline="0">
              <a:solidFill>
                <a:srgbClr val="000000"/>
              </a:solidFill>
              <a:latin typeface="Verdana"/>
            </a:rPr>
            <a:pPr algn="l" rtl="0">
              <a:defRPr sz="1000"/>
            </a:pPr>
            <a:t>Produced by Public Health Wales Observatory, using PEDW (NWIS) &amp; MYE (ONS)</a:t>
          </a:fld>
          <a:endParaRPr lang="en-GB" sz="900" b="0" i="0" u="none" strike="noStrike" baseline="0">
            <a:solidFill>
              <a:srgbClr val="000000"/>
            </a:solidFill>
            <a:latin typeface="Verdana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5</xdr:row>
      <xdr:rowOff>50800</xdr:rowOff>
    </xdr:from>
    <xdr:to>
      <xdr:col>1</xdr:col>
      <xdr:colOff>489857</xdr:colOff>
      <xdr:row>5</xdr:row>
      <xdr:rowOff>146050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63800" y="876300"/>
          <a:ext cx="299357" cy="9525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processing\Housing\02%20Table%20build\H16%20LA%20Subregional%20Dwellings%20in%20Council%20Tax%20Bands%202007-08%20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bclstr\observatory\Health%20Intelligence\Information%20resources\Information%20products\Cardiovascular%20pages\Data\20130123_WHS%20Smoking%20data%20for%20CV%20pages_DH_v1a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bclstr\observatory\Health%20Intelligence\Information%20resources\Information%20products\Cardiovascular%20pages\Data\Mortality\20130624_Adjusted_Stroke_rates_AllAges_2009to2011_IF_v1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a%20processing\Housing\02%20Table%20build\H16%20LA%20Subregional%20Dwellings%20in%20Council%20Tax%20Bands%202007-08%20v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bclstr\observatory\Health%20Intelligence\Information%20resources\Information%20products\Cardiovascular%20pages\Data\Admissions\20130517_Angiography_JA_v1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bclstr\observatory\Health%20Intelligence\Information%20resources\Information%20products\Cardiovascular%20pages\Data\Mortality\20130624_Adjusted_CVD_mortality_rates_under75_2009to2011_IF_v1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bclstr\observatory\Health%20Intelligence\Information%20resources\Information%20products\Cardiovascular%20pages\Data\Admissions\20130312_EmergencyAdmissions_JA_v1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Data%20processing/Housing/02%20Table%20build/H16%20LA%20Subregional%20Dwellings%20in%20Council%20Tax%20Bands%202007-08%20v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bclstr\observatory\Health%20Intelligence\Information%20resources\Information%20products\Cardiovascular%20pages\Data\20130123_WHS%20Obesity%20data%20for%20CV%20pages_DH_v1a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bclstr\observatory\Health%20Intelligence\Information%20resources\Information%20products\Cardiovascular%20pages\Data\QOF\20121219_QOFIndicators_JA_v1d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bclstr\observatory\Health%20Intelligence\Information%20resources\Information%20products\Cardiovascular%20pages\Data\Admissions\20130523_Revascularisation_JA_v1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Source Info (Part 1 of 2)"/>
      <sheetName val="Raw Data (Part 1 of 2)"/>
      <sheetName val="Processing (Part 1 of 2)"/>
      <sheetName val="Source Info (Part 2 of 2)"/>
      <sheetName val="Raw Data London"/>
      <sheetName val="Raw Data Unitaries"/>
      <sheetName val="Raw Data Mets"/>
      <sheetName val="Raw Data Districts"/>
      <sheetName val="Raw Data Counties"/>
      <sheetName val="Processing (Part 2 of 2)"/>
      <sheetName val="England (RT39)"/>
      <sheetName val="North East (RT39)"/>
      <sheetName val="North West (RT39)"/>
      <sheetName val="Yorkshire and the Humber (RT39)"/>
      <sheetName val="East Midlands (RT39)"/>
      <sheetName val="West Midlands (RT39)"/>
      <sheetName val="East (RT39)"/>
      <sheetName val="London (RT39)"/>
      <sheetName val="South East (RT39)"/>
      <sheetName val="South West (RT39)"/>
      <sheetName val="England"/>
      <sheetName val="North East"/>
      <sheetName val="North West"/>
      <sheetName val="Yorkshire and The Humber"/>
      <sheetName val="East Midlands"/>
      <sheetName val="West Midlands"/>
      <sheetName val="East"/>
      <sheetName val="London"/>
      <sheetName val="South East"/>
      <sheetName val="South West"/>
      <sheetName val="Diff Tables"/>
      <sheetName val="PCP1"/>
      <sheetName val="PCP2"/>
      <sheetName val="England (VL)"/>
      <sheetName val="North East (VL)"/>
      <sheetName val="North West (VL)"/>
      <sheetName val="Yorkshire and The Humber (VL)"/>
      <sheetName val="East Midlands (VL)"/>
      <sheetName val="West Midlands (VL)"/>
      <sheetName val="East (VL)"/>
      <sheetName val="London (VL)"/>
      <sheetName val="South East (VL)"/>
      <sheetName val="South West (V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QC sheet"/>
      <sheetName val="smoking data"/>
      <sheetName val="Data for Interactive"/>
    </sheetNames>
    <sheetDataSet>
      <sheetData sheetId="0"/>
      <sheetData sheetId="1"/>
      <sheetData sheetId="2"/>
      <sheetData sheetId="3">
        <row r="2">
          <cell r="A2" t="str">
            <v>Isle of Anglesey_Smok_Persons_2010-2011_LA</v>
          </cell>
          <cell r="B2" t="str">
            <v>Smok</v>
          </cell>
          <cell r="C2" t="str">
            <v>2010-2011</v>
          </cell>
          <cell r="D2" t="str">
            <v>Persons</v>
          </cell>
          <cell r="E2" t="str">
            <v>Isle of Anglesey</v>
          </cell>
          <cell r="F2" t="str">
            <v>LA</v>
          </cell>
          <cell r="G2" t="str">
            <v>-</v>
          </cell>
          <cell r="H2">
            <v>24.935209999999998</v>
          </cell>
          <cell r="I2">
            <v>21.861840000000001</v>
          </cell>
          <cell r="J2">
            <v>28.008589999999998</v>
          </cell>
          <cell r="K2">
            <v>3.0733800000000002</v>
          </cell>
          <cell r="L2">
            <v>3.073369999999997</v>
          </cell>
        </row>
        <row r="3">
          <cell r="A3" t="str">
            <v>Gwynedd_Smok_Persons_2010-2011_LA</v>
          </cell>
          <cell r="B3" t="str">
            <v>Smok</v>
          </cell>
          <cell r="C3" t="str">
            <v>2010-2011</v>
          </cell>
          <cell r="D3" t="str">
            <v>Persons</v>
          </cell>
          <cell r="E3" t="str">
            <v>Gwynedd</v>
          </cell>
          <cell r="F3" t="str">
            <v>LA</v>
          </cell>
          <cell r="G3" t="str">
            <v>-</v>
          </cell>
          <cell r="H3">
            <v>20.94746</v>
          </cell>
          <cell r="I3">
            <v>18.30423</v>
          </cell>
          <cell r="J3">
            <v>23.590689999999999</v>
          </cell>
          <cell r="K3">
            <v>2.6432299999999991</v>
          </cell>
          <cell r="L3">
            <v>2.6432299999999991</v>
          </cell>
        </row>
        <row r="4">
          <cell r="A4" t="str">
            <v>Conwy_Smok_Persons_2010-2011_LA</v>
          </cell>
          <cell r="B4" t="str">
            <v>Smok</v>
          </cell>
          <cell r="C4" t="str">
            <v>2010-2011</v>
          </cell>
          <cell r="D4" t="str">
            <v>Persons</v>
          </cell>
          <cell r="E4" t="str">
            <v>Conwy</v>
          </cell>
          <cell r="F4" t="str">
            <v>LA</v>
          </cell>
          <cell r="G4" t="str">
            <v>-</v>
          </cell>
          <cell r="H4">
            <v>22.309170000000002</v>
          </cell>
          <cell r="I4">
            <v>19.61739</v>
          </cell>
          <cell r="J4">
            <v>25.00094</v>
          </cell>
          <cell r="K4">
            <v>2.6917699999999982</v>
          </cell>
          <cell r="L4">
            <v>2.6917800000000014</v>
          </cell>
        </row>
        <row r="5">
          <cell r="A5" t="str">
            <v>Denbighshire_Smok_Persons_2010-2011_LA</v>
          </cell>
          <cell r="B5" t="str">
            <v>Smok</v>
          </cell>
          <cell r="C5" t="str">
            <v>2010-2011</v>
          </cell>
          <cell r="D5" t="str">
            <v>Persons</v>
          </cell>
          <cell r="E5" t="str">
            <v>Denbighshire</v>
          </cell>
          <cell r="F5" t="str">
            <v>LA</v>
          </cell>
          <cell r="G5" t="str">
            <v>-</v>
          </cell>
          <cell r="H5">
            <v>23.30321</v>
          </cell>
          <cell r="I5">
            <v>20.42756</v>
          </cell>
          <cell r="J5">
            <v>26.178849999999997</v>
          </cell>
          <cell r="K5">
            <v>2.8756399999999971</v>
          </cell>
          <cell r="L5">
            <v>2.8756500000000003</v>
          </cell>
        </row>
        <row r="6">
          <cell r="A6" t="str">
            <v>Flintshire_Smok_Persons_2010-2011_LA</v>
          </cell>
          <cell r="B6" t="str">
            <v>Smok</v>
          </cell>
          <cell r="C6" t="str">
            <v>2010-2011</v>
          </cell>
          <cell r="D6" t="str">
            <v>Persons</v>
          </cell>
          <cell r="E6" t="str">
            <v>Flintshire</v>
          </cell>
          <cell r="F6" t="str">
            <v>LA</v>
          </cell>
          <cell r="G6" t="str">
            <v>-</v>
          </cell>
          <cell r="H6">
            <v>21.432549999999999</v>
          </cell>
          <cell r="I6">
            <v>18.83606</v>
          </cell>
          <cell r="J6">
            <v>24.029039999999998</v>
          </cell>
          <cell r="K6">
            <v>2.5964899999999993</v>
          </cell>
          <cell r="L6">
            <v>2.5964899999999993</v>
          </cell>
        </row>
        <row r="7">
          <cell r="A7" t="str">
            <v>Wrexham_Smok_Persons_2010-2011_LA</v>
          </cell>
          <cell r="B7" t="str">
            <v>Smok</v>
          </cell>
          <cell r="C7" t="str">
            <v>2010-2011</v>
          </cell>
          <cell r="D7" t="str">
            <v>Persons</v>
          </cell>
          <cell r="E7" t="str">
            <v>Wrexham</v>
          </cell>
          <cell r="F7" t="str">
            <v>LA</v>
          </cell>
          <cell r="G7" t="str">
            <v>-</v>
          </cell>
          <cell r="H7">
            <v>24.63738</v>
          </cell>
          <cell r="I7">
            <v>21.718870000000003</v>
          </cell>
          <cell r="J7">
            <v>27.555879999999998</v>
          </cell>
          <cell r="K7">
            <v>2.9184999999999981</v>
          </cell>
          <cell r="L7">
            <v>2.9185099999999977</v>
          </cell>
        </row>
        <row r="8">
          <cell r="A8" t="str">
            <v>Powys_Smok_Persons_2010-2011_LA</v>
          </cell>
          <cell r="B8" t="str">
            <v>Smok</v>
          </cell>
          <cell r="C8" t="str">
            <v>2010-2011</v>
          </cell>
          <cell r="D8" t="str">
            <v>Persons</v>
          </cell>
          <cell r="E8" t="str">
            <v>Powys</v>
          </cell>
          <cell r="F8" t="str">
            <v>LA</v>
          </cell>
          <cell r="G8" t="str">
            <v>-</v>
          </cell>
          <cell r="H8">
            <v>21.035529999999998</v>
          </cell>
          <cell r="I8">
            <v>18.227509999999999</v>
          </cell>
          <cell r="J8">
            <v>23.84355</v>
          </cell>
          <cell r="K8">
            <v>2.8080200000000026</v>
          </cell>
          <cell r="L8">
            <v>2.8080199999999991</v>
          </cell>
        </row>
        <row r="9">
          <cell r="A9" t="str">
            <v>Ceredigion_Smok_Persons_2010-2011_LA</v>
          </cell>
          <cell r="B9" t="str">
            <v>Smok</v>
          </cell>
          <cell r="C9" t="str">
            <v>2010-2011</v>
          </cell>
          <cell r="D9" t="str">
            <v>Persons</v>
          </cell>
          <cell r="E9" t="str">
            <v>Ceredigion</v>
          </cell>
          <cell r="F9" t="str">
            <v>LA</v>
          </cell>
          <cell r="G9" t="str">
            <v>-</v>
          </cell>
          <cell r="H9">
            <v>21.938949999999998</v>
          </cell>
          <cell r="I9">
            <v>19.22139</v>
          </cell>
          <cell r="J9">
            <v>24.656510000000001</v>
          </cell>
          <cell r="K9">
            <v>2.7175600000000024</v>
          </cell>
          <cell r="L9">
            <v>2.7175599999999989</v>
          </cell>
        </row>
        <row r="10">
          <cell r="A10" t="str">
            <v>Pembrokeshire_Smok_Persons_2010-2011_LA</v>
          </cell>
          <cell r="B10" t="str">
            <v>Smok</v>
          </cell>
          <cell r="C10" t="str">
            <v>2010-2011</v>
          </cell>
          <cell r="D10" t="str">
            <v>Persons</v>
          </cell>
          <cell r="E10" t="str">
            <v>Pembrokeshire</v>
          </cell>
          <cell r="F10" t="str">
            <v>LA</v>
          </cell>
          <cell r="G10" t="str">
            <v>-</v>
          </cell>
          <cell r="H10">
            <v>24.101239999999997</v>
          </cell>
          <cell r="I10">
            <v>21.384049999999998</v>
          </cell>
          <cell r="J10">
            <v>26.818439999999999</v>
          </cell>
          <cell r="K10">
            <v>2.7172000000000018</v>
          </cell>
          <cell r="L10">
            <v>2.7171899999999987</v>
          </cell>
        </row>
        <row r="11">
          <cell r="A11" t="str">
            <v>Carmarthenshire_Smok_Persons_2010-2011_LA</v>
          </cell>
          <cell r="B11" t="str">
            <v>Smok</v>
          </cell>
          <cell r="C11" t="str">
            <v>2010-2011</v>
          </cell>
          <cell r="D11" t="str">
            <v>Persons</v>
          </cell>
          <cell r="E11" t="str">
            <v>Carmarthenshire</v>
          </cell>
          <cell r="F11" t="str">
            <v>LA</v>
          </cell>
          <cell r="G11" t="str">
            <v>-</v>
          </cell>
          <cell r="H11">
            <v>21.431370000000001</v>
          </cell>
          <cell r="I11">
            <v>18.852640000000001</v>
          </cell>
          <cell r="J11">
            <v>24.010100000000001</v>
          </cell>
          <cell r="K11">
            <v>2.5787300000000002</v>
          </cell>
          <cell r="L11">
            <v>2.5787300000000002</v>
          </cell>
        </row>
        <row r="12">
          <cell r="A12" t="str">
            <v>Swansea_Smok_Persons_2010-2011_LA</v>
          </cell>
          <cell r="B12" t="str">
            <v>Smok</v>
          </cell>
          <cell r="C12" t="str">
            <v>2010-2011</v>
          </cell>
          <cell r="D12" t="str">
            <v>Persons</v>
          </cell>
          <cell r="E12" t="str">
            <v>Swansea</v>
          </cell>
          <cell r="F12" t="str">
            <v>LA</v>
          </cell>
          <cell r="G12" t="str">
            <v>-</v>
          </cell>
          <cell r="H12">
            <v>22.798970000000001</v>
          </cell>
          <cell r="I12">
            <v>20.46913</v>
          </cell>
          <cell r="J12">
            <v>25.128800000000002</v>
          </cell>
          <cell r="K12">
            <v>2.3298300000000012</v>
          </cell>
          <cell r="L12">
            <v>2.3298400000000008</v>
          </cell>
        </row>
        <row r="13">
          <cell r="A13" t="str">
            <v>Neath Port Talbot_Smok_Persons_2010-2011_LA</v>
          </cell>
          <cell r="B13" t="str">
            <v>Smok</v>
          </cell>
          <cell r="C13" t="str">
            <v>2010-2011</v>
          </cell>
          <cell r="D13" t="str">
            <v>Persons</v>
          </cell>
          <cell r="E13" t="str">
            <v>Neath Port Talbot</v>
          </cell>
          <cell r="F13" t="str">
            <v>LA</v>
          </cell>
          <cell r="G13" t="str">
            <v>-</v>
          </cell>
          <cell r="H13">
            <v>24.804539999999999</v>
          </cell>
          <cell r="I13">
            <v>22.106310000000001</v>
          </cell>
          <cell r="J13">
            <v>27.502769999999998</v>
          </cell>
          <cell r="K13">
            <v>2.6982299999999988</v>
          </cell>
          <cell r="L13">
            <v>2.6982299999999988</v>
          </cell>
        </row>
        <row r="14">
          <cell r="A14" t="str">
            <v>Bridgend_Smok_Persons_2010-2011_LA</v>
          </cell>
          <cell r="B14" t="str">
            <v>Smok</v>
          </cell>
          <cell r="C14" t="str">
            <v>2010-2011</v>
          </cell>
          <cell r="D14" t="str">
            <v>Persons</v>
          </cell>
          <cell r="E14" t="str">
            <v>Bridgend</v>
          </cell>
          <cell r="F14" t="str">
            <v>LA</v>
          </cell>
          <cell r="G14" t="str">
            <v>-</v>
          </cell>
          <cell r="H14">
            <v>22.528649999999999</v>
          </cell>
          <cell r="I14">
            <v>19.82517</v>
          </cell>
          <cell r="J14">
            <v>25.232120000000002</v>
          </cell>
          <cell r="K14">
            <v>2.7034700000000029</v>
          </cell>
          <cell r="L14">
            <v>2.703479999999999</v>
          </cell>
        </row>
        <row r="15">
          <cell r="A15" t="str">
            <v>The Vale of Glamorgan_Smok_Persons_2010-2011_LA</v>
          </cell>
          <cell r="B15" t="str">
            <v>Smok</v>
          </cell>
          <cell r="C15" t="str">
            <v>2010-2011</v>
          </cell>
          <cell r="D15" t="str">
            <v>Persons</v>
          </cell>
          <cell r="E15" t="str">
            <v>The Vale of Glamorgan</v>
          </cell>
          <cell r="F15" t="str">
            <v>LA</v>
          </cell>
          <cell r="G15" t="str">
            <v>-</v>
          </cell>
          <cell r="H15">
            <v>21.366679999999999</v>
          </cell>
          <cell r="I15">
            <v>18.634679999999999</v>
          </cell>
          <cell r="J15">
            <v>24.098680000000002</v>
          </cell>
          <cell r="K15">
            <v>2.7320000000000029</v>
          </cell>
          <cell r="L15">
            <v>2.7319999999999993</v>
          </cell>
        </row>
        <row r="16">
          <cell r="A16" t="str">
            <v>Cardiff_Smok_Persons_2010-2011_LA</v>
          </cell>
          <cell r="B16" t="str">
            <v>Smok</v>
          </cell>
          <cell r="C16" t="str">
            <v>2010-2011</v>
          </cell>
          <cell r="D16" t="str">
            <v>Persons</v>
          </cell>
          <cell r="E16" t="str">
            <v>Cardiff</v>
          </cell>
          <cell r="F16" t="str">
            <v>LA</v>
          </cell>
          <cell r="G16" t="str">
            <v>-</v>
          </cell>
          <cell r="H16">
            <v>20.646700000000003</v>
          </cell>
          <cell r="I16">
            <v>18.715589999999999</v>
          </cell>
          <cell r="J16">
            <v>22.577820000000003</v>
          </cell>
          <cell r="K16">
            <v>1.9311199999999999</v>
          </cell>
          <cell r="L16">
            <v>1.9311100000000039</v>
          </cell>
        </row>
        <row r="17">
          <cell r="A17" t="str">
            <v>Rhondda Cynon Taf_Smok_Persons_2010-2011_LA</v>
          </cell>
          <cell r="B17" t="str">
            <v>Smok</v>
          </cell>
          <cell r="C17" t="str">
            <v>2010-2011</v>
          </cell>
          <cell r="D17" t="str">
            <v>Persons</v>
          </cell>
          <cell r="E17" t="str">
            <v>Rhondda Cynon Taf</v>
          </cell>
          <cell r="F17" t="str">
            <v>LA</v>
          </cell>
          <cell r="G17" t="str">
            <v>-</v>
          </cell>
          <cell r="H17">
            <v>26.356539999999999</v>
          </cell>
          <cell r="I17">
            <v>23.77374</v>
          </cell>
          <cell r="J17">
            <v>28.939330000000002</v>
          </cell>
          <cell r="K17">
            <v>2.5827900000000028</v>
          </cell>
          <cell r="L17">
            <v>2.5827999999999989</v>
          </cell>
        </row>
        <row r="18">
          <cell r="A18" t="str">
            <v>Merthyr Tydfil_Smok_Persons_2010-2011_LA</v>
          </cell>
          <cell r="B18" t="str">
            <v>Smok</v>
          </cell>
          <cell r="C18" t="str">
            <v>2010-2011</v>
          </cell>
          <cell r="D18" t="str">
            <v>Persons</v>
          </cell>
          <cell r="E18" t="str">
            <v>Merthyr Tydfil</v>
          </cell>
          <cell r="F18" t="str">
            <v>LA</v>
          </cell>
          <cell r="G18" t="str">
            <v>-</v>
          </cell>
          <cell r="H18">
            <v>23.926970000000001</v>
          </cell>
          <cell r="I18">
            <v>21.176490000000001</v>
          </cell>
          <cell r="J18">
            <v>26.677440000000001</v>
          </cell>
          <cell r="K18">
            <v>2.75047</v>
          </cell>
          <cell r="L18">
            <v>2.7504799999999996</v>
          </cell>
        </row>
        <row r="19">
          <cell r="A19" t="str">
            <v>Caerphilly_Smok_Persons_2010-2011_LA</v>
          </cell>
          <cell r="B19" t="str">
            <v>Smok</v>
          </cell>
          <cell r="C19" t="str">
            <v>2010-2011</v>
          </cell>
          <cell r="D19" t="str">
            <v>Persons</v>
          </cell>
          <cell r="E19" t="str">
            <v>Caerphilly</v>
          </cell>
          <cell r="F19" t="str">
            <v>LA</v>
          </cell>
          <cell r="G19" t="str">
            <v>-</v>
          </cell>
          <cell r="H19">
            <v>23.460080000000001</v>
          </cell>
          <cell r="I19">
            <v>20.85633</v>
          </cell>
          <cell r="J19">
            <v>26.06382</v>
          </cell>
          <cell r="K19">
            <v>2.6037399999999984</v>
          </cell>
          <cell r="L19">
            <v>2.6037500000000016</v>
          </cell>
        </row>
        <row r="20">
          <cell r="A20" t="str">
            <v>Blaenau Gwent_Smok_Persons_2010-2011_LA</v>
          </cell>
          <cell r="B20" t="str">
            <v>Smok</v>
          </cell>
          <cell r="C20" t="str">
            <v>2010-2011</v>
          </cell>
          <cell r="D20" t="str">
            <v>Persons</v>
          </cell>
          <cell r="E20" t="str">
            <v>Blaenau Gwent</v>
          </cell>
          <cell r="F20" t="str">
            <v>LA</v>
          </cell>
          <cell r="G20" t="str">
            <v>-</v>
          </cell>
          <cell r="H20">
            <v>27.752359999999999</v>
          </cell>
          <cell r="I20">
            <v>24.805679999999999</v>
          </cell>
          <cell r="J20">
            <v>30.69904</v>
          </cell>
          <cell r="K20">
            <v>2.9466800000000006</v>
          </cell>
          <cell r="L20">
            <v>2.9466800000000006</v>
          </cell>
        </row>
        <row r="21">
          <cell r="A21" t="str">
            <v>Torfaen_Smok_Persons_2010-2011_LA</v>
          </cell>
          <cell r="B21" t="str">
            <v>Smok</v>
          </cell>
          <cell r="C21" t="str">
            <v>2010-2011</v>
          </cell>
          <cell r="D21" t="str">
            <v>Persons</v>
          </cell>
          <cell r="E21" t="str">
            <v>Torfaen</v>
          </cell>
          <cell r="F21" t="str">
            <v>LA</v>
          </cell>
          <cell r="G21" t="str">
            <v>-</v>
          </cell>
          <cell r="H21">
            <v>26.456819999999997</v>
          </cell>
          <cell r="I21">
            <v>23.57987</v>
          </cell>
          <cell r="J21">
            <v>29.333779999999997</v>
          </cell>
          <cell r="K21">
            <v>2.8769600000000004</v>
          </cell>
          <cell r="L21">
            <v>2.8769499999999972</v>
          </cell>
        </row>
        <row r="22">
          <cell r="A22" t="str">
            <v>Monmouthshire_Smok_Persons_2010-2011_LA</v>
          </cell>
          <cell r="B22" t="str">
            <v>Smok</v>
          </cell>
          <cell r="C22" t="str">
            <v>2010-2011</v>
          </cell>
          <cell r="D22" t="str">
            <v>Persons</v>
          </cell>
          <cell r="E22" t="str">
            <v>Monmouthshire</v>
          </cell>
          <cell r="F22" t="str">
            <v>LA</v>
          </cell>
          <cell r="G22" t="str">
            <v>-</v>
          </cell>
          <cell r="H22">
            <v>18.358450000000001</v>
          </cell>
          <cell r="I22">
            <v>15.542059999999999</v>
          </cell>
          <cell r="J22">
            <v>21.174849999999999</v>
          </cell>
          <cell r="K22">
            <v>2.816399999999998</v>
          </cell>
          <cell r="L22">
            <v>2.8163900000000019</v>
          </cell>
        </row>
        <row r="23">
          <cell r="A23" t="str">
            <v>Newport_Smok_Persons_2010-2011_LA</v>
          </cell>
          <cell r="B23" t="str">
            <v>Smok</v>
          </cell>
          <cell r="C23" t="str">
            <v>2010-2011</v>
          </cell>
          <cell r="D23" t="str">
            <v>Persons</v>
          </cell>
          <cell r="E23" t="str">
            <v>Newport</v>
          </cell>
          <cell r="F23" t="str">
            <v>LA</v>
          </cell>
          <cell r="G23" t="str">
            <v>-</v>
          </cell>
          <cell r="H23">
            <v>23.5578</v>
          </cell>
          <cell r="I23">
            <v>20.868580000000001</v>
          </cell>
          <cell r="J23">
            <v>26.247019999999999</v>
          </cell>
          <cell r="K23">
            <v>2.6892199999999988</v>
          </cell>
          <cell r="L23">
            <v>2.6892199999999988</v>
          </cell>
        </row>
        <row r="24">
          <cell r="A24" t="str">
            <v>Betsi Cadwaladr UHB_Smok_Persons_2010-2011_HB</v>
          </cell>
          <cell r="B24" t="str">
            <v>Smok</v>
          </cell>
          <cell r="C24" t="str">
            <v>2010-2011</v>
          </cell>
          <cell r="D24" t="str">
            <v>Persons</v>
          </cell>
          <cell r="E24" t="str">
            <v>Betsi Cadwaladr UHB</v>
          </cell>
          <cell r="F24" t="str">
            <v>HB</v>
          </cell>
          <cell r="G24" t="str">
            <v>-</v>
          </cell>
          <cell r="H24">
            <v>22.767799999999998</v>
          </cell>
          <cell r="I24">
            <v>21.602979999999999</v>
          </cell>
          <cell r="J24">
            <v>23.93263</v>
          </cell>
          <cell r="K24">
            <v>1.164830000000002</v>
          </cell>
          <cell r="L24">
            <v>1.1648199999999989</v>
          </cell>
        </row>
        <row r="25">
          <cell r="A25" t="str">
            <v>Hywel Dda HB_Smok_Persons_2010-2011_HB</v>
          </cell>
          <cell r="B25" t="str">
            <v>Smok</v>
          </cell>
          <cell r="C25" t="str">
            <v>2010-2011</v>
          </cell>
          <cell r="D25" t="str">
            <v>Persons</v>
          </cell>
          <cell r="E25" t="str">
            <v>Hywel Dda HB</v>
          </cell>
          <cell r="F25" t="str">
            <v>HB</v>
          </cell>
          <cell r="G25" t="str">
            <v>-</v>
          </cell>
          <cell r="H25">
            <v>22.516349999999999</v>
          </cell>
          <cell r="I25">
            <v>20.908899999999999</v>
          </cell>
          <cell r="J25">
            <v>24.123799999999999</v>
          </cell>
          <cell r="K25">
            <v>1.60745</v>
          </cell>
          <cell r="L25">
            <v>1.60745</v>
          </cell>
        </row>
        <row r="26">
          <cell r="A26" t="str">
            <v>Powys THB_Smok_Persons_2010-2011_HB</v>
          </cell>
          <cell r="B26" t="str">
            <v>Smok</v>
          </cell>
          <cell r="C26" t="str">
            <v>2010-2011</v>
          </cell>
          <cell r="D26" t="str">
            <v>Persons</v>
          </cell>
          <cell r="E26" t="str">
            <v>Powys THB</v>
          </cell>
          <cell r="F26" t="str">
            <v>HB</v>
          </cell>
          <cell r="G26" t="str">
            <v>-</v>
          </cell>
          <cell r="H26">
            <v>21.035529999999998</v>
          </cell>
          <cell r="I26">
            <v>18.227509999999999</v>
          </cell>
          <cell r="J26">
            <v>23.84355</v>
          </cell>
          <cell r="K26">
            <v>2.8080200000000026</v>
          </cell>
          <cell r="L26">
            <v>2.8080199999999991</v>
          </cell>
        </row>
        <row r="27">
          <cell r="A27" t="str">
            <v>ABM UHB_Smok_Persons_2010-2011_HB</v>
          </cell>
          <cell r="B27" t="str">
            <v>Smok</v>
          </cell>
          <cell r="C27" t="str">
            <v>2010-2011</v>
          </cell>
          <cell r="D27" t="str">
            <v>Persons</v>
          </cell>
          <cell r="E27" t="str">
            <v>ABM UHB</v>
          </cell>
          <cell r="F27" t="str">
            <v>HB</v>
          </cell>
          <cell r="G27" t="str">
            <v>-</v>
          </cell>
          <cell r="H27">
            <v>23.230550000000001</v>
          </cell>
          <cell r="I27">
            <v>21.744979999999998</v>
          </cell>
          <cell r="J27">
            <v>24.71612</v>
          </cell>
          <cell r="K27">
            <v>1.4855699999999992</v>
          </cell>
          <cell r="L27">
            <v>1.4855700000000027</v>
          </cell>
        </row>
        <row r="28">
          <cell r="A28" t="str">
            <v>Cwm Taf HB_Smok_Persons_2010-2011_HB</v>
          </cell>
          <cell r="B28" t="str">
            <v>Smok</v>
          </cell>
          <cell r="C28" t="str">
            <v>2010-2011</v>
          </cell>
          <cell r="D28" t="str">
            <v>Persons</v>
          </cell>
          <cell r="E28" t="str">
            <v>Cwm Taf HB</v>
          </cell>
          <cell r="F28" t="str">
            <v>HB</v>
          </cell>
          <cell r="G28" t="str">
            <v>-</v>
          </cell>
          <cell r="H28">
            <v>25.913170000000001</v>
          </cell>
          <cell r="I28">
            <v>23.76052</v>
          </cell>
          <cell r="J28">
            <v>28.065810000000003</v>
          </cell>
          <cell r="K28">
            <v>2.1526400000000017</v>
          </cell>
          <cell r="L28">
            <v>2.1526500000000013</v>
          </cell>
        </row>
        <row r="29">
          <cell r="A29" t="str">
            <v>Cardiff &amp; Vale UHB_Smok_Persons_2010-2011_HB</v>
          </cell>
          <cell r="B29" t="str">
            <v>Smok</v>
          </cell>
          <cell r="C29" t="str">
            <v>2010-2011</v>
          </cell>
          <cell r="D29" t="str">
            <v>Persons</v>
          </cell>
          <cell r="E29" t="str">
            <v>Cardiff &amp; Vale UHB</v>
          </cell>
          <cell r="F29" t="str">
            <v>HB</v>
          </cell>
          <cell r="G29" t="str">
            <v>-</v>
          </cell>
          <cell r="H29">
            <v>20.649919999999998</v>
          </cell>
          <cell r="I29">
            <v>19.071940000000001</v>
          </cell>
          <cell r="J29">
            <v>22.227900000000002</v>
          </cell>
          <cell r="K29">
            <v>1.5779800000000037</v>
          </cell>
          <cell r="L29">
            <v>1.5779799999999966</v>
          </cell>
        </row>
        <row r="30">
          <cell r="A30" t="str">
            <v>Aneurin Bevan HB_Smok_Persons_2010-2011_HB</v>
          </cell>
          <cell r="B30" t="str">
            <v>Smok</v>
          </cell>
          <cell r="C30" t="str">
            <v>2010-2011</v>
          </cell>
          <cell r="D30" t="str">
            <v>Persons</v>
          </cell>
          <cell r="E30" t="str">
            <v>Aneurin Bevan HB</v>
          </cell>
          <cell r="F30" t="str">
            <v>HB</v>
          </cell>
          <cell r="G30" t="str">
            <v>-</v>
          </cell>
          <cell r="H30">
            <v>23.628170000000001</v>
          </cell>
          <cell r="I30">
            <v>22.355520000000002</v>
          </cell>
          <cell r="J30">
            <v>24.900829999999999</v>
          </cell>
          <cell r="K30">
            <v>1.2726599999999983</v>
          </cell>
          <cell r="L30">
            <v>1.2726499999999987</v>
          </cell>
        </row>
        <row r="31">
          <cell r="A31" t="str">
            <v>Wales_Smok_Persons_2010-2011_Wales</v>
          </cell>
          <cell r="B31" t="str">
            <v>Smok</v>
          </cell>
          <cell r="C31" t="str">
            <v>2010-2011</v>
          </cell>
          <cell r="D31" t="str">
            <v>Persons</v>
          </cell>
          <cell r="E31" t="str">
            <v>Wales</v>
          </cell>
          <cell r="F31" t="str">
            <v>Wales</v>
          </cell>
          <cell r="G31" t="str">
            <v>-</v>
          </cell>
          <cell r="H31">
            <v>22.89179</v>
          </cell>
          <cell r="I31">
            <v>22.303039999999999</v>
          </cell>
          <cell r="J31">
            <v>23.480540000000001</v>
          </cell>
          <cell r="K31">
            <v>0.58875000000000099</v>
          </cell>
          <cell r="L31">
            <v>0.58875000000000099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QC sheet"/>
      <sheetName val="Stroke comparability ratios"/>
      <sheetName val="NEW 2009-11 data interactive "/>
      <sheetName val="Unadjusted deaths "/>
      <sheetName val="2009-11 data interactive format"/>
      <sheetName val="Persons"/>
      <sheetName val="Rates (persons)"/>
      <sheetName val="Rates comparison (persons)"/>
      <sheetName val="Males QC"/>
      <sheetName val="Males"/>
      <sheetName val="Rates (males)"/>
      <sheetName val="Rates comparison (males)"/>
      <sheetName val="Females QC"/>
      <sheetName val="Females"/>
      <sheetName val="Rates (females)"/>
      <sheetName val="Rates comparison (females)"/>
      <sheetName val="Pop QC"/>
      <sheetName val="Population"/>
      <sheetName val="SQL"/>
      <sheetName val="SQL qc"/>
      <sheetName val="2009-11 data old unadjusted"/>
    </sheetNames>
    <sheetDataSet>
      <sheetData sheetId="0"/>
      <sheetData sheetId="1"/>
      <sheetData sheetId="2"/>
      <sheetData sheetId="3">
        <row r="2">
          <cell r="A2" t="str">
            <v>Wales_Stroke mor_Persons_2009 - 2011_WALES</v>
          </cell>
          <cell r="B2" t="str">
            <v>Stroke mor</v>
          </cell>
          <cell r="C2" t="str">
            <v>2009 - 2011</v>
          </cell>
          <cell r="D2" t="str">
            <v>Persons</v>
          </cell>
          <cell r="E2" t="str">
            <v>Wales</v>
          </cell>
          <cell r="F2" t="str">
            <v>WALES</v>
          </cell>
          <cell r="G2">
            <v>2633</v>
          </cell>
          <cell r="H2">
            <v>39.88682523727168</v>
          </cell>
          <cell r="I2">
            <v>38.928744968444839</v>
          </cell>
          <cell r="J2">
            <v>40.861614134171639</v>
          </cell>
          <cell r="K2">
            <v>0.97478889689995896</v>
          </cell>
          <cell r="L2">
            <v>0.95808026882684061</v>
          </cell>
        </row>
        <row r="3">
          <cell r="A3" t="str">
            <v>Isle of Anglesey_Stroke mor_Persons_2009 - 2011_LA</v>
          </cell>
          <cell r="B3" t="str">
            <v>Stroke mor</v>
          </cell>
          <cell r="C3" t="str">
            <v>2009 - 2011</v>
          </cell>
          <cell r="D3" t="str">
            <v>Persons</v>
          </cell>
          <cell r="E3" t="str">
            <v>Isle of Anglesey</v>
          </cell>
          <cell r="F3" t="str">
            <v>LA</v>
          </cell>
          <cell r="G3">
            <v>77</v>
          </cell>
          <cell r="H3">
            <v>44.753678312785965</v>
          </cell>
          <cell r="I3">
            <v>38.5459679796774</v>
          </cell>
          <cell r="J3">
            <v>51.623237299175884</v>
          </cell>
          <cell r="K3">
            <v>6.8695589863899187</v>
          </cell>
          <cell r="L3">
            <v>6.2077103331085652</v>
          </cell>
        </row>
        <row r="4">
          <cell r="A4" t="str">
            <v>Gwynedd_Stroke mor_Persons_2009 - 2011_LA</v>
          </cell>
          <cell r="B4" t="str">
            <v>Stroke mor</v>
          </cell>
          <cell r="C4" t="str">
            <v>2009 - 2011</v>
          </cell>
          <cell r="D4" t="str">
            <v>Persons</v>
          </cell>
          <cell r="E4" t="str">
            <v>Gwynedd</v>
          </cell>
          <cell r="F4" t="str">
            <v>LA</v>
          </cell>
          <cell r="G4">
            <v>122.33333333333333</v>
          </cell>
          <cell r="H4">
            <v>41.221895011570851</v>
          </cell>
          <cell r="I4">
            <v>36.622784992580343</v>
          </cell>
          <cell r="J4">
            <v>46.206432184528254</v>
          </cell>
          <cell r="K4">
            <v>4.9845371729574026</v>
          </cell>
          <cell r="L4">
            <v>4.5991100189905083</v>
          </cell>
        </row>
        <row r="5">
          <cell r="A5" t="str">
            <v>Conwy_Stroke mor_Persons_2009 - 2011_LA</v>
          </cell>
          <cell r="B5" t="str">
            <v>Stroke mor</v>
          </cell>
          <cell r="C5" t="str">
            <v>2009 - 2011</v>
          </cell>
          <cell r="D5" t="str">
            <v>Persons</v>
          </cell>
          <cell r="E5" t="str">
            <v>Conwy</v>
          </cell>
          <cell r="F5" t="str">
            <v>LA</v>
          </cell>
          <cell r="G5">
            <v>142.66666666666666</v>
          </cell>
          <cell r="H5">
            <v>39.864136438061358</v>
          </cell>
          <cell r="I5">
            <v>35.663587584330855</v>
          </cell>
          <cell r="J5">
            <v>44.389577686755509</v>
          </cell>
          <cell r="K5">
            <v>4.5254412486941504</v>
          </cell>
          <cell r="L5">
            <v>4.2005488537305027</v>
          </cell>
        </row>
        <row r="6">
          <cell r="A6" t="str">
            <v>Denbighshire_Stroke mor_Persons_2009 - 2011_LA</v>
          </cell>
          <cell r="B6" t="str">
            <v>Stroke mor</v>
          </cell>
          <cell r="C6" t="str">
            <v>2009 - 2011</v>
          </cell>
          <cell r="D6" t="str">
            <v>Persons</v>
          </cell>
          <cell r="E6" t="str">
            <v>Denbighshire</v>
          </cell>
          <cell r="F6" t="str">
            <v>LA</v>
          </cell>
          <cell r="G6">
            <v>96.333333333333329</v>
          </cell>
          <cell r="H6">
            <v>41.334561156319786</v>
          </cell>
          <cell r="I6">
            <v>36.252882133115342</v>
          </cell>
          <cell r="J6">
            <v>46.898379273212349</v>
          </cell>
          <cell r="K6">
            <v>5.5638181168925627</v>
          </cell>
          <cell r="L6">
            <v>5.081679023204444</v>
          </cell>
        </row>
        <row r="7">
          <cell r="A7" t="str">
            <v>Flintshire_Stroke mor_Persons_2009 - 2011_LA</v>
          </cell>
          <cell r="B7" t="str">
            <v>Stroke mor</v>
          </cell>
          <cell r="C7" t="str">
            <v>2009 - 2011</v>
          </cell>
          <cell r="D7" t="str">
            <v>Persons</v>
          </cell>
          <cell r="E7" t="str">
            <v>Flintshire</v>
          </cell>
          <cell r="F7" t="str">
            <v>LA</v>
          </cell>
          <cell r="G7">
            <v>106.33333333333333</v>
          </cell>
          <cell r="H7">
            <v>35.988241679313461</v>
          </cell>
          <cell r="I7">
            <v>31.876748697985047</v>
          </cell>
          <cell r="J7">
            <v>40.469613223499273</v>
          </cell>
          <cell r="K7">
            <v>4.4813715441858122</v>
          </cell>
          <cell r="L7">
            <v>4.1114929813284142</v>
          </cell>
        </row>
        <row r="8">
          <cell r="A8" t="str">
            <v>Wrexham_Stroke mor_Persons_2009 - 2011_LA</v>
          </cell>
          <cell r="B8" t="str">
            <v>Stroke mor</v>
          </cell>
          <cell r="C8" t="str">
            <v>2009 - 2011</v>
          </cell>
          <cell r="D8" t="str">
            <v>Persons</v>
          </cell>
          <cell r="E8" t="str">
            <v>Wrexham</v>
          </cell>
          <cell r="F8" t="str">
            <v>LA</v>
          </cell>
          <cell r="G8">
            <v>105</v>
          </cell>
          <cell r="H8">
            <v>39.917468633898679</v>
          </cell>
          <cell r="I8">
            <v>35.273095170911326</v>
          </cell>
          <cell r="J8">
            <v>44.982706091165682</v>
          </cell>
          <cell r="K8">
            <v>5.0652374572670027</v>
          </cell>
          <cell r="L8">
            <v>4.6443734629873532</v>
          </cell>
        </row>
        <row r="9">
          <cell r="A9" t="str">
            <v>Powys_Stroke mor_Persons_2009 - 2011_LA</v>
          </cell>
          <cell r="B9" t="str">
            <v>Stroke mor</v>
          </cell>
          <cell r="C9" t="str">
            <v>2009 - 2011</v>
          </cell>
          <cell r="D9" t="str">
            <v>Persons</v>
          </cell>
          <cell r="E9" t="str">
            <v>Powys</v>
          </cell>
          <cell r="F9" t="str">
            <v>LA</v>
          </cell>
          <cell r="G9">
            <v>145</v>
          </cell>
          <cell r="H9">
            <v>39.435998771319412</v>
          </cell>
          <cell r="I9">
            <v>35.420489474062016</v>
          </cell>
          <cell r="J9">
            <v>43.759455846906661</v>
          </cell>
          <cell r="K9">
            <v>4.3234570755872497</v>
          </cell>
          <cell r="L9">
            <v>4.0155092972573954</v>
          </cell>
        </row>
        <row r="10">
          <cell r="A10" t="str">
            <v>Ceredigion_Stroke mor_Persons_2009 - 2011_LA</v>
          </cell>
          <cell r="B10" t="str">
            <v>Stroke mor</v>
          </cell>
          <cell r="C10" t="str">
            <v>2009 - 2011</v>
          </cell>
          <cell r="D10" t="str">
            <v>Persons</v>
          </cell>
          <cell r="E10" t="str">
            <v>Ceredigion</v>
          </cell>
          <cell r="F10" t="str">
            <v>LA</v>
          </cell>
          <cell r="G10">
            <v>61</v>
          </cell>
          <cell r="H10">
            <v>31.725061686340599</v>
          </cell>
          <cell r="I10">
            <v>26.824290433298</v>
          </cell>
          <cell r="J10">
            <v>37.21683734664191</v>
          </cell>
          <cell r="K10">
            <v>5.491775660301311</v>
          </cell>
          <cell r="L10">
            <v>4.9007712530425991</v>
          </cell>
        </row>
        <row r="11">
          <cell r="A11" t="str">
            <v>Pembrokeshire_Stroke mor_Persons_2009 - 2011_LA</v>
          </cell>
          <cell r="B11" t="str">
            <v>Stroke mor</v>
          </cell>
          <cell r="C11" t="str">
            <v>2009 - 2011</v>
          </cell>
          <cell r="D11" t="str">
            <v>Persons</v>
          </cell>
          <cell r="E11" t="str">
            <v>Pembrokeshire</v>
          </cell>
          <cell r="F11" t="str">
            <v>LA</v>
          </cell>
          <cell r="G11">
            <v>126.33333333333333</v>
          </cell>
          <cell r="H11">
            <v>39.530112428866488</v>
          </cell>
          <cell r="I11">
            <v>35.237137364375251</v>
          </cell>
          <cell r="J11">
            <v>44.178331293294626</v>
          </cell>
          <cell r="K11">
            <v>4.6482188644281379</v>
          </cell>
          <cell r="L11">
            <v>4.2929750644912374</v>
          </cell>
        </row>
        <row r="12">
          <cell r="A12" t="str">
            <v>Carmarthenshire_Stroke mor_Persons_2009 - 2011_LA</v>
          </cell>
          <cell r="B12" t="str">
            <v>Stroke mor</v>
          </cell>
          <cell r="C12" t="str">
            <v>2009 - 2011</v>
          </cell>
          <cell r="D12" t="str">
            <v>Persons</v>
          </cell>
          <cell r="E12" t="str">
            <v>Carmarthenshire</v>
          </cell>
          <cell r="F12" t="str">
            <v>LA</v>
          </cell>
          <cell r="G12">
            <v>200</v>
          </cell>
          <cell r="H12">
            <v>43.402850493228897</v>
          </cell>
          <cell r="I12">
            <v>39.658159395720602</v>
          </cell>
          <cell r="J12">
            <v>47.390723993972344</v>
          </cell>
          <cell r="K12">
            <v>3.9878735007434472</v>
          </cell>
          <cell r="L12">
            <v>3.7446910975082943</v>
          </cell>
        </row>
        <row r="13">
          <cell r="A13" t="str">
            <v>Swansea_Stroke mor_Persons_2009 - 2011_LA</v>
          </cell>
          <cell r="B13" t="str">
            <v>Stroke mor</v>
          </cell>
          <cell r="C13" t="str">
            <v>2009 - 2011</v>
          </cell>
          <cell r="D13" t="str">
            <v>Persons</v>
          </cell>
          <cell r="E13" t="str">
            <v>Swansea</v>
          </cell>
          <cell r="F13" t="str">
            <v>LA</v>
          </cell>
          <cell r="G13">
            <v>211.66666666666666</v>
          </cell>
          <cell r="H13">
            <v>42.228657291828256</v>
          </cell>
          <cell r="I13">
            <v>38.669429656383549</v>
          </cell>
          <cell r="J13">
            <v>46.012376678670662</v>
          </cell>
          <cell r="K13">
            <v>3.7837193868424066</v>
          </cell>
          <cell r="L13">
            <v>3.5592276354447066</v>
          </cell>
        </row>
        <row r="14">
          <cell r="A14" t="str">
            <v>Neath Port Talbot_Stroke mor_Persons_2009 - 2011_LA</v>
          </cell>
          <cell r="B14" t="str">
            <v>Stroke mor</v>
          </cell>
          <cell r="C14" t="str">
            <v>2009 - 2011</v>
          </cell>
          <cell r="D14" t="str">
            <v>Persons</v>
          </cell>
          <cell r="E14" t="str">
            <v>Neath Port Talbot</v>
          </cell>
          <cell r="F14" t="str">
            <v>LA</v>
          </cell>
          <cell r="G14">
            <v>135</v>
          </cell>
          <cell r="H14">
            <v>45.988513864913401</v>
          </cell>
          <cell r="I14">
            <v>41.166184949000616</v>
          </cell>
          <cell r="J14">
            <v>51.194835584436916</v>
          </cell>
          <cell r="K14">
            <v>5.2063217195235154</v>
          </cell>
          <cell r="L14">
            <v>4.8223289159127845</v>
          </cell>
        </row>
        <row r="15">
          <cell r="A15" t="str">
            <v>Bridgend_Stroke mor_Persons_2009 - 2011_LA</v>
          </cell>
          <cell r="B15" t="str">
            <v>Stroke mor</v>
          </cell>
          <cell r="C15" t="str">
            <v>2009 - 2011</v>
          </cell>
          <cell r="D15" t="str">
            <v>Persons</v>
          </cell>
          <cell r="E15" t="str">
            <v>Bridgend</v>
          </cell>
          <cell r="F15" t="str">
            <v>LA</v>
          </cell>
          <cell r="G15">
            <v>126.66666666666667</v>
          </cell>
          <cell r="H15">
            <v>44.559301083651093</v>
          </cell>
          <cell r="I15">
            <v>39.844510577685476</v>
          </cell>
          <cell r="J15">
            <v>49.662872901755406</v>
          </cell>
          <cell r="K15">
            <v>5.1035718181043137</v>
          </cell>
          <cell r="L15">
            <v>4.7147905059656168</v>
          </cell>
        </row>
        <row r="16">
          <cell r="A16" t="str">
            <v>The Vale of Glamorgan_Stroke mor_Persons_2009 - 2011_LA</v>
          </cell>
          <cell r="B16" t="str">
            <v>Stroke mor</v>
          </cell>
          <cell r="C16" t="str">
            <v>2009 - 2011</v>
          </cell>
          <cell r="D16" t="str">
            <v>Persons</v>
          </cell>
          <cell r="E16" t="str">
            <v>The Vale of Glamorgan</v>
          </cell>
          <cell r="F16" t="str">
            <v>LA</v>
          </cell>
          <cell r="G16">
            <v>108.33333333333333</v>
          </cell>
          <cell r="H16">
            <v>39.46307948183663</v>
          </cell>
          <cell r="I16">
            <v>34.88623856853863</v>
          </cell>
          <cell r="J16">
            <v>44.449247286313799</v>
          </cell>
          <cell r="K16">
            <v>4.9861678044771693</v>
          </cell>
          <cell r="L16">
            <v>4.5768409132979997</v>
          </cell>
        </row>
        <row r="17">
          <cell r="A17" t="str">
            <v>Cardiff_Stroke mor_Persons_2009 - 2011_LA</v>
          </cell>
          <cell r="B17" t="str">
            <v>Stroke mor</v>
          </cell>
          <cell r="C17" t="str">
            <v>2009 - 2011</v>
          </cell>
          <cell r="D17" t="str">
            <v>Persons</v>
          </cell>
          <cell r="E17" t="str">
            <v>Cardiff</v>
          </cell>
          <cell r="F17" t="str">
            <v>LA</v>
          </cell>
          <cell r="G17">
            <v>233.33333333333334</v>
          </cell>
          <cell r="H17">
            <v>41.246483432423418</v>
          </cell>
          <cell r="I17">
            <v>37.945903110652722</v>
          </cell>
          <cell r="J17">
            <v>44.74453456542647</v>
          </cell>
          <cell r="K17">
            <v>3.4980511330030524</v>
          </cell>
          <cell r="L17">
            <v>3.3005803217706955</v>
          </cell>
        </row>
        <row r="18">
          <cell r="A18" t="str">
            <v>Rhondda Cynon Taf_Stroke mor_Persons_2009 - 2011_LA</v>
          </cell>
          <cell r="B18" t="str">
            <v>Stroke mor</v>
          </cell>
          <cell r="C18" t="str">
            <v>2009 - 2011</v>
          </cell>
          <cell r="D18" t="str">
            <v>Persons</v>
          </cell>
          <cell r="E18" t="str">
            <v>Rhondda Cynon Taf</v>
          </cell>
          <cell r="F18" t="str">
            <v>LA</v>
          </cell>
          <cell r="G18">
            <v>178.66666666666666</v>
          </cell>
          <cell r="H18">
            <v>39.28723035291069</v>
          </cell>
          <cell r="I18">
            <v>35.774492547833937</v>
          </cell>
          <cell r="J18">
            <v>43.041768865282691</v>
          </cell>
          <cell r="K18">
            <v>3.754538512372001</v>
          </cell>
          <cell r="L18">
            <v>3.5127378050767533</v>
          </cell>
        </row>
        <row r="19">
          <cell r="A19" t="str">
            <v>Merthyr Tydfil_Stroke mor_Persons_2009 - 2011_LA</v>
          </cell>
          <cell r="B19" t="str">
            <v>Stroke mor</v>
          </cell>
          <cell r="C19" t="str">
            <v>2009 - 2011</v>
          </cell>
          <cell r="D19" t="str">
            <v>Persons</v>
          </cell>
          <cell r="E19" t="str">
            <v>Merthyr Tydfil</v>
          </cell>
          <cell r="F19" t="str">
            <v>LA</v>
          </cell>
          <cell r="G19">
            <v>42.666666666666664</v>
          </cell>
          <cell r="H19">
            <v>40.554506988056062</v>
          </cell>
          <cell r="I19">
            <v>33.357899389177561</v>
          </cell>
          <cell r="J19">
            <v>48.799786880232304</v>
          </cell>
          <cell r="K19">
            <v>8.2452798921762422</v>
          </cell>
          <cell r="L19">
            <v>7.1966075988785008</v>
          </cell>
        </row>
        <row r="20">
          <cell r="A20" t="str">
            <v>Caerphilly_Stroke mor_Persons_2009 - 2011_LA</v>
          </cell>
          <cell r="B20" t="str">
            <v>Stroke mor</v>
          </cell>
          <cell r="C20" t="str">
            <v>2009 - 2011</v>
          </cell>
          <cell r="D20" t="str">
            <v>Persons</v>
          </cell>
          <cell r="E20" t="str">
            <v>Caerphilly</v>
          </cell>
          <cell r="F20" t="str">
            <v>LA</v>
          </cell>
          <cell r="G20">
            <v>120</v>
          </cell>
          <cell r="H20">
            <v>37.526181891149967</v>
          </cell>
          <cell r="I20">
            <v>33.485218885192957</v>
          </cell>
          <cell r="J20">
            <v>41.909343907591371</v>
          </cell>
          <cell r="K20">
            <v>4.3831620164414034</v>
          </cell>
          <cell r="L20">
            <v>4.0409630059570105</v>
          </cell>
        </row>
        <row r="21">
          <cell r="A21" t="str">
            <v>Blaenau Gwent_Stroke mor_Persons_2009 - 2011_LA</v>
          </cell>
          <cell r="B21" t="str">
            <v>Stroke mor</v>
          </cell>
          <cell r="C21" t="str">
            <v>2009 - 2011</v>
          </cell>
          <cell r="D21" t="str">
            <v>Persons</v>
          </cell>
          <cell r="E21" t="str">
            <v>Blaenau Gwent</v>
          </cell>
          <cell r="F21" t="str">
            <v>LA</v>
          </cell>
          <cell r="G21">
            <v>53.333333333333336</v>
          </cell>
          <cell r="H21">
            <v>37.838988954778046</v>
          </cell>
          <cell r="I21">
            <v>31.754408084386302</v>
          </cell>
          <cell r="J21">
            <v>44.71446046897028</v>
          </cell>
          <cell r="K21">
            <v>6.8754715141922347</v>
          </cell>
          <cell r="L21">
            <v>6.0845808703917434</v>
          </cell>
        </row>
        <row r="22">
          <cell r="A22" t="str">
            <v>Torfaen_Stroke mor_Persons_2009 - 2011_LA</v>
          </cell>
          <cell r="B22" t="str">
            <v>Stroke mor</v>
          </cell>
          <cell r="C22" t="str">
            <v>2009 - 2011</v>
          </cell>
          <cell r="D22" t="str">
            <v>Persons</v>
          </cell>
          <cell r="E22" t="str">
            <v>Torfaen</v>
          </cell>
          <cell r="F22" t="str">
            <v>LA</v>
          </cell>
          <cell r="G22">
            <v>63</v>
          </cell>
          <cell r="H22">
            <v>30.2217183875076</v>
          </cell>
          <cell r="I22">
            <v>25.753578377743192</v>
          </cell>
          <cell r="J22">
            <v>35.223240107579393</v>
          </cell>
          <cell r="K22">
            <v>5.0015217200717927</v>
          </cell>
          <cell r="L22">
            <v>4.4681400097644079</v>
          </cell>
        </row>
        <row r="23">
          <cell r="A23" t="str">
            <v>Monmouthshire_Stroke mor_Persons_2009 - 2011_LA</v>
          </cell>
          <cell r="B23" t="str">
            <v>Stroke mor</v>
          </cell>
          <cell r="C23" t="str">
            <v>2009 - 2011</v>
          </cell>
          <cell r="D23" t="str">
            <v>Persons</v>
          </cell>
          <cell r="E23" t="str">
            <v>Monmouthshire</v>
          </cell>
          <cell r="F23" t="str">
            <v>LA</v>
          </cell>
          <cell r="G23">
            <v>68.666666666666671</v>
          </cell>
          <cell r="H23">
            <v>31.242615804686316</v>
          </cell>
          <cell r="I23">
            <v>26.608508571515227</v>
          </cell>
          <cell r="J23">
            <v>36.403386209997549</v>
          </cell>
          <cell r="K23">
            <v>5.1607704053112329</v>
          </cell>
          <cell r="L23">
            <v>4.6341072331710897</v>
          </cell>
        </row>
        <row r="24">
          <cell r="A24" t="str">
            <v>Newport_Stroke mor_Persons_2009 - 2011_LA</v>
          </cell>
          <cell r="B24" t="str">
            <v>Stroke mor</v>
          </cell>
          <cell r="C24" t="str">
            <v>2009 - 2011</v>
          </cell>
          <cell r="D24" t="str">
            <v>Persons</v>
          </cell>
          <cell r="E24" t="str">
            <v>Newport</v>
          </cell>
          <cell r="F24" t="str">
            <v>LA</v>
          </cell>
          <cell r="G24">
            <v>109.66666666666667</v>
          </cell>
          <cell r="H24">
            <v>39.214540979565555</v>
          </cell>
          <cell r="I24">
            <v>34.730705164024734</v>
          </cell>
          <cell r="J24">
            <v>44.095612980995313</v>
          </cell>
          <cell r="K24">
            <v>4.8810720014297573</v>
          </cell>
          <cell r="L24">
            <v>4.4838358155408216</v>
          </cell>
        </row>
        <row r="25">
          <cell r="A25" t="str">
            <v>Betsi Cadwaladr UHB_Stroke mor_Persons_2009 - 2011_HB</v>
          </cell>
          <cell r="B25" t="str">
            <v>Stroke mor</v>
          </cell>
          <cell r="C25" t="str">
            <v>2009 - 2011</v>
          </cell>
          <cell r="D25" t="str">
            <v>Persons</v>
          </cell>
          <cell r="E25" t="str">
            <v>Betsi Cadwaladr UHB</v>
          </cell>
          <cell r="F25" t="str">
            <v>HB</v>
          </cell>
          <cell r="G25">
            <v>649.66666666666663</v>
          </cell>
          <cell r="H25">
            <v>40.206885766116926</v>
          </cell>
          <cell r="I25">
            <v>38.257121675428536</v>
          </cell>
          <cell r="J25">
            <v>42.225699634640222</v>
          </cell>
          <cell r="K25">
            <v>2.0188138685232957</v>
          </cell>
          <cell r="L25">
            <v>1.9497640906883902</v>
          </cell>
        </row>
        <row r="26">
          <cell r="A26" t="str">
            <v>Powys THB_Stroke mor_Persons_2009 - 2011_HB</v>
          </cell>
          <cell r="B26" t="str">
            <v>Stroke mor</v>
          </cell>
          <cell r="C26" t="str">
            <v>2009 - 2011</v>
          </cell>
          <cell r="D26" t="str">
            <v>Persons</v>
          </cell>
          <cell r="E26" t="str">
            <v>Powys THB</v>
          </cell>
          <cell r="F26" t="str">
            <v>HB</v>
          </cell>
          <cell r="G26">
            <v>145</v>
          </cell>
          <cell r="H26">
            <v>39.435998771319412</v>
          </cell>
          <cell r="I26">
            <v>35.420489474062016</v>
          </cell>
          <cell r="J26">
            <v>43.759455846906661</v>
          </cell>
          <cell r="K26">
            <v>4.3234570755872497</v>
          </cell>
          <cell r="L26">
            <v>4.0155092972573954</v>
          </cell>
        </row>
        <row r="27">
          <cell r="A27" t="str">
            <v>Hywel Dda HB_Stroke mor_Persons_2009 - 2011_HB</v>
          </cell>
          <cell r="B27" t="str">
            <v>Stroke mor</v>
          </cell>
          <cell r="C27" t="str">
            <v>2009 - 2011</v>
          </cell>
          <cell r="D27" t="str">
            <v>Persons</v>
          </cell>
          <cell r="E27" t="str">
            <v>Hywel Dda HB</v>
          </cell>
          <cell r="F27" t="str">
            <v>HB</v>
          </cell>
          <cell r="G27">
            <v>387.33333333333331</v>
          </cell>
          <cell r="H27">
            <v>39.791528944507313</v>
          </cell>
          <cell r="I27">
            <v>37.304576065586517</v>
          </cell>
          <cell r="J27">
            <v>42.393466700092631</v>
          </cell>
          <cell r="K27">
            <v>2.6019377555853183</v>
          </cell>
          <cell r="L27">
            <v>2.4869528789207962</v>
          </cell>
        </row>
        <row r="28">
          <cell r="A28" t="str">
            <v>ABM UHB_Stroke mor_Persons_2009 - 2011_HB</v>
          </cell>
          <cell r="B28" t="str">
            <v>Stroke mor</v>
          </cell>
          <cell r="C28" t="str">
            <v>2009 - 2011</v>
          </cell>
          <cell r="D28" t="str">
            <v>Persons</v>
          </cell>
          <cell r="E28" t="str">
            <v>ABM UHB</v>
          </cell>
          <cell r="F28" t="str">
            <v>HB</v>
          </cell>
          <cell r="G28">
            <v>473.33333333333331</v>
          </cell>
          <cell r="H28">
            <v>43.8045775278717</v>
          </cell>
          <cell r="I28">
            <v>41.334199081451381</v>
          </cell>
          <cell r="J28">
            <v>46.378003442495654</v>
          </cell>
          <cell r="K28">
            <v>2.5734259146239538</v>
          </cell>
          <cell r="L28">
            <v>2.4703784464203196</v>
          </cell>
        </row>
        <row r="29">
          <cell r="A29" t="str">
            <v>Cardiff &amp; Vale UHB_Stroke mor_Persons_2009 - 2011_HB</v>
          </cell>
          <cell r="B29" t="str">
            <v>Stroke mor</v>
          </cell>
          <cell r="C29" t="str">
            <v>2009 - 2011</v>
          </cell>
          <cell r="D29" t="str">
            <v>Persons</v>
          </cell>
          <cell r="E29" t="str">
            <v>Cardiff &amp; Vale UHB</v>
          </cell>
          <cell r="F29" t="str">
            <v>HB</v>
          </cell>
          <cell r="G29">
            <v>341.66666666666669</v>
          </cell>
          <cell r="H29">
            <v>40.574170021801201</v>
          </cell>
          <cell r="I29">
            <v>37.889497195633353</v>
          </cell>
          <cell r="J29">
            <v>43.390965150162792</v>
          </cell>
          <cell r="K29">
            <v>2.8167951283615906</v>
          </cell>
          <cell r="L29">
            <v>2.6846728261678479</v>
          </cell>
        </row>
        <row r="30">
          <cell r="A30" t="str">
            <v>Cwm Taf HB_Stroke mor_Persons_2009 - 2011_HB</v>
          </cell>
          <cell r="B30" t="str">
            <v>Stroke mor</v>
          </cell>
          <cell r="C30" t="str">
            <v>2009 - 2011</v>
          </cell>
          <cell r="D30" t="str">
            <v>Persons</v>
          </cell>
          <cell r="E30" t="str">
            <v>Cwm Taf HB</v>
          </cell>
          <cell r="F30" t="str">
            <v>HB</v>
          </cell>
          <cell r="G30">
            <v>221.33333333333334</v>
          </cell>
          <cell r="H30">
            <v>39.548620583282073</v>
          </cell>
          <cell r="I30">
            <v>36.367755584060021</v>
          </cell>
          <cell r="J30">
            <v>42.925279848717466</v>
          </cell>
          <cell r="K30">
            <v>3.3766592654353929</v>
          </cell>
          <cell r="L30">
            <v>3.1808649992220523</v>
          </cell>
        </row>
        <row r="31">
          <cell r="A31" t="str">
            <v>Aneurin Bevan HB_Stroke mor_Persons_2009 - 2011_HB</v>
          </cell>
          <cell r="B31" t="str">
            <v>Stroke mor</v>
          </cell>
          <cell r="C31" t="str">
            <v>2009 - 2011</v>
          </cell>
          <cell r="D31" t="str">
            <v>Persons</v>
          </cell>
          <cell r="E31" t="str">
            <v>Aneurin Bevan HB</v>
          </cell>
          <cell r="F31" t="str">
            <v>HB</v>
          </cell>
          <cell r="G31">
            <v>414.66666666666669</v>
          </cell>
          <cell r="H31">
            <v>35.576228645373853</v>
          </cell>
          <cell r="I31">
            <v>33.463930976680849</v>
          </cell>
          <cell r="J31">
            <v>37.782770927197873</v>
          </cell>
          <cell r="K31">
            <v>2.2065422818240208</v>
          </cell>
          <cell r="L31">
            <v>2.1122976686930031</v>
          </cell>
        </row>
        <row r="32">
          <cell r="A32" t="str">
            <v>Wales_Stroke mor_Males_2009 - 2011_WALES</v>
          </cell>
          <cell r="B32" t="str">
            <v>Stroke mor</v>
          </cell>
          <cell r="C32" t="str">
            <v>2009 - 2011</v>
          </cell>
          <cell r="D32" t="str">
            <v>Males</v>
          </cell>
          <cell r="E32" t="str">
            <v>Wales</v>
          </cell>
          <cell r="F32" t="str">
            <v>WALES</v>
          </cell>
          <cell r="G32">
            <v>1009</v>
          </cell>
          <cell r="H32">
            <v>39.908866337388439</v>
          </cell>
          <cell r="I32">
            <v>38.409043715461522</v>
          </cell>
          <cell r="J32">
            <v>41.45126398961758</v>
          </cell>
          <cell r="K32">
            <v>1.5423976522291412</v>
          </cell>
          <cell r="L32">
            <v>1.4998226219269171</v>
          </cell>
        </row>
        <row r="33">
          <cell r="A33" t="str">
            <v>Isle of Anglesey_Stroke mor_Males_2009 - 2011_LA</v>
          </cell>
          <cell r="B33" t="str">
            <v>Stroke mor</v>
          </cell>
          <cell r="C33" t="str">
            <v>2009 - 2011</v>
          </cell>
          <cell r="D33" t="str">
            <v>Males</v>
          </cell>
          <cell r="E33" t="str">
            <v>Isle of Anglesey</v>
          </cell>
          <cell r="F33" t="str">
            <v>LA</v>
          </cell>
          <cell r="G33">
            <v>31.333333333333332</v>
          </cell>
          <cell r="H33">
            <v>45.611861663912912</v>
          </cell>
          <cell r="I33">
            <v>36.296186146606125</v>
          </cell>
          <cell r="J33">
            <v>56.538893722459576</v>
          </cell>
          <cell r="K33">
            <v>10.927032058546665</v>
          </cell>
          <cell r="L33">
            <v>9.3156755173067864</v>
          </cell>
        </row>
        <row r="34">
          <cell r="A34" t="str">
            <v>Gwynedd_Stroke mor_Males_2009 - 2011_LA</v>
          </cell>
          <cell r="B34" t="str">
            <v>Stroke mor</v>
          </cell>
          <cell r="C34" t="str">
            <v>2009 - 2011</v>
          </cell>
          <cell r="D34" t="str">
            <v>Males</v>
          </cell>
          <cell r="E34" t="str">
            <v>Gwynedd</v>
          </cell>
          <cell r="F34" t="str">
            <v>LA</v>
          </cell>
          <cell r="G34">
            <v>50</v>
          </cell>
          <cell r="H34">
            <v>45.808979672895255</v>
          </cell>
          <cell r="I34">
            <v>38.225811173670841</v>
          </cell>
          <cell r="J34">
            <v>54.411534232585971</v>
          </cell>
          <cell r="K34">
            <v>8.6025545596907165</v>
          </cell>
          <cell r="L34">
            <v>7.5831684992244135</v>
          </cell>
        </row>
        <row r="35">
          <cell r="A35" t="str">
            <v>Conwy_Stroke mor_Males_2009 - 2011_LA</v>
          </cell>
          <cell r="B35" t="str">
            <v>Stroke mor</v>
          </cell>
          <cell r="C35" t="str">
            <v>2009 - 2011</v>
          </cell>
          <cell r="D35" t="str">
            <v>Males</v>
          </cell>
          <cell r="E35" t="str">
            <v>Conwy</v>
          </cell>
          <cell r="F35" t="str">
            <v>LA</v>
          </cell>
          <cell r="G35">
            <v>52.333333333333336</v>
          </cell>
          <cell r="H35">
            <v>38.995421107259368</v>
          </cell>
          <cell r="I35">
            <v>32.588989399766206</v>
          </cell>
          <cell r="J35">
            <v>46.245515706317832</v>
          </cell>
          <cell r="K35">
            <v>7.250094599058464</v>
          </cell>
          <cell r="L35">
            <v>6.4064317074931623</v>
          </cell>
        </row>
        <row r="36">
          <cell r="A36" t="str">
            <v>Denbighshire_Stroke mor_Males_2009 - 2011_LA</v>
          </cell>
          <cell r="B36" t="str">
            <v>Stroke mor</v>
          </cell>
          <cell r="C36" t="str">
            <v>2009 - 2011</v>
          </cell>
          <cell r="D36" t="str">
            <v>Males</v>
          </cell>
          <cell r="E36" t="str">
            <v>Denbighshire</v>
          </cell>
          <cell r="F36" t="str">
            <v>LA</v>
          </cell>
          <cell r="G36">
            <v>33.666666666666664</v>
          </cell>
          <cell r="H36">
            <v>36.397138229839797</v>
          </cell>
          <cell r="I36">
            <v>29.195993807923251</v>
          </cell>
          <cell r="J36">
            <v>44.796718444165101</v>
          </cell>
          <cell r="K36">
            <v>8.3995802143253044</v>
          </cell>
          <cell r="L36">
            <v>7.2011444219165455</v>
          </cell>
        </row>
        <row r="37">
          <cell r="A37" t="str">
            <v>Flintshire_Stroke mor_Males_2009 - 2011_LA</v>
          </cell>
          <cell r="B37" t="str">
            <v>Stroke mor</v>
          </cell>
          <cell r="C37" t="str">
            <v>2009 - 2011</v>
          </cell>
          <cell r="D37" t="str">
            <v>Males</v>
          </cell>
          <cell r="E37" t="str">
            <v>Flintshire</v>
          </cell>
          <cell r="F37" t="str">
            <v>LA</v>
          </cell>
          <cell r="G37">
            <v>35</v>
          </cell>
          <cell r="H37">
            <v>29.914428531399043</v>
          </cell>
          <cell r="I37">
            <v>24.17623892686214</v>
          </cell>
          <cell r="J37">
            <v>36.586729829557932</v>
          </cell>
          <cell r="K37">
            <v>6.6723012981588887</v>
          </cell>
          <cell r="L37">
            <v>5.7381896045369025</v>
          </cell>
        </row>
        <row r="38">
          <cell r="A38" t="str">
            <v>Wrexham_Stroke mor_Males_2009 - 2011_LA</v>
          </cell>
          <cell r="B38" t="str">
            <v>Stroke mor</v>
          </cell>
          <cell r="C38" t="str">
            <v>2009 - 2011</v>
          </cell>
          <cell r="D38" t="str">
            <v>Males</v>
          </cell>
          <cell r="E38" t="str">
            <v>Wrexham</v>
          </cell>
          <cell r="F38" t="str">
            <v>LA</v>
          </cell>
          <cell r="G38">
            <v>39</v>
          </cell>
          <cell r="H38">
            <v>39.079939286997742</v>
          </cell>
          <cell r="I38">
            <v>31.939819685279993</v>
          </cell>
          <cell r="J38">
            <v>47.310236473058126</v>
          </cell>
          <cell r="K38">
            <v>8.2302971860603833</v>
          </cell>
          <cell r="L38">
            <v>7.1401196017177497</v>
          </cell>
        </row>
        <row r="39">
          <cell r="A39" t="str">
            <v>Powys_Stroke mor_Males_2009 - 2011_LA</v>
          </cell>
          <cell r="B39" t="str">
            <v>Stroke mor</v>
          </cell>
          <cell r="C39" t="str">
            <v>2009 - 2011</v>
          </cell>
          <cell r="D39" t="str">
            <v>Males</v>
          </cell>
          <cell r="E39" t="str">
            <v>Powys</v>
          </cell>
          <cell r="F39" t="str">
            <v>LA</v>
          </cell>
          <cell r="G39">
            <v>48.666666666666664</v>
          </cell>
          <cell r="H39">
            <v>32.670491237517211</v>
          </cell>
          <cell r="I39">
            <v>27.272923847454088</v>
          </cell>
          <cell r="J39">
            <v>38.807906945687172</v>
          </cell>
          <cell r="K39">
            <v>6.1374157081699607</v>
          </cell>
          <cell r="L39">
            <v>5.3975673900631236</v>
          </cell>
        </row>
        <row r="40">
          <cell r="A40" t="str">
            <v>Ceredigion_Stroke mor_Males_2009 - 2011_LA</v>
          </cell>
          <cell r="B40" t="str">
            <v>Stroke mor</v>
          </cell>
          <cell r="C40" t="str">
            <v>2009 - 2011</v>
          </cell>
          <cell r="D40" t="str">
            <v>Males</v>
          </cell>
          <cell r="E40" t="str">
            <v>Ceredigion</v>
          </cell>
          <cell r="F40" t="str">
            <v>LA</v>
          </cell>
          <cell r="G40">
            <v>24</v>
          </cell>
          <cell r="H40">
            <v>31.674142676365495</v>
          </cell>
          <cell r="I40">
            <v>24.398716909372688</v>
          </cell>
          <cell r="J40">
            <v>40.408281369150892</v>
          </cell>
          <cell r="K40">
            <v>8.7341386927853968</v>
          </cell>
          <cell r="L40">
            <v>7.2754257669928073</v>
          </cell>
        </row>
        <row r="41">
          <cell r="A41" t="str">
            <v>Pembrokeshire_Stroke mor_Males_2009 - 2011_LA</v>
          </cell>
          <cell r="B41" t="str">
            <v>Stroke mor</v>
          </cell>
          <cell r="C41" t="str">
            <v>2009 - 2011</v>
          </cell>
          <cell r="D41" t="str">
            <v>Males</v>
          </cell>
          <cell r="E41" t="str">
            <v>Pembrokeshire</v>
          </cell>
          <cell r="F41" t="str">
            <v>LA</v>
          </cell>
          <cell r="G41">
            <v>48.333333333333336</v>
          </cell>
          <cell r="H41">
            <v>38.354010217869281</v>
          </cell>
          <cell r="I41">
            <v>31.91672398748387</v>
          </cell>
          <cell r="J41">
            <v>45.681953333599779</v>
          </cell>
          <cell r="K41">
            <v>7.3279431157304984</v>
          </cell>
          <cell r="L41">
            <v>6.4372862303854106</v>
          </cell>
        </row>
        <row r="42">
          <cell r="A42" t="str">
            <v>Carmarthenshire_Stroke mor_Males_2009 - 2011_LA</v>
          </cell>
          <cell r="B42" t="str">
            <v>Stroke mor</v>
          </cell>
          <cell r="C42" t="str">
            <v>2009 - 2011</v>
          </cell>
          <cell r="D42" t="str">
            <v>Males</v>
          </cell>
          <cell r="E42" t="str">
            <v>Carmarthenshire</v>
          </cell>
          <cell r="F42" t="str">
            <v>LA</v>
          </cell>
          <cell r="G42">
            <v>76.333333333333329</v>
          </cell>
          <cell r="H42">
            <v>44.387117582257922</v>
          </cell>
          <cell r="I42">
            <v>38.456844066725687</v>
          </cell>
          <cell r="J42">
            <v>50.954530827701682</v>
          </cell>
          <cell r="K42">
            <v>6.5674132454437597</v>
          </cell>
          <cell r="L42">
            <v>5.9302735155322353</v>
          </cell>
        </row>
        <row r="43">
          <cell r="A43" t="str">
            <v>Swansea_Stroke mor_Males_2009 - 2011_LA</v>
          </cell>
          <cell r="B43" t="str">
            <v>Stroke mor</v>
          </cell>
          <cell r="C43" t="str">
            <v>2009 - 2011</v>
          </cell>
          <cell r="D43" t="str">
            <v>Males</v>
          </cell>
          <cell r="E43" t="str">
            <v>Swansea</v>
          </cell>
          <cell r="F43" t="str">
            <v>LA</v>
          </cell>
          <cell r="G43">
            <v>89</v>
          </cell>
          <cell r="H43">
            <v>45.897518190796333</v>
          </cell>
          <cell r="I43">
            <v>40.166538211901091</v>
          </cell>
          <cell r="J43">
            <v>52.198213142507186</v>
          </cell>
          <cell r="K43">
            <v>6.3006949517108524</v>
          </cell>
          <cell r="L43">
            <v>5.7309799788952418</v>
          </cell>
        </row>
        <row r="44">
          <cell r="A44" t="str">
            <v>Neath Port Talbot_Stroke mor_Males_2009 - 2011_LA</v>
          </cell>
          <cell r="B44" t="str">
            <v>Stroke mor</v>
          </cell>
          <cell r="C44" t="str">
            <v>2009 - 2011</v>
          </cell>
          <cell r="D44" t="str">
            <v>Males</v>
          </cell>
          <cell r="E44" t="str">
            <v>Neath Port Talbot</v>
          </cell>
          <cell r="F44" t="str">
            <v>LA</v>
          </cell>
          <cell r="G44">
            <v>55.333333333333336</v>
          </cell>
          <cell r="H44">
            <v>48.401490338351472</v>
          </cell>
          <cell r="I44">
            <v>40.85070374314941</v>
          </cell>
          <cell r="J44">
            <v>56.915021866474603</v>
          </cell>
          <cell r="K44">
            <v>8.5135315281231314</v>
          </cell>
          <cell r="L44">
            <v>7.5507865952020623</v>
          </cell>
        </row>
        <row r="45">
          <cell r="A45" t="str">
            <v>Bridgend_Stroke mor_Males_2009 - 2011_LA</v>
          </cell>
          <cell r="B45" t="str">
            <v>Stroke mor</v>
          </cell>
          <cell r="C45" t="str">
            <v>2009 - 2011</v>
          </cell>
          <cell r="D45" t="str">
            <v>Males</v>
          </cell>
          <cell r="E45" t="str">
            <v>Bridgend</v>
          </cell>
          <cell r="F45" t="str">
            <v>LA</v>
          </cell>
          <cell r="G45">
            <v>47</v>
          </cell>
          <cell r="H45">
            <v>43.297708509882831</v>
          </cell>
          <cell r="I45">
            <v>36.055669100708556</v>
          </cell>
          <cell r="J45">
            <v>51.547379612680011</v>
          </cell>
          <cell r="K45">
            <v>8.2496711027971799</v>
          </cell>
          <cell r="L45">
            <v>7.242039409174275</v>
          </cell>
        </row>
        <row r="46">
          <cell r="A46" t="str">
            <v>The Vale of Glamorgan_Stroke mor_Males_2009 - 2011_LA</v>
          </cell>
          <cell r="B46" t="str">
            <v>Stroke mor</v>
          </cell>
          <cell r="C46" t="str">
            <v>2009 - 2011</v>
          </cell>
          <cell r="D46" t="str">
            <v>Males</v>
          </cell>
          <cell r="E46" t="str">
            <v>The Vale of Glamorgan</v>
          </cell>
          <cell r="F46" t="str">
            <v>LA</v>
          </cell>
          <cell r="G46">
            <v>40.666666666666664</v>
          </cell>
          <cell r="H46">
            <v>39.209961985773141</v>
          </cell>
          <cell r="I46">
            <v>32.144124137262246</v>
          </cell>
          <cell r="J46">
            <v>47.339201618555244</v>
          </cell>
          <cell r="K46">
            <v>8.1292396327821024</v>
          </cell>
          <cell r="L46">
            <v>7.0658378485108955</v>
          </cell>
        </row>
        <row r="47">
          <cell r="A47" t="str">
            <v>Cardiff_Stroke mor_Males_2009 - 2011_LA</v>
          </cell>
          <cell r="B47" t="str">
            <v>Stroke mor</v>
          </cell>
          <cell r="C47" t="str">
            <v>2009 - 2011</v>
          </cell>
          <cell r="D47" t="str">
            <v>Males</v>
          </cell>
          <cell r="E47" t="str">
            <v>Cardiff</v>
          </cell>
          <cell r="F47" t="str">
            <v>LA</v>
          </cell>
          <cell r="G47">
            <v>95.333333333333329</v>
          </cell>
          <cell r="H47">
            <v>45.092503130618326</v>
          </cell>
          <cell r="I47">
            <v>39.728937376752668</v>
          </cell>
          <cell r="J47">
            <v>50.967034520057119</v>
          </cell>
          <cell r="K47">
            <v>5.8745313894387934</v>
          </cell>
          <cell r="L47">
            <v>5.3635657538656574</v>
          </cell>
        </row>
        <row r="48">
          <cell r="A48" t="str">
            <v>Rhondda Cynon Taf_Stroke mor_Males_2009 - 2011_LA</v>
          </cell>
          <cell r="B48" t="str">
            <v>Stroke mor</v>
          </cell>
          <cell r="C48" t="str">
            <v>2009 - 2011</v>
          </cell>
          <cell r="D48" t="str">
            <v>Males</v>
          </cell>
          <cell r="E48" t="str">
            <v>Rhondda Cynon Taf</v>
          </cell>
          <cell r="F48" t="str">
            <v>LA</v>
          </cell>
          <cell r="G48">
            <v>70</v>
          </cell>
          <cell r="H48">
            <v>40.64796441939157</v>
          </cell>
          <cell r="I48">
            <v>35.03292786415453</v>
          </cell>
          <cell r="J48">
            <v>46.895400493096787</v>
          </cell>
          <cell r="K48">
            <v>6.2474360737052166</v>
          </cell>
          <cell r="L48">
            <v>5.6150365552370403</v>
          </cell>
        </row>
        <row r="49">
          <cell r="A49" t="str">
            <v>Merthyr Tydfil_Stroke mor_Males_2009 - 2011_LA</v>
          </cell>
          <cell r="B49" t="str">
            <v>Stroke mor</v>
          </cell>
          <cell r="C49" t="str">
            <v>2009 - 2011</v>
          </cell>
          <cell r="D49" t="str">
            <v>Males</v>
          </cell>
          <cell r="E49" t="str">
            <v>Merthyr Tydfil</v>
          </cell>
          <cell r="F49" t="str">
            <v>LA</v>
          </cell>
          <cell r="G49">
            <v>14.666666666666666</v>
          </cell>
          <cell r="H49">
            <v>34.38334012857355</v>
          </cell>
          <cell r="I49">
            <v>24.485340320028186</v>
          </cell>
          <cell r="J49">
            <v>46.898010270143452</v>
          </cell>
          <cell r="K49">
            <v>12.514670141569901</v>
          </cell>
          <cell r="L49">
            <v>9.8979998085453644</v>
          </cell>
        </row>
        <row r="50">
          <cell r="A50" t="str">
            <v>Caerphilly_Stroke mor_Males_2009 - 2011_LA</v>
          </cell>
          <cell r="B50" t="str">
            <v>Stroke mor</v>
          </cell>
          <cell r="C50" t="str">
            <v>2009 - 2011</v>
          </cell>
          <cell r="D50" t="str">
            <v>Males</v>
          </cell>
          <cell r="E50" t="str">
            <v>Caerphilly</v>
          </cell>
          <cell r="F50" t="str">
            <v>LA</v>
          </cell>
          <cell r="G50">
            <v>47.333333333333336</v>
          </cell>
          <cell r="H50">
            <v>37.959662573830819</v>
          </cell>
          <cell r="I50">
            <v>31.631620285047642</v>
          </cell>
          <cell r="J50">
            <v>45.166712743392367</v>
          </cell>
          <cell r="K50">
            <v>7.2070501695615476</v>
          </cell>
          <cell r="L50">
            <v>6.3280422887831769</v>
          </cell>
        </row>
        <row r="51">
          <cell r="A51" t="str">
            <v>Blaenau Gwent_Stroke mor_Males_2009 - 2011_LA</v>
          </cell>
          <cell r="B51" t="str">
            <v>Stroke mor</v>
          </cell>
          <cell r="C51" t="str">
            <v>2009 - 2011</v>
          </cell>
          <cell r="D51" t="str">
            <v>Males</v>
          </cell>
          <cell r="E51" t="str">
            <v>Blaenau Gwent</v>
          </cell>
          <cell r="F51" t="str">
            <v>LA</v>
          </cell>
          <cell r="G51">
            <v>21</v>
          </cell>
          <cell r="H51">
            <v>41.162866613984264</v>
          </cell>
          <cell r="I51">
            <v>31.054916314940996</v>
          </cell>
          <cell r="J51">
            <v>53.462223698384236</v>
          </cell>
          <cell r="K51">
            <v>12.299357084399972</v>
          </cell>
          <cell r="L51">
            <v>10.107950299043267</v>
          </cell>
        </row>
        <row r="52">
          <cell r="A52" t="str">
            <v>Torfaen_Stroke mor_Males_2009 - 2011_LA</v>
          </cell>
          <cell r="B52" t="str">
            <v>Stroke mor</v>
          </cell>
          <cell r="C52" t="str">
            <v>2009 - 2011</v>
          </cell>
          <cell r="D52" t="str">
            <v>Males</v>
          </cell>
          <cell r="E52" t="str">
            <v>Torfaen</v>
          </cell>
          <cell r="F52" t="str">
            <v>LA</v>
          </cell>
          <cell r="G52">
            <v>21.666666666666668</v>
          </cell>
          <cell r="H52">
            <v>27.463854436119696</v>
          </cell>
          <cell r="I52">
            <v>20.823104755568053</v>
          </cell>
          <cell r="J52">
            <v>35.525282953158957</v>
          </cell>
          <cell r="K52">
            <v>8.0614285170392606</v>
          </cell>
          <cell r="L52">
            <v>6.6407496805516431</v>
          </cell>
        </row>
        <row r="53">
          <cell r="A53" t="str">
            <v>Monmouthshire_Stroke mor_Males_2009 - 2011_LA</v>
          </cell>
          <cell r="B53" t="str">
            <v>Stroke mor</v>
          </cell>
          <cell r="C53" t="str">
            <v>2009 - 2011</v>
          </cell>
          <cell r="D53" t="str">
            <v>Males</v>
          </cell>
          <cell r="E53" t="str">
            <v>Monmouthshire</v>
          </cell>
          <cell r="F53" t="str">
            <v>LA</v>
          </cell>
          <cell r="G53">
            <v>26.666666666666668</v>
          </cell>
          <cell r="H53">
            <v>30.762377628435086</v>
          </cell>
          <cell r="I53">
            <v>23.870887923252468</v>
          </cell>
          <cell r="J53">
            <v>38.961160340604096</v>
          </cell>
          <cell r="K53">
            <v>8.1987827121690096</v>
          </cell>
          <cell r="L53">
            <v>6.8914897051826181</v>
          </cell>
        </row>
        <row r="54">
          <cell r="A54" t="str">
            <v>Newport_Stroke mor_Males_2009 - 2011_LA</v>
          </cell>
          <cell r="B54" t="str">
            <v>Stroke mor</v>
          </cell>
          <cell r="C54" t="str">
            <v>2009 - 2011</v>
          </cell>
          <cell r="D54" t="str">
            <v>Males</v>
          </cell>
          <cell r="E54" t="str">
            <v>Newport</v>
          </cell>
          <cell r="F54" t="str">
            <v>LA</v>
          </cell>
          <cell r="G54">
            <v>41.666666666666664</v>
          </cell>
          <cell r="H54">
            <v>39.172061161066246</v>
          </cell>
          <cell r="I54">
            <v>32.204716677947111</v>
          </cell>
          <cell r="J54">
            <v>47.174954036287382</v>
          </cell>
          <cell r="K54">
            <v>8.0028928752211357</v>
          </cell>
          <cell r="L54">
            <v>6.9673444831191347</v>
          </cell>
        </row>
        <row r="55">
          <cell r="A55" t="str">
            <v>Betsi Cadwaladr UHB_Stroke mor_Males_2009 - 2011_HB</v>
          </cell>
          <cell r="B55" t="str">
            <v>Stroke mor</v>
          </cell>
          <cell r="C55" t="str">
            <v>2009 - 2011</v>
          </cell>
          <cell r="D55" t="str">
            <v>Males</v>
          </cell>
          <cell r="E55" t="str">
            <v>Betsi Cadwaladr UHB</v>
          </cell>
          <cell r="F55" t="str">
            <v>HB</v>
          </cell>
          <cell r="G55">
            <v>241.33333333333334</v>
          </cell>
          <cell r="H55">
            <v>38.998235931546354</v>
          </cell>
          <cell r="I55">
            <v>36.011505831201809</v>
          </cell>
          <cell r="J55">
            <v>42.160789523643523</v>
          </cell>
          <cell r="K55">
            <v>3.1625535920971686</v>
          </cell>
          <cell r="L55">
            <v>2.9867301003445448</v>
          </cell>
        </row>
        <row r="56">
          <cell r="A56" t="str">
            <v>Powys THB_Stroke mor_Males_2009 - 2011_HB</v>
          </cell>
          <cell r="B56" t="str">
            <v>Stroke mor</v>
          </cell>
          <cell r="C56" t="str">
            <v>2009 - 2011</v>
          </cell>
          <cell r="D56" t="str">
            <v>Males</v>
          </cell>
          <cell r="E56" t="str">
            <v>Powys THB</v>
          </cell>
          <cell r="F56" t="str">
            <v>HB</v>
          </cell>
          <cell r="G56">
            <v>48.666666666666664</v>
          </cell>
          <cell r="H56">
            <v>32.670491237517211</v>
          </cell>
          <cell r="I56">
            <v>27.272923847454088</v>
          </cell>
          <cell r="J56">
            <v>38.807906945687172</v>
          </cell>
          <cell r="K56">
            <v>6.1374157081699607</v>
          </cell>
          <cell r="L56">
            <v>5.3975673900631236</v>
          </cell>
        </row>
        <row r="57">
          <cell r="A57" t="str">
            <v>Hywel Dda HB_Stroke mor_Males_2009 - 2011_HB</v>
          </cell>
          <cell r="B57" t="str">
            <v>Stroke mor</v>
          </cell>
          <cell r="C57" t="str">
            <v>2009 - 2011</v>
          </cell>
          <cell r="D57" t="str">
            <v>Males</v>
          </cell>
          <cell r="E57" t="str">
            <v>Hywel Dda HB</v>
          </cell>
          <cell r="F57" t="str">
            <v>HB</v>
          </cell>
          <cell r="G57">
            <v>148.66666666666666</v>
          </cell>
          <cell r="H57">
            <v>39.884357601671219</v>
          </cell>
          <cell r="I57">
            <v>36.023058568236777</v>
          </cell>
          <cell r="J57">
            <v>44.039068949550469</v>
          </cell>
          <cell r="K57">
            <v>4.1547113478792497</v>
          </cell>
          <cell r="L57">
            <v>3.8612990334344417</v>
          </cell>
        </row>
        <row r="58">
          <cell r="A58" t="str">
            <v>ABM UHB_Stroke mor_Males_2009 - 2011_HB</v>
          </cell>
          <cell r="B58" t="str">
            <v>Stroke mor</v>
          </cell>
          <cell r="C58" t="str">
            <v>2009 - 2011</v>
          </cell>
          <cell r="D58" t="str">
            <v>Males</v>
          </cell>
          <cell r="E58" t="str">
            <v>ABM UHB</v>
          </cell>
          <cell r="F58" t="str">
            <v>HB</v>
          </cell>
          <cell r="G58">
            <v>191.33333333333334</v>
          </cell>
          <cell r="H58">
            <v>45.895441099082518</v>
          </cell>
          <cell r="I58">
            <v>41.970007338895421</v>
          </cell>
          <cell r="J58">
            <v>50.082168370773694</v>
          </cell>
          <cell r="K58">
            <v>4.1867272716911756</v>
          </cell>
          <cell r="L58">
            <v>3.9254337601870972</v>
          </cell>
        </row>
        <row r="59">
          <cell r="A59" t="str">
            <v>Cardiff &amp; Vale UHB_Stroke mor_Males_2009 - 2011_HB</v>
          </cell>
          <cell r="B59" t="str">
            <v>Stroke mor</v>
          </cell>
          <cell r="C59" t="str">
            <v>2009 - 2011</v>
          </cell>
          <cell r="D59" t="str">
            <v>Males</v>
          </cell>
          <cell r="E59" t="str">
            <v>Cardiff &amp; Vale UHB</v>
          </cell>
          <cell r="F59" t="str">
            <v>HB</v>
          </cell>
          <cell r="G59">
            <v>136</v>
          </cell>
          <cell r="H59">
            <v>43.102560946208911</v>
          </cell>
          <cell r="I59">
            <v>38.783998331485286</v>
          </cell>
          <cell r="J59">
            <v>47.763149892475219</v>
          </cell>
          <cell r="K59">
            <v>4.6605889462663086</v>
          </cell>
          <cell r="L59">
            <v>4.3185626147236249</v>
          </cell>
        </row>
        <row r="60">
          <cell r="A60" t="str">
            <v>Cwm Taf HB_Stroke mor_Males_2009 - 2011_HB</v>
          </cell>
          <cell r="B60" t="str">
            <v>Stroke mor</v>
          </cell>
          <cell r="C60" t="str">
            <v>2009 - 2011</v>
          </cell>
          <cell r="D60" t="str">
            <v>Males</v>
          </cell>
          <cell r="E60" t="str">
            <v>Cwm Taf HB</v>
          </cell>
          <cell r="F60" t="str">
            <v>HB</v>
          </cell>
          <cell r="G60">
            <v>84.666666666666671</v>
          </cell>
          <cell r="H60">
            <v>39.42506483823292</v>
          </cell>
          <cell r="I60">
            <v>34.459196688510929</v>
          </cell>
          <cell r="J60">
            <v>44.896766915398736</v>
          </cell>
          <cell r="K60">
            <v>5.4717020771658156</v>
          </cell>
          <cell r="L60">
            <v>4.9658681497219916</v>
          </cell>
        </row>
        <row r="61">
          <cell r="A61" t="str">
            <v>Aneurin Bevan HB_Stroke mor_Males_2009 - 2011_HB</v>
          </cell>
          <cell r="B61" t="str">
            <v>Stroke mor</v>
          </cell>
          <cell r="C61" t="str">
            <v>2009 - 2011</v>
          </cell>
          <cell r="D61" t="str">
            <v>Males</v>
          </cell>
          <cell r="E61" t="str">
            <v>Aneurin Bevan HB</v>
          </cell>
          <cell r="F61" t="str">
            <v>HB</v>
          </cell>
          <cell r="G61">
            <v>158.33333333333334</v>
          </cell>
          <cell r="H61">
            <v>35.494845334760711</v>
          </cell>
          <cell r="I61">
            <v>32.186024422101568</v>
          </cell>
          <cell r="J61">
            <v>39.04703683897371</v>
          </cell>
          <cell r="K61">
            <v>3.552191504212999</v>
          </cell>
          <cell r="L61">
            <v>3.3088209126591437</v>
          </cell>
        </row>
        <row r="62">
          <cell r="A62" t="str">
            <v>Wales_Stroke mor_Females_2009 - 2011_WALES</v>
          </cell>
          <cell r="B62" t="str">
            <v>Stroke mor</v>
          </cell>
          <cell r="C62" t="str">
            <v>2009 - 2011</v>
          </cell>
          <cell r="D62" t="str">
            <v>Females</v>
          </cell>
          <cell r="E62" t="str">
            <v>Wales</v>
          </cell>
          <cell r="F62" t="str">
            <v>WALES</v>
          </cell>
          <cell r="G62">
            <v>1624</v>
          </cell>
          <cell r="H62">
            <v>39.192108366324483</v>
          </cell>
          <cell r="I62">
            <v>37.948335912426671</v>
          </cell>
          <cell r="J62">
            <v>40.463544536887042</v>
          </cell>
          <cell r="K62">
            <v>1.2714361705625592</v>
          </cell>
          <cell r="L62">
            <v>1.2437724538978117</v>
          </cell>
        </row>
        <row r="63">
          <cell r="A63" t="str">
            <v>Isle of Anglesey_Stroke mor_Females_2009 - 2011_LA</v>
          </cell>
          <cell r="B63" t="str">
            <v>Stroke mor</v>
          </cell>
          <cell r="C63" t="str">
            <v>2009 - 2011</v>
          </cell>
          <cell r="D63" t="str">
            <v>Females</v>
          </cell>
          <cell r="E63" t="str">
            <v>Isle of Anglesey</v>
          </cell>
          <cell r="F63" t="str">
            <v>LA</v>
          </cell>
          <cell r="G63">
            <v>45.666666666666664</v>
          </cell>
          <cell r="H63">
            <v>43.797616425947695</v>
          </cell>
          <cell r="I63">
            <v>35.449197400461976</v>
          </cell>
          <cell r="J63">
            <v>53.319975022340472</v>
          </cell>
          <cell r="K63">
            <v>9.5223585963927775</v>
          </cell>
          <cell r="L63">
            <v>8.3484190254857182</v>
          </cell>
        </row>
        <row r="64">
          <cell r="A64" t="str">
            <v>Gwynedd_Stroke mor_Females_2009 - 2011_LA</v>
          </cell>
          <cell r="B64" t="str">
            <v>Stroke mor</v>
          </cell>
          <cell r="C64" t="str">
            <v>2009 - 2011</v>
          </cell>
          <cell r="D64" t="str">
            <v>Females</v>
          </cell>
          <cell r="E64" t="str">
            <v>Gwynedd</v>
          </cell>
          <cell r="F64" t="str">
            <v>LA</v>
          </cell>
          <cell r="G64">
            <v>72.333333333333329</v>
          </cell>
          <cell r="H64">
            <v>36.789619545187648</v>
          </cell>
          <cell r="I64">
            <v>31.304180332014017</v>
          </cell>
          <cell r="J64">
            <v>42.881158417162986</v>
          </cell>
          <cell r="K64">
            <v>6.0915388719753381</v>
          </cell>
          <cell r="L64">
            <v>5.4854392131736311</v>
          </cell>
        </row>
        <row r="65">
          <cell r="A65" t="str">
            <v>Conwy_Stroke mor_Females_2009 - 2011_LA</v>
          </cell>
          <cell r="B65" t="str">
            <v>Stroke mor</v>
          </cell>
          <cell r="C65" t="str">
            <v>2009 - 2011</v>
          </cell>
          <cell r="D65" t="str">
            <v>Females</v>
          </cell>
          <cell r="E65" t="str">
            <v>Conwy</v>
          </cell>
          <cell r="F65" t="str">
            <v>LA</v>
          </cell>
          <cell r="G65">
            <v>90.333333333333329</v>
          </cell>
          <cell r="H65">
            <v>39.939976144478948</v>
          </cell>
          <cell r="I65">
            <v>34.459955115985885</v>
          </cell>
          <cell r="J65">
            <v>45.957307094276857</v>
          </cell>
          <cell r="K65">
            <v>6.0173309497979091</v>
          </cell>
          <cell r="L65">
            <v>5.4800210284930628</v>
          </cell>
        </row>
        <row r="66">
          <cell r="A66" t="str">
            <v>Denbighshire_Stroke mor_Females_2009 - 2011_LA</v>
          </cell>
          <cell r="B66" t="str">
            <v>Stroke mor</v>
          </cell>
          <cell r="C66" t="str">
            <v>2009 - 2011</v>
          </cell>
          <cell r="D66" t="str">
            <v>Females</v>
          </cell>
          <cell r="E66" t="str">
            <v>Denbighshire</v>
          </cell>
          <cell r="F66" t="str">
            <v>LA</v>
          </cell>
          <cell r="G66">
            <v>62.666666666666664</v>
          </cell>
          <cell r="H66">
            <v>43.491395177164947</v>
          </cell>
          <cell r="I66">
            <v>36.637295329804282</v>
          </cell>
          <cell r="J66">
            <v>51.161181110525561</v>
          </cell>
          <cell r="K66">
            <v>7.6697859333606146</v>
          </cell>
          <cell r="L66">
            <v>6.8540998473606649</v>
          </cell>
        </row>
        <row r="67">
          <cell r="A67" t="str">
            <v>Flintshire_Stroke mor_Females_2009 - 2011_LA</v>
          </cell>
          <cell r="B67" t="str">
            <v>Stroke mor</v>
          </cell>
          <cell r="C67" t="str">
            <v>2009 - 2011</v>
          </cell>
          <cell r="D67" t="str">
            <v>Females</v>
          </cell>
          <cell r="E67" t="str">
            <v>Flintshire</v>
          </cell>
          <cell r="F67" t="str">
            <v>LA</v>
          </cell>
          <cell r="G67">
            <v>71.333333333333329</v>
          </cell>
          <cell r="H67">
            <v>39.554132257846447</v>
          </cell>
          <cell r="I67">
            <v>33.916218441534959</v>
          </cell>
          <cell r="J67">
            <v>45.817473350246992</v>
          </cell>
          <cell r="K67">
            <v>6.2633410924005446</v>
          </cell>
          <cell r="L67">
            <v>5.6379138163114888</v>
          </cell>
        </row>
        <row r="68">
          <cell r="A68" t="str">
            <v>Wrexham_Stroke mor_Females_2009 - 2011_LA</v>
          </cell>
          <cell r="B68" t="str">
            <v>Stroke mor</v>
          </cell>
          <cell r="C68" t="str">
            <v>2009 - 2011</v>
          </cell>
          <cell r="D68" t="str">
            <v>Females</v>
          </cell>
          <cell r="E68" t="str">
            <v>Wrexham</v>
          </cell>
          <cell r="F68" t="str">
            <v>LA</v>
          </cell>
          <cell r="G68">
            <v>66</v>
          </cell>
          <cell r="H68">
            <v>38.62504898821296</v>
          </cell>
          <cell r="I68">
            <v>32.795720870871428</v>
          </cell>
          <cell r="J68">
            <v>45.131012545311151</v>
          </cell>
          <cell r="K68">
            <v>6.5059635570981911</v>
          </cell>
          <cell r="L68">
            <v>5.8293281173415323</v>
          </cell>
        </row>
        <row r="69">
          <cell r="A69" t="str">
            <v>Powys_Stroke mor_Females_2009 - 2011_LA</v>
          </cell>
          <cell r="B69" t="str">
            <v>Stroke mor</v>
          </cell>
          <cell r="C69" t="str">
            <v>2009 - 2011</v>
          </cell>
          <cell r="D69" t="str">
            <v>Females</v>
          </cell>
          <cell r="E69" t="str">
            <v>Powys</v>
          </cell>
          <cell r="F69" t="str">
            <v>LA</v>
          </cell>
          <cell r="G69">
            <v>96.333333333333329</v>
          </cell>
          <cell r="H69">
            <v>44.639815313872035</v>
          </cell>
          <cell r="I69">
            <v>38.762324486175494</v>
          </cell>
          <cell r="J69">
            <v>51.074201215213932</v>
          </cell>
          <cell r="K69">
            <v>6.4343859013418978</v>
          </cell>
          <cell r="L69">
            <v>5.8774908276965405</v>
          </cell>
        </row>
        <row r="70">
          <cell r="A70" t="str">
            <v>Ceredigion_Stroke mor_Females_2009 - 2011_LA</v>
          </cell>
          <cell r="B70" t="str">
            <v>Stroke mor</v>
          </cell>
          <cell r="C70" t="str">
            <v>2009 - 2011</v>
          </cell>
          <cell r="D70" t="str">
            <v>Females</v>
          </cell>
          <cell r="E70" t="str">
            <v>Ceredigion</v>
          </cell>
          <cell r="F70" t="str">
            <v>LA</v>
          </cell>
          <cell r="G70">
            <v>37</v>
          </cell>
          <cell r="H70">
            <v>32.099522439040058</v>
          </cell>
          <cell r="I70">
            <v>25.369265752755986</v>
          </cell>
          <cell r="J70">
            <v>39.888365211730019</v>
          </cell>
          <cell r="K70">
            <v>7.7888427726899607</v>
          </cell>
          <cell r="L70">
            <v>6.730256686284072</v>
          </cell>
        </row>
        <row r="71">
          <cell r="A71" t="str">
            <v>Pembrokeshire_Stroke mor_Females_2009 - 2011_LA</v>
          </cell>
          <cell r="B71" t="str">
            <v>Stroke mor</v>
          </cell>
          <cell r="C71" t="str">
            <v>2009 - 2011</v>
          </cell>
          <cell r="D71" t="str">
            <v>Females</v>
          </cell>
          <cell r="E71" t="str">
            <v>Pembrokeshire</v>
          </cell>
          <cell r="F71" t="str">
            <v>LA</v>
          </cell>
          <cell r="G71">
            <v>78</v>
          </cell>
          <cell r="H71">
            <v>39.973136087465612</v>
          </cell>
          <cell r="I71">
            <v>34.220103991604553</v>
          </cell>
          <cell r="J71">
            <v>46.337155793559411</v>
          </cell>
          <cell r="K71">
            <v>6.3640197060937993</v>
          </cell>
          <cell r="L71">
            <v>5.7530320958610588</v>
          </cell>
        </row>
        <row r="72">
          <cell r="A72" t="str">
            <v>Carmarthenshire_Stroke mor_Females_2009 - 2011_LA</v>
          </cell>
          <cell r="B72" t="str">
            <v>Stroke mor</v>
          </cell>
          <cell r="C72" t="str">
            <v>2009 - 2011</v>
          </cell>
          <cell r="D72" t="str">
            <v>Females</v>
          </cell>
          <cell r="E72" t="str">
            <v>Carmarthenshire</v>
          </cell>
          <cell r="F72" t="str">
            <v>LA</v>
          </cell>
          <cell r="G72">
            <v>123.66666666666667</v>
          </cell>
          <cell r="H72">
            <v>41.510342703607314</v>
          </cell>
          <cell r="I72">
            <v>36.802895639473896</v>
          </cell>
          <cell r="J72">
            <v>46.610277335181571</v>
          </cell>
          <cell r="K72">
            <v>5.0999346315742571</v>
          </cell>
          <cell r="L72">
            <v>4.7074470641334187</v>
          </cell>
        </row>
        <row r="73">
          <cell r="A73" t="str">
            <v>Swansea_Stroke mor_Females_2009 - 2011_LA</v>
          </cell>
          <cell r="B73" t="str">
            <v>Stroke mor</v>
          </cell>
          <cell r="C73" t="str">
            <v>2009 - 2011</v>
          </cell>
          <cell r="D73" t="str">
            <v>Females</v>
          </cell>
          <cell r="E73" t="str">
            <v>Swansea</v>
          </cell>
          <cell r="F73" t="str">
            <v>LA</v>
          </cell>
          <cell r="G73">
            <v>122.66666666666667</v>
          </cell>
          <cell r="H73">
            <v>38.506279447822109</v>
          </cell>
          <cell r="I73">
            <v>34.127230453821213</v>
          </cell>
          <cell r="J73">
            <v>43.251213202362337</v>
          </cell>
          <cell r="K73">
            <v>4.7449337545402273</v>
          </cell>
          <cell r="L73">
            <v>4.3790489940008968</v>
          </cell>
        </row>
        <row r="74">
          <cell r="A74" t="str">
            <v>Neath Port Talbot_Stroke mor_Females_2009 - 2011_LA</v>
          </cell>
          <cell r="B74" t="str">
            <v>Stroke mor</v>
          </cell>
          <cell r="C74" t="str">
            <v>2009 - 2011</v>
          </cell>
          <cell r="D74" t="str">
            <v>Females</v>
          </cell>
          <cell r="E74" t="str">
            <v>Neath Port Talbot</v>
          </cell>
          <cell r="F74" t="str">
            <v>LA</v>
          </cell>
          <cell r="G74">
            <v>79.666666666666671</v>
          </cell>
          <cell r="H74">
            <v>44.030710146798597</v>
          </cell>
          <cell r="I74">
            <v>37.808886148766909</v>
          </cell>
          <cell r="J74">
            <v>50.905550213310796</v>
          </cell>
          <cell r="K74">
            <v>6.8748400665121991</v>
          </cell>
          <cell r="L74">
            <v>6.2218239980316881</v>
          </cell>
        </row>
        <row r="75">
          <cell r="A75" t="str">
            <v>Bridgend_Stroke mor_Females_2009 - 2011_LA</v>
          </cell>
          <cell r="B75" t="str">
            <v>Stroke mor</v>
          </cell>
          <cell r="C75" t="str">
            <v>2009 - 2011</v>
          </cell>
          <cell r="D75" t="str">
            <v>Females</v>
          </cell>
          <cell r="E75" t="str">
            <v>Bridgend</v>
          </cell>
          <cell r="F75" t="str">
            <v>LA</v>
          </cell>
          <cell r="G75">
            <v>79.666666666666671</v>
          </cell>
          <cell r="H75">
            <v>44.309492730558667</v>
          </cell>
          <cell r="I75">
            <v>38.268342229201174</v>
          </cell>
          <cell r="J75">
            <v>50.986486063230423</v>
          </cell>
          <cell r="K75">
            <v>6.6769933326717563</v>
          </cell>
          <cell r="L75">
            <v>6.0411505013574924</v>
          </cell>
        </row>
        <row r="76">
          <cell r="A76" t="str">
            <v>The Vale of Glamorgan_Stroke mor_Females_2009 - 2011_LA</v>
          </cell>
          <cell r="B76" t="str">
            <v>Stroke mor</v>
          </cell>
          <cell r="C76" t="str">
            <v>2009 - 2011</v>
          </cell>
          <cell r="D76" t="str">
            <v>Females</v>
          </cell>
          <cell r="E76" t="str">
            <v>The Vale of Glamorgan</v>
          </cell>
          <cell r="F76" t="str">
            <v>LA</v>
          </cell>
          <cell r="G76">
            <v>67.666666666666671</v>
          </cell>
          <cell r="H76">
            <v>39.57613698359588</v>
          </cell>
          <cell r="I76">
            <v>33.600734955038256</v>
          </cell>
          <cell r="J76">
            <v>46.236311568796715</v>
          </cell>
          <cell r="K76">
            <v>6.6601745852008349</v>
          </cell>
          <cell r="L76">
            <v>5.9754020285576246</v>
          </cell>
        </row>
        <row r="77">
          <cell r="A77" t="str">
            <v>Cardiff_Stroke mor_Females_2009 - 2011_LA</v>
          </cell>
          <cell r="B77" t="str">
            <v>Stroke mor</v>
          </cell>
          <cell r="C77" t="str">
            <v>2009 - 2011</v>
          </cell>
          <cell r="D77" t="str">
            <v>Females</v>
          </cell>
          <cell r="E77" t="str">
            <v>Cardiff</v>
          </cell>
          <cell r="F77" t="str">
            <v>LA</v>
          </cell>
          <cell r="G77">
            <v>138</v>
          </cell>
          <cell r="H77">
            <v>38.074347554372444</v>
          </cell>
          <cell r="I77">
            <v>33.971315533666122</v>
          </cell>
          <cell r="J77">
            <v>42.499867331860642</v>
          </cell>
          <cell r="K77">
            <v>4.4255197774881978</v>
          </cell>
          <cell r="L77">
            <v>4.1030320207063227</v>
          </cell>
        </row>
        <row r="78">
          <cell r="A78" t="str">
            <v>Rhondda Cynon Taf_Stroke mor_Females_2009 - 2011_LA</v>
          </cell>
          <cell r="B78" t="str">
            <v>Stroke mor</v>
          </cell>
          <cell r="C78" t="str">
            <v>2009 - 2011</v>
          </cell>
          <cell r="D78" t="str">
            <v>Females</v>
          </cell>
          <cell r="E78" t="str">
            <v>Rhondda Cynon Taf</v>
          </cell>
          <cell r="F78" t="str">
            <v>LA</v>
          </cell>
          <cell r="G78">
            <v>108.66666666666667</v>
          </cell>
          <cell r="H78">
            <v>38.128878225255548</v>
          </cell>
          <cell r="I78">
            <v>33.630920934963193</v>
          </cell>
          <cell r="J78">
            <v>43.027638150529427</v>
          </cell>
          <cell r="K78">
            <v>4.8987599252738789</v>
          </cell>
          <cell r="L78">
            <v>4.497957290292355</v>
          </cell>
        </row>
        <row r="79">
          <cell r="A79" t="str">
            <v>Merthyr Tydfil_Stroke mor_Females_2009 - 2011_LA</v>
          </cell>
          <cell r="B79" t="str">
            <v>Stroke mor</v>
          </cell>
          <cell r="C79" t="str">
            <v>2009 - 2011</v>
          </cell>
          <cell r="D79" t="str">
            <v>Females</v>
          </cell>
          <cell r="E79" t="str">
            <v>Merthyr Tydfil</v>
          </cell>
          <cell r="F79" t="str">
            <v>LA</v>
          </cell>
          <cell r="G79">
            <v>28</v>
          </cell>
          <cell r="H79">
            <v>44.134209088584136</v>
          </cell>
          <cell r="I79">
            <v>34.166886669096712</v>
          </cell>
          <cell r="J79">
            <v>55.919915709383794</v>
          </cell>
          <cell r="K79">
            <v>11.785706620799658</v>
          </cell>
          <cell r="L79">
            <v>9.9673224194874237</v>
          </cell>
        </row>
        <row r="80">
          <cell r="A80" t="str">
            <v>Caerphilly_Stroke mor_Females_2009 - 2011_LA</v>
          </cell>
          <cell r="B80" t="str">
            <v>Stroke mor</v>
          </cell>
          <cell r="C80" t="str">
            <v>2009 - 2011</v>
          </cell>
          <cell r="D80" t="str">
            <v>Females</v>
          </cell>
          <cell r="E80" t="str">
            <v>Caerphilly</v>
          </cell>
          <cell r="F80" t="str">
            <v>LA</v>
          </cell>
          <cell r="G80">
            <v>72.666666666666671</v>
          </cell>
          <cell r="H80">
            <v>36.988794732782694</v>
          </cell>
          <cell r="I80">
            <v>31.724600220322213</v>
          </cell>
          <cell r="J80">
            <v>42.832301902656305</v>
          </cell>
          <cell r="K80">
            <v>5.843507169873611</v>
          </cell>
          <cell r="L80">
            <v>5.264194512460481</v>
          </cell>
        </row>
        <row r="81">
          <cell r="A81" t="str">
            <v>Blaenau Gwent_Stroke mor_Females_2009 - 2011_LA</v>
          </cell>
          <cell r="B81" t="str">
            <v>Stroke mor</v>
          </cell>
          <cell r="C81" t="str">
            <v>2009 - 2011</v>
          </cell>
          <cell r="D81" t="str">
            <v>Females</v>
          </cell>
          <cell r="E81" t="str">
            <v>Blaenau Gwent</v>
          </cell>
          <cell r="F81" t="str">
            <v>LA</v>
          </cell>
          <cell r="G81">
            <v>32.333333333333336</v>
          </cell>
          <cell r="H81">
            <v>34.629350732248739</v>
          </cell>
          <cell r="I81">
            <v>27.373521461891041</v>
          </cell>
          <cell r="J81">
            <v>43.116646970853196</v>
          </cell>
          <cell r="K81">
            <v>8.4872962386044577</v>
          </cell>
          <cell r="L81">
            <v>7.2558292703576974</v>
          </cell>
        </row>
        <row r="82">
          <cell r="A82" t="str">
            <v>Torfaen_Stroke mor_Females_2009 - 2011_LA</v>
          </cell>
          <cell r="B82" t="str">
            <v>Stroke mor</v>
          </cell>
          <cell r="C82" t="str">
            <v>2009 - 2011</v>
          </cell>
          <cell r="D82" t="str">
            <v>Females</v>
          </cell>
          <cell r="E82" t="str">
            <v>Torfaen</v>
          </cell>
          <cell r="F82" t="str">
            <v>LA</v>
          </cell>
          <cell r="G82">
            <v>41.333333333333336</v>
          </cell>
          <cell r="H82">
            <v>31.643898397956125</v>
          </cell>
          <cell r="I82">
            <v>25.774845591962819</v>
          </cell>
          <cell r="J82">
            <v>38.388642316155718</v>
          </cell>
          <cell r="K82">
            <v>6.7447439181995925</v>
          </cell>
          <cell r="L82">
            <v>5.8690528059933058</v>
          </cell>
        </row>
        <row r="83">
          <cell r="A83" t="str">
            <v>Monmouthshire_Stroke mor_Females_2009 - 2011_LA</v>
          </cell>
          <cell r="B83" t="str">
            <v>Stroke mor</v>
          </cell>
          <cell r="C83" t="str">
            <v>2009 - 2011</v>
          </cell>
          <cell r="D83" t="str">
            <v>Females</v>
          </cell>
          <cell r="E83" t="str">
            <v>Monmouthshire</v>
          </cell>
          <cell r="F83" t="str">
            <v>LA</v>
          </cell>
          <cell r="G83">
            <v>42</v>
          </cell>
          <cell r="H83">
            <v>32.04527670745923</v>
          </cell>
          <cell r="I83">
            <v>25.756370579215538</v>
          </cell>
          <cell r="J83">
            <v>39.261955351833841</v>
          </cell>
          <cell r="K83">
            <v>7.2166786443746105</v>
          </cell>
          <cell r="L83">
            <v>6.288906128243692</v>
          </cell>
        </row>
        <row r="84">
          <cell r="A84" t="str">
            <v>Newport_Stroke mor_Females_2009 - 2011_LA</v>
          </cell>
          <cell r="B84" t="str">
            <v>Stroke mor</v>
          </cell>
          <cell r="C84" t="str">
            <v>2009 - 2011</v>
          </cell>
          <cell r="D84" t="str">
            <v>Females</v>
          </cell>
          <cell r="E84" t="str">
            <v>Newport</v>
          </cell>
          <cell r="F84" t="str">
            <v>LA</v>
          </cell>
          <cell r="G84">
            <v>68</v>
          </cell>
          <cell r="H84">
            <v>37.720513297275851</v>
          </cell>
          <cell r="I84">
            <v>32.128190598260275</v>
          </cell>
          <cell r="J84">
            <v>43.948651364041979</v>
          </cell>
          <cell r="K84">
            <v>6.2281380667661281</v>
          </cell>
          <cell r="L84">
            <v>5.5923226990155754</v>
          </cell>
        </row>
        <row r="85">
          <cell r="A85" t="str">
            <v>Betsi Cadwaladr UHB_Stroke mor_Females_2009 - 2011_HB</v>
          </cell>
          <cell r="B85" t="str">
            <v>Stroke mor</v>
          </cell>
          <cell r="C85" t="str">
            <v>2009 - 2011</v>
          </cell>
          <cell r="D85" t="str">
            <v>Females</v>
          </cell>
          <cell r="E85" t="str">
            <v>Betsi Cadwaladr UHB</v>
          </cell>
          <cell r="F85" t="str">
            <v>HB</v>
          </cell>
          <cell r="G85">
            <v>408.33333333333331</v>
          </cell>
          <cell r="H85">
            <v>39.993840362182368</v>
          </cell>
          <cell r="I85">
            <v>37.455129774072873</v>
          </cell>
          <cell r="J85">
            <v>42.646492972254812</v>
          </cell>
          <cell r="K85">
            <v>2.6526526100724439</v>
          </cell>
          <cell r="L85">
            <v>2.5387105881094953</v>
          </cell>
        </row>
        <row r="86">
          <cell r="A86" t="str">
            <v>Powys THB_Stroke mor_Females_2009 - 2011_HB</v>
          </cell>
          <cell r="B86" t="str">
            <v>Stroke mor</v>
          </cell>
          <cell r="C86" t="str">
            <v>2009 - 2011</v>
          </cell>
          <cell r="D86" t="str">
            <v>Females</v>
          </cell>
          <cell r="E86" t="str">
            <v>Powys THB</v>
          </cell>
          <cell r="F86" t="str">
            <v>HB</v>
          </cell>
          <cell r="G86">
            <v>96.333333333333329</v>
          </cell>
          <cell r="H86">
            <v>44.639815313872035</v>
          </cell>
          <cell r="I86">
            <v>38.762324486175494</v>
          </cell>
          <cell r="J86">
            <v>51.074201215213932</v>
          </cell>
          <cell r="K86">
            <v>6.4343859013418978</v>
          </cell>
          <cell r="L86">
            <v>5.8774908276965405</v>
          </cell>
        </row>
        <row r="87">
          <cell r="A87" t="str">
            <v>Hywel Dda HB_Stroke mor_Females_2009 - 2011_HB</v>
          </cell>
          <cell r="B87" t="str">
            <v>Stroke mor</v>
          </cell>
          <cell r="C87" t="str">
            <v>2009 - 2011</v>
          </cell>
          <cell r="D87" t="str">
            <v>Females</v>
          </cell>
          <cell r="E87" t="str">
            <v>Hywel Dda HB</v>
          </cell>
          <cell r="F87" t="str">
            <v>HB</v>
          </cell>
          <cell r="G87">
            <v>238.66666666666666</v>
          </cell>
          <cell r="H87">
            <v>39.102096387817085</v>
          </cell>
          <cell r="I87">
            <v>35.856109495195646</v>
          </cell>
          <cell r="J87">
            <v>42.540300183632077</v>
          </cell>
          <cell r="K87">
            <v>3.4382037958149922</v>
          </cell>
          <cell r="L87">
            <v>3.2459868926214384</v>
          </cell>
        </row>
        <row r="88">
          <cell r="A88" t="str">
            <v>ABM UHB_Stroke mor_Females_2009 - 2011_HB</v>
          </cell>
          <cell r="B88" t="str">
            <v>Stroke mor</v>
          </cell>
          <cell r="C88" t="str">
            <v>2009 - 2011</v>
          </cell>
          <cell r="D88" t="str">
            <v>Females</v>
          </cell>
          <cell r="E88" t="str">
            <v>ABM UHB</v>
          </cell>
          <cell r="F88" t="str">
            <v>HB</v>
          </cell>
          <cell r="G88">
            <v>282</v>
          </cell>
          <cell r="H88">
            <v>41.418161333758746</v>
          </cell>
          <cell r="I88">
            <v>38.295166929047454</v>
          </cell>
          <cell r="J88">
            <v>44.710912809535742</v>
          </cell>
          <cell r="K88">
            <v>3.2927514757769956</v>
          </cell>
          <cell r="L88">
            <v>3.1229944047112923</v>
          </cell>
        </row>
        <row r="89">
          <cell r="A89" t="str">
            <v>Cardiff &amp; Vale UHB_Stroke mor_Females_2009 - 2011_HB</v>
          </cell>
          <cell r="B89" t="str">
            <v>Stroke mor</v>
          </cell>
          <cell r="C89" t="str">
            <v>2009 - 2011</v>
          </cell>
          <cell r="D89" t="str">
            <v>Females</v>
          </cell>
          <cell r="E89" t="str">
            <v>Cardiff &amp; Vale UHB</v>
          </cell>
          <cell r="F89" t="str">
            <v>HB</v>
          </cell>
          <cell r="G89">
            <v>205.66666666666666</v>
          </cell>
          <cell r="H89">
            <v>38.314515478955968</v>
          </cell>
          <cell r="I89">
            <v>34.943467104938897</v>
          </cell>
          <cell r="J89">
            <v>41.901128742459811</v>
          </cell>
          <cell r="K89">
            <v>3.5866132635038426</v>
          </cell>
          <cell r="L89">
            <v>3.3710483740170716</v>
          </cell>
        </row>
        <row r="90">
          <cell r="A90" t="str">
            <v>Cwm Taf HB_Stroke mor_Females_2009 - 2011_HB</v>
          </cell>
          <cell r="B90" t="str">
            <v>Stroke mor</v>
          </cell>
          <cell r="C90" t="str">
            <v>2009 - 2011</v>
          </cell>
          <cell r="D90" t="str">
            <v>Females</v>
          </cell>
          <cell r="E90" t="str">
            <v>Cwm Taf HB</v>
          </cell>
          <cell r="F90" t="str">
            <v>HB</v>
          </cell>
          <cell r="G90">
            <v>136.66666666666666</v>
          </cell>
          <cell r="H90">
            <v>39.322079308046135</v>
          </cell>
          <cell r="I90">
            <v>35.167065486381581</v>
          </cell>
          <cell r="J90">
            <v>43.805020450548071</v>
          </cell>
          <cell r="K90">
            <v>4.4829411425019359</v>
          </cell>
          <cell r="L90">
            <v>4.1550138216645536</v>
          </cell>
        </row>
        <row r="91">
          <cell r="A91" t="str">
            <v>Aneurin Bevan HB_Stroke mor_Females_2009 - 2011_HB</v>
          </cell>
          <cell r="B91" t="str">
            <v>Stroke mor</v>
          </cell>
          <cell r="C91" t="str">
            <v>2009 - 2011</v>
          </cell>
          <cell r="D91" t="str">
            <v>Females</v>
          </cell>
          <cell r="E91" t="str">
            <v>Aneurin Bevan HB</v>
          </cell>
          <cell r="F91" t="str">
            <v>HB</v>
          </cell>
          <cell r="G91">
            <v>256.33333333333331</v>
          </cell>
          <cell r="H91">
            <v>35.100997337413141</v>
          </cell>
          <cell r="I91">
            <v>32.364709180528898</v>
          </cell>
          <cell r="J91">
            <v>37.993271224969838</v>
          </cell>
          <cell r="K91">
            <v>2.8922738875566978</v>
          </cell>
          <cell r="L91">
            <v>2.7362881568842425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Source Info (Part 1 of 2)"/>
      <sheetName val="Raw Data (Part 1 of 2)"/>
      <sheetName val="Processing (Part 1 of 2)"/>
      <sheetName val="Source Info (Part 2 of 2)"/>
      <sheetName val="Raw Data London"/>
      <sheetName val="Raw Data Unitaries"/>
      <sheetName val="Raw Data Mets"/>
      <sheetName val="Raw Data Districts"/>
      <sheetName val="Raw Data Counties"/>
      <sheetName val="Processing (Part 2 of 2)"/>
      <sheetName val="England (RT39)"/>
      <sheetName val="North East (RT39)"/>
      <sheetName val="North West (RT39)"/>
      <sheetName val="Yorkshire and the Humber (RT39)"/>
      <sheetName val="East Midlands (RT39)"/>
      <sheetName val="West Midlands (RT39)"/>
      <sheetName val="East (RT39)"/>
      <sheetName val="London (RT39)"/>
      <sheetName val="South East (RT39)"/>
      <sheetName val="South West (RT39)"/>
      <sheetName val="England"/>
      <sheetName val="North East"/>
      <sheetName val="North West"/>
      <sheetName val="Yorkshire and The Humber"/>
      <sheetName val="East Midlands"/>
      <sheetName val="West Midlands"/>
      <sheetName val="East"/>
      <sheetName val="London"/>
      <sheetName val="South East"/>
      <sheetName val="South West"/>
      <sheetName val="Diff Tables"/>
      <sheetName val="PCP1"/>
      <sheetName val="PCP2"/>
      <sheetName val="England (VL)"/>
      <sheetName val="North East (VL)"/>
      <sheetName val="North West (VL)"/>
      <sheetName val="Yorkshire and The Humber (VL)"/>
      <sheetName val="East Midlands (VL)"/>
      <sheetName val="West Midlands (VL)"/>
      <sheetName val="East (VL)"/>
      <sheetName val="London (VL)"/>
      <sheetName val="South East (VL)"/>
      <sheetName val="South West (V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QC sheet"/>
      <sheetName val="SQL data"/>
      <sheetName val="SQL code"/>
      <sheetName val="check total numbers"/>
      <sheetName val="Output for interactive sheet"/>
      <sheetName val="EASR_QC"/>
      <sheetName val="QC_Data"/>
      <sheetName val="SQL_QC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Wales_ANGIO_Persons_2009 - 2011_WALES</v>
          </cell>
          <cell r="B2" t="str">
            <v>ANGIO</v>
          </cell>
          <cell r="C2" t="str">
            <v>2009 - 2011</v>
          </cell>
          <cell r="D2" t="str">
            <v>Persons</v>
          </cell>
          <cell r="E2" t="str">
            <v>Wales</v>
          </cell>
          <cell r="F2" t="str">
            <v>WALES</v>
          </cell>
          <cell r="G2">
            <v>8893.3333000000002</v>
          </cell>
          <cell r="H2">
            <v>226.09813</v>
          </cell>
          <cell r="I2">
            <v>223.30341000000001</v>
          </cell>
          <cell r="J2">
            <v>228.91824</v>
          </cell>
          <cell r="K2">
            <v>2.8201200000000002</v>
          </cell>
          <cell r="L2">
            <v>2.7947199999999999</v>
          </cell>
        </row>
        <row r="3">
          <cell r="A3" t="str">
            <v>Isle of Anglesey_ANGIO_Persons_2009 - 2011_LA</v>
          </cell>
          <cell r="B3" t="str">
            <v>ANGIO</v>
          </cell>
          <cell r="C3" t="str">
            <v>2009 - 2011</v>
          </cell>
          <cell r="D3" t="str">
            <v>Persons</v>
          </cell>
          <cell r="E3" t="str">
            <v>Isle of Anglesey</v>
          </cell>
          <cell r="F3" t="str">
            <v>LA</v>
          </cell>
          <cell r="G3">
            <v>202.66669999999999</v>
          </cell>
          <cell r="H3">
            <v>192.73258000000001</v>
          </cell>
          <cell r="I3">
            <v>176.91264000000001</v>
          </cell>
          <cell r="J3">
            <v>209.53217000000001</v>
          </cell>
          <cell r="K3">
            <v>16.799589999999998</v>
          </cell>
          <cell r="L3">
            <v>15.819940000000001</v>
          </cell>
        </row>
        <row r="4">
          <cell r="A4" t="str">
            <v>Gwynedd_ANGIO_Persons_2009 - 2011_LA</v>
          </cell>
          <cell r="B4" t="str">
            <v>ANGIO</v>
          </cell>
          <cell r="C4" t="str">
            <v>2009 - 2011</v>
          </cell>
          <cell r="D4" t="str">
            <v>Persons</v>
          </cell>
          <cell r="E4" t="str">
            <v>Gwynedd</v>
          </cell>
          <cell r="F4" t="str">
            <v>LA</v>
          </cell>
          <cell r="G4">
            <v>309.66669999999999</v>
          </cell>
          <cell r="H4">
            <v>183.18751</v>
          </cell>
          <cell r="I4">
            <v>170.98636999999999</v>
          </cell>
          <cell r="J4">
            <v>195.99599000000001</v>
          </cell>
          <cell r="K4">
            <v>12.808479999999999</v>
          </cell>
          <cell r="L4">
            <v>12.201140000000001</v>
          </cell>
        </row>
        <row r="5">
          <cell r="A5" t="str">
            <v>Conwy_ANGIO_Persons_2009 - 2011_LA</v>
          </cell>
          <cell r="B5" t="str">
            <v>ANGIO</v>
          </cell>
          <cell r="C5" t="str">
            <v>2009 - 2011</v>
          </cell>
          <cell r="D5" t="str">
            <v>Persons</v>
          </cell>
          <cell r="E5" t="str">
            <v>Conwy</v>
          </cell>
          <cell r="F5" t="str">
            <v>LA</v>
          </cell>
          <cell r="G5">
            <v>358</v>
          </cell>
          <cell r="H5">
            <v>197.46727999999999</v>
          </cell>
          <cell r="I5">
            <v>184.92216999999999</v>
          </cell>
          <cell r="J5">
            <v>210.59205</v>
          </cell>
          <cell r="K5">
            <v>13.124779999999999</v>
          </cell>
          <cell r="L5">
            <v>12.5451</v>
          </cell>
        </row>
        <row r="6">
          <cell r="A6" t="str">
            <v>Denbighshire_ANGIO_Persons_2009 - 2011_LA</v>
          </cell>
          <cell r="B6" t="str">
            <v>ANGIO</v>
          </cell>
          <cell r="C6" t="str">
            <v>2009 - 2011</v>
          </cell>
          <cell r="D6" t="str">
            <v>Persons</v>
          </cell>
          <cell r="E6" t="str">
            <v>Denbighshire</v>
          </cell>
          <cell r="F6" t="str">
            <v>LA</v>
          </cell>
          <cell r="G6">
            <v>271</v>
          </cell>
          <cell r="H6">
            <v>196.58024</v>
          </cell>
          <cell r="I6">
            <v>182.63917000000001</v>
          </cell>
          <cell r="J6">
            <v>211.26451</v>
          </cell>
          <cell r="K6">
            <v>14.68427</v>
          </cell>
          <cell r="L6">
            <v>13.94107</v>
          </cell>
        </row>
        <row r="7">
          <cell r="A7" t="str">
            <v>Flintshire_ANGIO_Persons_2009 - 2011_LA</v>
          </cell>
          <cell r="B7" t="str">
            <v>ANGIO</v>
          </cell>
          <cell r="C7" t="str">
            <v>2009 - 2011</v>
          </cell>
          <cell r="D7" t="str">
            <v>Persons</v>
          </cell>
          <cell r="E7" t="str">
            <v>Flintshire</v>
          </cell>
          <cell r="F7" t="str">
            <v>LA</v>
          </cell>
          <cell r="G7">
            <v>423</v>
          </cell>
          <cell r="H7">
            <v>214.62423000000001</v>
          </cell>
          <cell r="I7">
            <v>202.66400999999999</v>
          </cell>
          <cell r="J7">
            <v>227.09182999999999</v>
          </cell>
          <cell r="K7">
            <v>12.467610000000001</v>
          </cell>
          <cell r="L7">
            <v>11.96021</v>
          </cell>
        </row>
        <row r="8">
          <cell r="A8" t="str">
            <v>Wrexham_ANGIO_Persons_2009 - 2011_LA</v>
          </cell>
          <cell r="B8" t="str">
            <v>ANGIO</v>
          </cell>
          <cell r="C8" t="str">
            <v>2009 - 2011</v>
          </cell>
          <cell r="D8" t="str">
            <v>Persons</v>
          </cell>
          <cell r="E8" t="str">
            <v>Wrexham</v>
          </cell>
          <cell r="F8" t="str">
            <v>LA</v>
          </cell>
          <cell r="G8">
            <v>308</v>
          </cell>
          <cell r="H8">
            <v>186.31891999999999</v>
          </cell>
          <cell r="I8">
            <v>174.22132999999999</v>
          </cell>
          <cell r="J8">
            <v>199.02036000000001</v>
          </cell>
          <cell r="K8">
            <v>12.70144</v>
          </cell>
          <cell r="L8">
            <v>12.09759</v>
          </cell>
        </row>
        <row r="9">
          <cell r="A9" t="str">
            <v>Powys_ANGIO_Persons_2009 - 2011_LA</v>
          </cell>
          <cell r="B9" t="str">
            <v>ANGIO</v>
          </cell>
          <cell r="C9" t="str">
            <v>2009 - 2011</v>
          </cell>
          <cell r="D9" t="str">
            <v>Persons</v>
          </cell>
          <cell r="E9" t="str">
            <v>Powys</v>
          </cell>
          <cell r="F9" t="str">
            <v>LA</v>
          </cell>
          <cell r="G9">
            <v>369</v>
          </cell>
          <cell r="H9">
            <v>178.4383</v>
          </cell>
          <cell r="I9">
            <v>167.46280999999999</v>
          </cell>
          <cell r="J9">
            <v>189.91314</v>
          </cell>
          <cell r="K9">
            <v>11.47484</v>
          </cell>
          <cell r="L9">
            <v>10.975490000000001</v>
          </cell>
        </row>
        <row r="10">
          <cell r="A10" t="str">
            <v>Ceredigion_ANGIO_Persons_2009 - 2011_LA</v>
          </cell>
          <cell r="B10" t="str">
            <v>ANGIO</v>
          </cell>
          <cell r="C10" t="str">
            <v>2009 - 2011</v>
          </cell>
          <cell r="D10" t="str">
            <v>Persons</v>
          </cell>
          <cell r="E10" t="str">
            <v>Ceredigion</v>
          </cell>
          <cell r="F10" t="str">
            <v>LA</v>
          </cell>
          <cell r="G10">
            <v>246.33330000000001</v>
          </cell>
          <cell r="H10">
            <v>225.21654000000001</v>
          </cell>
          <cell r="I10">
            <v>208.27524</v>
          </cell>
          <cell r="J10">
            <v>243.10646</v>
          </cell>
          <cell r="K10">
            <v>17.88992</v>
          </cell>
          <cell r="L10">
            <v>16.941299999999998</v>
          </cell>
        </row>
        <row r="11">
          <cell r="A11" t="str">
            <v>Pembrokeshire_ANGIO_Persons_2009 - 2011_LA</v>
          </cell>
          <cell r="B11" t="str">
            <v>ANGIO</v>
          </cell>
          <cell r="C11" t="str">
            <v>2009 - 2011</v>
          </cell>
          <cell r="D11" t="str">
            <v>Persons</v>
          </cell>
          <cell r="E11" t="str">
            <v>Pembrokeshire</v>
          </cell>
          <cell r="F11" t="str">
            <v>LA</v>
          </cell>
          <cell r="G11">
            <v>373.33330000000001</v>
          </cell>
          <cell r="H11">
            <v>203.61454000000001</v>
          </cell>
          <cell r="I11">
            <v>191.21731</v>
          </cell>
          <cell r="J11">
            <v>216.57244</v>
          </cell>
          <cell r="K11">
            <v>12.9579</v>
          </cell>
          <cell r="L11">
            <v>12.39724</v>
          </cell>
        </row>
        <row r="12">
          <cell r="A12" t="str">
            <v>Carmarthenshire_ANGIO_Persons_2009 - 2011_LA</v>
          </cell>
          <cell r="B12" t="str">
            <v>ANGIO</v>
          </cell>
          <cell r="C12" t="str">
            <v>2009 - 2011</v>
          </cell>
          <cell r="D12" t="str">
            <v>Persons</v>
          </cell>
          <cell r="E12" t="str">
            <v>Carmarthenshire</v>
          </cell>
          <cell r="F12" t="str">
            <v>LA</v>
          </cell>
          <cell r="G12">
            <v>672</v>
          </cell>
          <cell r="H12">
            <v>262.52118999999999</v>
          </cell>
          <cell r="I12">
            <v>250.70170999999999</v>
          </cell>
          <cell r="J12">
            <v>274.73658999999998</v>
          </cell>
          <cell r="K12">
            <v>12.215400000000001</v>
          </cell>
          <cell r="L12">
            <v>11.81948</v>
          </cell>
        </row>
        <row r="13">
          <cell r="A13" t="str">
            <v>Swansea_ANGIO_Persons_2009 - 2011_LA</v>
          </cell>
          <cell r="B13" t="str">
            <v>ANGIO</v>
          </cell>
          <cell r="C13" t="str">
            <v>2009 - 2011</v>
          </cell>
          <cell r="D13" t="str">
            <v>Persons</v>
          </cell>
          <cell r="E13" t="str">
            <v>Swansea</v>
          </cell>
          <cell r="F13" t="str">
            <v>LA</v>
          </cell>
          <cell r="G13">
            <v>743</v>
          </cell>
          <cell r="H13">
            <v>241.40277</v>
          </cell>
          <cell r="I13">
            <v>231.04272</v>
          </cell>
          <cell r="J13">
            <v>252.09255999999999</v>
          </cell>
          <cell r="K13">
            <v>10.68979</v>
          </cell>
          <cell r="L13">
            <v>10.360049999999999</v>
          </cell>
        </row>
        <row r="14">
          <cell r="A14" t="str">
            <v>Neath Port Talbot_ANGIO_Persons_2009 - 2011_LA</v>
          </cell>
          <cell r="B14" t="str">
            <v>ANGIO</v>
          </cell>
          <cell r="C14" t="str">
            <v>2009 - 2011</v>
          </cell>
          <cell r="D14" t="str">
            <v>Persons</v>
          </cell>
          <cell r="E14" t="str">
            <v>Neath Port Talbot</v>
          </cell>
          <cell r="F14" t="str">
            <v>LA</v>
          </cell>
          <cell r="G14">
            <v>536.33330000000001</v>
          </cell>
          <cell r="H14">
            <v>291.32968</v>
          </cell>
          <cell r="I14">
            <v>276.82551999999998</v>
          </cell>
          <cell r="J14">
            <v>306.37887999999998</v>
          </cell>
          <cell r="K14">
            <v>15.049200000000001</v>
          </cell>
          <cell r="L14">
            <v>14.504160000000001</v>
          </cell>
        </row>
        <row r="15">
          <cell r="A15" t="str">
            <v>Bridgend_ANGIO_Persons_2009 - 2011_LA</v>
          </cell>
          <cell r="B15" t="str">
            <v>ANGIO</v>
          </cell>
          <cell r="C15" t="str">
            <v>2009 - 2011</v>
          </cell>
          <cell r="D15" t="str">
            <v>Persons</v>
          </cell>
          <cell r="E15" t="str">
            <v>Bridgend</v>
          </cell>
          <cell r="F15" t="str">
            <v>LA</v>
          </cell>
          <cell r="G15">
            <v>513</v>
          </cell>
          <cell r="H15">
            <v>295.19810999999999</v>
          </cell>
          <cell r="I15">
            <v>280.26094999999998</v>
          </cell>
          <cell r="J15">
            <v>310.70947000000001</v>
          </cell>
          <cell r="K15">
            <v>15.51136</v>
          </cell>
          <cell r="L15">
            <v>14.93716</v>
          </cell>
        </row>
        <row r="16">
          <cell r="A16" t="str">
            <v>The Vale of Glamorgan_ANGIO_Persons_2009 - 2011_LA</v>
          </cell>
          <cell r="B16" t="str">
            <v>ANGIO</v>
          </cell>
          <cell r="C16" t="str">
            <v>2009 - 2011</v>
          </cell>
          <cell r="D16" t="str">
            <v>Persons</v>
          </cell>
          <cell r="E16" t="str">
            <v>The Vale of Glamorgan</v>
          </cell>
          <cell r="F16" t="str">
            <v>LA</v>
          </cell>
          <cell r="G16">
            <v>383.33330000000001</v>
          </cell>
          <cell r="H16">
            <v>230.49365</v>
          </cell>
          <cell r="I16">
            <v>216.98277999999999</v>
          </cell>
          <cell r="J16">
            <v>244.60732999999999</v>
          </cell>
          <cell r="K16">
            <v>14.11368</v>
          </cell>
          <cell r="L16">
            <v>13.510870000000001</v>
          </cell>
        </row>
        <row r="17">
          <cell r="A17" t="str">
            <v>Cardiff_ANGIO_Persons_2009 - 2011_LA</v>
          </cell>
          <cell r="B17" t="str">
            <v>ANGIO</v>
          </cell>
          <cell r="C17" t="str">
            <v>2009 - 2011</v>
          </cell>
          <cell r="D17" t="str">
            <v>Persons</v>
          </cell>
          <cell r="E17" t="str">
            <v>Cardiff</v>
          </cell>
          <cell r="F17" t="str">
            <v>LA</v>
          </cell>
          <cell r="G17">
            <v>740.66669999999999</v>
          </cell>
          <cell r="H17">
            <v>217.42439999999999</v>
          </cell>
          <cell r="I17">
            <v>208.28769</v>
          </cell>
          <cell r="J17">
            <v>226.85239000000001</v>
          </cell>
          <cell r="K17">
            <v>9.4279899999999994</v>
          </cell>
          <cell r="L17">
            <v>9.1367100000000008</v>
          </cell>
        </row>
        <row r="18">
          <cell r="A18" t="str">
            <v>Rhondda Cynon Taf_ANGIO_Persons_2009 - 2011_LA</v>
          </cell>
          <cell r="B18" t="str">
            <v>ANGIO</v>
          </cell>
          <cell r="C18" t="str">
            <v>2009 - 2011</v>
          </cell>
          <cell r="D18" t="str">
            <v>Persons</v>
          </cell>
          <cell r="E18" t="str">
            <v>Rhondda Cynon Taf</v>
          </cell>
          <cell r="F18" t="str">
            <v>LA</v>
          </cell>
          <cell r="G18">
            <v>779.66669999999999</v>
          </cell>
          <cell r="H18">
            <v>277.15530999999999</v>
          </cell>
          <cell r="I18">
            <v>265.79487</v>
          </cell>
          <cell r="J18">
            <v>288.86856999999998</v>
          </cell>
          <cell r="K18">
            <v>11.71327</v>
          </cell>
          <cell r="L18">
            <v>11.360440000000001</v>
          </cell>
        </row>
        <row r="19">
          <cell r="A19" t="str">
            <v>Merthyr Tydfil_ANGIO_Persons_2009 - 2011_LA</v>
          </cell>
          <cell r="B19" t="str">
            <v>ANGIO</v>
          </cell>
          <cell r="C19" t="str">
            <v>2009 - 2011</v>
          </cell>
          <cell r="D19" t="str">
            <v>Persons</v>
          </cell>
          <cell r="E19" t="str">
            <v>Merthyr Tydfil</v>
          </cell>
          <cell r="F19" t="str">
            <v>LA</v>
          </cell>
          <cell r="G19">
            <v>139.66669999999999</v>
          </cell>
          <cell r="H19">
            <v>200.01709</v>
          </cell>
          <cell r="I19">
            <v>180.98462000000001</v>
          </cell>
          <cell r="J19">
            <v>220.47907000000001</v>
          </cell>
          <cell r="K19">
            <v>20.46199</v>
          </cell>
          <cell r="L19">
            <v>19.03247</v>
          </cell>
        </row>
        <row r="20">
          <cell r="A20" t="str">
            <v>Caerphilly_ANGIO_Persons_2009 - 2011_LA</v>
          </cell>
          <cell r="B20" t="str">
            <v>ANGIO</v>
          </cell>
          <cell r="C20" t="str">
            <v>2009 - 2011</v>
          </cell>
          <cell r="D20" t="str">
            <v>Persons</v>
          </cell>
          <cell r="E20" t="str">
            <v>Caerphilly</v>
          </cell>
          <cell r="F20" t="str">
            <v>LA</v>
          </cell>
          <cell r="G20">
            <v>500.66669999999999</v>
          </cell>
          <cell r="H20">
            <v>229.45645999999999</v>
          </cell>
          <cell r="I20">
            <v>217.77931000000001</v>
          </cell>
          <cell r="J20">
            <v>241.58808999999999</v>
          </cell>
          <cell r="K20">
            <v>12.131640000000001</v>
          </cell>
          <cell r="L20">
            <v>11.677149999999999</v>
          </cell>
        </row>
        <row r="21">
          <cell r="A21" t="str">
            <v>Blaenau Gwent_ANGIO_Persons_2009 - 2011_LA</v>
          </cell>
          <cell r="B21" t="str">
            <v>ANGIO</v>
          </cell>
          <cell r="C21" t="str">
            <v>2009 - 2011</v>
          </cell>
          <cell r="D21" t="str">
            <v>Persons</v>
          </cell>
          <cell r="E21" t="str">
            <v>Blaenau Gwent</v>
          </cell>
          <cell r="F21" t="str">
            <v>LA</v>
          </cell>
          <cell r="G21">
            <v>172</v>
          </cell>
          <cell r="H21">
            <v>199.86010999999999</v>
          </cell>
          <cell r="I21">
            <v>182.55823000000001</v>
          </cell>
          <cell r="J21">
            <v>218.32836</v>
          </cell>
          <cell r="K21">
            <v>18.468250000000001</v>
          </cell>
          <cell r="L21">
            <v>17.30189</v>
          </cell>
        </row>
        <row r="22">
          <cell r="A22" t="str">
            <v>Torfaen_ANGIO_Persons_2009 - 2011_LA</v>
          </cell>
          <cell r="B22" t="str">
            <v>ANGIO</v>
          </cell>
          <cell r="C22" t="str">
            <v>2009 - 2011</v>
          </cell>
          <cell r="D22" t="str">
            <v>Persons</v>
          </cell>
          <cell r="E22" t="str">
            <v>Torfaen</v>
          </cell>
          <cell r="F22" t="str">
            <v>LA</v>
          </cell>
          <cell r="G22">
            <v>243</v>
          </cell>
          <cell r="H22">
            <v>213.48421999999999</v>
          </cell>
          <cell r="I22">
            <v>197.83671000000001</v>
          </cell>
          <cell r="J22">
            <v>230.01407</v>
          </cell>
          <cell r="K22">
            <v>16.52985</v>
          </cell>
          <cell r="L22">
            <v>15.64751</v>
          </cell>
        </row>
        <row r="23">
          <cell r="A23" t="str">
            <v>Monmouthshire_ANGIO_Persons_2009 - 2011_LA</v>
          </cell>
          <cell r="B23" t="str">
            <v>ANGIO</v>
          </cell>
          <cell r="C23" t="str">
            <v>2009 - 2011</v>
          </cell>
          <cell r="D23" t="str">
            <v>Persons</v>
          </cell>
          <cell r="E23" t="str">
            <v>Monmouthshire</v>
          </cell>
          <cell r="F23" t="str">
            <v>LA</v>
          </cell>
          <cell r="G23">
            <v>228.33330000000001</v>
          </cell>
          <cell r="H23">
            <v>174.89250999999999</v>
          </cell>
          <cell r="I23">
            <v>161.38316</v>
          </cell>
          <cell r="J23">
            <v>189.18847</v>
          </cell>
          <cell r="K23">
            <v>14.295959999999999</v>
          </cell>
          <cell r="L23">
            <v>13.50934</v>
          </cell>
        </row>
        <row r="24">
          <cell r="A24" t="str">
            <v>Newport_ANGIO_Persons_2009 - 2011_LA</v>
          </cell>
          <cell r="B24" t="str">
            <v>ANGIO</v>
          </cell>
          <cell r="C24" t="str">
            <v>2009 - 2011</v>
          </cell>
          <cell r="D24" t="str">
            <v>Persons</v>
          </cell>
          <cell r="E24" t="str">
            <v>Newport</v>
          </cell>
          <cell r="F24" t="str">
            <v>LA</v>
          </cell>
          <cell r="G24">
            <v>380.66669999999999</v>
          </cell>
          <cell r="H24">
            <v>230.73698999999999</v>
          </cell>
          <cell r="I24">
            <v>217.23607000000001</v>
          </cell>
          <cell r="J24">
            <v>244.84244000000001</v>
          </cell>
          <cell r="K24">
            <v>14.105449999999999</v>
          </cell>
          <cell r="L24">
            <v>13.500920000000001</v>
          </cell>
        </row>
        <row r="25">
          <cell r="A25" t="str">
            <v>Betsi Cadwaladr UHB_ANGIO_Persons_2009 - 2011_HB</v>
          </cell>
          <cell r="B25" t="str">
            <v>ANGIO</v>
          </cell>
          <cell r="C25" t="str">
            <v>2009 - 2011</v>
          </cell>
          <cell r="D25" t="str">
            <v>Persons</v>
          </cell>
          <cell r="E25" t="str">
            <v>Betsi Cadwaladr UHB</v>
          </cell>
          <cell r="F25" t="str">
            <v>HB</v>
          </cell>
          <cell r="G25">
            <v>1872.3333</v>
          </cell>
          <cell r="H25">
            <v>196.5043</v>
          </cell>
          <cell r="I25">
            <v>191.17597000000001</v>
          </cell>
          <cell r="J25">
            <v>201.93877000000001</v>
          </cell>
          <cell r="K25">
            <v>5.4344700000000001</v>
          </cell>
          <cell r="L25">
            <v>5.3283300000000002</v>
          </cell>
        </row>
        <row r="26">
          <cell r="A26" t="str">
            <v>Powys THB_ANGIO_Persons_2009 - 2011_HB</v>
          </cell>
          <cell r="B26" t="str">
            <v>ANGIO</v>
          </cell>
          <cell r="C26" t="str">
            <v>2009 - 2011</v>
          </cell>
          <cell r="D26" t="str">
            <v>Persons</v>
          </cell>
          <cell r="E26" t="str">
            <v>Powys THB</v>
          </cell>
          <cell r="F26" t="str">
            <v>HB</v>
          </cell>
          <cell r="G26">
            <v>369</v>
          </cell>
          <cell r="H26">
            <v>178.4383</v>
          </cell>
          <cell r="I26">
            <v>167.46280999999999</v>
          </cell>
          <cell r="J26">
            <v>189.91314</v>
          </cell>
          <cell r="K26">
            <v>11.47484</v>
          </cell>
          <cell r="L26">
            <v>10.975490000000001</v>
          </cell>
        </row>
        <row r="27">
          <cell r="A27" t="str">
            <v>Hywel Dda HB_ANGIO_Persons_2009 - 2011_HB</v>
          </cell>
          <cell r="B27" t="str">
            <v>ANGIO</v>
          </cell>
          <cell r="C27" t="str">
            <v>2009 - 2011</v>
          </cell>
          <cell r="D27" t="str">
            <v>Persons</v>
          </cell>
          <cell r="E27" t="str">
            <v>Hywel Dda HB</v>
          </cell>
          <cell r="F27" t="str">
            <v>HB</v>
          </cell>
          <cell r="G27">
            <v>1291.6667</v>
          </cell>
          <cell r="H27">
            <v>236.25662</v>
          </cell>
          <cell r="I27">
            <v>228.50461000000001</v>
          </cell>
          <cell r="J27">
            <v>244.19497999999999</v>
          </cell>
          <cell r="K27">
            <v>7.9383499999999998</v>
          </cell>
          <cell r="L27">
            <v>7.7520100000000003</v>
          </cell>
        </row>
        <row r="28">
          <cell r="A28" t="str">
            <v>ABM UHB_ANGIO_Persons_2009 - 2011_HB</v>
          </cell>
          <cell r="B28" t="str">
            <v>ANGIO</v>
          </cell>
          <cell r="C28" t="str">
            <v>2009 - 2011</v>
          </cell>
          <cell r="D28" t="str">
            <v>Persons</v>
          </cell>
          <cell r="E28" t="str">
            <v>ABM UHB</v>
          </cell>
          <cell r="F28" t="str">
            <v>HB</v>
          </cell>
          <cell r="G28">
            <v>1792.3333</v>
          </cell>
          <cell r="H28">
            <v>270.37711999999999</v>
          </cell>
          <cell r="I28">
            <v>262.95109000000002</v>
          </cell>
          <cell r="J28">
            <v>277.95438999999999</v>
          </cell>
          <cell r="K28">
            <v>7.5772700000000004</v>
          </cell>
          <cell r="L28">
            <v>7.4260299999999999</v>
          </cell>
        </row>
        <row r="29">
          <cell r="A29" t="str">
            <v>Cardiff &amp; Vale UHB_ANGIO_Persons_2009 - 2011_HB</v>
          </cell>
          <cell r="B29" t="str">
            <v>ANGIO</v>
          </cell>
          <cell r="C29" t="str">
            <v>2009 - 2011</v>
          </cell>
          <cell r="D29" t="str">
            <v>Persons</v>
          </cell>
          <cell r="E29" t="str">
            <v>Cardiff &amp; Vale UHB</v>
          </cell>
          <cell r="F29" t="str">
            <v>HB</v>
          </cell>
          <cell r="G29">
            <v>1124</v>
          </cell>
          <cell r="H29">
            <v>221.73616000000001</v>
          </cell>
          <cell r="I29">
            <v>214.15405999999999</v>
          </cell>
          <cell r="J29">
            <v>229.51383000000001</v>
          </cell>
          <cell r="K29">
            <v>7.7776699999999996</v>
          </cell>
          <cell r="L29">
            <v>7.5820999999999996</v>
          </cell>
        </row>
        <row r="30">
          <cell r="A30" t="str">
            <v>Cwm Taf HB_ANGIO_Persons_2009 - 2011_HB</v>
          </cell>
          <cell r="B30" t="str">
            <v>ANGIO</v>
          </cell>
          <cell r="C30" t="str">
            <v>2009 - 2011</v>
          </cell>
          <cell r="D30" t="str">
            <v>Persons</v>
          </cell>
          <cell r="E30" t="str">
            <v>Cwm Taf HB</v>
          </cell>
          <cell r="F30" t="str">
            <v>HB</v>
          </cell>
          <cell r="G30">
            <v>919.33330000000001</v>
          </cell>
          <cell r="H30">
            <v>261.82846000000001</v>
          </cell>
          <cell r="I30">
            <v>251.94529</v>
          </cell>
          <cell r="J30">
            <v>271.99392</v>
          </cell>
          <cell r="K30">
            <v>10.165459999999999</v>
          </cell>
          <cell r="L30">
            <v>9.8831699999999998</v>
          </cell>
        </row>
        <row r="31">
          <cell r="A31" t="str">
            <v>Aneurin Bevan HB_ANGIO_Persons_2009 - 2011_HB</v>
          </cell>
          <cell r="B31" t="str">
            <v>ANGIO</v>
          </cell>
          <cell r="C31" t="str">
            <v>2009 - 2011</v>
          </cell>
          <cell r="D31" t="str">
            <v>Persons</v>
          </cell>
          <cell r="E31" t="str">
            <v>Aneurin Bevan HB</v>
          </cell>
          <cell r="F31" t="str">
            <v>HB</v>
          </cell>
          <cell r="G31">
            <v>1524.6667</v>
          </cell>
          <cell r="H31">
            <v>213.57489000000001</v>
          </cell>
          <cell r="I31">
            <v>207.27538999999999</v>
          </cell>
          <cell r="J31">
            <v>220.01363000000001</v>
          </cell>
          <cell r="K31">
            <v>6.4387400000000001</v>
          </cell>
          <cell r="L31">
            <v>6.2995099999999997</v>
          </cell>
        </row>
        <row r="32">
          <cell r="A32" t="str">
            <v>Wales_ANGIO_Males_2009 - 2011_WALES</v>
          </cell>
          <cell r="B32" t="str">
            <v>ANGIO</v>
          </cell>
          <cell r="C32" t="str">
            <v>2009 - 2011</v>
          </cell>
          <cell r="D32" t="str">
            <v>Males</v>
          </cell>
          <cell r="E32" t="str">
            <v>Wales</v>
          </cell>
          <cell r="F32" t="str">
            <v>WALES</v>
          </cell>
          <cell r="G32">
            <v>5642</v>
          </cell>
          <cell r="H32">
            <v>300.71523000000002</v>
          </cell>
          <cell r="I32">
            <v>296.09532999999999</v>
          </cell>
          <cell r="J32">
            <v>305.38789000000003</v>
          </cell>
          <cell r="K32">
            <v>4.6726599999999996</v>
          </cell>
          <cell r="L32">
            <v>4.6198899999999998</v>
          </cell>
        </row>
        <row r="33">
          <cell r="A33" t="str">
            <v>Isle of Anglesey_ANGIO_Males_2009 - 2011_LA</v>
          </cell>
          <cell r="B33" t="str">
            <v>ANGIO</v>
          </cell>
          <cell r="C33" t="str">
            <v>2009 - 2011</v>
          </cell>
          <cell r="D33" t="str">
            <v>Males</v>
          </cell>
          <cell r="E33" t="str">
            <v>Isle of Anglesey</v>
          </cell>
          <cell r="F33" t="str">
            <v>LA</v>
          </cell>
          <cell r="G33">
            <v>132.66669999999999</v>
          </cell>
          <cell r="H33">
            <v>265.10208</v>
          </cell>
          <cell r="I33">
            <v>238.61689000000001</v>
          </cell>
          <cell r="J33">
            <v>293.63051000000002</v>
          </cell>
          <cell r="K33">
            <v>28.52844</v>
          </cell>
          <cell r="L33">
            <v>26.48518</v>
          </cell>
        </row>
        <row r="34">
          <cell r="A34" t="str">
            <v>Gwynedd_ANGIO_Males_2009 - 2011_LA</v>
          </cell>
          <cell r="B34" t="str">
            <v>ANGIO</v>
          </cell>
          <cell r="C34" t="str">
            <v>2009 - 2011</v>
          </cell>
          <cell r="D34" t="str">
            <v>Males</v>
          </cell>
          <cell r="E34" t="str">
            <v>Gwynedd</v>
          </cell>
          <cell r="F34" t="str">
            <v>LA</v>
          </cell>
          <cell r="G34">
            <v>195</v>
          </cell>
          <cell r="H34">
            <v>243.46135000000001</v>
          </cell>
          <cell r="I34">
            <v>223.37079</v>
          </cell>
          <cell r="J34">
            <v>264.82105999999999</v>
          </cell>
          <cell r="K34">
            <v>21.359719999999999</v>
          </cell>
          <cell r="L34">
            <v>20.09056</v>
          </cell>
        </row>
        <row r="35">
          <cell r="A35" t="str">
            <v>Conwy_ANGIO_Males_2009 - 2011_LA</v>
          </cell>
          <cell r="B35" t="str">
            <v>ANGIO</v>
          </cell>
          <cell r="C35" t="str">
            <v>2009 - 2011</v>
          </cell>
          <cell r="D35" t="str">
            <v>Males</v>
          </cell>
          <cell r="E35" t="str">
            <v>Conwy</v>
          </cell>
          <cell r="F35" t="str">
            <v>LA</v>
          </cell>
          <cell r="G35">
            <v>223.66669999999999</v>
          </cell>
          <cell r="H35">
            <v>265.04577</v>
          </cell>
          <cell r="I35">
            <v>244.25183000000001</v>
          </cell>
          <cell r="J35">
            <v>287.06344999999999</v>
          </cell>
          <cell r="K35">
            <v>22.017690000000002</v>
          </cell>
          <cell r="L35">
            <v>20.79393</v>
          </cell>
        </row>
        <row r="36">
          <cell r="A36" t="str">
            <v>Denbighshire_ANGIO_Males_2009 - 2011_LA</v>
          </cell>
          <cell r="B36" t="str">
            <v>ANGIO</v>
          </cell>
          <cell r="C36" t="str">
            <v>2009 - 2011</v>
          </cell>
          <cell r="D36" t="str">
            <v>Males</v>
          </cell>
          <cell r="E36" t="str">
            <v>Denbighshire</v>
          </cell>
          <cell r="F36" t="str">
            <v>LA</v>
          </cell>
          <cell r="G36">
            <v>173</v>
          </cell>
          <cell r="H36">
            <v>261.05730999999997</v>
          </cell>
          <cell r="I36">
            <v>238.19505000000001</v>
          </cell>
          <cell r="J36">
            <v>285.45614999999998</v>
          </cell>
          <cell r="K36">
            <v>24.39884</v>
          </cell>
          <cell r="L36">
            <v>22.862259999999999</v>
          </cell>
        </row>
        <row r="37">
          <cell r="A37" t="str">
            <v>Flintshire_ANGIO_Males_2009 - 2011_LA</v>
          </cell>
          <cell r="B37" t="str">
            <v>ANGIO</v>
          </cell>
          <cell r="C37" t="str">
            <v>2009 - 2011</v>
          </cell>
          <cell r="D37" t="str">
            <v>Males</v>
          </cell>
          <cell r="E37" t="str">
            <v>Flintshire</v>
          </cell>
          <cell r="F37" t="str">
            <v>LA</v>
          </cell>
          <cell r="G37">
            <v>272.33330000000001</v>
          </cell>
          <cell r="H37">
            <v>288.06581</v>
          </cell>
          <cell r="I37">
            <v>268.25659000000002</v>
          </cell>
          <cell r="J37">
            <v>308.92838</v>
          </cell>
          <cell r="K37">
            <v>20.862580000000001</v>
          </cell>
          <cell r="L37">
            <v>19.80922</v>
          </cell>
        </row>
        <row r="38">
          <cell r="A38" t="str">
            <v>Wrexham_ANGIO_Males_2009 - 2011_LA</v>
          </cell>
          <cell r="B38" t="str">
            <v>ANGIO</v>
          </cell>
          <cell r="C38" t="str">
            <v>2009 - 2011</v>
          </cell>
          <cell r="D38" t="str">
            <v>Males</v>
          </cell>
          <cell r="E38" t="str">
            <v>Wrexham</v>
          </cell>
          <cell r="F38" t="str">
            <v>LA</v>
          </cell>
          <cell r="G38">
            <v>202.66669999999999</v>
          </cell>
          <cell r="H38">
            <v>251.64784</v>
          </cell>
          <cell r="I38">
            <v>231.70180999999999</v>
          </cell>
          <cell r="J38">
            <v>272.82902000000001</v>
          </cell>
          <cell r="K38">
            <v>21.181180000000001</v>
          </cell>
          <cell r="L38">
            <v>19.946020000000001</v>
          </cell>
        </row>
        <row r="39">
          <cell r="A39" t="str">
            <v>Powys_ANGIO_Males_2009 - 2011_LA</v>
          </cell>
          <cell r="B39" t="str">
            <v>ANGIO</v>
          </cell>
          <cell r="C39" t="str">
            <v>2009 - 2011</v>
          </cell>
          <cell r="D39" t="str">
            <v>Males</v>
          </cell>
          <cell r="E39" t="str">
            <v>Powys</v>
          </cell>
          <cell r="F39" t="str">
            <v>LA</v>
          </cell>
          <cell r="G39">
            <v>243.66669999999999</v>
          </cell>
          <cell r="H39">
            <v>243.24655999999999</v>
          </cell>
          <cell r="I39">
            <v>225.04384999999999</v>
          </cell>
          <cell r="J39">
            <v>262.47424000000001</v>
          </cell>
          <cell r="K39">
            <v>19.227679999999999</v>
          </cell>
          <cell r="L39">
            <v>18.2027</v>
          </cell>
        </row>
        <row r="40">
          <cell r="A40" t="str">
            <v>Ceredigion_ANGIO_Males_2009 - 2011_LA</v>
          </cell>
          <cell r="B40" t="str">
            <v>ANGIO</v>
          </cell>
          <cell r="C40" t="str">
            <v>2009 - 2011</v>
          </cell>
          <cell r="D40" t="str">
            <v>Males</v>
          </cell>
          <cell r="E40" t="str">
            <v>Ceredigion</v>
          </cell>
          <cell r="F40" t="str">
            <v>LA</v>
          </cell>
          <cell r="G40">
            <v>159.66669999999999</v>
          </cell>
          <cell r="H40">
            <v>305.49495999999999</v>
          </cell>
          <cell r="I40">
            <v>277.49766</v>
          </cell>
          <cell r="J40">
            <v>335.45388000000003</v>
          </cell>
          <cell r="K40">
            <v>29.958919999999999</v>
          </cell>
          <cell r="L40">
            <v>27.997299999999999</v>
          </cell>
        </row>
        <row r="41">
          <cell r="A41" t="str">
            <v>Pembrokeshire_ANGIO_Males_2009 - 2011_LA</v>
          </cell>
          <cell r="B41" t="str">
            <v>ANGIO</v>
          </cell>
          <cell r="C41" t="str">
            <v>2009 - 2011</v>
          </cell>
          <cell r="D41" t="str">
            <v>Males</v>
          </cell>
          <cell r="E41" t="str">
            <v>Pembrokeshire</v>
          </cell>
          <cell r="F41" t="str">
            <v>LA</v>
          </cell>
          <cell r="G41">
            <v>246</v>
          </cell>
          <cell r="H41">
            <v>281.42977999999999</v>
          </cell>
          <cell r="I41">
            <v>260.68950000000001</v>
          </cell>
          <cell r="J41">
            <v>303.3322</v>
          </cell>
          <cell r="K41">
            <v>21.902419999999999</v>
          </cell>
          <cell r="L41">
            <v>20.740279999999998</v>
          </cell>
        </row>
        <row r="42">
          <cell r="A42" t="str">
            <v>Carmarthenshire_ANGIO_Males_2009 - 2011_LA</v>
          </cell>
          <cell r="B42" t="str">
            <v>ANGIO</v>
          </cell>
          <cell r="C42" t="str">
            <v>2009 - 2011</v>
          </cell>
          <cell r="D42" t="str">
            <v>Males</v>
          </cell>
          <cell r="E42" t="str">
            <v>Carmarthenshire</v>
          </cell>
          <cell r="F42" t="str">
            <v>LA</v>
          </cell>
          <cell r="G42">
            <v>428.66669999999999</v>
          </cell>
          <cell r="H42">
            <v>350.97667000000001</v>
          </cell>
          <cell r="I42">
            <v>331.32614000000001</v>
          </cell>
          <cell r="J42">
            <v>371.45517999999998</v>
          </cell>
          <cell r="K42">
            <v>20.47852</v>
          </cell>
          <cell r="L42">
            <v>19.65053</v>
          </cell>
        </row>
        <row r="43">
          <cell r="A43" t="str">
            <v>Swansea_ANGIO_Males_2009 - 2011_LA</v>
          </cell>
          <cell r="B43" t="str">
            <v>ANGIO</v>
          </cell>
          <cell r="C43" t="str">
            <v>2009 - 2011</v>
          </cell>
          <cell r="D43" t="str">
            <v>Males</v>
          </cell>
          <cell r="E43" t="str">
            <v>Swansea</v>
          </cell>
          <cell r="F43" t="str">
            <v>LA</v>
          </cell>
          <cell r="G43">
            <v>487</v>
          </cell>
          <cell r="H43">
            <v>343.93844000000001</v>
          </cell>
          <cell r="I43">
            <v>326.02107999999998</v>
          </cell>
          <cell r="J43">
            <v>362.56310000000002</v>
          </cell>
          <cell r="K43">
            <v>18.624659999999999</v>
          </cell>
          <cell r="L43">
            <v>17.917359999999999</v>
          </cell>
        </row>
        <row r="44">
          <cell r="A44" t="str">
            <v>Neath Port Talbot_ANGIO_Males_2009 - 2011_LA</v>
          </cell>
          <cell r="B44" t="str">
            <v>ANGIO</v>
          </cell>
          <cell r="C44" t="str">
            <v>2009 - 2011</v>
          </cell>
          <cell r="D44" t="str">
            <v>Males</v>
          </cell>
          <cell r="E44" t="str">
            <v>Neath Port Talbot</v>
          </cell>
          <cell r="F44" t="str">
            <v>LA</v>
          </cell>
          <cell r="G44">
            <v>321.33330000000001</v>
          </cell>
          <cell r="H44">
            <v>366.82175999999998</v>
          </cell>
          <cell r="I44">
            <v>343.57915000000003</v>
          </cell>
          <cell r="J44">
            <v>391.19956000000002</v>
          </cell>
          <cell r="K44">
            <v>24.377800000000001</v>
          </cell>
          <cell r="L44">
            <v>23.242609999999999</v>
          </cell>
        </row>
        <row r="45">
          <cell r="A45" t="str">
            <v>Bridgend_ANGIO_Males_2009 - 2011_LA</v>
          </cell>
          <cell r="B45" t="str">
            <v>ANGIO</v>
          </cell>
          <cell r="C45" t="str">
            <v>2009 - 2011</v>
          </cell>
          <cell r="D45" t="str">
            <v>Males</v>
          </cell>
          <cell r="E45" t="str">
            <v>Bridgend</v>
          </cell>
          <cell r="F45" t="str">
            <v>LA</v>
          </cell>
          <cell r="G45">
            <v>327.33330000000001</v>
          </cell>
          <cell r="H45">
            <v>395.51476000000002</v>
          </cell>
          <cell r="I45">
            <v>370.75520999999998</v>
          </cell>
          <cell r="J45">
            <v>421.47215999999997</v>
          </cell>
          <cell r="K45">
            <v>25.9574</v>
          </cell>
          <cell r="L45">
            <v>24.759550000000001</v>
          </cell>
        </row>
        <row r="46">
          <cell r="A46" t="str">
            <v>The Vale of Glamorgan_ANGIO_Males_2009 - 2011_LA</v>
          </cell>
          <cell r="B46" t="str">
            <v>ANGIO</v>
          </cell>
          <cell r="C46" t="str">
            <v>2009 - 2011</v>
          </cell>
          <cell r="D46" t="str">
            <v>Males</v>
          </cell>
          <cell r="E46" t="str">
            <v>The Vale of Glamorgan</v>
          </cell>
          <cell r="F46" t="str">
            <v>LA</v>
          </cell>
          <cell r="G46">
            <v>246.66669999999999</v>
          </cell>
          <cell r="H46">
            <v>317.46758999999997</v>
          </cell>
          <cell r="I46">
            <v>294.55846000000003</v>
          </cell>
          <cell r="J46">
            <v>341.65861000000001</v>
          </cell>
          <cell r="K46">
            <v>24.191020000000002</v>
          </cell>
          <cell r="L46">
            <v>22.909130000000001</v>
          </cell>
        </row>
        <row r="47">
          <cell r="A47" t="str">
            <v>Cardiff_ANGIO_Males_2009 - 2011_LA</v>
          </cell>
          <cell r="B47" t="str">
            <v>ANGIO</v>
          </cell>
          <cell r="C47" t="str">
            <v>2009 - 2011</v>
          </cell>
          <cell r="D47" t="str">
            <v>Males</v>
          </cell>
          <cell r="E47" t="str">
            <v>Cardiff</v>
          </cell>
          <cell r="F47" t="str">
            <v>LA</v>
          </cell>
          <cell r="G47">
            <v>462.33330000000001</v>
          </cell>
          <cell r="H47">
            <v>288.40575000000001</v>
          </cell>
          <cell r="I47">
            <v>273.26618999999999</v>
          </cell>
          <cell r="J47">
            <v>304.15902999999997</v>
          </cell>
          <cell r="K47">
            <v>15.75328</v>
          </cell>
          <cell r="L47">
            <v>15.139559999999999</v>
          </cell>
        </row>
        <row r="48">
          <cell r="A48" t="str">
            <v>Rhondda Cynon Taf_ANGIO_Males_2009 - 2011_LA</v>
          </cell>
          <cell r="B48" t="str">
            <v>ANGIO</v>
          </cell>
          <cell r="C48" t="str">
            <v>2009 - 2011</v>
          </cell>
          <cell r="D48" t="str">
            <v>Males</v>
          </cell>
          <cell r="E48" t="str">
            <v>Rhondda Cynon Taf</v>
          </cell>
          <cell r="F48" t="str">
            <v>LA</v>
          </cell>
          <cell r="G48">
            <v>463.66669999999999</v>
          </cell>
          <cell r="H48">
            <v>341.06628999999998</v>
          </cell>
          <cell r="I48">
            <v>323.08222999999998</v>
          </cell>
          <cell r="J48">
            <v>359.77832000000001</v>
          </cell>
          <cell r="K48">
            <v>18.712029999999999</v>
          </cell>
          <cell r="L48">
            <v>17.984059999999999</v>
          </cell>
        </row>
        <row r="49">
          <cell r="A49" t="str">
            <v>Merthyr Tydfil_ANGIO_Males_2009 - 2011_LA</v>
          </cell>
          <cell r="B49" t="str">
            <v>ANGIO</v>
          </cell>
          <cell r="C49" t="str">
            <v>2009 - 2011</v>
          </cell>
          <cell r="D49" t="str">
            <v>Males</v>
          </cell>
          <cell r="E49" t="str">
            <v>Merthyr Tydfil</v>
          </cell>
          <cell r="F49" t="str">
            <v>LA</v>
          </cell>
          <cell r="G49">
            <v>92</v>
          </cell>
          <cell r="H49">
            <v>269.37259</v>
          </cell>
          <cell r="I49">
            <v>238.14362</v>
          </cell>
          <cell r="J49">
            <v>303.51891999999998</v>
          </cell>
          <cell r="K49">
            <v>34.146320000000003</v>
          </cell>
          <cell r="L49">
            <v>31.22897</v>
          </cell>
        </row>
        <row r="50">
          <cell r="A50" t="str">
            <v>Caerphilly_ANGIO_Males_2009 - 2011_LA</v>
          </cell>
          <cell r="B50" t="str">
            <v>ANGIO</v>
          </cell>
          <cell r="C50" t="str">
            <v>2009 - 2011</v>
          </cell>
          <cell r="D50" t="str">
            <v>Males</v>
          </cell>
          <cell r="E50" t="str">
            <v>Caerphilly</v>
          </cell>
          <cell r="F50" t="str">
            <v>LA</v>
          </cell>
          <cell r="G50">
            <v>313.33330000000001</v>
          </cell>
          <cell r="H50">
            <v>296.92669999999998</v>
          </cell>
          <cell r="I50">
            <v>277.99963000000002</v>
          </cell>
          <cell r="J50">
            <v>316.79021999999998</v>
          </cell>
          <cell r="K50">
            <v>19.863520000000001</v>
          </cell>
          <cell r="L50">
            <v>18.927060000000001</v>
          </cell>
        </row>
        <row r="51">
          <cell r="A51" t="str">
            <v>Blaenau Gwent_ANGIO_Males_2009 - 2011_LA</v>
          </cell>
          <cell r="B51" t="str">
            <v>ANGIO</v>
          </cell>
          <cell r="C51" t="str">
            <v>2009 - 2011</v>
          </cell>
          <cell r="D51" t="str">
            <v>Males</v>
          </cell>
          <cell r="E51" t="str">
            <v>Blaenau Gwent</v>
          </cell>
          <cell r="F51" t="str">
            <v>LA</v>
          </cell>
          <cell r="G51">
            <v>107.66670000000001</v>
          </cell>
          <cell r="H51">
            <v>257.75083999999998</v>
          </cell>
          <cell r="I51">
            <v>229.83860000000001</v>
          </cell>
          <cell r="J51">
            <v>288.06434999999999</v>
          </cell>
          <cell r="K51">
            <v>30.313500000000001</v>
          </cell>
          <cell r="L51">
            <v>27.912240000000001</v>
          </cell>
        </row>
        <row r="52">
          <cell r="A52" t="str">
            <v>Torfaen_ANGIO_Males_2009 - 2011_LA</v>
          </cell>
          <cell r="B52" t="str">
            <v>ANGIO</v>
          </cell>
          <cell r="C52" t="str">
            <v>2009 - 2011</v>
          </cell>
          <cell r="D52" t="str">
            <v>Males</v>
          </cell>
          <cell r="E52" t="str">
            <v>Torfaen</v>
          </cell>
          <cell r="F52" t="str">
            <v>LA</v>
          </cell>
          <cell r="G52">
            <v>153.66669999999999</v>
          </cell>
          <cell r="H52">
            <v>283.41338000000002</v>
          </cell>
          <cell r="I52">
            <v>257.64240999999998</v>
          </cell>
          <cell r="J52">
            <v>311.02623999999997</v>
          </cell>
          <cell r="K52">
            <v>27.612860000000001</v>
          </cell>
          <cell r="L52">
            <v>25.770969999999998</v>
          </cell>
        </row>
        <row r="53">
          <cell r="A53" t="str">
            <v>Monmouthshire_ANGIO_Males_2009 - 2011_LA</v>
          </cell>
          <cell r="B53" t="str">
            <v>ANGIO</v>
          </cell>
          <cell r="C53" t="str">
            <v>2009 - 2011</v>
          </cell>
          <cell r="D53" t="str">
            <v>Males</v>
          </cell>
          <cell r="E53" t="str">
            <v>Monmouthshire</v>
          </cell>
          <cell r="F53" t="str">
            <v>LA</v>
          </cell>
          <cell r="G53">
            <v>152.33330000000001</v>
          </cell>
          <cell r="H53">
            <v>241.74743000000001</v>
          </cell>
          <cell r="I53">
            <v>219.20133000000001</v>
          </cell>
          <cell r="J53">
            <v>265.91223000000002</v>
          </cell>
          <cell r="K53">
            <v>24.1648</v>
          </cell>
          <cell r="L53">
            <v>22.54609</v>
          </cell>
        </row>
        <row r="54">
          <cell r="A54" t="str">
            <v>Newport_ANGIO_Males_2009 - 2011_LA</v>
          </cell>
          <cell r="B54" t="str">
            <v>ANGIO</v>
          </cell>
          <cell r="C54" t="str">
            <v>2009 - 2011</v>
          </cell>
          <cell r="D54" t="str">
            <v>Males</v>
          </cell>
          <cell r="E54" t="str">
            <v>Newport</v>
          </cell>
          <cell r="F54" t="str">
            <v>LA</v>
          </cell>
          <cell r="G54">
            <v>237.33330000000001</v>
          </cell>
          <cell r="H54">
            <v>299.04926999999998</v>
          </cell>
          <cell r="I54">
            <v>277.13810000000001</v>
          </cell>
          <cell r="J54">
            <v>322.21109999999999</v>
          </cell>
          <cell r="K54">
            <v>23.161829999999998</v>
          </cell>
          <cell r="L54">
            <v>21.911169999999998</v>
          </cell>
        </row>
        <row r="55">
          <cell r="A55" t="str">
            <v>Betsi Cadwaladr UHB_ANGIO_Males_2009 - 2011_HB</v>
          </cell>
          <cell r="B55" t="str">
            <v>ANGIO</v>
          </cell>
          <cell r="C55" t="str">
            <v>2009 - 2011</v>
          </cell>
          <cell r="D55" t="str">
            <v>Males</v>
          </cell>
          <cell r="E55" t="str">
            <v>Betsi Cadwaladr UHB</v>
          </cell>
          <cell r="F55" t="str">
            <v>HB</v>
          </cell>
          <cell r="G55">
            <v>1199.3333</v>
          </cell>
          <cell r="H55">
            <v>263.84951000000001</v>
          </cell>
          <cell r="I55">
            <v>255.01787999999999</v>
          </cell>
          <cell r="J55">
            <v>272.90156999999999</v>
          </cell>
          <cell r="K55">
            <v>9.0520600000000009</v>
          </cell>
          <cell r="L55">
            <v>8.8316300000000005</v>
          </cell>
        </row>
        <row r="56">
          <cell r="A56" t="str">
            <v>Powys THB_ANGIO_Males_2009 - 2011_HB</v>
          </cell>
          <cell r="B56" t="str">
            <v>ANGIO</v>
          </cell>
          <cell r="C56" t="str">
            <v>2009 - 2011</v>
          </cell>
          <cell r="D56" t="str">
            <v>Males</v>
          </cell>
          <cell r="E56" t="str">
            <v>Powys THB</v>
          </cell>
          <cell r="F56" t="str">
            <v>HB</v>
          </cell>
          <cell r="G56">
            <v>243.66669999999999</v>
          </cell>
          <cell r="H56">
            <v>243.24655999999999</v>
          </cell>
          <cell r="I56">
            <v>225.04384999999999</v>
          </cell>
          <cell r="J56">
            <v>262.47424000000001</v>
          </cell>
          <cell r="K56">
            <v>19.227679999999999</v>
          </cell>
          <cell r="L56">
            <v>18.2027</v>
          </cell>
        </row>
        <row r="57">
          <cell r="A57" t="str">
            <v>Hywel Dda HB_ANGIO_Males_2009 - 2011_HB</v>
          </cell>
          <cell r="B57" t="str">
            <v>ANGIO</v>
          </cell>
          <cell r="C57" t="str">
            <v>2009 - 2011</v>
          </cell>
          <cell r="D57" t="str">
            <v>Males</v>
          </cell>
          <cell r="E57" t="str">
            <v>Hywel Dda HB</v>
          </cell>
          <cell r="F57" t="str">
            <v>HB</v>
          </cell>
          <cell r="G57">
            <v>834.33330000000001</v>
          </cell>
          <cell r="H57">
            <v>319.94189</v>
          </cell>
          <cell r="I57">
            <v>307.01355000000001</v>
          </cell>
          <cell r="J57">
            <v>333.25815</v>
          </cell>
          <cell r="K57">
            <v>13.316269999999999</v>
          </cell>
          <cell r="L57">
            <v>12.92834</v>
          </cell>
        </row>
        <row r="58">
          <cell r="A58" t="str">
            <v>ABM UHB_ANGIO_Males_2009 - 2011_HB</v>
          </cell>
          <cell r="B58" t="str">
            <v>ANGIO</v>
          </cell>
          <cell r="C58" t="str">
            <v>2009 - 2011</v>
          </cell>
          <cell r="D58" t="str">
            <v>Males</v>
          </cell>
          <cell r="E58" t="str">
            <v>ABM UHB</v>
          </cell>
          <cell r="F58" t="str">
            <v>HB</v>
          </cell>
          <cell r="G58">
            <v>1135.6667</v>
          </cell>
          <cell r="H58">
            <v>364.91897999999998</v>
          </cell>
          <cell r="I58">
            <v>352.50042999999999</v>
          </cell>
          <cell r="J58">
            <v>377.65616999999997</v>
          </cell>
          <cell r="K58">
            <v>12.73719</v>
          </cell>
          <cell r="L58">
            <v>12.41855</v>
          </cell>
        </row>
        <row r="59">
          <cell r="A59" t="str">
            <v>Cardiff &amp; Vale UHB_ANGIO_Males_2009 - 2011_HB</v>
          </cell>
          <cell r="B59" t="str">
            <v>ANGIO</v>
          </cell>
          <cell r="C59" t="str">
            <v>2009 - 2011</v>
          </cell>
          <cell r="D59" t="str">
            <v>Males</v>
          </cell>
          <cell r="E59" t="str">
            <v>Cardiff &amp; Vale UHB</v>
          </cell>
          <cell r="F59" t="str">
            <v>HB</v>
          </cell>
          <cell r="G59">
            <v>709</v>
          </cell>
          <cell r="H59">
            <v>297.97219999999999</v>
          </cell>
          <cell r="I59">
            <v>285.29829000000001</v>
          </cell>
          <cell r="J59">
            <v>311.05923999999999</v>
          </cell>
          <cell r="K59">
            <v>13.08703</v>
          </cell>
          <cell r="L59">
            <v>12.673909999999999</v>
          </cell>
        </row>
        <row r="60">
          <cell r="A60" t="str">
            <v>Cwm Taf HB_ANGIO_Males_2009 - 2011_HB</v>
          </cell>
          <cell r="B60" t="str">
            <v>ANGIO</v>
          </cell>
          <cell r="C60" t="str">
            <v>2009 - 2011</v>
          </cell>
          <cell r="D60" t="str">
            <v>Males</v>
          </cell>
          <cell r="E60" t="str">
            <v>Cwm Taf HB</v>
          </cell>
          <cell r="F60" t="str">
            <v>HB</v>
          </cell>
          <cell r="G60">
            <v>555.66669999999999</v>
          </cell>
          <cell r="H60">
            <v>326.70940000000002</v>
          </cell>
          <cell r="I60">
            <v>310.97161999999997</v>
          </cell>
          <cell r="J60">
            <v>343.02798999999999</v>
          </cell>
          <cell r="K60">
            <v>16.31859</v>
          </cell>
          <cell r="L60">
            <v>15.737780000000001</v>
          </cell>
        </row>
        <row r="61">
          <cell r="A61" t="str">
            <v>Aneurin Bevan HB_ANGIO_Males_2009 - 2011_HB</v>
          </cell>
          <cell r="B61" t="str">
            <v>ANGIO</v>
          </cell>
          <cell r="C61" t="str">
            <v>2009 - 2011</v>
          </cell>
          <cell r="D61" t="str">
            <v>Males</v>
          </cell>
          <cell r="E61" t="str">
            <v>Aneurin Bevan HB</v>
          </cell>
          <cell r="F61" t="str">
            <v>HB</v>
          </cell>
          <cell r="G61">
            <v>964.33330000000001</v>
          </cell>
          <cell r="H61">
            <v>280.00067000000001</v>
          </cell>
          <cell r="I61">
            <v>269.70762000000002</v>
          </cell>
          <cell r="J61">
            <v>290.58067999999997</v>
          </cell>
          <cell r="K61">
            <v>10.58001</v>
          </cell>
          <cell r="L61">
            <v>10.293049999999999</v>
          </cell>
        </row>
        <row r="62">
          <cell r="A62" t="str">
            <v>Wales_ANGIO_Females_2009 - 2011_WALES</v>
          </cell>
          <cell r="B62" t="str">
            <v>ANGIO</v>
          </cell>
          <cell r="C62" t="str">
            <v>2009 - 2011</v>
          </cell>
          <cell r="D62" t="str">
            <v>Females</v>
          </cell>
          <cell r="E62" t="str">
            <v>Wales</v>
          </cell>
          <cell r="F62" t="str">
            <v>WALES</v>
          </cell>
          <cell r="G62">
            <v>3251.3332999999998</v>
          </cell>
          <cell r="H62">
            <v>157.03231</v>
          </cell>
          <cell r="I62">
            <v>153.79069000000001</v>
          </cell>
          <cell r="J62">
            <v>160.32281</v>
          </cell>
          <cell r="K62">
            <v>3.2905000000000002</v>
          </cell>
          <cell r="L62">
            <v>3.2416200000000002</v>
          </cell>
        </row>
        <row r="63">
          <cell r="A63" t="str">
            <v>Isle of Anglesey_ANGIO_Females_2009 - 2011_LA</v>
          </cell>
          <cell r="B63" t="str">
            <v>ANGIO</v>
          </cell>
          <cell r="C63" t="str">
            <v>2009 - 2011</v>
          </cell>
          <cell r="D63" t="str">
            <v>Females</v>
          </cell>
          <cell r="E63" t="str">
            <v>Isle of Anglesey</v>
          </cell>
          <cell r="F63" t="str">
            <v>LA</v>
          </cell>
          <cell r="G63">
            <v>70</v>
          </cell>
          <cell r="H63">
            <v>125.71245</v>
          </cell>
          <cell r="I63">
            <v>108.21925</v>
          </cell>
          <cell r="J63">
            <v>145.09288000000001</v>
          </cell>
          <cell r="K63">
            <v>19.38043</v>
          </cell>
          <cell r="L63">
            <v>17.493200000000002</v>
          </cell>
        </row>
        <row r="64">
          <cell r="A64" t="str">
            <v>Gwynedd_ANGIO_Females_2009 - 2011_LA</v>
          </cell>
          <cell r="B64" t="str">
            <v>ANGIO</v>
          </cell>
          <cell r="C64" t="str">
            <v>2009 - 2011</v>
          </cell>
          <cell r="D64" t="str">
            <v>Females</v>
          </cell>
          <cell r="E64" t="str">
            <v>Gwynedd</v>
          </cell>
          <cell r="F64" t="str">
            <v>LA</v>
          </cell>
          <cell r="G64">
            <v>114.66670000000001</v>
          </cell>
          <cell r="H64">
            <v>125.81659000000001</v>
          </cell>
          <cell r="I64">
            <v>111.95213</v>
          </cell>
          <cell r="J64">
            <v>140.83516</v>
          </cell>
          <cell r="K64">
            <v>15.01857</v>
          </cell>
          <cell r="L64">
            <v>13.864459999999999</v>
          </cell>
        </row>
        <row r="65">
          <cell r="A65" t="str">
            <v>Conwy_ANGIO_Females_2009 - 2011_LA</v>
          </cell>
          <cell r="B65" t="str">
            <v>ANGIO</v>
          </cell>
          <cell r="C65" t="str">
            <v>2009 - 2011</v>
          </cell>
          <cell r="D65" t="str">
            <v>Females</v>
          </cell>
          <cell r="E65" t="str">
            <v>Conwy</v>
          </cell>
          <cell r="F65" t="str">
            <v>LA</v>
          </cell>
          <cell r="G65">
            <v>134.33330000000001</v>
          </cell>
          <cell r="H65">
            <v>136.77949000000001</v>
          </cell>
          <cell r="I65">
            <v>122.24732</v>
          </cell>
          <cell r="J65">
            <v>152.4255</v>
          </cell>
          <cell r="K65">
            <v>15.64601</v>
          </cell>
          <cell r="L65">
            <v>14.532170000000001</v>
          </cell>
        </row>
        <row r="66">
          <cell r="A66" t="str">
            <v>Denbighshire_ANGIO_Females_2009 - 2011_LA</v>
          </cell>
          <cell r="B66" t="str">
            <v>ANGIO</v>
          </cell>
          <cell r="C66" t="str">
            <v>2009 - 2011</v>
          </cell>
          <cell r="D66" t="str">
            <v>Females</v>
          </cell>
          <cell r="E66" t="str">
            <v>Denbighshire</v>
          </cell>
          <cell r="F66" t="str">
            <v>LA</v>
          </cell>
          <cell r="G66">
            <v>98</v>
          </cell>
          <cell r="H66">
            <v>136.89660000000001</v>
          </cell>
          <cell r="I66">
            <v>120.73801</v>
          </cell>
          <cell r="J66">
            <v>154.51549</v>
          </cell>
          <cell r="K66">
            <v>17.61889</v>
          </cell>
          <cell r="L66">
            <v>16.15859</v>
          </cell>
        </row>
        <row r="67">
          <cell r="A67" t="str">
            <v>Flintshire_ANGIO_Females_2009 - 2011_LA</v>
          </cell>
          <cell r="B67" t="str">
            <v>ANGIO</v>
          </cell>
          <cell r="C67" t="str">
            <v>2009 - 2011</v>
          </cell>
          <cell r="D67" t="str">
            <v>Females</v>
          </cell>
          <cell r="E67" t="str">
            <v>Flintshire</v>
          </cell>
          <cell r="F67" t="str">
            <v>LA</v>
          </cell>
          <cell r="G67">
            <v>150.66669999999999</v>
          </cell>
          <cell r="H67">
            <v>145.41919999999999</v>
          </cell>
          <cell r="I67">
            <v>131.83774</v>
          </cell>
          <cell r="J67">
            <v>159.98133999999999</v>
          </cell>
          <cell r="K67">
            <v>14.562139999999999</v>
          </cell>
          <cell r="L67">
            <v>13.58146</v>
          </cell>
        </row>
        <row r="68">
          <cell r="A68" t="str">
            <v>Wrexham_ANGIO_Females_2009 - 2011_LA</v>
          </cell>
          <cell r="B68" t="str">
            <v>ANGIO</v>
          </cell>
          <cell r="C68" t="str">
            <v>2009 - 2011</v>
          </cell>
          <cell r="D68" t="str">
            <v>Females</v>
          </cell>
          <cell r="E68" t="str">
            <v>Wrexham</v>
          </cell>
          <cell r="F68" t="str">
            <v>LA</v>
          </cell>
          <cell r="G68">
            <v>105.33329999999999</v>
          </cell>
          <cell r="H68">
            <v>124.72816</v>
          </cell>
          <cell r="I68">
            <v>110.93823999999999</v>
          </cell>
          <cell r="J68">
            <v>139.71808999999999</v>
          </cell>
          <cell r="K68">
            <v>14.989929999999999</v>
          </cell>
          <cell r="L68">
            <v>13.78992</v>
          </cell>
        </row>
        <row r="69">
          <cell r="A69" t="str">
            <v>Powys_ANGIO_Females_2009 - 2011_LA</v>
          </cell>
          <cell r="B69" t="str">
            <v>ANGIO</v>
          </cell>
          <cell r="C69" t="str">
            <v>2009 - 2011</v>
          </cell>
          <cell r="D69" t="str">
            <v>Females</v>
          </cell>
          <cell r="E69" t="str">
            <v>Powys</v>
          </cell>
          <cell r="F69" t="str">
            <v>LA</v>
          </cell>
          <cell r="G69">
            <v>125.33329999999999</v>
          </cell>
          <cell r="H69">
            <v>117.12726000000001</v>
          </cell>
          <cell r="I69">
            <v>104.74513</v>
          </cell>
          <cell r="J69">
            <v>130.49334999999999</v>
          </cell>
          <cell r="K69">
            <v>13.366099999999999</v>
          </cell>
          <cell r="L69">
            <v>12.38213</v>
          </cell>
        </row>
        <row r="70">
          <cell r="A70" t="str">
            <v>Ceredigion_ANGIO_Females_2009 - 2011_LA</v>
          </cell>
          <cell r="B70" t="str">
            <v>ANGIO</v>
          </cell>
          <cell r="C70" t="str">
            <v>2009 - 2011</v>
          </cell>
          <cell r="D70" t="str">
            <v>Females</v>
          </cell>
          <cell r="E70" t="str">
            <v>Ceredigion</v>
          </cell>
          <cell r="F70" t="str">
            <v>LA</v>
          </cell>
          <cell r="G70">
            <v>86.666700000000006</v>
          </cell>
          <cell r="H70">
            <v>149.53214</v>
          </cell>
          <cell r="I70">
            <v>130.32304999999999</v>
          </cell>
          <cell r="J70">
            <v>170.59290999999999</v>
          </cell>
          <cell r="K70">
            <v>21.060759999999998</v>
          </cell>
          <cell r="L70">
            <v>19.20909</v>
          </cell>
        </row>
        <row r="71">
          <cell r="A71" t="str">
            <v>Pembrokeshire_ANGIO_Females_2009 - 2011_LA</v>
          </cell>
          <cell r="B71" t="str">
            <v>ANGIO</v>
          </cell>
          <cell r="C71" t="str">
            <v>2009 - 2011</v>
          </cell>
          <cell r="D71" t="str">
            <v>Females</v>
          </cell>
          <cell r="E71" t="str">
            <v>Pembrokeshire</v>
          </cell>
          <cell r="F71" t="str">
            <v>LA</v>
          </cell>
          <cell r="G71">
            <v>127.33329999999999</v>
          </cell>
          <cell r="H71">
            <v>132.14283</v>
          </cell>
          <cell r="I71">
            <v>118.18214999999999</v>
          </cell>
          <cell r="J71">
            <v>147.20382000000001</v>
          </cell>
          <cell r="K71">
            <v>15.060980000000001</v>
          </cell>
          <cell r="L71">
            <v>13.96069</v>
          </cell>
        </row>
        <row r="72">
          <cell r="A72" t="str">
            <v>Carmarthenshire_ANGIO_Females_2009 - 2011_LA</v>
          </cell>
          <cell r="B72" t="str">
            <v>ANGIO</v>
          </cell>
          <cell r="C72" t="str">
            <v>2009 - 2011</v>
          </cell>
          <cell r="D72" t="str">
            <v>Females</v>
          </cell>
          <cell r="E72" t="str">
            <v>Carmarthenshire</v>
          </cell>
          <cell r="F72" t="str">
            <v>LA</v>
          </cell>
          <cell r="G72">
            <v>243.33330000000001</v>
          </cell>
          <cell r="H72">
            <v>179.24617000000001</v>
          </cell>
          <cell r="I72">
            <v>165.85874000000001</v>
          </cell>
          <cell r="J72">
            <v>193.38795999999999</v>
          </cell>
          <cell r="K72">
            <v>14.1418</v>
          </cell>
          <cell r="L72">
            <v>13.38743</v>
          </cell>
        </row>
        <row r="73">
          <cell r="A73" t="str">
            <v>Swansea_ANGIO_Females_2009 - 2011_LA</v>
          </cell>
          <cell r="B73" t="str">
            <v>ANGIO</v>
          </cell>
          <cell r="C73" t="str">
            <v>2009 - 2011</v>
          </cell>
          <cell r="D73" t="str">
            <v>Females</v>
          </cell>
          <cell r="E73" t="str">
            <v>Swansea</v>
          </cell>
          <cell r="F73" t="str">
            <v>LA</v>
          </cell>
          <cell r="G73">
            <v>256</v>
          </cell>
          <cell r="H73">
            <v>149.84475</v>
          </cell>
          <cell r="I73">
            <v>138.739</v>
          </cell>
          <cell r="J73">
            <v>161.56013999999999</v>
          </cell>
          <cell r="K73">
            <v>11.715389999999999</v>
          </cell>
          <cell r="L73">
            <v>11.105740000000001</v>
          </cell>
        </row>
        <row r="74">
          <cell r="A74" t="str">
            <v>Neath Port Talbot_ANGIO_Females_2009 - 2011_LA</v>
          </cell>
          <cell r="B74" t="str">
            <v>ANGIO</v>
          </cell>
          <cell r="C74" t="str">
            <v>2009 - 2011</v>
          </cell>
          <cell r="D74" t="str">
            <v>Females</v>
          </cell>
          <cell r="E74" t="str">
            <v>Neath Port Talbot</v>
          </cell>
          <cell r="F74" t="str">
            <v>LA</v>
          </cell>
          <cell r="G74">
            <v>215</v>
          </cell>
          <cell r="H74">
            <v>221.57428999999999</v>
          </cell>
          <cell r="I74">
            <v>203.99096</v>
          </cell>
          <cell r="J74">
            <v>240.21374</v>
          </cell>
          <cell r="K74">
            <v>18.63946</v>
          </cell>
          <cell r="L74">
            <v>17.58333</v>
          </cell>
        </row>
        <row r="75">
          <cell r="A75" t="str">
            <v>Bridgend_ANGIO_Females_2009 - 2011_LA</v>
          </cell>
          <cell r="B75" t="str">
            <v>ANGIO</v>
          </cell>
          <cell r="C75" t="str">
            <v>2009 - 2011</v>
          </cell>
          <cell r="D75" t="str">
            <v>Females</v>
          </cell>
          <cell r="E75" t="str">
            <v>Bridgend</v>
          </cell>
          <cell r="F75" t="str">
            <v>LA</v>
          </cell>
          <cell r="G75">
            <v>185.66669999999999</v>
          </cell>
          <cell r="H75">
            <v>203.26638</v>
          </cell>
          <cell r="I75">
            <v>186.15253000000001</v>
          </cell>
          <cell r="J75">
            <v>221.48912000000001</v>
          </cell>
          <cell r="K75">
            <v>18.222740000000002</v>
          </cell>
          <cell r="L75">
            <v>17.11384</v>
          </cell>
        </row>
        <row r="76">
          <cell r="A76" t="str">
            <v>The Vale of Glamorgan_ANGIO_Females_2009 - 2011_LA</v>
          </cell>
          <cell r="B76" t="str">
            <v>ANGIO</v>
          </cell>
          <cell r="C76" t="str">
            <v>2009 - 2011</v>
          </cell>
          <cell r="D76" t="str">
            <v>Females</v>
          </cell>
          <cell r="E76" t="str">
            <v>The Vale of Glamorgan</v>
          </cell>
          <cell r="F76" t="str">
            <v>LA</v>
          </cell>
          <cell r="G76">
            <v>136.66669999999999</v>
          </cell>
          <cell r="H76">
            <v>153.46798000000001</v>
          </cell>
          <cell r="I76">
            <v>138.41703000000001</v>
          </cell>
          <cell r="J76">
            <v>169.66225</v>
          </cell>
          <cell r="K76">
            <v>16.194269999999999</v>
          </cell>
          <cell r="L76">
            <v>15.05095</v>
          </cell>
        </row>
        <row r="77">
          <cell r="A77" t="str">
            <v>Cardiff_ANGIO_Females_2009 - 2011_LA</v>
          </cell>
          <cell r="B77" t="str">
            <v>ANGIO</v>
          </cell>
          <cell r="C77" t="str">
            <v>2009 - 2011</v>
          </cell>
          <cell r="D77" t="str">
            <v>Females</v>
          </cell>
          <cell r="E77" t="str">
            <v>Cardiff</v>
          </cell>
          <cell r="F77" t="str">
            <v>LA</v>
          </cell>
          <cell r="G77">
            <v>278.33330000000001</v>
          </cell>
          <cell r="H77">
            <v>153.52312000000001</v>
          </cell>
          <cell r="I77">
            <v>142.93253999999999</v>
          </cell>
          <cell r="J77">
            <v>164.67057</v>
          </cell>
          <cell r="K77">
            <v>11.147460000000001</v>
          </cell>
          <cell r="L77">
            <v>10.590579999999999</v>
          </cell>
        </row>
        <row r="78">
          <cell r="A78" t="str">
            <v>Rhondda Cynon Taf_ANGIO_Females_2009 - 2011_LA</v>
          </cell>
          <cell r="B78" t="str">
            <v>ANGIO</v>
          </cell>
          <cell r="C78" t="str">
            <v>2009 - 2011</v>
          </cell>
          <cell r="D78" t="str">
            <v>Females</v>
          </cell>
          <cell r="E78" t="str">
            <v>Rhondda Cynon Taf</v>
          </cell>
          <cell r="F78" t="str">
            <v>LA</v>
          </cell>
          <cell r="G78">
            <v>316</v>
          </cell>
          <cell r="H78">
            <v>217.67977999999999</v>
          </cell>
          <cell r="I78">
            <v>203.68145000000001</v>
          </cell>
          <cell r="J78">
            <v>232.36770999999999</v>
          </cell>
          <cell r="K78">
            <v>14.68793</v>
          </cell>
          <cell r="L78">
            <v>13.998340000000001</v>
          </cell>
        </row>
        <row r="79">
          <cell r="A79" t="str">
            <v>Merthyr Tydfil_ANGIO_Females_2009 - 2011_LA</v>
          </cell>
          <cell r="B79" t="str">
            <v>ANGIO</v>
          </cell>
          <cell r="C79" t="str">
            <v>2009 - 2011</v>
          </cell>
          <cell r="D79" t="str">
            <v>Females</v>
          </cell>
          <cell r="E79" t="str">
            <v>Merthyr Tydfil</v>
          </cell>
          <cell r="F79" t="str">
            <v>LA</v>
          </cell>
          <cell r="G79">
            <v>47.666699999999999</v>
          </cell>
          <cell r="H79">
            <v>135.40273999999999</v>
          </cell>
          <cell r="I79">
            <v>113.61360000000001</v>
          </cell>
          <cell r="J79">
            <v>160.07536999999999</v>
          </cell>
          <cell r="K79">
            <v>24.672630000000002</v>
          </cell>
          <cell r="L79">
            <v>21.78913</v>
          </cell>
        </row>
        <row r="80">
          <cell r="A80" t="str">
            <v>Caerphilly_ANGIO_Females_2009 - 2011_LA</v>
          </cell>
          <cell r="B80" t="str">
            <v>ANGIO</v>
          </cell>
          <cell r="C80" t="str">
            <v>2009 - 2011</v>
          </cell>
          <cell r="D80" t="str">
            <v>Females</v>
          </cell>
          <cell r="E80" t="str">
            <v>Caerphilly</v>
          </cell>
          <cell r="F80" t="str">
            <v>LA</v>
          </cell>
          <cell r="G80">
            <v>187.33330000000001</v>
          </cell>
          <cell r="H80">
            <v>167.51488000000001</v>
          </cell>
          <cell r="I80">
            <v>153.60127</v>
          </cell>
          <cell r="J80">
            <v>182.32587000000001</v>
          </cell>
          <cell r="K80">
            <v>14.810980000000001</v>
          </cell>
          <cell r="L80">
            <v>13.91361</v>
          </cell>
        </row>
        <row r="81">
          <cell r="A81" t="str">
            <v>Blaenau Gwent_ANGIO_Females_2009 - 2011_LA</v>
          </cell>
          <cell r="B81" t="str">
            <v>ANGIO</v>
          </cell>
          <cell r="C81" t="str">
            <v>2009 - 2011</v>
          </cell>
          <cell r="D81" t="str">
            <v>Females</v>
          </cell>
          <cell r="E81" t="str">
            <v>Blaenau Gwent</v>
          </cell>
          <cell r="F81" t="str">
            <v>LA</v>
          </cell>
          <cell r="G81">
            <v>64.333299999999994</v>
          </cell>
          <cell r="H81">
            <v>143.67952</v>
          </cell>
          <cell r="I81">
            <v>123.53748</v>
          </cell>
          <cell r="J81">
            <v>166.09386000000001</v>
          </cell>
          <cell r="K81">
            <v>22.414339999999999</v>
          </cell>
          <cell r="L81">
            <v>20.142050000000001</v>
          </cell>
        </row>
        <row r="82">
          <cell r="A82" t="str">
            <v>Torfaen_ANGIO_Females_2009 - 2011_LA</v>
          </cell>
          <cell r="B82" t="str">
            <v>ANGIO</v>
          </cell>
          <cell r="C82" t="str">
            <v>2009 - 2011</v>
          </cell>
          <cell r="D82" t="str">
            <v>Females</v>
          </cell>
          <cell r="E82" t="str">
            <v>Torfaen</v>
          </cell>
          <cell r="F82" t="str">
            <v>LA</v>
          </cell>
          <cell r="G82">
            <v>89.333299999999994</v>
          </cell>
          <cell r="H82">
            <v>148.58775</v>
          </cell>
          <cell r="I82">
            <v>130.68111999999999</v>
          </cell>
          <cell r="J82">
            <v>168.19322</v>
          </cell>
          <cell r="K82">
            <v>19.60547</v>
          </cell>
          <cell r="L82">
            <v>17.90662</v>
          </cell>
        </row>
        <row r="83">
          <cell r="A83" t="str">
            <v>Monmouthshire_ANGIO_Females_2009 - 2011_LA</v>
          </cell>
          <cell r="B83" t="str">
            <v>ANGIO</v>
          </cell>
          <cell r="C83" t="str">
            <v>2009 - 2011</v>
          </cell>
          <cell r="D83" t="str">
            <v>Females</v>
          </cell>
          <cell r="E83" t="str">
            <v>Monmouthshire</v>
          </cell>
          <cell r="F83" t="str">
            <v>LA</v>
          </cell>
          <cell r="G83">
            <v>76</v>
          </cell>
          <cell r="H83">
            <v>112.55012000000001</v>
          </cell>
          <cell r="I83">
            <v>97.457989999999995</v>
          </cell>
          <cell r="J83">
            <v>129.20125999999999</v>
          </cell>
          <cell r="K83">
            <v>16.651129999999998</v>
          </cell>
          <cell r="L83">
            <v>15.092140000000001</v>
          </cell>
        </row>
        <row r="84">
          <cell r="A84" t="str">
            <v>Newport_ANGIO_Females_2009 - 2011_LA</v>
          </cell>
          <cell r="B84" t="str">
            <v>ANGIO</v>
          </cell>
          <cell r="C84" t="str">
            <v>2009 - 2011</v>
          </cell>
          <cell r="D84" t="str">
            <v>Females</v>
          </cell>
          <cell r="E84" t="str">
            <v>Newport</v>
          </cell>
          <cell r="F84" t="str">
            <v>LA</v>
          </cell>
          <cell r="G84">
            <v>143.33330000000001</v>
          </cell>
          <cell r="H84">
            <v>165.95971</v>
          </cell>
          <cell r="I84">
            <v>150.14653000000001</v>
          </cell>
          <cell r="J84">
            <v>182.94470999999999</v>
          </cell>
          <cell r="K84">
            <v>16.984999999999999</v>
          </cell>
          <cell r="L84">
            <v>15.813179999999999</v>
          </cell>
        </row>
        <row r="85">
          <cell r="A85" t="str">
            <v>Betsi Cadwaladr UHB_ANGIO_Females_2009 - 2011_HB</v>
          </cell>
          <cell r="B85" t="str">
            <v>ANGIO</v>
          </cell>
          <cell r="C85" t="str">
            <v>2009 - 2011</v>
          </cell>
          <cell r="D85" t="str">
            <v>Females</v>
          </cell>
          <cell r="E85" t="str">
            <v>Betsi Cadwaladr UHB</v>
          </cell>
          <cell r="F85" t="str">
            <v>HB</v>
          </cell>
          <cell r="G85">
            <v>673</v>
          </cell>
          <cell r="H85">
            <v>133.70589000000001</v>
          </cell>
          <cell r="I85">
            <v>127.59533999999999</v>
          </cell>
          <cell r="J85">
            <v>140.02098000000001</v>
          </cell>
          <cell r="K85">
            <v>6.3150899999999996</v>
          </cell>
          <cell r="L85">
            <v>6.1105499999999999</v>
          </cell>
        </row>
        <row r="86">
          <cell r="A86" t="str">
            <v>Powys THB_ANGIO_Females_2009 - 2011_HB</v>
          </cell>
          <cell r="B86" t="str">
            <v>ANGIO</v>
          </cell>
          <cell r="C86" t="str">
            <v>2009 - 2011</v>
          </cell>
          <cell r="D86" t="str">
            <v>Females</v>
          </cell>
          <cell r="E86" t="str">
            <v>Powys THB</v>
          </cell>
          <cell r="F86" t="str">
            <v>HB</v>
          </cell>
          <cell r="G86">
            <v>125.33329999999999</v>
          </cell>
          <cell r="H86">
            <v>117.12726000000001</v>
          </cell>
          <cell r="I86">
            <v>104.74513</v>
          </cell>
          <cell r="J86">
            <v>130.49334999999999</v>
          </cell>
          <cell r="K86">
            <v>13.366099999999999</v>
          </cell>
          <cell r="L86">
            <v>12.38213</v>
          </cell>
        </row>
        <row r="87">
          <cell r="A87" t="str">
            <v>Hywel Dda HB_ANGIO_Females_2009 - 2011_HB</v>
          </cell>
          <cell r="B87" t="str">
            <v>ANGIO</v>
          </cell>
          <cell r="C87" t="str">
            <v>2009 - 2011</v>
          </cell>
          <cell r="D87" t="str">
            <v>Females</v>
          </cell>
          <cell r="E87" t="str">
            <v>Hywel Dda HB</v>
          </cell>
          <cell r="F87" t="str">
            <v>HB</v>
          </cell>
          <cell r="G87">
            <v>457.33330000000001</v>
          </cell>
          <cell r="H87">
            <v>157.98159000000001</v>
          </cell>
          <cell r="I87">
            <v>149.20067</v>
          </cell>
          <cell r="J87">
            <v>167.12047000000001</v>
          </cell>
          <cell r="K87">
            <v>9.1388700000000007</v>
          </cell>
          <cell r="L87">
            <v>8.7809299999999997</v>
          </cell>
        </row>
        <row r="88">
          <cell r="A88" t="str">
            <v>ABM UHB_ANGIO_Females_2009 - 2011_HB</v>
          </cell>
          <cell r="B88" t="str">
            <v>ANGIO</v>
          </cell>
          <cell r="C88" t="str">
            <v>2009 - 2011</v>
          </cell>
          <cell r="D88" t="str">
            <v>Females</v>
          </cell>
          <cell r="E88" t="str">
            <v>ABM UHB</v>
          </cell>
          <cell r="F88" t="str">
            <v>HB</v>
          </cell>
          <cell r="G88">
            <v>656.66669999999999</v>
          </cell>
          <cell r="H88">
            <v>184.74108000000001</v>
          </cell>
          <cell r="I88">
            <v>176.25815</v>
          </cell>
          <cell r="J88">
            <v>193.51154</v>
          </cell>
          <cell r="K88">
            <v>8.7704500000000003</v>
          </cell>
          <cell r="L88">
            <v>8.4829299999999996</v>
          </cell>
        </row>
        <row r="89">
          <cell r="A89" t="str">
            <v>Cardiff &amp; Vale UHB_ANGIO_Females_2009 - 2011_HB</v>
          </cell>
          <cell r="B89" t="str">
            <v>ANGIO</v>
          </cell>
          <cell r="C89" t="str">
            <v>2009 - 2011</v>
          </cell>
          <cell r="D89" t="str">
            <v>Females</v>
          </cell>
          <cell r="E89" t="str">
            <v>Cardiff &amp; Vale UHB</v>
          </cell>
          <cell r="F89" t="str">
            <v>HB</v>
          </cell>
          <cell r="G89">
            <v>415</v>
          </cell>
          <cell r="H89">
            <v>153.56138999999999</v>
          </cell>
          <cell r="I89">
            <v>144.87004999999999</v>
          </cell>
          <cell r="J89">
            <v>162.62506999999999</v>
          </cell>
          <cell r="K89">
            <v>9.0636799999999997</v>
          </cell>
          <cell r="L89">
            <v>8.6913400000000003</v>
          </cell>
        </row>
        <row r="90">
          <cell r="A90" t="str">
            <v>Cwm Taf HB_ANGIO_Females_2009 - 2011_HB</v>
          </cell>
          <cell r="B90" t="str">
            <v>ANGIO</v>
          </cell>
          <cell r="C90" t="str">
            <v>2009 - 2011</v>
          </cell>
          <cell r="D90" t="str">
            <v>Females</v>
          </cell>
          <cell r="E90" t="str">
            <v>Cwm Taf HB</v>
          </cell>
          <cell r="F90" t="str">
            <v>HB</v>
          </cell>
          <cell r="G90">
            <v>363.66669999999999</v>
          </cell>
          <cell r="H90">
            <v>201.47056000000001</v>
          </cell>
          <cell r="I90">
            <v>189.38673</v>
          </cell>
          <cell r="J90">
            <v>214.10828000000001</v>
          </cell>
          <cell r="K90">
            <v>12.63772</v>
          </cell>
          <cell r="L90">
            <v>12.083830000000001</v>
          </cell>
        </row>
        <row r="91">
          <cell r="A91" t="str">
            <v>Aneurin Bevan HB_ANGIO_Females_2009 - 2011_HB</v>
          </cell>
          <cell r="B91" t="str">
            <v>ANGIO</v>
          </cell>
          <cell r="C91" t="str">
            <v>2009 - 2011</v>
          </cell>
          <cell r="D91" t="str">
            <v>Females</v>
          </cell>
          <cell r="E91" t="str">
            <v>Aneurin Bevan HB</v>
          </cell>
          <cell r="F91" t="str">
            <v>HB</v>
          </cell>
          <cell r="G91">
            <v>560.33330000000001</v>
          </cell>
          <cell r="H91">
            <v>151.41964999999999</v>
          </cell>
          <cell r="I91">
            <v>144.02925999999999</v>
          </cell>
          <cell r="J91">
            <v>159.08161999999999</v>
          </cell>
          <cell r="K91">
            <v>7.6619700000000002</v>
          </cell>
          <cell r="L91">
            <v>7.39039</v>
          </cell>
        </row>
      </sheetData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QC sheet"/>
      <sheetName val="CVD comparability ratios"/>
      <sheetName val="2009-11_Data_Interactive  "/>
      <sheetName val="unadjusted deaths"/>
      <sheetName val="2009-11 data interactive OLD"/>
      <sheetName val="Persons"/>
      <sheetName val="Persons QC"/>
      <sheetName val="Rates (persons)"/>
      <sheetName val="Rates comparison (persons)"/>
      <sheetName val="Males"/>
      <sheetName val="Male QC"/>
      <sheetName val="Rates (males)"/>
      <sheetName val="Rates comparison (males)"/>
      <sheetName val="Females QC"/>
      <sheetName val="Females"/>
      <sheetName val="Rates (females)"/>
      <sheetName val="Rates comparison (females)"/>
      <sheetName val="Pops QC"/>
      <sheetName val="Population"/>
      <sheetName val="SQL"/>
      <sheetName val="QC SQL"/>
      <sheetName val="Sheet5"/>
      <sheetName val="old2009-11 data - OHF format"/>
    </sheetNames>
    <sheetDataSet>
      <sheetData sheetId="0"/>
      <sheetData sheetId="1"/>
      <sheetData sheetId="2"/>
      <sheetData sheetId="3">
        <row r="2">
          <cell r="A2" t="str">
            <v>Wales_CVM_Persons_2009 - 2011_WALES</v>
          </cell>
          <cell r="B2" t="str">
            <v>CVM</v>
          </cell>
          <cell r="C2" t="str">
            <v>2009 - 2011</v>
          </cell>
          <cell r="D2" t="str">
            <v>Persons</v>
          </cell>
          <cell r="E2" t="str">
            <v>Wales</v>
          </cell>
          <cell r="F2" t="str">
            <v>WALES</v>
          </cell>
          <cell r="G2">
            <v>2632</v>
          </cell>
          <cell r="H2">
            <v>69.664968716433322</v>
          </cell>
          <cell r="I2">
            <v>68.08968668523049</v>
          </cell>
          <cell r="J2">
            <v>71.267087637124774</v>
          </cell>
          <cell r="K2">
            <v>1.6021189206914528</v>
          </cell>
          <cell r="L2">
            <v>1.5752820312028319</v>
          </cell>
        </row>
        <row r="3">
          <cell r="A3" t="str">
            <v>Isle of Anglesey_CVM_Persons_2009 - 2011_LA</v>
          </cell>
          <cell r="B3" t="str">
            <v>CVM</v>
          </cell>
          <cell r="C3" t="str">
            <v>2009 - 2011</v>
          </cell>
          <cell r="D3" t="str">
            <v>Persons</v>
          </cell>
          <cell r="E3" t="str">
            <v>Isle of Anglesey</v>
          </cell>
          <cell r="F3" t="str">
            <v>LA</v>
          </cell>
          <cell r="G3">
            <v>65.666666666666671</v>
          </cell>
          <cell r="H3">
            <v>63.272281454629784</v>
          </cell>
          <cell r="I3">
            <v>54.320261395919708</v>
          </cell>
          <cell r="J3">
            <v>73.24270970167089</v>
          </cell>
          <cell r="K3">
            <v>9.9704282470411059</v>
          </cell>
          <cell r="L3">
            <v>8.952020058710076</v>
          </cell>
        </row>
        <row r="4">
          <cell r="A4" t="str">
            <v>Gwynedd_CVM_Persons_2009 - 2011_LA</v>
          </cell>
          <cell r="B4" t="str">
            <v>CVM</v>
          </cell>
          <cell r="C4" t="str">
            <v>2009 - 2011</v>
          </cell>
          <cell r="D4" t="str">
            <v>Persons</v>
          </cell>
          <cell r="E4" t="str">
            <v>Gwynedd</v>
          </cell>
          <cell r="F4" t="str">
            <v>LA</v>
          </cell>
          <cell r="G4">
            <v>100.66666666666667</v>
          </cell>
          <cell r="H4">
            <v>64.982429881900586</v>
          </cell>
          <cell r="I4">
            <v>57.543461002067538</v>
          </cell>
          <cell r="J4">
            <v>73.095284941495294</v>
          </cell>
          <cell r="K4">
            <v>8.1128550595947075</v>
          </cell>
          <cell r="L4">
            <v>7.4389688798330482</v>
          </cell>
        </row>
        <row r="5">
          <cell r="A5" t="str">
            <v>Conwy_CVM_Persons_2009 - 2011_LA</v>
          </cell>
          <cell r="B5" t="str">
            <v>CVM</v>
          </cell>
          <cell r="C5" t="str">
            <v>2009 - 2011</v>
          </cell>
          <cell r="D5" t="str">
            <v>Persons</v>
          </cell>
          <cell r="E5" t="str">
            <v>Conwy</v>
          </cell>
          <cell r="F5" t="str">
            <v>LA</v>
          </cell>
          <cell r="G5">
            <v>111.33333333333333</v>
          </cell>
          <cell r="H5">
            <v>68.279686011827977</v>
          </cell>
          <cell r="I5">
            <v>60.76447685029725</v>
          </cell>
          <cell r="J5">
            <v>76.440761557703311</v>
          </cell>
          <cell r="K5">
            <v>8.1610755458753346</v>
          </cell>
          <cell r="L5">
            <v>7.515209161530727</v>
          </cell>
        </row>
        <row r="6">
          <cell r="A6" t="str">
            <v>Denbighshire_CVM_Persons_2009 - 2011_LA</v>
          </cell>
          <cell r="B6" t="str">
            <v>CVM</v>
          </cell>
          <cell r="C6" t="str">
            <v>2009 - 2011</v>
          </cell>
          <cell r="D6" t="str">
            <v>Persons</v>
          </cell>
          <cell r="E6" t="str">
            <v>Denbighshire</v>
          </cell>
          <cell r="F6" t="str">
            <v>LA</v>
          </cell>
          <cell r="G6">
            <v>103</v>
          </cell>
          <cell r="H6">
            <v>78.084918002138707</v>
          </cell>
          <cell r="I6">
            <v>69.241346018232093</v>
          </cell>
          <cell r="J6">
            <v>87.719938959301516</v>
          </cell>
          <cell r="K6">
            <v>9.6350209571628085</v>
          </cell>
          <cell r="L6">
            <v>8.8435719839066138</v>
          </cell>
        </row>
        <row r="7">
          <cell r="A7" t="str">
            <v>Flintshire_CVM_Persons_2009 - 2011_LA</v>
          </cell>
          <cell r="B7" t="str">
            <v>CVM</v>
          </cell>
          <cell r="C7" t="str">
            <v>2009 - 2011</v>
          </cell>
          <cell r="D7" t="str">
            <v>Persons</v>
          </cell>
          <cell r="E7" t="str">
            <v>Flintshire</v>
          </cell>
          <cell r="F7" t="str">
            <v>LA</v>
          </cell>
          <cell r="G7">
            <v>122.33333333333333</v>
          </cell>
          <cell r="H7">
            <v>63.47340864113788</v>
          </cell>
          <cell r="I7">
            <v>56.966382759067685</v>
          </cell>
          <cell r="J7">
            <v>70.51194854125103</v>
          </cell>
          <cell r="K7">
            <v>7.0385399001131503</v>
          </cell>
          <cell r="L7">
            <v>6.5070258820701952</v>
          </cell>
        </row>
        <row r="8">
          <cell r="A8" t="str">
            <v>Wrexham_CVM_Persons_2009 - 2011_LA</v>
          </cell>
          <cell r="B8" t="str">
            <v>CVM</v>
          </cell>
          <cell r="C8" t="str">
            <v>2009 - 2011</v>
          </cell>
          <cell r="D8" t="str">
            <v>Persons</v>
          </cell>
          <cell r="E8" t="str">
            <v>Wrexham</v>
          </cell>
          <cell r="F8" t="str">
            <v>LA</v>
          </cell>
          <cell r="G8">
            <v>108.33333333333333</v>
          </cell>
          <cell r="H8">
            <v>68.22433639924067</v>
          </cell>
          <cell r="I8">
            <v>60.813138970780166</v>
          </cell>
          <cell r="J8">
            <v>76.281497425852407</v>
          </cell>
          <cell r="K8">
            <v>8.0571610266117375</v>
          </cell>
          <cell r="L8">
            <v>7.411197428460504</v>
          </cell>
        </row>
        <row r="9">
          <cell r="A9" t="str">
            <v>Powys_CVM_Persons_2009 - 2011_LA</v>
          </cell>
          <cell r="B9" t="str">
            <v>CVM</v>
          </cell>
          <cell r="C9" t="str">
            <v>2009 - 2011</v>
          </cell>
          <cell r="D9" t="str">
            <v>Persons</v>
          </cell>
          <cell r="E9" t="str">
            <v>Powys</v>
          </cell>
          <cell r="F9" t="str">
            <v>LA</v>
          </cell>
          <cell r="G9">
            <v>97.666666666666671</v>
          </cell>
          <cell r="H9">
            <v>49.800337984273206</v>
          </cell>
          <cell r="I9">
            <v>43.991770395933884</v>
          </cell>
          <cell r="J9">
            <v>56.142662139846983</v>
          </cell>
          <cell r="K9">
            <v>6.3423241555737775</v>
          </cell>
          <cell r="L9">
            <v>5.8085675883393222</v>
          </cell>
        </row>
        <row r="10">
          <cell r="A10" t="str">
            <v>Ceredigion_CVM_Persons_2009 - 2011_LA</v>
          </cell>
          <cell r="B10" t="str">
            <v>CVM</v>
          </cell>
          <cell r="C10" t="str">
            <v>2009 - 2011</v>
          </cell>
          <cell r="D10" t="str">
            <v>Persons</v>
          </cell>
          <cell r="E10" t="str">
            <v>Ceredigion</v>
          </cell>
          <cell r="F10" t="str">
            <v>LA</v>
          </cell>
          <cell r="G10">
            <v>57.333333333333336</v>
          </cell>
          <cell r="H10">
            <v>57.092586283454246</v>
          </cell>
          <cell r="I10">
            <v>48.479471324438478</v>
          </cell>
          <cell r="J10">
            <v>66.754020934433512</v>
          </cell>
          <cell r="K10">
            <v>9.6614346509792668</v>
          </cell>
          <cell r="L10">
            <v>8.6131149590157676</v>
          </cell>
        </row>
        <row r="11">
          <cell r="A11" t="str">
            <v>Pembrokeshire_CVM_Persons_2009 - 2011_LA</v>
          </cell>
          <cell r="B11" t="str">
            <v>CVM</v>
          </cell>
          <cell r="C11" t="str">
            <v>2009 - 2011</v>
          </cell>
          <cell r="D11" t="str">
            <v>Persons</v>
          </cell>
          <cell r="E11" t="str">
            <v>Pembrokeshire</v>
          </cell>
          <cell r="F11" t="str">
            <v>LA</v>
          </cell>
          <cell r="G11">
            <v>120</v>
          </cell>
          <cell r="H11">
            <v>69.505400773281835</v>
          </cell>
          <cell r="I11">
            <v>62.162529418059407</v>
          </cell>
          <cell r="J11">
            <v>77.455240089971142</v>
          </cell>
          <cell r="K11">
            <v>7.9498393166893067</v>
          </cell>
          <cell r="L11">
            <v>7.3428713552224281</v>
          </cell>
        </row>
        <row r="12">
          <cell r="A12" t="str">
            <v>Carmarthenshire_CVM_Persons_2009 - 2011_LA</v>
          </cell>
          <cell r="B12" t="str">
            <v>CVM</v>
          </cell>
          <cell r="C12" t="str">
            <v>2009 - 2011</v>
          </cell>
          <cell r="D12" t="str">
            <v>Persons</v>
          </cell>
          <cell r="E12" t="str">
            <v>Carmarthenshire</v>
          </cell>
          <cell r="F12" t="str">
            <v>LA</v>
          </cell>
          <cell r="G12">
            <v>160.66666666666666</v>
          </cell>
          <cell r="H12">
            <v>64.970577364970083</v>
          </cell>
          <cell r="I12">
            <v>59.064721962761062</v>
          </cell>
          <cell r="J12">
            <v>71.295848207978267</v>
          </cell>
          <cell r="K12">
            <v>6.3252708430081839</v>
          </cell>
          <cell r="L12">
            <v>5.9058554022090206</v>
          </cell>
        </row>
        <row r="13">
          <cell r="A13" t="str">
            <v>Swansea_CVM_Persons_2009 - 2011_LA</v>
          </cell>
          <cell r="B13" t="str">
            <v>CVM</v>
          </cell>
          <cell r="C13" t="str">
            <v>2009 - 2011</v>
          </cell>
          <cell r="D13" t="str">
            <v>Persons</v>
          </cell>
          <cell r="E13" t="str">
            <v>Swansea</v>
          </cell>
          <cell r="F13" t="str">
            <v>LA</v>
          </cell>
          <cell r="G13">
            <v>216.33333333333334</v>
          </cell>
          <cell r="H13">
            <v>77.140738370198918</v>
          </cell>
          <cell r="I13">
            <v>71.146337220962849</v>
          </cell>
          <cell r="J13">
            <v>83.499486400673248</v>
          </cell>
          <cell r="K13">
            <v>6.3587480304743309</v>
          </cell>
          <cell r="L13">
            <v>5.9944011492360687</v>
          </cell>
        </row>
        <row r="14">
          <cell r="A14" t="str">
            <v>Neath Port Talbot_CVM_Persons_2009 - 2011_LA</v>
          </cell>
          <cell r="B14" t="str">
            <v>CVM</v>
          </cell>
          <cell r="C14" t="str">
            <v>2009 - 2011</v>
          </cell>
          <cell r="D14" t="str">
            <v>Persons</v>
          </cell>
          <cell r="E14" t="str">
            <v>Neath Port Talbot</v>
          </cell>
          <cell r="F14" t="str">
            <v>LA</v>
          </cell>
          <cell r="G14">
            <v>149.66666666666666</v>
          </cell>
          <cell r="H14">
            <v>85.928661825737478</v>
          </cell>
          <cell r="I14">
            <v>77.963035186912549</v>
          </cell>
          <cell r="J14">
            <v>94.479690394103258</v>
          </cell>
          <cell r="K14">
            <v>8.5510285683657798</v>
          </cell>
          <cell r="L14">
            <v>7.9656266388249293</v>
          </cell>
        </row>
        <row r="15">
          <cell r="A15" t="str">
            <v>Bridgend_CVM_Persons_2009 - 2011_LA</v>
          </cell>
          <cell r="B15" t="str">
            <v>CVM</v>
          </cell>
          <cell r="C15" t="str">
            <v>2009 - 2011</v>
          </cell>
          <cell r="D15" t="str">
            <v>Persons</v>
          </cell>
          <cell r="E15" t="str">
            <v>Bridgend</v>
          </cell>
          <cell r="F15" t="str">
            <v>LA</v>
          </cell>
          <cell r="G15">
            <v>115.66666666666667</v>
          </cell>
          <cell r="H15">
            <v>67.045644500368624</v>
          </cell>
          <cell r="I15">
            <v>59.981286373128519</v>
          </cell>
          <cell r="J15">
            <v>74.704875047918804</v>
          </cell>
          <cell r="K15">
            <v>7.6592305475501803</v>
          </cell>
          <cell r="L15">
            <v>7.064358127240105</v>
          </cell>
        </row>
        <row r="16">
          <cell r="A16" t="str">
            <v>The Vale of Glamorgan_CVM_Persons_2009 - 2011_LA</v>
          </cell>
          <cell r="B16" t="str">
            <v>CVM</v>
          </cell>
          <cell r="C16" t="str">
            <v>2009 - 2011</v>
          </cell>
          <cell r="D16" t="str">
            <v>Persons</v>
          </cell>
          <cell r="E16" t="str">
            <v>The Vale of Glamorgan</v>
          </cell>
          <cell r="F16" t="str">
            <v>LA</v>
          </cell>
          <cell r="G16">
            <v>89.666666666666671</v>
          </cell>
          <cell r="H16">
            <v>56.785688038005667</v>
          </cell>
          <cell r="I16">
            <v>50.017907879194432</v>
          </cell>
          <cell r="J16">
            <v>64.205500467342446</v>
          </cell>
          <cell r="K16">
            <v>7.4198124293367798</v>
          </cell>
          <cell r="L16">
            <v>6.7677801588112345</v>
          </cell>
        </row>
        <row r="17">
          <cell r="A17" t="str">
            <v>Cardiff_CVM_Persons_2009 - 2011_LA</v>
          </cell>
          <cell r="B17" t="str">
            <v>CVM</v>
          </cell>
          <cell r="C17" t="str">
            <v>2009 - 2011</v>
          </cell>
          <cell r="D17" t="str">
            <v>Persons</v>
          </cell>
          <cell r="E17" t="str">
            <v>Cardiff</v>
          </cell>
          <cell r="F17" t="str">
            <v>LA</v>
          </cell>
          <cell r="G17">
            <v>202.33333333333334</v>
          </cell>
          <cell r="H17">
            <v>63.991683594765057</v>
          </cell>
          <cell r="I17">
            <v>58.905660152037022</v>
          </cell>
          <cell r="J17">
            <v>69.397964950419052</v>
          </cell>
          <cell r="K17">
            <v>5.406281355653995</v>
          </cell>
          <cell r="L17">
            <v>5.0860234427280346</v>
          </cell>
        </row>
        <row r="18">
          <cell r="A18" t="str">
            <v>Rhondda Cynon Taf_CVM_Persons_2009 - 2011_LA</v>
          </cell>
          <cell r="B18" t="str">
            <v>CVM</v>
          </cell>
          <cell r="C18" t="str">
            <v>2009 - 2011</v>
          </cell>
          <cell r="D18" t="str">
            <v>Persons</v>
          </cell>
          <cell r="E18" t="str">
            <v>Rhondda Cynon Taf</v>
          </cell>
          <cell r="F18" t="str">
            <v>LA</v>
          </cell>
          <cell r="G18">
            <v>241.33333333333334</v>
          </cell>
          <cell r="H18">
            <v>85.582575079951425</v>
          </cell>
          <cell r="I18">
            <v>79.301711286096136</v>
          </cell>
          <cell r="J18">
            <v>92.224429362898803</v>
          </cell>
          <cell r="K18">
            <v>6.6418542829473779</v>
          </cell>
          <cell r="L18">
            <v>6.2808637938552891</v>
          </cell>
        </row>
        <row r="19">
          <cell r="A19" t="str">
            <v>Merthyr Tydfil_CVM_Persons_2009 - 2011_LA</v>
          </cell>
          <cell r="B19" t="str">
            <v>CVM</v>
          </cell>
          <cell r="C19" t="str">
            <v>2009 - 2011</v>
          </cell>
          <cell r="D19" t="str">
            <v>Persons</v>
          </cell>
          <cell r="E19" t="str">
            <v>Merthyr Tydfil</v>
          </cell>
          <cell r="F19" t="str">
            <v>LA</v>
          </cell>
          <cell r="G19">
            <v>58.666666666666664</v>
          </cell>
          <cell r="H19">
            <v>84.04377290832312</v>
          </cell>
          <cell r="I19">
            <v>71.780377131560343</v>
          </cell>
          <cell r="J19">
            <v>97.784198176243493</v>
          </cell>
          <cell r="K19">
            <v>13.740425267920372</v>
          </cell>
          <cell r="L19">
            <v>12.263395776762778</v>
          </cell>
        </row>
        <row r="20">
          <cell r="A20" t="str">
            <v>Caerphilly_CVM_Persons_2009 - 2011_LA</v>
          </cell>
          <cell r="B20" t="str">
            <v>CVM</v>
          </cell>
          <cell r="C20" t="str">
            <v>2009 - 2011</v>
          </cell>
          <cell r="D20" t="str">
            <v>Persons</v>
          </cell>
          <cell r="E20" t="str">
            <v>Caerphilly</v>
          </cell>
          <cell r="F20" t="str">
            <v>LA</v>
          </cell>
          <cell r="G20">
            <v>168.66666666666666</v>
          </cell>
          <cell r="H20">
            <v>78.758202298178375</v>
          </cell>
          <cell r="I20">
            <v>71.870732328991139</v>
          </cell>
          <cell r="J20">
            <v>86.122515802047502</v>
          </cell>
          <cell r="K20">
            <v>7.364313503869127</v>
          </cell>
          <cell r="L20">
            <v>6.8874699691872365</v>
          </cell>
        </row>
        <row r="21">
          <cell r="A21" t="str">
            <v>Blaenau Gwent_CVM_Persons_2009 - 2011_LA</v>
          </cell>
          <cell r="B21" t="str">
            <v>CVM</v>
          </cell>
          <cell r="C21" t="str">
            <v>2009 - 2011</v>
          </cell>
          <cell r="D21" t="str">
            <v>Persons</v>
          </cell>
          <cell r="E21" t="str">
            <v>Blaenau Gwent</v>
          </cell>
          <cell r="F21" t="str">
            <v>LA</v>
          </cell>
          <cell r="G21">
            <v>76.333333333333329</v>
          </cell>
          <cell r="H21">
            <v>86.179645557754185</v>
          </cell>
          <cell r="I21">
            <v>75.041478962749011</v>
          </cell>
          <cell r="J21">
            <v>98.485706416766917</v>
          </cell>
          <cell r="K21">
            <v>12.306060859012732</v>
          </cell>
          <cell r="L21">
            <v>11.138166595005174</v>
          </cell>
        </row>
        <row r="22">
          <cell r="A22" t="str">
            <v>Torfaen_CVM_Persons_2009 - 2011_LA</v>
          </cell>
          <cell r="B22" t="str">
            <v>CVM</v>
          </cell>
          <cell r="C22" t="str">
            <v>2009 - 2011</v>
          </cell>
          <cell r="D22" t="str">
            <v>Persons</v>
          </cell>
          <cell r="E22" t="str">
            <v>Torfaen</v>
          </cell>
          <cell r="F22" t="str">
            <v>LA</v>
          </cell>
          <cell r="G22">
            <v>75</v>
          </cell>
          <cell r="H22">
            <v>66.504501929986489</v>
          </cell>
          <cell r="I22">
            <v>57.869633704460433</v>
          </cell>
          <cell r="J22">
            <v>76.054420363569335</v>
          </cell>
          <cell r="K22">
            <v>9.549918433582846</v>
          </cell>
          <cell r="L22">
            <v>8.6348682255260556</v>
          </cell>
        </row>
        <row r="23">
          <cell r="A23" t="str">
            <v>Monmouthshire_CVM_Persons_2009 - 2011_LA</v>
          </cell>
          <cell r="B23" t="str">
            <v>CVM</v>
          </cell>
          <cell r="C23" t="str">
            <v>2009 - 2011</v>
          </cell>
          <cell r="D23" t="str">
            <v>Persons</v>
          </cell>
          <cell r="E23" t="str">
            <v>Monmouthshire</v>
          </cell>
          <cell r="F23" t="str">
            <v>LA</v>
          </cell>
          <cell r="G23">
            <v>67</v>
          </cell>
          <cell r="H23">
            <v>54.327841339717402</v>
          </cell>
          <cell r="I23">
            <v>46.723370848184572</v>
          </cell>
          <cell r="J23">
            <v>62.786019420463063</v>
          </cell>
          <cell r="K23">
            <v>8.458178080745661</v>
          </cell>
          <cell r="L23">
            <v>7.6044704915328296</v>
          </cell>
        </row>
        <row r="24">
          <cell r="A24" t="str">
            <v>Newport_CVM_Persons_2009 - 2011_LA</v>
          </cell>
          <cell r="B24" t="str">
            <v>CVM</v>
          </cell>
          <cell r="C24" t="str">
            <v>2009 - 2011</v>
          </cell>
          <cell r="D24" t="str">
            <v>Persons</v>
          </cell>
          <cell r="E24" t="str">
            <v>Newport</v>
          </cell>
          <cell r="F24" t="str">
            <v>LA</v>
          </cell>
          <cell r="G24">
            <v>124.33333333333333</v>
          </cell>
          <cell r="H24">
            <v>76.702584102889389</v>
          </cell>
          <cell r="I24">
            <v>68.922961529853907</v>
          </cell>
          <cell r="J24">
            <v>85.113171447228282</v>
          </cell>
          <cell r="K24">
            <v>8.410587344338893</v>
          </cell>
          <cell r="L24">
            <v>7.779622573035482</v>
          </cell>
        </row>
        <row r="25">
          <cell r="A25" t="str">
            <v>Betsi Cadwaladr UHB_CVM_Persons_2009 - 2011_HB</v>
          </cell>
          <cell r="B25" t="str">
            <v>CVM</v>
          </cell>
          <cell r="C25" t="str">
            <v>2009 - 2011</v>
          </cell>
          <cell r="D25" t="str">
            <v>Persons</v>
          </cell>
          <cell r="E25" t="str">
            <v>Betsi Cadwaladr UHB</v>
          </cell>
          <cell r="F25" t="str">
            <v>HB</v>
          </cell>
          <cell r="G25">
            <v>611.33333333333337</v>
          </cell>
          <cell r="H25">
            <v>67.546517111259831</v>
          </cell>
          <cell r="I25">
            <v>64.37001885482276</v>
          </cell>
          <cell r="J25">
            <v>70.836469372363226</v>
          </cell>
          <cell r="K25">
            <v>3.2899522611033944</v>
          </cell>
          <cell r="L25">
            <v>3.1764982564370712</v>
          </cell>
        </row>
        <row r="26">
          <cell r="A26" t="str">
            <v>Powys THB_CVM_Persons_2009 - 2011_HB</v>
          </cell>
          <cell r="B26" t="str">
            <v>CVM</v>
          </cell>
          <cell r="C26" t="str">
            <v>2009 - 2011</v>
          </cell>
          <cell r="D26" t="str">
            <v>Persons</v>
          </cell>
          <cell r="E26" t="str">
            <v>Powys THB</v>
          </cell>
          <cell r="F26" t="str">
            <v>HB</v>
          </cell>
          <cell r="G26">
            <v>97.666666666666671</v>
          </cell>
          <cell r="H26">
            <v>49.800337984273206</v>
          </cell>
          <cell r="I26">
            <v>43.991770395933884</v>
          </cell>
          <cell r="J26">
            <v>56.142662139846983</v>
          </cell>
          <cell r="K26">
            <v>6.3423241555737775</v>
          </cell>
          <cell r="L26">
            <v>5.8085675883393222</v>
          </cell>
        </row>
        <row r="27">
          <cell r="A27" t="str">
            <v>Hywel Dda HB_CVM_Persons_2009 - 2011_HB</v>
          </cell>
          <cell r="B27" t="str">
            <v>CVM</v>
          </cell>
          <cell r="C27" t="str">
            <v>2009 - 2011</v>
          </cell>
          <cell r="D27" t="str">
            <v>Persons</v>
          </cell>
          <cell r="E27" t="str">
            <v>Hywel Dda HB</v>
          </cell>
          <cell r="F27" t="str">
            <v>HB</v>
          </cell>
          <cell r="G27">
            <v>338</v>
          </cell>
          <cell r="H27">
            <v>64.905073754202377</v>
          </cell>
          <cell r="I27">
            <v>60.793247575107131</v>
          </cell>
          <cell r="J27">
            <v>69.215761112422229</v>
          </cell>
          <cell r="K27">
            <v>4.3106873582198517</v>
          </cell>
          <cell r="L27">
            <v>4.1118261790952459</v>
          </cell>
        </row>
        <row r="28">
          <cell r="A28" t="str">
            <v>ABM UHB_CVM_Persons_2009 - 2011_HB</v>
          </cell>
          <cell r="B28" t="str">
            <v>CVM</v>
          </cell>
          <cell r="C28" t="str">
            <v>2009 - 2011</v>
          </cell>
          <cell r="D28" t="str">
            <v>Persons</v>
          </cell>
          <cell r="E28" t="str">
            <v>ABM UHB</v>
          </cell>
          <cell r="F28" t="str">
            <v>HB</v>
          </cell>
          <cell r="G28">
            <v>481.66666666666669</v>
          </cell>
          <cell r="H28">
            <v>76.90883144074202</v>
          </cell>
          <cell r="I28">
            <v>72.883435688778363</v>
          </cell>
          <cell r="J28">
            <v>81.096409913408223</v>
          </cell>
          <cell r="K28">
            <v>4.1875784726662033</v>
          </cell>
          <cell r="L28">
            <v>4.0253957519636572</v>
          </cell>
        </row>
        <row r="29">
          <cell r="A29" t="str">
            <v>Cardiff &amp; Vale UHB_CVM_Persons_2009 - 2011_HB</v>
          </cell>
          <cell r="B29" t="str">
            <v>CVM</v>
          </cell>
          <cell r="C29" t="str">
            <v>2009 - 2011</v>
          </cell>
          <cell r="D29" t="str">
            <v>Persons</v>
          </cell>
          <cell r="E29" t="str">
            <v>Cardiff &amp; Vale UHB</v>
          </cell>
          <cell r="F29" t="str">
            <v>HB</v>
          </cell>
          <cell r="G29">
            <v>292</v>
          </cell>
          <cell r="H29">
            <v>61.589006499243006</v>
          </cell>
          <cell r="I29">
            <v>57.497198603513546</v>
          </cell>
          <cell r="J29">
            <v>65.894147763065547</v>
          </cell>
          <cell r="K29">
            <v>4.3051412638225415</v>
          </cell>
          <cell r="L29">
            <v>4.0918078957294597</v>
          </cell>
        </row>
        <row r="30">
          <cell r="A30" t="str">
            <v>Cwm Taf HB_CVM_Persons_2009 - 2011_HB</v>
          </cell>
          <cell r="B30" t="str">
            <v>CVM</v>
          </cell>
          <cell r="C30" t="str">
            <v>2009 - 2011</v>
          </cell>
          <cell r="D30" t="str">
            <v>Persons</v>
          </cell>
          <cell r="E30" t="str">
            <v>Cwm Taf HB</v>
          </cell>
          <cell r="F30" t="str">
            <v>HB</v>
          </cell>
          <cell r="G30">
            <v>300</v>
          </cell>
          <cell r="H30">
            <v>85.271693318889405</v>
          </cell>
          <cell r="I30">
            <v>79.648853163830807</v>
          </cell>
          <cell r="J30">
            <v>91.183484469744513</v>
          </cell>
          <cell r="K30">
            <v>5.9117911508551089</v>
          </cell>
          <cell r="L30">
            <v>5.6228401550585971</v>
          </cell>
        </row>
        <row r="31">
          <cell r="A31" t="str">
            <v>Aneurin Bevan HB_CVM_Persons_2009 - 2011_HB</v>
          </cell>
          <cell r="B31" t="str">
            <v>CVM</v>
          </cell>
          <cell r="C31" t="str">
            <v>2009 - 2011</v>
          </cell>
          <cell r="D31" t="str">
            <v>Persons</v>
          </cell>
          <cell r="E31" t="str">
            <v>Aneurin Bevan HB</v>
          </cell>
          <cell r="F31" t="str">
            <v>HB</v>
          </cell>
          <cell r="G31">
            <v>511.33333333333331</v>
          </cell>
          <cell r="H31">
            <v>72.759084558437934</v>
          </cell>
          <cell r="I31">
            <v>69.062833569228346</v>
          </cell>
          <cell r="J31">
            <v>76.600020079122189</v>
          </cell>
          <cell r="K31">
            <v>3.8409355206842548</v>
          </cell>
          <cell r="L31">
            <v>3.6962509892095881</v>
          </cell>
        </row>
        <row r="32">
          <cell r="A32" t="str">
            <v>Wales_CVM_Males_2009 - 2011_WALES</v>
          </cell>
          <cell r="B32" t="str">
            <v>CVM</v>
          </cell>
          <cell r="C32" t="str">
            <v>2009 - 2011</v>
          </cell>
          <cell r="D32" t="str">
            <v>Males</v>
          </cell>
          <cell r="E32" t="str">
            <v>Wales</v>
          </cell>
          <cell r="F32" t="str">
            <v>WALES</v>
          </cell>
          <cell r="G32">
            <v>1759.6666666666667</v>
          </cell>
          <cell r="H32">
            <v>96.668963307947323</v>
          </cell>
          <cell r="I32">
            <v>94.008600675372364</v>
          </cell>
          <cell r="J32">
            <v>99.384744752077083</v>
          </cell>
          <cell r="K32">
            <v>2.7157814441297603</v>
          </cell>
          <cell r="L32">
            <v>2.6603626325749588</v>
          </cell>
        </row>
        <row r="33">
          <cell r="A33" t="str">
            <v>Isle of Anglesey_CVM_Males_2009 - 2011_LA</v>
          </cell>
          <cell r="B33" t="str">
            <v>CVM</v>
          </cell>
          <cell r="C33" t="str">
            <v>2009 - 2011</v>
          </cell>
          <cell r="D33" t="str">
            <v>Males</v>
          </cell>
          <cell r="E33" t="str">
            <v>Isle of Anglesey</v>
          </cell>
          <cell r="F33" t="str">
            <v>LA</v>
          </cell>
          <cell r="G33">
            <v>41.666666666666664</v>
          </cell>
          <cell r="H33">
            <v>81.349849859420956</v>
          </cell>
          <cell r="I33">
            <v>67.119282007266918</v>
          </cell>
          <cell r="J33">
            <v>97.636658544576107</v>
          </cell>
          <cell r="K33">
            <v>16.286808685155151</v>
          </cell>
          <cell r="L33">
            <v>14.230567852154039</v>
          </cell>
        </row>
        <row r="34">
          <cell r="A34" t="str">
            <v>Gwynedd_CVM_Males_2009 - 2011_LA</v>
          </cell>
          <cell r="B34" t="str">
            <v>CVM</v>
          </cell>
          <cell r="C34" t="str">
            <v>2009 - 2011</v>
          </cell>
          <cell r="D34" t="str">
            <v>Males</v>
          </cell>
          <cell r="E34" t="str">
            <v>Gwynedd</v>
          </cell>
          <cell r="F34" t="str">
            <v>LA</v>
          </cell>
          <cell r="G34">
            <v>74.333333333333329</v>
          </cell>
          <cell r="H34">
            <v>97.591295626570343</v>
          </cell>
          <cell r="I34">
            <v>84.707501243355651</v>
          </cell>
          <cell r="J34">
            <v>111.84127807815948</v>
          </cell>
          <cell r="K34">
            <v>14.249982451589133</v>
          </cell>
          <cell r="L34">
            <v>12.883794383214692</v>
          </cell>
        </row>
        <row r="35">
          <cell r="A35" t="str">
            <v>Conwy_CVM_Males_2009 - 2011_LA</v>
          </cell>
          <cell r="B35" t="str">
            <v>CVM</v>
          </cell>
          <cell r="C35" t="str">
            <v>2009 - 2011</v>
          </cell>
          <cell r="D35" t="str">
            <v>Males</v>
          </cell>
          <cell r="E35" t="str">
            <v>Conwy</v>
          </cell>
          <cell r="F35" t="str">
            <v>LA</v>
          </cell>
          <cell r="G35">
            <v>73</v>
          </cell>
          <cell r="H35">
            <v>94.036643402267188</v>
          </cell>
          <cell r="I35">
            <v>81.385925443915013</v>
          </cell>
          <cell r="J35">
            <v>108.04191405591517</v>
          </cell>
          <cell r="K35">
            <v>14.005270653647983</v>
          </cell>
          <cell r="L35">
            <v>12.650717958352175</v>
          </cell>
        </row>
        <row r="36">
          <cell r="A36" t="str">
            <v>Denbighshire_CVM_Males_2009 - 2011_LA</v>
          </cell>
          <cell r="B36" t="str">
            <v>CVM</v>
          </cell>
          <cell r="C36" t="str">
            <v>2009 - 2011</v>
          </cell>
          <cell r="D36" t="str">
            <v>Males</v>
          </cell>
          <cell r="E36" t="str">
            <v>Denbighshire</v>
          </cell>
          <cell r="F36" t="str">
            <v>LA</v>
          </cell>
          <cell r="G36">
            <v>68</v>
          </cell>
          <cell r="H36">
            <v>106.50501806784962</v>
          </cell>
          <cell r="I36">
            <v>91.813402747569185</v>
          </cell>
          <cell r="J36">
            <v>122.82947187501804</v>
          </cell>
          <cell r="K36">
            <v>16.324453807168425</v>
          </cell>
          <cell r="L36">
            <v>14.691615320280434</v>
          </cell>
        </row>
        <row r="37">
          <cell r="A37" t="str">
            <v>Flintshire_CVM_Males_2009 - 2011_LA</v>
          </cell>
          <cell r="B37" t="str">
            <v>CVM</v>
          </cell>
          <cell r="C37" t="str">
            <v>2009 - 2011</v>
          </cell>
          <cell r="D37" t="str">
            <v>Males</v>
          </cell>
          <cell r="E37" t="str">
            <v>Flintshire</v>
          </cell>
          <cell r="F37" t="str">
            <v>LA</v>
          </cell>
          <cell r="G37">
            <v>82.333333333333329</v>
          </cell>
          <cell r="H37">
            <v>87.316059825460925</v>
          </cell>
          <cell r="I37">
            <v>76.497415773593659</v>
          </cell>
          <cell r="J37">
            <v>99.219688685930748</v>
          </cell>
          <cell r="K37">
            <v>11.903628860469823</v>
          </cell>
          <cell r="L37">
            <v>10.818644051867267</v>
          </cell>
        </row>
        <row r="38">
          <cell r="A38" t="str">
            <v>Wrexham_CVM_Males_2009 - 2011_LA</v>
          </cell>
          <cell r="B38" t="str">
            <v>CVM</v>
          </cell>
          <cell r="C38" t="str">
            <v>2009 - 2011</v>
          </cell>
          <cell r="D38" t="str">
            <v>Males</v>
          </cell>
          <cell r="E38" t="str">
            <v>Wrexham</v>
          </cell>
          <cell r="F38" t="str">
            <v>LA</v>
          </cell>
          <cell r="G38">
            <v>74</v>
          </cell>
          <cell r="H38">
            <v>94.80125157119015</v>
          </cell>
          <cell r="I38">
            <v>82.449902279271669</v>
          </cell>
          <cell r="J38">
            <v>108.46488003082304</v>
          </cell>
          <cell r="K38">
            <v>13.663628459632889</v>
          </cell>
          <cell r="L38">
            <v>12.351349291918481</v>
          </cell>
        </row>
        <row r="39">
          <cell r="A39" t="str">
            <v>Powys_CVM_Males_2009 - 2011_LA</v>
          </cell>
          <cell r="B39" t="str">
            <v>CVM</v>
          </cell>
          <cell r="C39" t="str">
            <v>2009 - 2011</v>
          </cell>
          <cell r="D39" t="str">
            <v>Males</v>
          </cell>
          <cell r="E39" t="str">
            <v>Powys</v>
          </cell>
          <cell r="F39" t="str">
            <v>LA</v>
          </cell>
          <cell r="G39">
            <v>63.333333333333336</v>
          </cell>
          <cell r="H39">
            <v>65.658119669226707</v>
          </cell>
          <cell r="I39">
            <v>56.287876606226305</v>
          </cell>
          <cell r="J39">
            <v>76.107905828278291</v>
          </cell>
          <cell r="K39">
            <v>10.449786159051584</v>
          </cell>
          <cell r="L39">
            <v>9.3702430630004017</v>
          </cell>
        </row>
        <row r="40">
          <cell r="A40" t="str">
            <v>Ceredigion_CVM_Males_2009 - 2011_LA</v>
          </cell>
          <cell r="B40" t="str">
            <v>CVM</v>
          </cell>
          <cell r="C40" t="str">
            <v>2009 - 2011</v>
          </cell>
          <cell r="D40" t="str">
            <v>Males</v>
          </cell>
          <cell r="E40" t="str">
            <v>Ceredigion</v>
          </cell>
          <cell r="F40" t="str">
            <v>LA</v>
          </cell>
          <cell r="G40">
            <v>36.333333333333336</v>
          </cell>
          <cell r="H40">
            <v>73.350654334471017</v>
          </cell>
          <cell r="I40">
            <v>59.652019379835238</v>
          </cell>
          <cell r="J40">
            <v>89.175512661719736</v>
          </cell>
          <cell r="K40">
            <v>15.82485832724872</v>
          </cell>
          <cell r="L40">
            <v>13.698634954635779</v>
          </cell>
        </row>
        <row r="41">
          <cell r="A41" t="str">
            <v>Pembrokeshire_CVM_Males_2009 - 2011_LA</v>
          </cell>
          <cell r="B41" t="str">
            <v>CVM</v>
          </cell>
          <cell r="C41" t="str">
            <v>2009 - 2011</v>
          </cell>
          <cell r="D41" t="str">
            <v>Males</v>
          </cell>
          <cell r="E41" t="str">
            <v>Pembrokeshire</v>
          </cell>
          <cell r="F41" t="str">
            <v>LA</v>
          </cell>
          <cell r="G41">
            <v>76.333333333333329</v>
          </cell>
          <cell r="H41">
            <v>90.925341693121851</v>
          </cell>
          <cell r="I41">
            <v>78.983487276597202</v>
          </cell>
          <cell r="J41">
            <v>104.114765756859</v>
          </cell>
          <cell r="K41">
            <v>13.18942406373715</v>
          </cell>
          <cell r="L41">
            <v>11.941854416524649</v>
          </cell>
        </row>
        <row r="42">
          <cell r="A42" t="str">
            <v>Carmarthenshire_CVM_Males_2009 - 2011_LA</v>
          </cell>
          <cell r="B42" t="str">
            <v>CVM</v>
          </cell>
          <cell r="C42" t="str">
            <v>2009 - 2011</v>
          </cell>
          <cell r="D42" t="str">
            <v>Males</v>
          </cell>
          <cell r="E42" t="str">
            <v>Carmarthenshire</v>
          </cell>
          <cell r="F42" t="str">
            <v>LA</v>
          </cell>
          <cell r="G42">
            <v>108.33333333333333</v>
          </cell>
          <cell r="H42">
            <v>89.790025957840754</v>
          </cell>
          <cell r="I42">
            <v>79.901198289505913</v>
          </cell>
          <cell r="J42">
            <v>100.53949523257788</v>
          </cell>
          <cell r="K42">
            <v>10.749469274737123</v>
          </cell>
          <cell r="L42">
            <v>9.8888276683348408</v>
          </cell>
        </row>
        <row r="43">
          <cell r="A43" t="str">
            <v>Swansea_CVM_Males_2009 - 2011_LA</v>
          </cell>
          <cell r="B43" t="str">
            <v>CVM</v>
          </cell>
          <cell r="C43" t="str">
            <v>2009 - 2011</v>
          </cell>
          <cell r="D43" t="str">
            <v>Males</v>
          </cell>
          <cell r="E43" t="str">
            <v>Swansea</v>
          </cell>
          <cell r="F43" t="str">
            <v>LA</v>
          </cell>
          <cell r="G43">
            <v>149</v>
          </cell>
          <cell r="H43">
            <v>112.99268250747051</v>
          </cell>
          <cell r="I43">
            <v>102.50421393643377</v>
          </cell>
          <cell r="J43">
            <v>124.25301212442655</v>
          </cell>
          <cell r="K43">
            <v>11.260329616956042</v>
          </cell>
          <cell r="L43">
            <v>10.488468571036734</v>
          </cell>
        </row>
        <row r="44">
          <cell r="A44" t="str">
            <v>Neath Port Talbot_CVM_Males_2009 - 2011_LA</v>
          </cell>
          <cell r="B44" t="str">
            <v>CVM</v>
          </cell>
          <cell r="C44" t="str">
            <v>2009 - 2011</v>
          </cell>
          <cell r="D44" t="str">
            <v>Males</v>
          </cell>
          <cell r="E44" t="str">
            <v>Neath Port Talbot</v>
          </cell>
          <cell r="F44" t="str">
            <v>LA</v>
          </cell>
          <cell r="G44">
            <v>98</v>
          </cell>
          <cell r="H44">
            <v>117.04355077606419</v>
          </cell>
          <cell r="I44">
            <v>103.7491527514987</v>
          </cell>
          <cell r="J44">
            <v>131.55413199855491</v>
          </cell>
          <cell r="K44">
            <v>14.510581222490714</v>
          </cell>
          <cell r="L44">
            <v>13.294398024565496</v>
          </cell>
        </row>
        <row r="45">
          <cell r="A45" t="str">
            <v>Bridgend_CVM_Males_2009 - 2011_LA</v>
          </cell>
          <cell r="B45" t="str">
            <v>CVM</v>
          </cell>
          <cell r="C45" t="str">
            <v>2009 - 2011</v>
          </cell>
          <cell r="D45" t="str">
            <v>Males</v>
          </cell>
          <cell r="E45" t="str">
            <v>Bridgend</v>
          </cell>
          <cell r="F45" t="str">
            <v>LA</v>
          </cell>
          <cell r="G45">
            <v>75</v>
          </cell>
          <cell r="H45">
            <v>92.549734598046683</v>
          </cell>
          <cell r="I45">
            <v>80.588723984986885</v>
          </cell>
          <cell r="J45">
            <v>105.77118743037352</v>
          </cell>
          <cell r="K45">
            <v>13.221452832326833</v>
          </cell>
          <cell r="L45">
            <v>11.961010613059798</v>
          </cell>
        </row>
        <row r="46">
          <cell r="A46" t="str">
            <v>The Vale of Glamorgan_CVM_Males_2009 - 2011_LA</v>
          </cell>
          <cell r="B46" t="str">
            <v>CVM</v>
          </cell>
          <cell r="C46" t="str">
            <v>2009 - 2011</v>
          </cell>
          <cell r="D46" t="str">
            <v>Males</v>
          </cell>
          <cell r="E46" t="str">
            <v>The Vale of Glamorgan</v>
          </cell>
          <cell r="F46" t="str">
            <v>LA</v>
          </cell>
          <cell r="G46">
            <v>60</v>
          </cell>
          <cell r="H46">
            <v>80.563026932314543</v>
          </cell>
          <cell r="I46">
            <v>68.966217345473268</v>
          </cell>
          <cell r="J46">
            <v>93.537896750159803</v>
          </cell>
          <cell r="K46">
            <v>12.97486981784526</v>
          </cell>
          <cell r="L46">
            <v>11.596809586841275</v>
          </cell>
        </row>
        <row r="47">
          <cell r="A47" t="str">
            <v>Cardiff_CVM_Males_2009 - 2011_LA</v>
          </cell>
          <cell r="B47" t="str">
            <v>CVM</v>
          </cell>
          <cell r="C47" t="str">
            <v>2009 - 2011</v>
          </cell>
          <cell r="D47" t="str">
            <v>Males</v>
          </cell>
          <cell r="E47" t="str">
            <v>Cardiff</v>
          </cell>
          <cell r="F47" t="str">
            <v>LA</v>
          </cell>
          <cell r="G47">
            <v>134.33333333333334</v>
          </cell>
          <cell r="H47">
            <v>89.227683663421701</v>
          </cell>
          <cell r="I47">
            <v>80.599176867572723</v>
          </cell>
          <cell r="J47">
            <v>98.526621273974044</v>
          </cell>
          <cell r="K47">
            <v>9.2989376105523434</v>
          </cell>
          <cell r="L47">
            <v>8.6285067958489776</v>
          </cell>
        </row>
        <row r="48">
          <cell r="A48" t="str">
            <v>Rhondda Cynon Taf_CVM_Males_2009 - 2011_LA</v>
          </cell>
          <cell r="B48" t="str">
            <v>CVM</v>
          </cell>
          <cell r="C48" t="str">
            <v>2009 - 2011</v>
          </cell>
          <cell r="D48" t="str">
            <v>Males</v>
          </cell>
          <cell r="E48" t="str">
            <v>Rhondda Cynon Taf</v>
          </cell>
          <cell r="F48" t="str">
            <v>LA</v>
          </cell>
          <cell r="G48">
            <v>164</v>
          </cell>
          <cell r="H48">
            <v>120.8723718066621</v>
          </cell>
          <cell r="I48">
            <v>110.18591362812931</v>
          </cell>
          <cell r="J48">
            <v>132.30744599254126</v>
          </cell>
          <cell r="K48">
            <v>11.435074185879159</v>
          </cell>
          <cell r="L48">
            <v>10.686458178532789</v>
          </cell>
        </row>
        <row r="49">
          <cell r="A49" t="str">
            <v>Merthyr Tydfil_CVM_Males_2009 - 2011_LA</v>
          </cell>
          <cell r="B49" t="str">
            <v>CVM</v>
          </cell>
          <cell r="C49" t="str">
            <v>2009 - 2011</v>
          </cell>
          <cell r="D49" t="str">
            <v>Males</v>
          </cell>
          <cell r="E49" t="str">
            <v>Merthyr Tydfil</v>
          </cell>
          <cell r="F49" t="str">
            <v>LA</v>
          </cell>
          <cell r="G49">
            <v>36.666666666666664</v>
          </cell>
          <cell r="H49">
            <v>108.83249198434257</v>
          </cell>
          <cell r="I49">
            <v>89.009603394343046</v>
          </cell>
          <cell r="J49">
            <v>131.71952466255834</v>
          </cell>
          <cell r="K49">
            <v>22.887032678215775</v>
          </cell>
          <cell r="L49">
            <v>19.822888589999522</v>
          </cell>
        </row>
        <row r="50">
          <cell r="A50" t="str">
            <v>Caerphilly_CVM_Males_2009 - 2011_LA</v>
          </cell>
          <cell r="B50" t="str">
            <v>CVM</v>
          </cell>
          <cell r="C50" t="str">
            <v>2009 - 2011</v>
          </cell>
          <cell r="D50" t="str">
            <v>Males</v>
          </cell>
          <cell r="E50" t="str">
            <v>Caerphilly</v>
          </cell>
          <cell r="F50" t="str">
            <v>LA</v>
          </cell>
          <cell r="G50">
            <v>112.66666666666667</v>
          </cell>
          <cell r="H50">
            <v>109.17940495179762</v>
          </cell>
          <cell r="I50">
            <v>97.596263289387437</v>
          </cell>
          <cell r="J50">
            <v>121.74954826929137</v>
          </cell>
          <cell r="K50">
            <v>12.570143317493745</v>
          </cell>
          <cell r="L50">
            <v>11.583141662410185</v>
          </cell>
        </row>
        <row r="51">
          <cell r="A51" t="str">
            <v>Blaenau Gwent_CVM_Males_2009 - 2011_LA</v>
          </cell>
          <cell r="B51" t="str">
            <v>CVM</v>
          </cell>
          <cell r="C51" t="str">
            <v>2009 - 2011</v>
          </cell>
          <cell r="D51" t="str">
            <v>Males</v>
          </cell>
          <cell r="E51" t="str">
            <v>Blaenau Gwent</v>
          </cell>
          <cell r="F51" t="str">
            <v>LA</v>
          </cell>
          <cell r="G51">
            <v>51.333333333333336</v>
          </cell>
          <cell r="H51">
            <v>117.59588469949512</v>
          </cell>
          <cell r="I51">
            <v>99.214753892306462</v>
          </cell>
          <cell r="J51">
            <v>138.35105335807256</v>
          </cell>
          <cell r="K51">
            <v>20.755168658577446</v>
          </cell>
          <cell r="L51">
            <v>18.381130807188654</v>
          </cell>
        </row>
        <row r="52">
          <cell r="A52" t="str">
            <v>Torfaen_CVM_Males_2009 - 2011_LA</v>
          </cell>
          <cell r="B52" t="str">
            <v>CVM</v>
          </cell>
          <cell r="C52" t="str">
            <v>2009 - 2011</v>
          </cell>
          <cell r="D52" t="str">
            <v>Males</v>
          </cell>
          <cell r="E52" t="str">
            <v>Torfaen</v>
          </cell>
          <cell r="F52" t="str">
            <v>LA</v>
          </cell>
          <cell r="G52">
            <v>50.666666666666664</v>
          </cell>
          <cell r="H52">
            <v>94.534155678186593</v>
          </cell>
          <cell r="I52">
            <v>79.787641844867068</v>
          </cell>
          <cell r="J52">
            <v>111.19624624436604</v>
          </cell>
          <cell r="K52">
            <v>16.662090566179444</v>
          </cell>
          <cell r="L52">
            <v>14.746513833319526</v>
          </cell>
        </row>
        <row r="53">
          <cell r="A53" t="str">
            <v>Monmouthshire_CVM_Males_2009 - 2011_LA</v>
          </cell>
          <cell r="B53" t="str">
            <v>CVM</v>
          </cell>
          <cell r="C53" t="str">
            <v>2009 - 2011</v>
          </cell>
          <cell r="D53" t="str">
            <v>Males</v>
          </cell>
          <cell r="E53" t="str">
            <v>Monmouthshire</v>
          </cell>
          <cell r="F53" t="str">
            <v>LA</v>
          </cell>
          <cell r="G53">
            <v>41.333333333333336</v>
          </cell>
          <cell r="H53">
            <v>69.600581403419895</v>
          </cell>
          <cell r="I53">
            <v>57.382956393171774</v>
          </cell>
          <cell r="J53">
            <v>83.589247706690458</v>
          </cell>
          <cell r="K53">
            <v>13.988666303270563</v>
          </cell>
          <cell r="L53">
            <v>12.217625010248121</v>
          </cell>
        </row>
        <row r="54">
          <cell r="A54" t="str">
            <v>Newport_CVM_Males_2009 - 2011_LA</v>
          </cell>
          <cell r="B54" t="str">
            <v>CVM</v>
          </cell>
          <cell r="C54" t="str">
            <v>2009 - 2011</v>
          </cell>
          <cell r="D54" t="str">
            <v>Males</v>
          </cell>
          <cell r="E54" t="str">
            <v>Newport</v>
          </cell>
          <cell r="F54" t="str">
            <v>LA</v>
          </cell>
          <cell r="G54">
            <v>89</v>
          </cell>
          <cell r="H54">
            <v>113.92475063126983</v>
          </cell>
          <cell r="I54">
            <v>100.39422177517402</v>
          </cell>
          <cell r="J54">
            <v>128.75937961726757</v>
          </cell>
          <cell r="K54">
            <v>14.834628985997739</v>
          </cell>
          <cell r="L54">
            <v>13.530528856095813</v>
          </cell>
        </row>
        <row r="55">
          <cell r="A55" t="str">
            <v>Betsi Cadwaladr UHB_CVM_Males_2009 - 2011_HB</v>
          </cell>
          <cell r="B55" t="str">
            <v>CVM</v>
          </cell>
          <cell r="C55" t="str">
            <v>2009 - 2011</v>
          </cell>
          <cell r="D55" t="str">
            <v>Males</v>
          </cell>
          <cell r="E55" t="str">
            <v>Betsi Cadwaladr UHB</v>
          </cell>
          <cell r="F55" t="str">
            <v>HB</v>
          </cell>
          <cell r="G55">
            <v>413.33333333333331</v>
          </cell>
          <cell r="H55">
            <v>93.792651921221392</v>
          </cell>
          <cell r="I55">
            <v>88.461829711515421</v>
          </cell>
          <cell r="J55">
            <v>99.355478279974349</v>
          </cell>
          <cell r="K55">
            <v>5.5628263587529574</v>
          </cell>
          <cell r="L55">
            <v>5.3308222097059712</v>
          </cell>
        </row>
        <row r="56">
          <cell r="A56" t="str">
            <v>Powys THB_CVM_Males_2009 - 2011_HB</v>
          </cell>
          <cell r="B56" t="str">
            <v>CVM</v>
          </cell>
          <cell r="C56" t="str">
            <v>2009 - 2011</v>
          </cell>
          <cell r="D56" t="str">
            <v>Males</v>
          </cell>
          <cell r="E56" t="str">
            <v>Powys THB</v>
          </cell>
          <cell r="F56" t="str">
            <v>HB</v>
          </cell>
          <cell r="G56">
            <v>63.333333333333336</v>
          </cell>
          <cell r="H56">
            <v>65.658119669226707</v>
          </cell>
          <cell r="I56">
            <v>56.287876606226305</v>
          </cell>
          <cell r="J56">
            <v>76.107905828278291</v>
          </cell>
          <cell r="K56">
            <v>10.449786159051584</v>
          </cell>
          <cell r="L56">
            <v>9.3702430630004017</v>
          </cell>
        </row>
        <row r="57">
          <cell r="A57" t="str">
            <v>Hywel Dda HB_CVM_Males_2009 - 2011_HB</v>
          </cell>
          <cell r="B57" t="str">
            <v>CVM</v>
          </cell>
          <cell r="C57" t="str">
            <v>2009 - 2011</v>
          </cell>
          <cell r="D57" t="str">
            <v>Males</v>
          </cell>
          <cell r="E57" t="str">
            <v>Hywel Dda HB</v>
          </cell>
          <cell r="F57" t="str">
            <v>HB</v>
          </cell>
          <cell r="G57">
            <v>221</v>
          </cell>
          <cell r="H57">
            <v>86.955176194777252</v>
          </cell>
          <cell r="I57">
            <v>80.177261645401003</v>
          </cell>
          <cell r="J57">
            <v>94.140070669186315</v>
          </cell>
          <cell r="K57">
            <v>7.184894474409063</v>
          </cell>
          <cell r="L57">
            <v>6.7779145493762485</v>
          </cell>
        </row>
        <row r="58">
          <cell r="A58" t="str">
            <v>ABM UHB_CVM_Males_2009 - 2011_HB</v>
          </cell>
          <cell r="B58" t="str">
            <v>CVM</v>
          </cell>
          <cell r="C58" t="str">
            <v>2009 - 2011</v>
          </cell>
          <cell r="D58" t="str">
            <v>Males</v>
          </cell>
          <cell r="E58" t="str">
            <v>ABM UHB</v>
          </cell>
          <cell r="F58" t="str">
            <v>HB</v>
          </cell>
          <cell r="G58">
            <v>322</v>
          </cell>
          <cell r="H58">
            <v>108.50878655529681</v>
          </cell>
          <cell r="I58">
            <v>101.61530484302952</v>
          </cell>
          <cell r="J58">
            <v>115.74286014262259</v>
          </cell>
          <cell r="K58">
            <v>7.2340735873257813</v>
          </cell>
          <cell r="L58">
            <v>6.8934817122672882</v>
          </cell>
        </row>
        <row r="59">
          <cell r="A59" t="str">
            <v>Cardiff &amp; Vale UHB_CVM_Males_2009 - 2011_HB</v>
          </cell>
          <cell r="B59" t="str">
            <v>CVM</v>
          </cell>
          <cell r="C59" t="str">
            <v>2009 - 2011</v>
          </cell>
          <cell r="D59" t="str">
            <v>Males</v>
          </cell>
          <cell r="E59" t="str">
            <v>Cardiff &amp; Vale UHB</v>
          </cell>
          <cell r="F59" t="str">
            <v>HB</v>
          </cell>
          <cell r="G59">
            <v>194.33333333333334</v>
          </cell>
          <cell r="H59">
            <v>86.413903829063671</v>
          </cell>
          <cell r="I59">
            <v>79.434076490355963</v>
          </cell>
          <cell r="J59">
            <v>93.841610006451148</v>
          </cell>
          <cell r="K59">
            <v>7.4277061773874777</v>
          </cell>
          <cell r="L59">
            <v>6.9798273387077074</v>
          </cell>
        </row>
        <row r="60">
          <cell r="A60" t="str">
            <v>Cwm Taf HB_CVM_Males_2009 - 2011_HB</v>
          </cell>
          <cell r="B60" t="str">
            <v>CVM</v>
          </cell>
          <cell r="C60" t="str">
            <v>2009 - 2011</v>
          </cell>
          <cell r="D60" t="str">
            <v>Males</v>
          </cell>
          <cell r="E60" t="str">
            <v>Cwm Taf HB</v>
          </cell>
          <cell r="F60" t="str">
            <v>HB</v>
          </cell>
          <cell r="G60">
            <v>200.66666666666666</v>
          </cell>
          <cell r="H60">
            <v>118.40978195580038</v>
          </cell>
          <cell r="I60">
            <v>108.9265577073707</v>
          </cell>
          <cell r="J60">
            <v>128.49141331998234</v>
          </cell>
          <cell r="K60">
            <v>10.081631364181959</v>
          </cell>
          <cell r="L60">
            <v>9.4832242484296785</v>
          </cell>
        </row>
        <row r="61">
          <cell r="A61" t="str">
            <v>Aneurin Bevan HB_CVM_Males_2009 - 2011_HB</v>
          </cell>
          <cell r="B61" t="str">
            <v>CVM</v>
          </cell>
          <cell r="C61" t="str">
            <v>2009 - 2011</v>
          </cell>
          <cell r="D61" t="str">
            <v>Males</v>
          </cell>
          <cell r="E61" t="str">
            <v>Aneurin Bevan HB</v>
          </cell>
          <cell r="F61" t="str">
            <v>HB</v>
          </cell>
          <cell r="G61">
            <v>345</v>
          </cell>
          <cell r="H61">
            <v>101.79375942961505</v>
          </cell>
          <cell r="I61">
            <v>95.538923686184418</v>
          </cell>
          <cell r="J61">
            <v>108.3472592523579</v>
          </cell>
          <cell r="K61">
            <v>6.5534998227428503</v>
          </cell>
          <cell r="L61">
            <v>6.2548357434306325</v>
          </cell>
        </row>
        <row r="62">
          <cell r="A62" t="str">
            <v>Wales_CVM_Females_2009 - 2011_WALES</v>
          </cell>
          <cell r="B62" t="str">
            <v>CVM</v>
          </cell>
          <cell r="C62" t="str">
            <v>2009 - 2011</v>
          </cell>
          <cell r="D62" t="str">
            <v>Females</v>
          </cell>
          <cell r="E62" t="str">
            <v>Wales</v>
          </cell>
          <cell r="F62" t="str">
            <v>WALES</v>
          </cell>
          <cell r="G62">
            <v>872.33333333333337</v>
          </cell>
          <cell r="H62">
            <v>43.909664789498329</v>
          </cell>
          <cell r="I62">
            <v>42.182074799343816</v>
          </cell>
          <cell r="J62">
            <v>45.688975501496202</v>
          </cell>
          <cell r="K62">
            <v>1.7793107119978728</v>
          </cell>
          <cell r="L62">
            <v>1.7275899901545131</v>
          </cell>
        </row>
        <row r="63">
          <cell r="A63" t="str">
            <v>Isle of Anglesey_CVM_Females_2009 - 2011_LA</v>
          </cell>
          <cell r="B63" t="str">
            <v>CVM</v>
          </cell>
          <cell r="C63" t="str">
            <v>2009 - 2011</v>
          </cell>
          <cell r="D63" t="str">
            <v>Females</v>
          </cell>
          <cell r="E63" t="str">
            <v>Isle of Anglesey</v>
          </cell>
          <cell r="F63" t="str">
            <v>LA</v>
          </cell>
          <cell r="G63">
            <v>24</v>
          </cell>
          <cell r="H63">
            <v>45.58857278529689</v>
          </cell>
          <cell r="I63">
            <v>35.088923014267372</v>
          </cell>
          <cell r="J63">
            <v>58.157758783740626</v>
          </cell>
          <cell r="K63">
            <v>12.569185998443736</v>
          </cell>
          <cell r="L63">
            <v>10.499649771029517</v>
          </cell>
        </row>
        <row r="64">
          <cell r="A64" t="str">
            <v>Gwynedd_CVM_Females_2009 - 2011_LA</v>
          </cell>
          <cell r="B64" t="str">
            <v>CVM</v>
          </cell>
          <cell r="C64" t="str">
            <v>2009 - 2011</v>
          </cell>
          <cell r="D64" t="str">
            <v>Females</v>
          </cell>
          <cell r="E64" t="str">
            <v>Gwynedd</v>
          </cell>
          <cell r="F64" t="str">
            <v>LA</v>
          </cell>
          <cell r="G64">
            <v>26.333333333333332</v>
          </cell>
          <cell r="H64">
            <v>33.248031570802809</v>
          </cell>
          <cell r="I64">
            <v>25.944292581884582</v>
          </cell>
          <cell r="J64">
            <v>41.915424345698426</v>
          </cell>
          <cell r="K64">
            <v>8.6673927748956174</v>
          </cell>
          <cell r="L64">
            <v>7.3037389889182265</v>
          </cell>
        </row>
        <row r="65">
          <cell r="A65" t="str">
            <v>Conwy_CVM_Females_2009 - 2011_LA</v>
          </cell>
          <cell r="B65" t="str">
            <v>CVM</v>
          </cell>
          <cell r="C65" t="str">
            <v>2009 - 2011</v>
          </cell>
          <cell r="D65" t="str">
            <v>Females</v>
          </cell>
          <cell r="E65" t="str">
            <v>Conwy</v>
          </cell>
          <cell r="F65" t="str">
            <v>LA</v>
          </cell>
          <cell r="G65">
            <v>38.333333333333336</v>
          </cell>
          <cell r="H65">
            <v>44.67006203188577</v>
          </cell>
          <cell r="I65">
            <v>36.418567363263023</v>
          </cell>
          <cell r="J65">
            <v>54.175058912054588</v>
          </cell>
          <cell r="K65">
            <v>9.5049968801688181</v>
          </cell>
          <cell r="L65">
            <v>8.2514946686227475</v>
          </cell>
        </row>
        <row r="66">
          <cell r="A66" t="str">
            <v>Denbighshire_CVM_Females_2009 - 2011_LA</v>
          </cell>
          <cell r="B66" t="str">
            <v>CVM</v>
          </cell>
          <cell r="C66" t="str">
            <v>2009 - 2011</v>
          </cell>
          <cell r="D66" t="str">
            <v>Females</v>
          </cell>
          <cell r="E66" t="str">
            <v>Denbighshire</v>
          </cell>
          <cell r="F66" t="str">
            <v>LA</v>
          </cell>
          <cell r="G66">
            <v>35</v>
          </cell>
          <cell r="H66">
            <v>51.154452236619854</v>
          </cell>
          <cell r="I66">
            <v>41.353853817990199</v>
          </cell>
          <cell r="J66">
            <v>62.518790221301991</v>
          </cell>
          <cell r="K66">
            <v>11.364337984682138</v>
          </cell>
          <cell r="L66">
            <v>9.8005984186296544</v>
          </cell>
        </row>
        <row r="67">
          <cell r="A67" t="str">
            <v>Flintshire_CVM_Females_2009 - 2011_LA</v>
          </cell>
          <cell r="B67" t="str">
            <v>CVM</v>
          </cell>
          <cell r="C67" t="str">
            <v>2009 - 2011</v>
          </cell>
          <cell r="D67" t="str">
            <v>Females</v>
          </cell>
          <cell r="E67" t="str">
            <v>Flintshire</v>
          </cell>
          <cell r="F67" t="str">
            <v>LA</v>
          </cell>
          <cell r="G67">
            <v>40</v>
          </cell>
          <cell r="H67">
            <v>40.42108683260436</v>
          </cell>
          <cell r="I67">
            <v>33.28750065935705</v>
          </cell>
          <cell r="J67">
            <v>48.613230694367871</v>
          </cell>
          <cell r="K67">
            <v>8.1921438617635118</v>
          </cell>
          <cell r="L67">
            <v>7.1335861732473091</v>
          </cell>
        </row>
        <row r="68">
          <cell r="A68" t="str">
            <v>Wrexham_CVM_Females_2009 - 2011_LA</v>
          </cell>
          <cell r="B68" t="str">
            <v>CVM</v>
          </cell>
          <cell r="C68" t="str">
            <v>2009 - 2011</v>
          </cell>
          <cell r="D68" t="str">
            <v>Females</v>
          </cell>
          <cell r="E68" t="str">
            <v>Wrexham</v>
          </cell>
          <cell r="F68" t="str">
            <v>LA</v>
          </cell>
          <cell r="G68">
            <v>34.333333333333336</v>
          </cell>
          <cell r="H68">
            <v>42.204678461684296</v>
          </cell>
          <cell r="I68">
            <v>34.19787835634579</v>
          </cell>
          <cell r="J68">
            <v>51.503960105858944</v>
          </cell>
          <cell r="K68">
            <v>9.2992816441746484</v>
          </cell>
          <cell r="L68">
            <v>8.0068001053385061</v>
          </cell>
        </row>
        <row r="69">
          <cell r="A69" t="str">
            <v>Powys_CVM_Females_2009 - 2011_LA</v>
          </cell>
          <cell r="B69" t="str">
            <v>CVM</v>
          </cell>
          <cell r="C69" t="str">
            <v>2009 - 2011</v>
          </cell>
          <cell r="D69" t="str">
            <v>Females</v>
          </cell>
          <cell r="E69" t="str">
            <v>Powys</v>
          </cell>
          <cell r="F69" t="str">
            <v>LA</v>
          </cell>
          <cell r="G69">
            <v>34.333333333333336</v>
          </cell>
          <cell r="H69">
            <v>34.384208474265797</v>
          </cell>
          <cell r="I69">
            <v>27.635006813348472</v>
          </cell>
          <cell r="J69">
            <v>42.220264153912403</v>
          </cell>
          <cell r="K69">
            <v>7.8360556796466057</v>
          </cell>
          <cell r="L69">
            <v>6.7492016609173255</v>
          </cell>
        </row>
        <row r="70">
          <cell r="A70" t="str">
            <v>Ceredigion_CVM_Females_2009 - 2011_LA</v>
          </cell>
          <cell r="B70" t="str">
            <v>CVM</v>
          </cell>
          <cell r="C70" t="str">
            <v>2009 - 2011</v>
          </cell>
          <cell r="D70" t="str">
            <v>Females</v>
          </cell>
          <cell r="E70" t="str">
            <v>Ceredigion</v>
          </cell>
          <cell r="F70" t="str">
            <v>LA</v>
          </cell>
          <cell r="G70">
            <v>21</v>
          </cell>
          <cell r="H70">
            <v>41.451756415718016</v>
          </cell>
          <cell r="I70">
            <v>31.261070291146467</v>
          </cell>
          <cell r="J70">
            <v>53.785559956069008</v>
          </cell>
          <cell r="K70">
            <v>12.333803540350992</v>
          </cell>
          <cell r="L70">
            <v>10.190686124571549</v>
          </cell>
        </row>
        <row r="71">
          <cell r="A71" t="str">
            <v>Pembrokeshire_CVM_Females_2009 - 2011_LA</v>
          </cell>
          <cell r="B71" t="str">
            <v>CVM</v>
          </cell>
          <cell r="C71" t="str">
            <v>2009 - 2011</v>
          </cell>
          <cell r="D71" t="str">
            <v>Females</v>
          </cell>
          <cell r="E71" t="str">
            <v>Pembrokeshire</v>
          </cell>
          <cell r="F71" t="str">
            <v>LA</v>
          </cell>
          <cell r="G71">
            <v>43.666666666666664</v>
          </cell>
          <cell r="H71">
            <v>48.833923961129493</v>
          </cell>
          <cell r="I71">
            <v>40.418560684261493</v>
          </cell>
          <cell r="J71">
            <v>58.44380116717371</v>
          </cell>
          <cell r="K71">
            <v>9.6098772060442172</v>
          </cell>
          <cell r="L71">
            <v>8.4153632768679998</v>
          </cell>
        </row>
        <row r="72">
          <cell r="A72" t="str">
            <v>Carmarthenshire_CVM_Females_2009 - 2011_LA</v>
          </cell>
          <cell r="B72" t="str">
            <v>CVM</v>
          </cell>
          <cell r="C72" t="str">
            <v>2009 - 2011</v>
          </cell>
          <cell r="D72" t="str">
            <v>Females</v>
          </cell>
          <cell r="E72" t="str">
            <v>Carmarthenshire</v>
          </cell>
          <cell r="F72" t="str">
            <v>LA</v>
          </cell>
          <cell r="G72">
            <v>52.333333333333336</v>
          </cell>
          <cell r="H72">
            <v>40.930627456210303</v>
          </cell>
          <cell r="I72">
            <v>34.505479060080752</v>
          </cell>
          <cell r="J72">
            <v>48.18233829971927</v>
          </cell>
          <cell r="K72">
            <v>7.2517108435089668</v>
          </cell>
          <cell r="L72">
            <v>6.4251483961295506</v>
          </cell>
        </row>
        <row r="73">
          <cell r="A73" t="str">
            <v>Swansea_CVM_Females_2009 - 2011_LA</v>
          </cell>
          <cell r="B73" t="str">
            <v>CVM</v>
          </cell>
          <cell r="C73" t="str">
            <v>2009 - 2011</v>
          </cell>
          <cell r="D73" t="str">
            <v>Females</v>
          </cell>
          <cell r="E73" t="str">
            <v>Swansea</v>
          </cell>
          <cell r="F73" t="str">
            <v>LA</v>
          </cell>
          <cell r="G73">
            <v>67.333333333333329</v>
          </cell>
          <cell r="H73">
            <v>44.351933697809592</v>
          </cell>
          <cell r="I73">
            <v>38.234329208068615</v>
          </cell>
          <cell r="J73">
            <v>51.156737538197888</v>
          </cell>
          <cell r="K73">
            <v>6.8048038403882956</v>
          </cell>
          <cell r="L73">
            <v>6.1176044897409767</v>
          </cell>
        </row>
        <row r="74">
          <cell r="A74" t="str">
            <v>Neath Port Talbot_CVM_Females_2009 - 2011_LA</v>
          </cell>
          <cell r="B74" t="str">
            <v>CVM</v>
          </cell>
          <cell r="C74" t="str">
            <v>2009 - 2011</v>
          </cell>
          <cell r="D74" t="str">
            <v>Females</v>
          </cell>
          <cell r="E74" t="str">
            <v>Neath Port Talbot</v>
          </cell>
          <cell r="F74" t="str">
            <v>LA</v>
          </cell>
          <cell r="G74">
            <v>51.666666666666664</v>
          </cell>
          <cell r="H74">
            <v>56.358887161930525</v>
          </cell>
          <cell r="I74">
            <v>47.580264073608895</v>
          </cell>
          <cell r="J74">
            <v>66.271237362361546</v>
          </cell>
          <cell r="K74">
            <v>9.9123502004310211</v>
          </cell>
          <cell r="L74">
            <v>8.7786230883216305</v>
          </cell>
        </row>
        <row r="75">
          <cell r="A75" t="str">
            <v>Bridgend_CVM_Females_2009 - 2011_LA</v>
          </cell>
          <cell r="B75" t="str">
            <v>CVM</v>
          </cell>
          <cell r="C75" t="str">
            <v>2009 - 2011</v>
          </cell>
          <cell r="D75" t="str">
            <v>Females</v>
          </cell>
          <cell r="E75" t="str">
            <v>Bridgend</v>
          </cell>
          <cell r="F75" t="str">
            <v>LA</v>
          </cell>
          <cell r="G75">
            <v>40.666666666666664</v>
          </cell>
          <cell r="H75">
            <v>43.106932020610486</v>
          </cell>
          <cell r="I75">
            <v>35.545895639585154</v>
          </cell>
          <cell r="J75">
            <v>51.782606513980035</v>
          </cell>
          <cell r="K75">
            <v>8.6756744933695487</v>
          </cell>
          <cell r="L75">
            <v>7.5610363810253318</v>
          </cell>
        </row>
        <row r="76">
          <cell r="A76" t="str">
            <v>The Vale of Glamorgan_CVM_Females_2009 - 2011_LA</v>
          </cell>
          <cell r="B76" t="str">
            <v>CVM</v>
          </cell>
          <cell r="C76" t="str">
            <v>2009 - 2011</v>
          </cell>
          <cell r="D76" t="str">
            <v>Females</v>
          </cell>
          <cell r="E76" t="str">
            <v>The Vale of Glamorgan</v>
          </cell>
          <cell r="F76" t="str">
            <v>LA</v>
          </cell>
          <cell r="G76">
            <v>29.666666666666668</v>
          </cell>
          <cell r="H76">
            <v>35.13959356933676</v>
          </cell>
          <cell r="I76">
            <v>27.953926847898408</v>
          </cell>
          <cell r="J76">
            <v>43.582329062069796</v>
          </cell>
          <cell r="K76">
            <v>8.4427354927330356</v>
          </cell>
          <cell r="L76">
            <v>7.1856667214383521</v>
          </cell>
        </row>
        <row r="77">
          <cell r="A77" t="str">
            <v>Cardiff_CVM_Females_2009 - 2011_LA</v>
          </cell>
          <cell r="B77" t="str">
            <v>CVM</v>
          </cell>
          <cell r="C77" t="str">
            <v>2009 - 2011</v>
          </cell>
          <cell r="D77" t="str">
            <v>Females</v>
          </cell>
          <cell r="E77" t="str">
            <v>Cardiff</v>
          </cell>
          <cell r="F77" t="str">
            <v>LA</v>
          </cell>
          <cell r="G77">
            <v>68</v>
          </cell>
          <cell r="H77">
            <v>40.375353226827606</v>
          </cell>
          <cell r="I77">
            <v>34.877883283907643</v>
          </cell>
          <cell r="J77">
            <v>46.487823458403952</v>
          </cell>
          <cell r="K77">
            <v>6.1124702315763457</v>
          </cell>
          <cell r="L77">
            <v>5.4974699429199632</v>
          </cell>
        </row>
        <row r="78">
          <cell r="A78" t="str">
            <v>Rhondda Cynon Taf_CVM_Females_2009 - 2011_LA</v>
          </cell>
          <cell r="B78" t="str">
            <v>CVM</v>
          </cell>
          <cell r="C78" t="str">
            <v>2009 - 2011</v>
          </cell>
          <cell r="D78" t="str">
            <v>Females</v>
          </cell>
          <cell r="E78" t="str">
            <v>Rhondda Cynon Taf</v>
          </cell>
          <cell r="F78" t="str">
            <v>LA</v>
          </cell>
          <cell r="G78">
            <v>77.333333333333329</v>
          </cell>
          <cell r="H78">
            <v>51.772641559319879</v>
          </cell>
          <cell r="I78">
            <v>45.126799462545563</v>
          </cell>
          <cell r="J78">
            <v>59.112476619950513</v>
          </cell>
          <cell r="K78">
            <v>7.3398350606306337</v>
          </cell>
          <cell r="L78">
            <v>6.6458420967743166</v>
          </cell>
        </row>
        <row r="79">
          <cell r="A79" t="str">
            <v>Merthyr Tydfil_CVM_Females_2009 - 2011_LA</v>
          </cell>
          <cell r="B79" t="str">
            <v>CVM</v>
          </cell>
          <cell r="C79" t="str">
            <v>2009 - 2011</v>
          </cell>
          <cell r="D79" t="str">
            <v>Females</v>
          </cell>
          <cell r="E79" t="str">
            <v>Merthyr Tydfil</v>
          </cell>
          <cell r="F79" t="str">
            <v>LA</v>
          </cell>
          <cell r="G79">
            <v>22</v>
          </cell>
          <cell r="H79">
            <v>60.023100561934399</v>
          </cell>
          <cell r="I79">
            <v>46.034564260537131</v>
          </cell>
          <cell r="J79">
            <v>76.888363755874607</v>
          </cell>
          <cell r="K79">
            <v>16.865263193940208</v>
          </cell>
          <cell r="L79">
            <v>13.988536301397268</v>
          </cell>
        </row>
        <row r="80">
          <cell r="A80" t="str">
            <v>Caerphilly_CVM_Females_2009 - 2011_LA</v>
          </cell>
          <cell r="B80" t="str">
            <v>CVM</v>
          </cell>
          <cell r="C80" t="str">
            <v>2009 - 2011</v>
          </cell>
          <cell r="D80" t="str">
            <v>Females</v>
          </cell>
          <cell r="E80" t="str">
            <v>Caerphilly</v>
          </cell>
          <cell r="F80" t="str">
            <v>LA</v>
          </cell>
          <cell r="G80">
            <v>56</v>
          </cell>
          <cell r="H80">
            <v>49.690982928549921</v>
          </cell>
          <cell r="I80">
            <v>42.236657918690263</v>
          </cell>
          <cell r="J80">
            <v>58.07073283865369</v>
          </cell>
          <cell r="K80">
            <v>8.3797499101037687</v>
          </cell>
          <cell r="L80">
            <v>7.4543250098596587</v>
          </cell>
        </row>
        <row r="81">
          <cell r="A81" t="str">
            <v>Blaenau Gwent_CVM_Females_2009 - 2011_LA</v>
          </cell>
          <cell r="B81" t="str">
            <v>CVM</v>
          </cell>
          <cell r="C81" t="str">
            <v>2009 - 2011</v>
          </cell>
          <cell r="D81" t="str">
            <v>Females</v>
          </cell>
          <cell r="E81" t="str">
            <v>Blaenau Gwent</v>
          </cell>
          <cell r="F81" t="str">
            <v>LA</v>
          </cell>
          <cell r="G81">
            <v>25</v>
          </cell>
          <cell r="H81">
            <v>54.95139939726463</v>
          </cell>
          <cell r="I81">
            <v>42.845506822097747</v>
          </cell>
          <cell r="J81">
            <v>69.381088655876852</v>
          </cell>
          <cell r="K81">
            <v>14.429689258612221</v>
          </cell>
          <cell r="L81">
            <v>12.105892575166884</v>
          </cell>
        </row>
        <row r="82">
          <cell r="A82" t="str">
            <v>Torfaen_CVM_Females_2009 - 2011_LA</v>
          </cell>
          <cell r="B82" t="str">
            <v>CVM</v>
          </cell>
          <cell r="C82" t="str">
            <v>2009 - 2011</v>
          </cell>
          <cell r="D82" t="str">
            <v>Females</v>
          </cell>
          <cell r="E82" t="str">
            <v>Torfaen</v>
          </cell>
          <cell r="F82" t="str">
            <v>LA</v>
          </cell>
          <cell r="G82">
            <v>24.333333333333332</v>
          </cell>
          <cell r="H82">
            <v>39.836977990810446</v>
          </cell>
          <cell r="I82">
            <v>30.918809276471702</v>
          </cell>
          <cell r="J82">
            <v>50.504803612232628</v>
          </cell>
          <cell r="K82">
            <v>10.667825621422182</v>
          </cell>
          <cell r="L82">
            <v>8.9181687143387443</v>
          </cell>
        </row>
        <row r="83">
          <cell r="A83" t="str">
            <v>Monmouthshire_CVM_Females_2009 - 2011_LA</v>
          </cell>
          <cell r="B83" t="str">
            <v>CVM</v>
          </cell>
          <cell r="C83" t="str">
            <v>2009 - 2011</v>
          </cell>
          <cell r="D83" t="str">
            <v>Females</v>
          </cell>
          <cell r="E83" t="str">
            <v>Monmouthshire</v>
          </cell>
          <cell r="F83" t="str">
            <v>LA</v>
          </cell>
          <cell r="G83">
            <v>25.666666666666668</v>
          </cell>
          <cell r="H83">
            <v>39.401311888032595</v>
          </cell>
          <cell r="I83">
            <v>30.657581414333112</v>
          </cell>
          <cell r="J83">
            <v>49.796511411978322</v>
          </cell>
          <cell r="K83">
            <v>10.395199523945728</v>
          </cell>
          <cell r="L83">
            <v>8.7437304736994825</v>
          </cell>
        </row>
        <row r="84">
          <cell r="A84" t="str">
            <v>Newport_CVM_Females_2009 - 2011_LA</v>
          </cell>
          <cell r="B84" t="str">
            <v>CVM</v>
          </cell>
          <cell r="C84" t="str">
            <v>2009 - 2011</v>
          </cell>
          <cell r="D84" t="str">
            <v>Females</v>
          </cell>
          <cell r="E84" t="str">
            <v>Newport</v>
          </cell>
          <cell r="F84" t="str">
            <v>LA</v>
          </cell>
          <cell r="G84">
            <v>35.333333333333336</v>
          </cell>
          <cell r="H84">
            <v>41.174266979638439</v>
          </cell>
          <cell r="I84">
            <v>33.471556487668344</v>
          </cell>
          <cell r="J84">
            <v>50.102732339093485</v>
          </cell>
          <cell r="K84">
            <v>8.9284653594550463</v>
          </cell>
          <cell r="L84">
            <v>7.7027104919700946</v>
          </cell>
        </row>
        <row r="85">
          <cell r="A85" t="str">
            <v>Betsi Cadwaladr UHB_CVM_Females_2009 - 2011_HB</v>
          </cell>
          <cell r="B85" t="str">
            <v>CVM</v>
          </cell>
          <cell r="C85" t="str">
            <v>2009 - 2011</v>
          </cell>
          <cell r="D85" t="str">
            <v>Females</v>
          </cell>
          <cell r="E85" t="str">
            <v>Betsi Cadwaladr UHB</v>
          </cell>
          <cell r="F85" t="str">
            <v>HB</v>
          </cell>
          <cell r="G85">
            <v>198</v>
          </cell>
          <cell r="H85">
            <v>42.37136075075761</v>
          </cell>
          <cell r="I85">
            <v>38.877846340833514</v>
          </cell>
          <cell r="J85">
            <v>46.088489788457231</v>
          </cell>
          <cell r="K85">
            <v>3.7171290376996211</v>
          </cell>
          <cell r="L85">
            <v>3.4935144099240958</v>
          </cell>
        </row>
        <row r="86">
          <cell r="A86" t="str">
            <v>Powys THB_CVM_Females_2009 - 2011_HB</v>
          </cell>
          <cell r="B86" t="str">
            <v>CVM</v>
          </cell>
          <cell r="C86" t="str">
            <v>2009 - 2011</v>
          </cell>
          <cell r="D86" t="str">
            <v>Females</v>
          </cell>
          <cell r="E86" t="str">
            <v>Powys THB</v>
          </cell>
          <cell r="F86" t="str">
            <v>HB</v>
          </cell>
          <cell r="G86">
            <v>34.333333333333336</v>
          </cell>
          <cell r="H86">
            <v>34.384208474265797</v>
          </cell>
          <cell r="I86">
            <v>27.635006813348472</v>
          </cell>
          <cell r="J86">
            <v>42.220264153912403</v>
          </cell>
          <cell r="K86">
            <v>7.8360556796466057</v>
          </cell>
          <cell r="L86">
            <v>6.7492016609173255</v>
          </cell>
        </row>
        <row r="87">
          <cell r="A87" t="str">
            <v>Hywel Dda HB_CVM_Females_2009 - 2011_HB</v>
          </cell>
          <cell r="B87" t="str">
            <v>CVM</v>
          </cell>
          <cell r="C87" t="str">
            <v>2009 - 2011</v>
          </cell>
          <cell r="D87" t="str">
            <v>Females</v>
          </cell>
          <cell r="E87" t="str">
            <v>Hywel Dda HB</v>
          </cell>
          <cell r="F87" t="str">
            <v>HB</v>
          </cell>
          <cell r="G87">
            <v>117</v>
          </cell>
          <cell r="H87">
            <v>43.562309361043837</v>
          </cell>
          <cell r="I87">
            <v>38.903945159474617</v>
          </cell>
          <cell r="J87">
            <v>48.61248982483302</v>
          </cell>
          <cell r="K87">
            <v>5.0501804637891823</v>
          </cell>
          <cell r="L87">
            <v>4.6583642015692206</v>
          </cell>
        </row>
        <row r="88">
          <cell r="A88" t="str">
            <v>ABM UHB_CVM_Females_2009 - 2011_HB</v>
          </cell>
          <cell r="B88" t="str">
            <v>CVM</v>
          </cell>
          <cell r="C88" t="str">
            <v>2009 - 2011</v>
          </cell>
          <cell r="D88" t="str">
            <v>Females</v>
          </cell>
          <cell r="E88" t="str">
            <v>ABM UHB</v>
          </cell>
          <cell r="F88" t="str">
            <v>HB</v>
          </cell>
          <cell r="G88">
            <v>159.66666666666666</v>
          </cell>
          <cell r="H88">
            <v>47.421603080595602</v>
          </cell>
          <cell r="I88">
            <v>43.12694130183565</v>
          </cell>
          <cell r="J88">
            <v>52.023143106079658</v>
          </cell>
          <cell r="K88">
            <v>4.6015400254840557</v>
          </cell>
          <cell r="L88">
            <v>4.2946617787599521</v>
          </cell>
        </row>
        <row r="89">
          <cell r="A89" t="str">
            <v>Cardiff &amp; Vale UHB_CVM_Females_2009 - 2011_HB</v>
          </cell>
          <cell r="B89" t="str">
            <v>CVM</v>
          </cell>
          <cell r="C89" t="str">
            <v>2009 - 2011</v>
          </cell>
          <cell r="D89" t="str">
            <v>Females</v>
          </cell>
          <cell r="E89" t="str">
            <v>Cardiff &amp; Vale UHB</v>
          </cell>
          <cell r="F89" t="str">
            <v>HB</v>
          </cell>
          <cell r="G89">
            <v>97.666666666666671</v>
          </cell>
          <cell r="H89">
            <v>38.52320699600412</v>
          </cell>
          <cell r="I89">
            <v>34.118666173497047</v>
          </cell>
          <cell r="J89">
            <v>43.335083021757939</v>
          </cell>
          <cell r="K89">
            <v>4.8118760257538185</v>
          </cell>
          <cell r="L89">
            <v>4.404540822507073</v>
          </cell>
        </row>
        <row r="90">
          <cell r="A90" t="str">
            <v>Cwm Taf HB_CVM_Females_2009 - 2011_HB</v>
          </cell>
          <cell r="B90" t="str">
            <v>CVM</v>
          </cell>
          <cell r="C90" t="str">
            <v>2009 - 2011</v>
          </cell>
          <cell r="D90" t="str">
            <v>Females</v>
          </cell>
          <cell r="E90" t="str">
            <v>Cwm Taf HB</v>
          </cell>
          <cell r="F90" t="str">
            <v>HB</v>
          </cell>
          <cell r="G90">
            <v>99.333333333333329</v>
          </cell>
          <cell r="H90">
            <v>53.398580133754976</v>
          </cell>
          <cell r="I90">
            <v>47.328191072702225</v>
          </cell>
          <cell r="J90">
            <v>60.024674667300538</v>
          </cell>
          <cell r="K90">
            <v>6.6260945335455617</v>
          </cell>
          <cell r="L90">
            <v>6.0703890610527509</v>
          </cell>
        </row>
        <row r="91">
          <cell r="A91" t="str">
            <v>Aneurin Bevan HB_CVM_Females_2009 - 2011_HB</v>
          </cell>
          <cell r="B91" t="str">
            <v>CVM</v>
          </cell>
          <cell r="C91" t="str">
            <v>2009 - 2011</v>
          </cell>
          <cell r="D91" t="str">
            <v>Females</v>
          </cell>
          <cell r="E91" t="str">
            <v>Aneurin Bevan HB</v>
          </cell>
          <cell r="F91" t="str">
            <v>HB</v>
          </cell>
          <cell r="G91">
            <v>166.33333333333334</v>
          </cell>
          <cell r="H91">
            <v>44.889769518534919</v>
          </cell>
          <cell r="I91">
            <v>40.907648956788456</v>
          </cell>
          <cell r="J91">
            <v>49.151212409003961</v>
          </cell>
          <cell r="K91">
            <v>4.2614428904690413</v>
          </cell>
          <cell r="L91">
            <v>3.9821205617464628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QC sheet"/>
      <sheetName val="Stroke &amp; CHD admissions 2009-11"/>
      <sheetName val="Stroke SQL data"/>
      <sheetName val="Stroke SQL code"/>
      <sheetName val="CHD SQL data"/>
      <sheetName val="CHD SQL code"/>
      <sheetName val="SQL check 2009 - 2011"/>
      <sheetName val="QC Check num"/>
      <sheetName val="QC SQL check num"/>
      <sheetName val="QC Rate calcs stroke"/>
      <sheetName val="QC Rate calcs CHD"/>
    </sheetNames>
    <sheetDataSet>
      <sheetData sheetId="0"/>
      <sheetData sheetId="1"/>
      <sheetData sheetId="2">
        <row r="2">
          <cell r="A2" t="str">
            <v>Wales_Stroke Ad_Persons_2009 - 2011_WALES</v>
          </cell>
          <cell r="B2" t="str">
            <v>Stroke Ad</v>
          </cell>
          <cell r="C2" t="str">
            <v>2009 - 2011</v>
          </cell>
          <cell r="D2" t="str">
            <v>Persons</v>
          </cell>
          <cell r="E2" t="str">
            <v>Wales</v>
          </cell>
          <cell r="F2" t="str">
            <v>WALES</v>
          </cell>
          <cell r="G2">
            <v>4635.6666999999998</v>
          </cell>
          <cell r="H2">
            <v>90.237939999999995</v>
          </cell>
          <cell r="I2">
            <v>88.652690000000007</v>
          </cell>
          <cell r="J2">
            <v>91.843170000000001</v>
          </cell>
          <cell r="K2">
            <v>1.6052299999999999</v>
          </cell>
          <cell r="L2">
            <v>1.58524</v>
          </cell>
        </row>
        <row r="3">
          <cell r="A3" t="str">
            <v>Isle of Anglesey_Stroke Ad_Persons_2009 - 2011_LA</v>
          </cell>
          <cell r="B3" t="str">
            <v>Stroke Ad</v>
          </cell>
          <cell r="C3" t="str">
            <v>2009 - 2011</v>
          </cell>
          <cell r="D3" t="str">
            <v>Persons</v>
          </cell>
          <cell r="E3" t="str">
            <v>Isle of Anglesey</v>
          </cell>
          <cell r="F3" t="str">
            <v>LA</v>
          </cell>
          <cell r="G3">
            <v>188</v>
          </cell>
          <cell r="H3">
            <v>131.87289000000001</v>
          </cell>
          <cell r="I3">
            <v>120.42097</v>
          </cell>
          <cell r="J3">
            <v>144.06206</v>
          </cell>
          <cell r="K3">
            <v>12.189170000000001</v>
          </cell>
          <cell r="L3">
            <v>11.451919999999999</v>
          </cell>
        </row>
        <row r="4">
          <cell r="A4" t="str">
            <v>Gwynedd_Stroke Ad_Persons_2009 - 2011_LA</v>
          </cell>
          <cell r="B4" t="str">
            <v>Stroke Ad</v>
          </cell>
          <cell r="C4" t="str">
            <v>2009 - 2011</v>
          </cell>
          <cell r="D4" t="str">
            <v>Persons</v>
          </cell>
          <cell r="E4" t="str">
            <v>Gwynedd</v>
          </cell>
          <cell r="F4" t="str">
            <v>LA</v>
          </cell>
          <cell r="G4">
            <v>258</v>
          </cell>
          <cell r="H4">
            <v>113.0966</v>
          </cell>
          <cell r="I4">
            <v>104.61676</v>
          </cell>
          <cell r="J4">
            <v>122.04007</v>
          </cell>
          <cell r="K4">
            <v>8.9434699999999996</v>
          </cell>
          <cell r="L4">
            <v>8.4798299999999998</v>
          </cell>
        </row>
        <row r="5">
          <cell r="A5" t="str">
            <v>Conwy_Stroke Ad_Persons_2009 - 2011_LA</v>
          </cell>
          <cell r="B5" t="str">
            <v>Stroke Ad</v>
          </cell>
          <cell r="C5" t="str">
            <v>2009 - 2011</v>
          </cell>
          <cell r="D5" t="str">
            <v>Persons</v>
          </cell>
          <cell r="E5" t="str">
            <v>Conwy</v>
          </cell>
          <cell r="F5" t="str">
            <v>LA</v>
          </cell>
          <cell r="G5">
            <v>272</v>
          </cell>
          <cell r="H5">
            <v>106.09517</v>
          </cell>
          <cell r="I5">
            <v>98.013649999999998</v>
          </cell>
          <cell r="J5">
            <v>114.6067</v>
          </cell>
          <cell r="K5">
            <v>8.5115300000000005</v>
          </cell>
          <cell r="L5">
            <v>8.0815199999999994</v>
          </cell>
        </row>
        <row r="6">
          <cell r="A6" t="str">
            <v>Denbighshire_Stroke Ad_Persons_2009 - 2011_LA</v>
          </cell>
          <cell r="B6" t="str">
            <v>Stroke Ad</v>
          </cell>
          <cell r="C6" t="str">
            <v>2009 - 2011</v>
          </cell>
          <cell r="D6" t="str">
            <v>Persons</v>
          </cell>
          <cell r="E6" t="str">
            <v>Denbighshire</v>
          </cell>
          <cell r="F6" t="str">
            <v>LA</v>
          </cell>
          <cell r="G6">
            <v>177.33330000000001</v>
          </cell>
          <cell r="H6">
            <v>105.15403999999999</v>
          </cell>
          <cell r="I6">
            <v>95.688829999999996</v>
          </cell>
          <cell r="J6">
            <v>115.24731</v>
          </cell>
          <cell r="K6">
            <v>10.09327</v>
          </cell>
          <cell r="L6">
            <v>9.4652100000000008</v>
          </cell>
        </row>
        <row r="7">
          <cell r="A7" t="str">
            <v>Flintshire_Stroke Ad_Persons_2009 - 2011_LA</v>
          </cell>
          <cell r="B7" t="str">
            <v>Stroke Ad</v>
          </cell>
          <cell r="C7" t="str">
            <v>2009 - 2011</v>
          </cell>
          <cell r="D7" t="str">
            <v>Persons</v>
          </cell>
          <cell r="E7" t="str">
            <v>Flintshire</v>
          </cell>
          <cell r="F7" t="str">
            <v>LA</v>
          </cell>
          <cell r="G7">
            <v>231.66669999999999</v>
          </cell>
          <cell r="H7">
            <v>93.918530000000004</v>
          </cell>
          <cell r="I7">
            <v>86.763909999999996</v>
          </cell>
          <cell r="J7">
            <v>101.48665</v>
          </cell>
          <cell r="K7">
            <v>7.5681200000000004</v>
          </cell>
          <cell r="L7">
            <v>7.1546200000000004</v>
          </cell>
        </row>
        <row r="8">
          <cell r="A8" t="str">
            <v>Wrexham_Stroke Ad_Persons_2009 - 2011_LA</v>
          </cell>
          <cell r="B8" t="str">
            <v>Stroke Ad</v>
          </cell>
          <cell r="C8" t="str">
            <v>2009 - 2011</v>
          </cell>
          <cell r="D8" t="str">
            <v>Persons</v>
          </cell>
          <cell r="E8" t="str">
            <v>Wrexham</v>
          </cell>
          <cell r="F8" t="str">
            <v>LA</v>
          </cell>
          <cell r="G8">
            <v>189.66669999999999</v>
          </cell>
          <cell r="H8">
            <v>90.327740000000006</v>
          </cell>
          <cell r="I8">
            <v>82.702439999999996</v>
          </cell>
          <cell r="J8">
            <v>98.44171</v>
          </cell>
          <cell r="K8">
            <v>8.1139600000000005</v>
          </cell>
          <cell r="L8">
            <v>7.6253000000000002</v>
          </cell>
        </row>
        <row r="9">
          <cell r="A9" t="str">
            <v>Powys_Stroke Ad_Persons_2009 - 2011_LA</v>
          </cell>
          <cell r="B9" t="str">
            <v>Stroke Ad</v>
          </cell>
          <cell r="C9" t="str">
            <v>2009 - 2011</v>
          </cell>
          <cell r="D9" t="str">
            <v>Persons</v>
          </cell>
          <cell r="E9" t="str">
            <v>Powys</v>
          </cell>
          <cell r="F9" t="str">
            <v>LA</v>
          </cell>
          <cell r="G9">
            <v>229</v>
          </cell>
          <cell r="H9">
            <v>80.3108</v>
          </cell>
          <cell r="I9">
            <v>73.970609999999994</v>
          </cell>
          <cell r="J9">
            <v>87.019599999999997</v>
          </cell>
          <cell r="K9">
            <v>6.7088000000000001</v>
          </cell>
          <cell r="L9">
            <v>6.3401800000000001</v>
          </cell>
        </row>
        <row r="10">
          <cell r="A10" t="str">
            <v>Ceredigion_Stroke Ad_Persons_2009 - 2011_LA</v>
          </cell>
          <cell r="B10" t="str">
            <v>Stroke Ad</v>
          </cell>
          <cell r="C10" t="str">
            <v>2009 - 2011</v>
          </cell>
          <cell r="D10" t="str">
            <v>Persons</v>
          </cell>
          <cell r="E10" t="str">
            <v>Ceredigion</v>
          </cell>
          <cell r="F10" t="str">
            <v>LA</v>
          </cell>
          <cell r="G10">
            <v>95.666700000000006</v>
          </cell>
          <cell r="H10">
            <v>65.771469999999994</v>
          </cell>
          <cell r="I10">
            <v>57.778910000000003</v>
          </cell>
          <cell r="J10">
            <v>74.495530000000002</v>
          </cell>
          <cell r="K10">
            <v>8.7240599999999997</v>
          </cell>
          <cell r="L10">
            <v>7.9925600000000001</v>
          </cell>
        </row>
        <row r="11">
          <cell r="A11" t="str">
            <v>Pembrokeshire_Stroke Ad_Persons_2009 - 2011_LA</v>
          </cell>
          <cell r="B11" t="str">
            <v>Stroke Ad</v>
          </cell>
          <cell r="C11" t="str">
            <v>2009 - 2011</v>
          </cell>
          <cell r="D11" t="str">
            <v>Persons</v>
          </cell>
          <cell r="E11" t="str">
            <v>Pembrokeshire</v>
          </cell>
          <cell r="F11" t="str">
            <v>LA</v>
          </cell>
          <cell r="G11">
            <v>216.33330000000001</v>
          </cell>
          <cell r="H11">
            <v>90.25712</v>
          </cell>
          <cell r="I11">
            <v>82.862589999999997</v>
          </cell>
          <cell r="J11">
            <v>98.094390000000004</v>
          </cell>
          <cell r="K11">
            <v>7.8372700000000002</v>
          </cell>
          <cell r="L11">
            <v>7.3945400000000001</v>
          </cell>
        </row>
        <row r="12">
          <cell r="A12" t="str">
            <v>Carmarthenshire_Stroke Ad_Persons_2009 - 2011_LA</v>
          </cell>
          <cell r="B12" t="str">
            <v>Stroke Ad</v>
          </cell>
          <cell r="C12" t="str">
            <v>2009 - 2011</v>
          </cell>
          <cell r="D12" t="str">
            <v>Persons</v>
          </cell>
          <cell r="E12" t="str">
            <v>Carmarthenshire</v>
          </cell>
          <cell r="F12" t="str">
            <v>LA</v>
          </cell>
          <cell r="G12">
            <v>332</v>
          </cell>
          <cell r="H12">
            <v>95.601290000000006</v>
          </cell>
          <cell r="I12">
            <v>89.295240000000007</v>
          </cell>
          <cell r="J12">
            <v>102.21021</v>
          </cell>
          <cell r="K12">
            <v>6.6089200000000003</v>
          </cell>
          <cell r="L12">
            <v>6.3060499999999999</v>
          </cell>
        </row>
        <row r="13">
          <cell r="A13" t="str">
            <v>Swansea_Stroke Ad_Persons_2009 - 2011_LA</v>
          </cell>
          <cell r="B13" t="str">
            <v>Stroke Ad</v>
          </cell>
          <cell r="C13" t="str">
            <v>2009 - 2011</v>
          </cell>
          <cell r="D13" t="str">
            <v>Persons</v>
          </cell>
          <cell r="E13" t="str">
            <v>Swansea</v>
          </cell>
          <cell r="F13" t="str">
            <v>LA</v>
          </cell>
          <cell r="G13">
            <v>318.33330000000001</v>
          </cell>
          <cell r="H13">
            <v>82.731129999999993</v>
          </cell>
          <cell r="I13">
            <v>77.204949999999997</v>
          </cell>
          <cell r="J13">
            <v>88.528509999999997</v>
          </cell>
          <cell r="K13">
            <v>5.79739</v>
          </cell>
          <cell r="L13">
            <v>5.5261800000000001</v>
          </cell>
        </row>
        <row r="14">
          <cell r="A14" t="str">
            <v>Neath Port Talbot_Stroke Ad_Persons_2009 - 2011_LA</v>
          </cell>
          <cell r="B14" t="str">
            <v>Stroke Ad</v>
          </cell>
          <cell r="C14" t="str">
            <v>2009 - 2011</v>
          </cell>
          <cell r="D14" t="str">
            <v>Persons</v>
          </cell>
          <cell r="E14" t="str">
            <v>Neath Port Talbot</v>
          </cell>
          <cell r="F14" t="str">
            <v>LA</v>
          </cell>
          <cell r="G14">
            <v>197.33330000000001</v>
          </cell>
          <cell r="H14">
            <v>86.636830000000003</v>
          </cell>
          <cell r="I14">
            <v>79.373779999999996</v>
          </cell>
          <cell r="J14">
            <v>94.355890000000002</v>
          </cell>
          <cell r="K14">
            <v>7.7190599999999998</v>
          </cell>
          <cell r="L14">
            <v>7.2630499999999998</v>
          </cell>
        </row>
        <row r="15">
          <cell r="A15" t="str">
            <v>Bridgend_Stroke Ad_Persons_2009 - 2011_LA</v>
          </cell>
          <cell r="B15" t="str">
            <v>Stroke Ad</v>
          </cell>
          <cell r="C15" t="str">
            <v>2009 - 2011</v>
          </cell>
          <cell r="D15" t="str">
            <v>Persons</v>
          </cell>
          <cell r="E15" t="str">
            <v>Bridgend</v>
          </cell>
          <cell r="F15" t="str">
            <v>LA</v>
          </cell>
          <cell r="G15">
            <v>197.66669999999999</v>
          </cell>
          <cell r="H15">
            <v>90.980649999999997</v>
          </cell>
          <cell r="I15">
            <v>83.464280000000002</v>
          </cell>
          <cell r="J15">
            <v>98.968519999999998</v>
          </cell>
          <cell r="K15">
            <v>7.98787</v>
          </cell>
          <cell r="L15">
            <v>7.5163700000000002</v>
          </cell>
        </row>
        <row r="16">
          <cell r="A16" t="str">
            <v>The Vale of Glamorgan_Stroke Ad_Persons_2009 - 2011_LA</v>
          </cell>
          <cell r="B16" t="str">
            <v>Stroke Ad</v>
          </cell>
          <cell r="C16" t="str">
            <v>2009 - 2011</v>
          </cell>
          <cell r="D16" t="str">
            <v>Persons</v>
          </cell>
          <cell r="E16" t="str">
            <v>The Vale of Glamorgan</v>
          </cell>
          <cell r="F16" t="str">
            <v>LA</v>
          </cell>
          <cell r="G16">
            <v>202.66669999999999</v>
          </cell>
          <cell r="H16">
            <v>94.202039999999997</v>
          </cell>
          <cell r="I16">
            <v>86.467650000000006</v>
          </cell>
          <cell r="J16">
            <v>102.41539</v>
          </cell>
          <cell r="K16">
            <v>8.2133400000000005</v>
          </cell>
          <cell r="L16">
            <v>7.7343900000000003</v>
          </cell>
        </row>
        <row r="17">
          <cell r="A17" t="str">
            <v>Cardiff_Stroke Ad_Persons_2009 - 2011_LA</v>
          </cell>
          <cell r="B17" t="str">
            <v>Stroke Ad</v>
          </cell>
          <cell r="C17" t="str">
            <v>2009 - 2011</v>
          </cell>
          <cell r="D17" t="str">
            <v>Persons</v>
          </cell>
          <cell r="E17" t="str">
            <v>Cardiff</v>
          </cell>
          <cell r="F17" t="str">
            <v>LA</v>
          </cell>
          <cell r="G17">
            <v>346</v>
          </cell>
          <cell r="H17">
            <v>77.532349999999994</v>
          </cell>
          <cell r="I17">
            <v>72.602649999999997</v>
          </cell>
          <cell r="J17">
            <v>82.693849999999998</v>
          </cell>
          <cell r="K17">
            <v>5.1615000000000002</v>
          </cell>
          <cell r="L17">
            <v>4.9297000000000004</v>
          </cell>
        </row>
        <row r="18">
          <cell r="A18" t="str">
            <v>Rhondda Cynon Taf_Stroke Ad_Persons_2009 - 2011_LA</v>
          </cell>
          <cell r="B18" t="str">
            <v>Stroke Ad</v>
          </cell>
          <cell r="C18" t="str">
            <v>2009 - 2011</v>
          </cell>
          <cell r="D18" t="str">
            <v>Persons</v>
          </cell>
          <cell r="E18" t="str">
            <v>Rhondda Cynon Taf</v>
          </cell>
          <cell r="F18" t="str">
            <v>LA</v>
          </cell>
          <cell r="G18">
            <v>399.66669999999999</v>
          </cell>
          <cell r="H18">
            <v>111.67426</v>
          </cell>
          <cell r="I18">
            <v>105.16714</v>
          </cell>
          <cell r="J18">
            <v>118.46556</v>
          </cell>
          <cell r="K18">
            <v>6.7913100000000002</v>
          </cell>
          <cell r="L18">
            <v>6.5071199999999996</v>
          </cell>
        </row>
        <row r="19">
          <cell r="A19" t="str">
            <v>Merthyr Tydfil_Stroke Ad_Persons_2009 - 2011_LA</v>
          </cell>
          <cell r="B19" t="str">
            <v>Stroke Ad</v>
          </cell>
          <cell r="C19" t="str">
            <v>2009 - 2011</v>
          </cell>
          <cell r="D19" t="str">
            <v>Persons</v>
          </cell>
          <cell r="E19" t="str">
            <v>Merthyr Tydfil</v>
          </cell>
          <cell r="F19" t="str">
            <v>LA</v>
          </cell>
          <cell r="G19">
            <v>94.333299999999994</v>
          </cell>
          <cell r="H19">
            <v>108.33224</v>
          </cell>
          <cell r="I19">
            <v>95.583370000000002</v>
          </cell>
          <cell r="J19">
            <v>122.25651999999999</v>
          </cell>
          <cell r="K19">
            <v>13.924289999999999</v>
          </cell>
          <cell r="L19">
            <v>12.748860000000001</v>
          </cell>
        </row>
        <row r="20">
          <cell r="A20" t="str">
            <v>Caerphilly_Stroke Ad_Persons_2009 - 2011_LA</v>
          </cell>
          <cell r="B20" t="str">
            <v>Stroke Ad</v>
          </cell>
          <cell r="C20" t="str">
            <v>2009 - 2011</v>
          </cell>
          <cell r="D20" t="str">
            <v>Persons</v>
          </cell>
          <cell r="E20" t="str">
            <v>Caerphilly</v>
          </cell>
          <cell r="F20" t="str">
            <v>LA</v>
          </cell>
          <cell r="G20">
            <v>206.66669999999999</v>
          </cell>
          <cell r="H20">
            <v>78.795190000000005</v>
          </cell>
          <cell r="I20">
            <v>72.525660000000002</v>
          </cell>
          <cell r="J20">
            <v>85.449060000000003</v>
          </cell>
          <cell r="K20">
            <v>6.6538700000000004</v>
          </cell>
          <cell r="L20">
            <v>6.2695299999999996</v>
          </cell>
        </row>
        <row r="21">
          <cell r="A21" t="str">
            <v>Blaenau Gwent_Stroke Ad_Persons_2009 - 2011_LA</v>
          </cell>
          <cell r="B21" t="str">
            <v>Stroke Ad</v>
          </cell>
          <cell r="C21" t="str">
            <v>2009 - 2011</v>
          </cell>
          <cell r="D21" t="str">
            <v>Persons</v>
          </cell>
          <cell r="E21" t="str">
            <v>Blaenau Gwent</v>
          </cell>
          <cell r="F21" t="str">
            <v>LA</v>
          </cell>
          <cell r="G21">
            <v>110.33329999999999</v>
          </cell>
          <cell r="H21">
            <v>96.924059999999997</v>
          </cell>
          <cell r="I21">
            <v>86.291380000000004</v>
          </cell>
          <cell r="J21">
            <v>108.45983</v>
          </cell>
          <cell r="K21">
            <v>11.535769999999999</v>
          </cell>
          <cell r="L21">
            <v>10.632680000000001</v>
          </cell>
        </row>
        <row r="22">
          <cell r="A22" t="str">
            <v>Torfaen_Stroke Ad_Persons_2009 - 2011_LA</v>
          </cell>
          <cell r="B22" t="str">
            <v>Stroke Ad</v>
          </cell>
          <cell r="C22" t="str">
            <v>2009 - 2011</v>
          </cell>
          <cell r="D22" t="str">
            <v>Persons</v>
          </cell>
          <cell r="E22" t="str">
            <v>Torfaen</v>
          </cell>
          <cell r="F22" t="str">
            <v>LA</v>
          </cell>
          <cell r="G22">
            <v>111</v>
          </cell>
          <cell r="H22">
            <v>70.4602</v>
          </cell>
          <cell r="I22">
            <v>62.654870000000003</v>
          </cell>
          <cell r="J22">
            <v>78.926400000000001</v>
          </cell>
          <cell r="K22">
            <v>8.4662000000000006</v>
          </cell>
          <cell r="L22">
            <v>7.8053299999999997</v>
          </cell>
        </row>
        <row r="23">
          <cell r="A23" t="str">
            <v>Monmouthshire_Stroke Ad_Persons_2009 - 2011_LA</v>
          </cell>
          <cell r="B23" t="str">
            <v>Stroke Ad</v>
          </cell>
          <cell r="C23" t="str">
            <v>2009 - 2011</v>
          </cell>
          <cell r="D23" t="str">
            <v>Persons</v>
          </cell>
          <cell r="E23" t="str">
            <v>Monmouthshire</v>
          </cell>
          <cell r="F23" t="str">
            <v>LA</v>
          </cell>
          <cell r="G23">
            <v>101</v>
          </cell>
          <cell r="H23">
            <v>56.469880000000003</v>
          </cell>
          <cell r="I23">
            <v>49.74924</v>
          </cell>
          <cell r="J23">
            <v>63.788350000000001</v>
          </cell>
          <cell r="K23">
            <v>7.3184800000000001</v>
          </cell>
          <cell r="L23">
            <v>6.7206400000000004</v>
          </cell>
        </row>
        <row r="24">
          <cell r="A24" t="str">
            <v>Newport_Stroke Ad_Persons_2009 - 2011_LA</v>
          </cell>
          <cell r="B24" t="str">
            <v>Stroke Ad</v>
          </cell>
          <cell r="C24" t="str">
            <v>2009 - 2011</v>
          </cell>
          <cell r="D24" t="str">
            <v>Persons</v>
          </cell>
          <cell r="E24" t="str">
            <v>Newport</v>
          </cell>
          <cell r="F24" t="str">
            <v>LA</v>
          </cell>
          <cell r="G24">
            <v>161</v>
          </cell>
          <cell r="H24">
            <v>74.40728</v>
          </cell>
          <cell r="I24">
            <v>67.579099999999997</v>
          </cell>
          <cell r="J24">
            <v>81.71181</v>
          </cell>
          <cell r="K24">
            <v>7.3045299999999997</v>
          </cell>
          <cell r="L24">
            <v>6.8281799999999997</v>
          </cell>
        </row>
        <row r="25">
          <cell r="A25" t="str">
            <v>Betsi Cadwaladr UHB_Stroke Ad_Persons_2009 - 2011_HB</v>
          </cell>
          <cell r="B25" t="str">
            <v>Stroke Ad</v>
          </cell>
          <cell r="C25" t="str">
            <v>2009 - 2011</v>
          </cell>
          <cell r="D25" t="str">
            <v>Persons</v>
          </cell>
          <cell r="E25" t="str">
            <v>Betsi Cadwaladr UHB</v>
          </cell>
          <cell r="F25" t="str">
            <v>HB</v>
          </cell>
          <cell r="G25">
            <v>1316.6667</v>
          </cell>
          <cell r="H25">
            <v>104.72024999999999</v>
          </cell>
          <cell r="I25">
            <v>101.2376</v>
          </cell>
          <cell r="J25">
            <v>108.28581</v>
          </cell>
          <cell r="K25">
            <v>3.5655600000000001</v>
          </cell>
          <cell r="L25">
            <v>3.48265</v>
          </cell>
        </row>
        <row r="26">
          <cell r="A26" t="str">
            <v>Powys THB_Stroke Ad_Persons_2009 - 2011_HB</v>
          </cell>
          <cell r="B26" t="str">
            <v>Stroke Ad</v>
          </cell>
          <cell r="C26" t="str">
            <v>2009 - 2011</v>
          </cell>
          <cell r="D26" t="str">
            <v>Persons</v>
          </cell>
          <cell r="E26" t="str">
            <v>Powys THB</v>
          </cell>
          <cell r="F26" t="str">
            <v>HB</v>
          </cell>
          <cell r="G26">
            <v>229</v>
          </cell>
          <cell r="H26">
            <v>80.3108</v>
          </cell>
          <cell r="I26">
            <v>73.970609999999994</v>
          </cell>
          <cell r="J26">
            <v>87.019599999999997</v>
          </cell>
          <cell r="K26">
            <v>6.7088000000000001</v>
          </cell>
          <cell r="L26">
            <v>6.3401800000000001</v>
          </cell>
        </row>
        <row r="27">
          <cell r="A27" t="str">
            <v>Hywel Dda HB_Stroke Ad_Persons_2009 - 2011_HB</v>
          </cell>
          <cell r="B27" t="str">
            <v>Stroke Ad</v>
          </cell>
          <cell r="C27" t="str">
            <v>2009 - 2011</v>
          </cell>
          <cell r="D27" t="str">
            <v>Persons</v>
          </cell>
          <cell r="E27" t="str">
            <v>Hywel Dda HB</v>
          </cell>
          <cell r="F27" t="str">
            <v>HB</v>
          </cell>
          <cell r="G27">
            <v>644</v>
          </cell>
          <cell r="H27">
            <v>88.097399999999993</v>
          </cell>
          <cell r="I27">
            <v>83.892830000000004</v>
          </cell>
          <cell r="J27">
            <v>92.445890000000006</v>
          </cell>
          <cell r="K27">
            <v>4.3484999999999996</v>
          </cell>
          <cell r="L27">
            <v>4.2045700000000004</v>
          </cell>
        </row>
        <row r="28">
          <cell r="A28" t="str">
            <v>ABM UHB_Stroke Ad_Persons_2009 - 2011_HB</v>
          </cell>
          <cell r="B28" t="str">
            <v>Stroke Ad</v>
          </cell>
          <cell r="C28" t="str">
            <v>2009 - 2011</v>
          </cell>
          <cell r="D28" t="str">
            <v>Persons</v>
          </cell>
          <cell r="E28" t="str">
            <v>ABM UHB</v>
          </cell>
          <cell r="F28" t="str">
            <v>HB</v>
          </cell>
          <cell r="G28">
            <v>713.33330000000001</v>
          </cell>
          <cell r="H28">
            <v>85.966009999999997</v>
          </cell>
          <cell r="I28">
            <v>82.141670000000005</v>
          </cell>
          <cell r="J28">
            <v>89.914619999999999</v>
          </cell>
          <cell r="K28">
            <v>3.94861</v>
          </cell>
          <cell r="L28">
            <v>3.8243399999999999</v>
          </cell>
        </row>
        <row r="29">
          <cell r="A29" t="str">
            <v>Cardiff &amp; Vale UHB_Stroke Ad_Persons_2009 - 2011_HB</v>
          </cell>
          <cell r="B29" t="str">
            <v>Stroke Ad</v>
          </cell>
          <cell r="C29" t="str">
            <v>2009 - 2011</v>
          </cell>
          <cell r="D29" t="str">
            <v>Persons</v>
          </cell>
          <cell r="E29" t="str">
            <v>Cardiff &amp; Vale UHB</v>
          </cell>
          <cell r="F29" t="str">
            <v>HB</v>
          </cell>
          <cell r="G29">
            <v>548.66669999999999</v>
          </cell>
          <cell r="H29">
            <v>82.906090000000006</v>
          </cell>
          <cell r="I29">
            <v>78.72363</v>
          </cell>
          <cell r="J29">
            <v>87.24391</v>
          </cell>
          <cell r="K29">
            <v>4.3378199999999998</v>
          </cell>
          <cell r="L29">
            <v>4.1824599999999998</v>
          </cell>
        </row>
        <row r="30">
          <cell r="A30" t="str">
            <v>Cwm Taf HB_Stroke Ad_Persons_2009 - 2011_HB</v>
          </cell>
          <cell r="B30" t="str">
            <v>Stroke Ad</v>
          </cell>
          <cell r="C30" t="str">
            <v>2009 - 2011</v>
          </cell>
          <cell r="D30" t="str">
            <v>Persons</v>
          </cell>
          <cell r="E30" t="str">
            <v>Cwm Taf HB</v>
          </cell>
          <cell r="F30" t="str">
            <v>HB</v>
          </cell>
          <cell r="G30">
            <v>494</v>
          </cell>
          <cell r="H30">
            <v>110.94678</v>
          </cell>
          <cell r="I30">
            <v>105.12877</v>
          </cell>
          <cell r="J30">
            <v>116.9928</v>
          </cell>
          <cell r="K30">
            <v>6.0460200000000004</v>
          </cell>
          <cell r="L30">
            <v>5.8180100000000001</v>
          </cell>
        </row>
        <row r="31">
          <cell r="A31" t="str">
            <v>Aneurin Bevan HB_Stroke Ad_Persons_2009 - 2011_HB</v>
          </cell>
          <cell r="B31" t="str">
            <v>Stroke Ad</v>
          </cell>
          <cell r="C31" t="str">
            <v>2009 - 2011</v>
          </cell>
          <cell r="D31" t="str">
            <v>Persons</v>
          </cell>
          <cell r="E31" t="str">
            <v>Aneurin Bevan HB</v>
          </cell>
          <cell r="F31" t="str">
            <v>HB</v>
          </cell>
          <cell r="G31">
            <v>690</v>
          </cell>
          <cell r="H31">
            <v>74.537379999999999</v>
          </cell>
          <cell r="I31">
            <v>71.207160000000002</v>
          </cell>
          <cell r="J31">
            <v>77.97766</v>
          </cell>
          <cell r="K31">
            <v>3.44028</v>
          </cell>
          <cell r="L31">
            <v>3.3302200000000002</v>
          </cell>
        </row>
        <row r="32">
          <cell r="A32" t="str">
            <v>Wales_Stroke Ad_Males_2009 - 2011_WALES</v>
          </cell>
          <cell r="B32" t="str">
            <v>Stroke Ad</v>
          </cell>
          <cell r="C32" t="str">
            <v>2009 - 2011</v>
          </cell>
          <cell r="D32" t="str">
            <v>Males</v>
          </cell>
          <cell r="E32" t="str">
            <v>Wales</v>
          </cell>
          <cell r="F32" t="str">
            <v>WALES</v>
          </cell>
          <cell r="G32">
            <v>2247.6667000000002</v>
          </cell>
          <cell r="H32">
            <v>105.27546</v>
          </cell>
          <cell r="I32">
            <v>102.70569999999999</v>
          </cell>
          <cell r="J32">
            <v>107.89189</v>
          </cell>
          <cell r="K32">
            <v>2.6164299999999998</v>
          </cell>
          <cell r="L32">
            <v>2.56976</v>
          </cell>
        </row>
        <row r="33">
          <cell r="A33" t="str">
            <v>Isle of Anglesey_Stroke Ad_Males_2009 - 2011_LA</v>
          </cell>
          <cell r="B33" t="str">
            <v>Stroke Ad</v>
          </cell>
          <cell r="C33" t="str">
            <v>2009 - 2011</v>
          </cell>
          <cell r="D33" t="str">
            <v>Males</v>
          </cell>
          <cell r="E33" t="str">
            <v>Isle of Anglesey</v>
          </cell>
          <cell r="F33" t="str">
            <v>LA</v>
          </cell>
          <cell r="G33">
            <v>91.333299999999994</v>
          </cell>
          <cell r="H33">
            <v>154.27655999999999</v>
          </cell>
          <cell r="I33">
            <v>135.82929999999999</v>
          </cell>
          <cell r="J33">
            <v>174.45372</v>
          </cell>
          <cell r="K33">
            <v>20.177160000000001</v>
          </cell>
          <cell r="L33">
            <v>18.44726</v>
          </cell>
        </row>
        <row r="34">
          <cell r="A34" t="str">
            <v>Gwynedd_Stroke Ad_Males_2009 - 2011_LA</v>
          </cell>
          <cell r="B34" t="str">
            <v>Stroke Ad</v>
          </cell>
          <cell r="C34" t="str">
            <v>2009 - 2011</v>
          </cell>
          <cell r="D34" t="str">
            <v>Males</v>
          </cell>
          <cell r="E34" t="str">
            <v>Gwynedd</v>
          </cell>
          <cell r="F34" t="str">
            <v>LA</v>
          </cell>
          <cell r="G34">
            <v>120.33329999999999</v>
          </cell>
          <cell r="H34">
            <v>129.24289999999999</v>
          </cell>
          <cell r="I34">
            <v>115.65533000000001</v>
          </cell>
          <cell r="J34">
            <v>143.93340000000001</v>
          </cell>
          <cell r="K34">
            <v>14.6905</v>
          </cell>
          <cell r="L34">
            <v>13.58756</v>
          </cell>
        </row>
        <row r="35">
          <cell r="A35" t="str">
            <v>Conwy_Stroke Ad_Males_2009 - 2011_LA</v>
          </cell>
          <cell r="B35" t="str">
            <v>Stroke Ad</v>
          </cell>
          <cell r="C35" t="str">
            <v>2009 - 2011</v>
          </cell>
          <cell r="D35" t="str">
            <v>Males</v>
          </cell>
          <cell r="E35" t="str">
            <v>Conwy</v>
          </cell>
          <cell r="F35" t="str">
            <v>LA</v>
          </cell>
          <cell r="G35">
            <v>121</v>
          </cell>
          <cell r="H35">
            <v>119.05028</v>
          </cell>
          <cell r="I35">
            <v>106.19271000000001</v>
          </cell>
          <cell r="J35">
            <v>132.94852</v>
          </cell>
          <cell r="K35">
            <v>13.898239999999999</v>
          </cell>
          <cell r="L35">
            <v>12.857559999999999</v>
          </cell>
        </row>
        <row r="36">
          <cell r="A36" t="str">
            <v>Denbighshire_Stroke Ad_Males_2009 - 2011_LA</v>
          </cell>
          <cell r="B36" t="str">
            <v>Stroke Ad</v>
          </cell>
          <cell r="C36" t="str">
            <v>2009 - 2011</v>
          </cell>
          <cell r="D36" t="str">
            <v>Males</v>
          </cell>
          <cell r="E36" t="str">
            <v>Denbighshire</v>
          </cell>
          <cell r="F36" t="str">
            <v>LA</v>
          </cell>
          <cell r="G36">
            <v>89.666700000000006</v>
          </cell>
          <cell r="H36">
            <v>122.73099999999999</v>
          </cell>
          <cell r="I36">
            <v>107.87788</v>
          </cell>
          <cell r="J36">
            <v>138.99051</v>
          </cell>
          <cell r="K36">
            <v>16.259509999999999</v>
          </cell>
          <cell r="L36">
            <v>14.853120000000001</v>
          </cell>
        </row>
        <row r="37">
          <cell r="A37" t="str">
            <v>Flintshire_Stroke Ad_Males_2009 - 2011_LA</v>
          </cell>
          <cell r="B37" t="str">
            <v>Stroke Ad</v>
          </cell>
          <cell r="C37" t="str">
            <v>2009 - 2011</v>
          </cell>
          <cell r="D37" t="str">
            <v>Males</v>
          </cell>
          <cell r="E37" t="str">
            <v>Flintshire</v>
          </cell>
          <cell r="F37" t="str">
            <v>LA</v>
          </cell>
          <cell r="G37">
            <v>113.66670000000001</v>
          </cell>
          <cell r="H37">
            <v>105.48129</v>
          </cell>
          <cell r="I37">
            <v>94.308809999999994</v>
          </cell>
          <cell r="J37">
            <v>117.58806</v>
          </cell>
          <cell r="K37">
            <v>12.106769999999999</v>
          </cell>
          <cell r="L37">
            <v>11.17248</v>
          </cell>
        </row>
        <row r="38">
          <cell r="A38" t="str">
            <v>Wrexham_Stroke Ad_Males_2009 - 2011_LA</v>
          </cell>
          <cell r="B38" t="str">
            <v>Stroke Ad</v>
          </cell>
          <cell r="C38" t="str">
            <v>2009 - 2011</v>
          </cell>
          <cell r="D38" t="str">
            <v>Males</v>
          </cell>
          <cell r="E38" t="str">
            <v>Wrexham</v>
          </cell>
          <cell r="F38" t="str">
            <v>LA</v>
          </cell>
          <cell r="G38">
            <v>88</v>
          </cell>
          <cell r="H38">
            <v>100.74141</v>
          </cell>
          <cell r="I38">
            <v>88.72193</v>
          </cell>
          <cell r="J38">
            <v>113.91025</v>
          </cell>
          <cell r="K38">
            <v>13.168839999999999</v>
          </cell>
          <cell r="L38">
            <v>12.01948</v>
          </cell>
        </row>
        <row r="39">
          <cell r="A39" t="str">
            <v>Powys_Stroke Ad_Males_2009 - 2011_LA</v>
          </cell>
          <cell r="B39" t="str">
            <v>Stroke Ad</v>
          </cell>
          <cell r="C39" t="str">
            <v>2009 - 2011</v>
          </cell>
          <cell r="D39" t="str">
            <v>Males</v>
          </cell>
          <cell r="E39" t="str">
            <v>Powys</v>
          </cell>
          <cell r="F39" t="str">
            <v>LA</v>
          </cell>
          <cell r="G39">
            <v>93.666700000000006</v>
          </cell>
          <cell r="H39">
            <v>78.004050000000007</v>
          </cell>
          <cell r="I39">
            <v>68.786590000000004</v>
          </cell>
          <cell r="J39">
            <v>88.074510000000004</v>
          </cell>
          <cell r="K39">
            <v>10.070460000000001</v>
          </cell>
          <cell r="L39">
            <v>9.2174600000000009</v>
          </cell>
        </row>
        <row r="40">
          <cell r="A40" t="str">
            <v>Ceredigion_Stroke Ad_Males_2009 - 2011_LA</v>
          </cell>
          <cell r="B40" t="str">
            <v>Stroke Ad</v>
          </cell>
          <cell r="C40" t="str">
            <v>2009 - 2011</v>
          </cell>
          <cell r="D40" t="str">
            <v>Males</v>
          </cell>
          <cell r="E40" t="str">
            <v>Ceredigion</v>
          </cell>
          <cell r="F40" t="str">
            <v>LA</v>
          </cell>
          <cell r="G40">
            <v>50</v>
          </cell>
          <cell r="H40">
            <v>82.010350000000003</v>
          </cell>
          <cell r="I40">
            <v>68.771850000000001</v>
          </cell>
          <cell r="J40">
            <v>96.956609999999998</v>
          </cell>
          <cell r="K40">
            <v>14.946260000000001</v>
          </cell>
          <cell r="L40">
            <v>13.2385</v>
          </cell>
        </row>
        <row r="41">
          <cell r="A41" t="str">
            <v>Pembrokeshire_Stroke Ad_Males_2009 - 2011_LA</v>
          </cell>
          <cell r="B41" t="str">
            <v>Stroke Ad</v>
          </cell>
          <cell r="C41" t="str">
            <v>2009 - 2011</v>
          </cell>
          <cell r="D41" t="str">
            <v>Males</v>
          </cell>
          <cell r="E41" t="str">
            <v>Pembrokeshire</v>
          </cell>
          <cell r="F41" t="str">
            <v>LA</v>
          </cell>
          <cell r="G41">
            <v>112.66670000000001</v>
          </cell>
          <cell r="H41">
            <v>110.02404</v>
          </cell>
          <cell r="I41">
            <v>98.019210000000001</v>
          </cell>
          <cell r="J41">
            <v>123.03740000000001</v>
          </cell>
          <cell r="K41">
            <v>13.01336</v>
          </cell>
          <cell r="L41">
            <v>12.00482</v>
          </cell>
        </row>
        <row r="42">
          <cell r="A42" t="str">
            <v>Carmarthenshire_Stroke Ad_Males_2009 - 2011_LA</v>
          </cell>
          <cell r="B42" t="str">
            <v>Stroke Ad</v>
          </cell>
          <cell r="C42" t="str">
            <v>2009 - 2011</v>
          </cell>
          <cell r="D42" t="str">
            <v>Males</v>
          </cell>
          <cell r="E42" t="str">
            <v>Carmarthenshire</v>
          </cell>
          <cell r="F42" t="str">
            <v>LA</v>
          </cell>
          <cell r="G42">
            <v>144</v>
          </cell>
          <cell r="H42">
            <v>100.30683000000001</v>
          </cell>
          <cell r="I42">
            <v>90.681219999999996</v>
          </cell>
          <cell r="J42">
            <v>110.64403</v>
          </cell>
          <cell r="K42">
            <v>10.33719</v>
          </cell>
          <cell r="L42">
            <v>9.62561</v>
          </cell>
        </row>
        <row r="43">
          <cell r="A43" t="str">
            <v>Swansea_Stroke Ad_Males_2009 - 2011_LA</v>
          </cell>
          <cell r="B43" t="str">
            <v>Stroke Ad</v>
          </cell>
          <cell r="C43" t="str">
            <v>2009 - 2011</v>
          </cell>
          <cell r="D43" t="str">
            <v>Males</v>
          </cell>
          <cell r="E43" t="str">
            <v>Swansea</v>
          </cell>
          <cell r="F43" t="str">
            <v>LA</v>
          </cell>
          <cell r="G43">
            <v>156</v>
          </cell>
          <cell r="H43">
            <v>99.456299999999999</v>
          </cell>
          <cell r="I43">
            <v>90.354830000000007</v>
          </cell>
          <cell r="J43">
            <v>109.2032</v>
          </cell>
          <cell r="K43">
            <v>9.7469000000000001</v>
          </cell>
          <cell r="L43">
            <v>9.1014700000000008</v>
          </cell>
        </row>
        <row r="44">
          <cell r="A44" t="str">
            <v>Neath Port Talbot_Stroke Ad_Males_2009 - 2011_LA</v>
          </cell>
          <cell r="B44" t="str">
            <v>Stroke Ad</v>
          </cell>
          <cell r="C44" t="str">
            <v>2009 - 2011</v>
          </cell>
          <cell r="D44" t="str">
            <v>Males</v>
          </cell>
          <cell r="E44" t="str">
            <v>Neath Port Talbot</v>
          </cell>
          <cell r="F44" t="str">
            <v>LA</v>
          </cell>
          <cell r="G44">
            <v>102</v>
          </cell>
          <cell r="H44">
            <v>108.12994999999999</v>
          </cell>
          <cell r="I44">
            <v>96.030090000000001</v>
          </cell>
          <cell r="J44">
            <v>121.30061000000001</v>
          </cell>
          <cell r="K44">
            <v>13.170669999999999</v>
          </cell>
          <cell r="L44">
            <v>12.09985</v>
          </cell>
        </row>
        <row r="45">
          <cell r="A45" t="str">
            <v>Bridgend_Stroke Ad_Males_2009 - 2011_LA</v>
          </cell>
          <cell r="B45" t="str">
            <v>Stroke Ad</v>
          </cell>
          <cell r="C45" t="str">
            <v>2009 - 2011</v>
          </cell>
          <cell r="D45" t="str">
            <v>Males</v>
          </cell>
          <cell r="E45" t="str">
            <v>Bridgend</v>
          </cell>
          <cell r="F45" t="str">
            <v>LA</v>
          </cell>
          <cell r="G45">
            <v>94</v>
          </cell>
          <cell r="H45">
            <v>101.4815</v>
          </cell>
          <cell r="I45">
            <v>89.74015</v>
          </cell>
          <cell r="J45">
            <v>114.30739</v>
          </cell>
          <cell r="K45">
            <v>12.825889999999999</v>
          </cell>
          <cell r="L45">
            <v>11.741350000000001</v>
          </cell>
        </row>
        <row r="46">
          <cell r="A46" t="str">
            <v>The Vale of Glamorgan_Stroke Ad_Males_2009 - 2011_LA</v>
          </cell>
          <cell r="B46" t="str">
            <v>Stroke Ad</v>
          </cell>
          <cell r="C46" t="str">
            <v>2009 - 2011</v>
          </cell>
          <cell r="D46" t="str">
            <v>Males</v>
          </cell>
          <cell r="E46" t="str">
            <v>The Vale of Glamorgan</v>
          </cell>
          <cell r="F46" t="str">
            <v>LA</v>
          </cell>
          <cell r="G46">
            <v>102</v>
          </cell>
          <cell r="H46">
            <v>115.82446</v>
          </cell>
          <cell r="I46">
            <v>102.90228</v>
          </cell>
          <cell r="J46">
            <v>129.89024000000001</v>
          </cell>
          <cell r="K46">
            <v>14.06578</v>
          </cell>
          <cell r="L46">
            <v>12.922190000000001</v>
          </cell>
        </row>
        <row r="47">
          <cell r="A47" t="str">
            <v>Cardiff_Stroke Ad_Males_2009 - 2011_LA</v>
          </cell>
          <cell r="B47" t="str">
            <v>Stroke Ad</v>
          </cell>
          <cell r="C47" t="str">
            <v>2009 - 2011</v>
          </cell>
          <cell r="D47" t="str">
            <v>Males</v>
          </cell>
          <cell r="E47" t="str">
            <v>Cardiff</v>
          </cell>
          <cell r="F47" t="str">
            <v>LA</v>
          </cell>
          <cell r="G47">
            <v>178.66669999999999</v>
          </cell>
          <cell r="H47">
            <v>99.055160000000001</v>
          </cell>
          <cell r="I47">
            <v>90.659689999999998</v>
          </cell>
          <cell r="J47">
            <v>108.00556</v>
          </cell>
          <cell r="K47">
            <v>8.9503900000000005</v>
          </cell>
          <cell r="L47">
            <v>8.3954699999999995</v>
          </cell>
        </row>
        <row r="48">
          <cell r="A48" t="str">
            <v>Rhondda Cynon Taf_Stroke Ad_Males_2009 - 2011_LA</v>
          </cell>
          <cell r="B48" t="str">
            <v>Stroke Ad</v>
          </cell>
          <cell r="C48" t="str">
            <v>2009 - 2011</v>
          </cell>
          <cell r="D48" t="str">
            <v>Males</v>
          </cell>
          <cell r="E48" t="str">
            <v>Rhondda Cynon Taf</v>
          </cell>
          <cell r="F48" t="str">
            <v>LA</v>
          </cell>
          <cell r="G48">
            <v>208.33330000000001</v>
          </cell>
          <cell r="H48">
            <v>139.22370000000001</v>
          </cell>
          <cell r="I48">
            <v>128.31743</v>
          </cell>
          <cell r="J48">
            <v>150.79579000000001</v>
          </cell>
          <cell r="K48">
            <v>11.572089999999999</v>
          </cell>
          <cell r="L48">
            <v>10.906269999999999</v>
          </cell>
        </row>
        <row r="49">
          <cell r="A49" t="str">
            <v>Merthyr Tydfil_Stroke Ad_Males_2009 - 2011_LA</v>
          </cell>
          <cell r="B49" t="str">
            <v>Stroke Ad</v>
          </cell>
          <cell r="C49" t="str">
            <v>2009 - 2011</v>
          </cell>
          <cell r="D49" t="str">
            <v>Males</v>
          </cell>
          <cell r="E49" t="str">
            <v>Merthyr Tydfil</v>
          </cell>
          <cell r="F49" t="str">
            <v>LA</v>
          </cell>
          <cell r="G49">
            <v>47.333300000000001</v>
          </cell>
          <cell r="H49">
            <v>129.33807999999999</v>
          </cell>
          <cell r="I49">
            <v>108.66661000000001</v>
          </cell>
          <cell r="J49">
            <v>152.75541999999999</v>
          </cell>
          <cell r="K49">
            <v>23.417349999999999</v>
          </cell>
          <cell r="L49">
            <v>20.671469999999999</v>
          </cell>
        </row>
        <row r="50">
          <cell r="A50" t="str">
            <v>Caerphilly_Stroke Ad_Males_2009 - 2011_LA</v>
          </cell>
          <cell r="B50" t="str">
            <v>Stroke Ad</v>
          </cell>
          <cell r="C50" t="str">
            <v>2009 - 2011</v>
          </cell>
          <cell r="D50" t="str">
            <v>Males</v>
          </cell>
          <cell r="E50" t="str">
            <v>Caerphilly</v>
          </cell>
          <cell r="F50" t="str">
            <v>LA</v>
          </cell>
          <cell r="G50">
            <v>108.33329999999999</v>
          </cell>
          <cell r="H50">
            <v>96.647890000000004</v>
          </cell>
          <cell r="I50">
            <v>86.282910000000001</v>
          </cell>
          <cell r="J50">
            <v>107.90167</v>
          </cell>
          <cell r="K50">
            <v>11.25379</v>
          </cell>
          <cell r="L50">
            <v>10.36497</v>
          </cell>
        </row>
        <row r="51">
          <cell r="A51" t="str">
            <v>Blaenau Gwent_Stroke Ad_Males_2009 - 2011_LA</v>
          </cell>
          <cell r="B51" t="str">
            <v>Stroke Ad</v>
          </cell>
          <cell r="C51" t="str">
            <v>2009 - 2011</v>
          </cell>
          <cell r="D51" t="str">
            <v>Males</v>
          </cell>
          <cell r="E51" t="str">
            <v>Blaenau Gwent</v>
          </cell>
          <cell r="F51" t="str">
            <v>LA</v>
          </cell>
          <cell r="G51">
            <v>49.666699999999999</v>
          </cell>
          <cell r="H51">
            <v>107.61499999999999</v>
          </cell>
          <cell r="I51">
            <v>90.706339999999997</v>
          </cell>
          <cell r="J51">
            <v>126.71267</v>
          </cell>
          <cell r="K51">
            <v>19.097670000000001</v>
          </cell>
          <cell r="L51">
            <v>16.908660000000001</v>
          </cell>
        </row>
        <row r="52">
          <cell r="A52" t="str">
            <v>Torfaen_Stroke Ad_Males_2009 - 2011_LA</v>
          </cell>
          <cell r="B52" t="str">
            <v>Stroke Ad</v>
          </cell>
          <cell r="C52" t="str">
            <v>2009 - 2011</v>
          </cell>
          <cell r="D52" t="str">
            <v>Males</v>
          </cell>
          <cell r="E52" t="str">
            <v>Torfaen</v>
          </cell>
          <cell r="F52" t="str">
            <v>LA</v>
          </cell>
          <cell r="G52">
            <v>50.333300000000001</v>
          </cell>
          <cell r="H52">
            <v>78.138469999999998</v>
          </cell>
          <cell r="I52">
            <v>65.866650000000007</v>
          </cell>
          <cell r="J52">
            <v>91.987750000000005</v>
          </cell>
          <cell r="K52">
            <v>13.84928</v>
          </cell>
          <cell r="L52">
            <v>12.27183</v>
          </cell>
        </row>
        <row r="53">
          <cell r="A53" t="str">
            <v>Monmouthshire_Stroke Ad_Males_2009 - 2011_LA</v>
          </cell>
          <cell r="B53" t="str">
            <v>Stroke Ad</v>
          </cell>
          <cell r="C53" t="str">
            <v>2009 - 2011</v>
          </cell>
          <cell r="D53" t="str">
            <v>Males</v>
          </cell>
          <cell r="E53" t="str">
            <v>Monmouthshire</v>
          </cell>
          <cell r="F53" t="str">
            <v>LA</v>
          </cell>
          <cell r="G53">
            <v>45</v>
          </cell>
          <cell r="H53">
            <v>61.196080000000002</v>
          </cell>
          <cell r="I53">
            <v>50.78792</v>
          </cell>
          <cell r="J53">
            <v>73.024720000000002</v>
          </cell>
          <cell r="K53">
            <v>11.82864</v>
          </cell>
          <cell r="L53">
            <v>10.408160000000001</v>
          </cell>
        </row>
        <row r="54">
          <cell r="A54" t="str">
            <v>Newport_Stroke Ad_Males_2009 - 2011_LA</v>
          </cell>
          <cell r="B54" t="str">
            <v>Stroke Ad</v>
          </cell>
          <cell r="C54" t="str">
            <v>2009 - 2011</v>
          </cell>
          <cell r="D54" t="str">
            <v>Males</v>
          </cell>
          <cell r="E54" t="str">
            <v>Newport</v>
          </cell>
          <cell r="F54" t="str">
            <v>LA</v>
          </cell>
          <cell r="G54">
            <v>81.666700000000006</v>
          </cell>
          <cell r="H54">
            <v>88.528490000000005</v>
          </cell>
          <cell r="I54">
            <v>77.551609999999997</v>
          </cell>
          <cell r="J54">
            <v>100.5971</v>
          </cell>
          <cell r="K54">
            <v>12.06861</v>
          </cell>
          <cell r="L54">
            <v>10.97688</v>
          </cell>
        </row>
        <row r="55">
          <cell r="A55" t="str">
            <v>Betsi Cadwaladr UHB_Stroke Ad_Males_2009 - 2011_HB</v>
          </cell>
          <cell r="B55" t="str">
            <v>Stroke Ad</v>
          </cell>
          <cell r="C55" t="str">
            <v>2009 - 2011</v>
          </cell>
          <cell r="D55" t="str">
            <v>Males</v>
          </cell>
          <cell r="E55" t="str">
            <v>Betsi Cadwaladr UHB</v>
          </cell>
          <cell r="F55" t="str">
            <v>HB</v>
          </cell>
          <cell r="G55">
            <v>624</v>
          </cell>
          <cell r="H55">
            <v>119.10991</v>
          </cell>
          <cell r="I55">
            <v>113.56394</v>
          </cell>
          <cell r="J55">
            <v>124.8488</v>
          </cell>
          <cell r="K55">
            <v>5.7388899999999996</v>
          </cell>
          <cell r="L55">
            <v>5.5459699999999996</v>
          </cell>
        </row>
        <row r="56">
          <cell r="A56" t="str">
            <v>Powys THB_Stroke Ad_Males_2009 - 2011_HB</v>
          </cell>
          <cell r="B56" t="str">
            <v>Stroke Ad</v>
          </cell>
          <cell r="C56" t="str">
            <v>2009 - 2011</v>
          </cell>
          <cell r="D56" t="str">
            <v>Males</v>
          </cell>
          <cell r="E56" t="str">
            <v>Powys THB</v>
          </cell>
          <cell r="F56" t="str">
            <v>HB</v>
          </cell>
          <cell r="G56">
            <v>93.666700000000006</v>
          </cell>
          <cell r="H56">
            <v>78.004050000000007</v>
          </cell>
          <cell r="I56">
            <v>68.786590000000004</v>
          </cell>
          <cell r="J56">
            <v>88.074510000000004</v>
          </cell>
          <cell r="K56">
            <v>10.070460000000001</v>
          </cell>
          <cell r="L56">
            <v>9.2174600000000009</v>
          </cell>
        </row>
        <row r="57">
          <cell r="A57" t="str">
            <v>Hywel Dda HB_Stroke Ad_Males_2009 - 2011_HB</v>
          </cell>
          <cell r="B57" t="str">
            <v>Stroke Ad</v>
          </cell>
          <cell r="C57" t="str">
            <v>2009 - 2011</v>
          </cell>
          <cell r="D57" t="str">
            <v>Males</v>
          </cell>
          <cell r="E57" t="str">
            <v>Hywel Dda HB</v>
          </cell>
          <cell r="F57" t="str">
            <v>HB</v>
          </cell>
          <cell r="G57">
            <v>306.66669999999999</v>
          </cell>
          <cell r="H57">
            <v>99.842870000000005</v>
          </cell>
          <cell r="I57">
            <v>93.202470000000005</v>
          </cell>
          <cell r="J57">
            <v>106.81547999999999</v>
          </cell>
          <cell r="K57">
            <v>6.9726100000000004</v>
          </cell>
          <cell r="L57">
            <v>6.6404100000000001</v>
          </cell>
        </row>
        <row r="58">
          <cell r="A58" t="str">
            <v>ABM UHB_Stroke Ad_Males_2009 - 2011_HB</v>
          </cell>
          <cell r="B58" t="str">
            <v>Stroke Ad</v>
          </cell>
          <cell r="C58" t="str">
            <v>2009 - 2011</v>
          </cell>
          <cell r="D58" t="str">
            <v>Males</v>
          </cell>
          <cell r="E58" t="str">
            <v>ABM UHB</v>
          </cell>
          <cell r="F58" t="str">
            <v>HB</v>
          </cell>
          <cell r="G58">
            <v>352</v>
          </cell>
          <cell r="H58">
            <v>102.20502</v>
          </cell>
          <cell r="I58">
            <v>95.965329999999994</v>
          </cell>
          <cell r="J58">
            <v>108.73554</v>
          </cell>
          <cell r="K58">
            <v>6.5305200000000001</v>
          </cell>
          <cell r="L58">
            <v>6.2396900000000004</v>
          </cell>
        </row>
        <row r="59">
          <cell r="A59" t="str">
            <v>Cardiff &amp; Vale UHB_Stroke Ad_Males_2009 - 2011_HB</v>
          </cell>
          <cell r="B59" t="str">
            <v>Stroke Ad</v>
          </cell>
          <cell r="C59" t="str">
            <v>2009 - 2011</v>
          </cell>
          <cell r="D59" t="str">
            <v>Males</v>
          </cell>
          <cell r="E59" t="str">
            <v>Cardiff &amp; Vale UHB</v>
          </cell>
          <cell r="F59" t="str">
            <v>HB</v>
          </cell>
          <cell r="G59">
            <v>280.66669999999999</v>
          </cell>
          <cell r="H59">
            <v>104.59214</v>
          </cell>
          <cell r="I59">
            <v>97.495500000000007</v>
          </cell>
          <cell r="J59">
            <v>112.06034</v>
          </cell>
          <cell r="K59">
            <v>7.4682000000000004</v>
          </cell>
          <cell r="L59">
            <v>7.0966399999999998</v>
          </cell>
        </row>
        <row r="60">
          <cell r="A60" t="str">
            <v>Cwm Taf HB_Stroke Ad_Males_2009 - 2011_HB</v>
          </cell>
          <cell r="B60" t="str">
            <v>Stroke Ad</v>
          </cell>
          <cell r="C60" t="str">
            <v>2009 - 2011</v>
          </cell>
          <cell r="D60" t="str">
            <v>Males</v>
          </cell>
          <cell r="E60" t="str">
            <v>Cwm Taf HB</v>
          </cell>
          <cell r="F60" t="str">
            <v>HB</v>
          </cell>
          <cell r="G60">
            <v>255.66669999999999</v>
          </cell>
          <cell r="H60">
            <v>137.14556999999999</v>
          </cell>
          <cell r="I60">
            <v>127.44071</v>
          </cell>
          <cell r="J60">
            <v>147.38353000000001</v>
          </cell>
          <cell r="K60">
            <v>10.237959999999999</v>
          </cell>
          <cell r="L60">
            <v>9.70486</v>
          </cell>
        </row>
        <row r="61">
          <cell r="A61" t="str">
            <v>Aneurin Bevan HB_Stroke Ad_Males_2009 - 2011_HB</v>
          </cell>
          <cell r="B61" t="str">
            <v>Stroke Ad</v>
          </cell>
          <cell r="C61" t="str">
            <v>2009 - 2011</v>
          </cell>
          <cell r="D61" t="str">
            <v>Males</v>
          </cell>
          <cell r="E61" t="str">
            <v>Aneurin Bevan HB</v>
          </cell>
          <cell r="F61" t="str">
            <v>HB</v>
          </cell>
          <cell r="G61">
            <v>335</v>
          </cell>
          <cell r="H61">
            <v>86.477149999999995</v>
          </cell>
          <cell r="I61">
            <v>81.107200000000006</v>
          </cell>
          <cell r="J61">
            <v>92.103819999999999</v>
          </cell>
          <cell r="K61">
            <v>5.6266699999999998</v>
          </cell>
          <cell r="L61">
            <v>5.3699399999999997</v>
          </cell>
        </row>
        <row r="62">
          <cell r="A62" t="str">
            <v>Wales_Stroke Ad_Females_2009 - 2011_WALES</v>
          </cell>
          <cell r="B62" t="str">
            <v>Stroke Ad</v>
          </cell>
          <cell r="C62" t="str">
            <v>2009 - 2011</v>
          </cell>
          <cell r="D62" t="str">
            <v>Females</v>
          </cell>
          <cell r="E62" t="str">
            <v>Wales</v>
          </cell>
          <cell r="F62" t="str">
            <v>WALES</v>
          </cell>
          <cell r="G62">
            <v>2388</v>
          </cell>
          <cell r="H62">
            <v>75.749660000000006</v>
          </cell>
          <cell r="I62">
            <v>73.823790000000002</v>
          </cell>
          <cell r="J62">
            <v>77.709450000000004</v>
          </cell>
          <cell r="K62">
            <v>1.9597899999999999</v>
          </cell>
          <cell r="L62">
            <v>1.92587</v>
          </cell>
        </row>
        <row r="63">
          <cell r="A63" t="str">
            <v>Isle of Anglesey_Stroke Ad_Females_2009 - 2011_LA</v>
          </cell>
          <cell r="B63" t="str">
            <v>Stroke Ad</v>
          </cell>
          <cell r="C63" t="str">
            <v>2009 - 2011</v>
          </cell>
          <cell r="D63" t="str">
            <v>Females</v>
          </cell>
          <cell r="E63" t="str">
            <v>Isle of Anglesey</v>
          </cell>
          <cell r="F63" t="str">
            <v>LA</v>
          </cell>
          <cell r="G63">
            <v>96.666700000000006</v>
          </cell>
          <cell r="H63">
            <v>111.07928</v>
          </cell>
          <cell r="I63">
            <v>97.171599999999998</v>
          </cell>
          <cell r="J63">
            <v>126.25288999999999</v>
          </cell>
          <cell r="K63">
            <v>15.17361</v>
          </cell>
          <cell r="L63">
            <v>13.90767</v>
          </cell>
        </row>
        <row r="64">
          <cell r="A64" t="str">
            <v>Gwynedd_Stroke Ad_Females_2009 - 2011_LA</v>
          </cell>
          <cell r="B64" t="str">
            <v>Stroke Ad</v>
          </cell>
          <cell r="C64" t="str">
            <v>2009 - 2011</v>
          </cell>
          <cell r="D64" t="str">
            <v>Females</v>
          </cell>
          <cell r="E64" t="str">
            <v>Gwynedd</v>
          </cell>
          <cell r="F64" t="str">
            <v>LA</v>
          </cell>
          <cell r="G64">
            <v>137.66669999999999</v>
          </cell>
          <cell r="H64">
            <v>96.997540000000001</v>
          </cell>
          <cell r="I64">
            <v>86.76455</v>
          </cell>
          <cell r="J64">
            <v>108.00491</v>
          </cell>
          <cell r="K64">
            <v>11.00737</v>
          </cell>
          <cell r="L64">
            <v>10.232989999999999</v>
          </cell>
        </row>
        <row r="65">
          <cell r="A65" t="str">
            <v>Conwy_Stroke Ad_Females_2009 - 2011_LA</v>
          </cell>
          <cell r="B65" t="str">
            <v>Stroke Ad</v>
          </cell>
          <cell r="C65" t="str">
            <v>2009 - 2011</v>
          </cell>
          <cell r="D65" t="str">
            <v>Females</v>
          </cell>
          <cell r="E65" t="str">
            <v>Conwy</v>
          </cell>
          <cell r="F65" t="str">
            <v>LA</v>
          </cell>
          <cell r="G65">
            <v>151</v>
          </cell>
          <cell r="H65">
            <v>94.201650000000001</v>
          </cell>
          <cell r="I65">
            <v>84.195800000000006</v>
          </cell>
          <cell r="J65">
            <v>104.92917</v>
          </cell>
          <cell r="K65">
            <v>10.72752</v>
          </cell>
          <cell r="L65">
            <v>10.00586</v>
          </cell>
        </row>
        <row r="66">
          <cell r="A66" t="str">
            <v>Denbighshire_Stroke Ad_Females_2009 - 2011_LA</v>
          </cell>
          <cell r="B66" t="str">
            <v>Stroke Ad</v>
          </cell>
          <cell r="C66" t="str">
            <v>2009 - 2011</v>
          </cell>
          <cell r="D66" t="str">
            <v>Females</v>
          </cell>
          <cell r="E66" t="str">
            <v>Denbighshire</v>
          </cell>
          <cell r="F66" t="str">
            <v>LA</v>
          </cell>
          <cell r="G66">
            <v>87.666700000000006</v>
          </cell>
          <cell r="H66">
            <v>89.008610000000004</v>
          </cell>
          <cell r="I66">
            <v>77.241579999999999</v>
          </cell>
          <cell r="J66">
            <v>101.90311</v>
          </cell>
          <cell r="K66">
            <v>12.894500000000001</v>
          </cell>
          <cell r="L66">
            <v>11.76703</v>
          </cell>
        </row>
        <row r="67">
          <cell r="A67" t="str">
            <v>Flintshire_Stroke Ad_Females_2009 - 2011_LA</v>
          </cell>
          <cell r="B67" t="str">
            <v>Stroke Ad</v>
          </cell>
          <cell r="C67" t="str">
            <v>2009 - 2011</v>
          </cell>
          <cell r="D67" t="str">
            <v>Females</v>
          </cell>
          <cell r="E67" t="str">
            <v>Flintshire</v>
          </cell>
          <cell r="F67" t="str">
            <v>LA</v>
          </cell>
          <cell r="G67">
            <v>118</v>
          </cell>
          <cell r="H67">
            <v>83.251429999999999</v>
          </cell>
          <cell r="I67">
            <v>74.171329999999998</v>
          </cell>
          <cell r="J67">
            <v>93.076149999999998</v>
          </cell>
          <cell r="K67">
            <v>9.8247199999999992</v>
          </cell>
          <cell r="L67">
            <v>9.0800999999999998</v>
          </cell>
        </row>
        <row r="68">
          <cell r="A68" t="str">
            <v>Wrexham_Stroke Ad_Females_2009 - 2011_LA</v>
          </cell>
          <cell r="B68" t="str">
            <v>Stroke Ad</v>
          </cell>
          <cell r="C68" t="str">
            <v>2009 - 2011</v>
          </cell>
          <cell r="D68" t="str">
            <v>Females</v>
          </cell>
          <cell r="E68" t="str">
            <v>Wrexham</v>
          </cell>
          <cell r="F68" t="str">
            <v>LA</v>
          </cell>
          <cell r="G68">
            <v>101.66670000000001</v>
          </cell>
          <cell r="H68">
            <v>78.674080000000004</v>
          </cell>
          <cell r="I68">
            <v>69.268450000000001</v>
          </cell>
          <cell r="J68">
            <v>88.913510000000002</v>
          </cell>
          <cell r="K68">
            <v>10.23944</v>
          </cell>
          <cell r="L68">
            <v>9.4056300000000004</v>
          </cell>
        </row>
        <row r="69">
          <cell r="A69" t="str">
            <v>Powys_Stroke Ad_Females_2009 - 2011_LA</v>
          </cell>
          <cell r="B69" t="str">
            <v>Stroke Ad</v>
          </cell>
          <cell r="C69" t="str">
            <v>2009 - 2011</v>
          </cell>
          <cell r="D69" t="str">
            <v>Females</v>
          </cell>
          <cell r="E69" t="str">
            <v>Powys</v>
          </cell>
          <cell r="F69" t="str">
            <v>LA</v>
          </cell>
          <cell r="G69">
            <v>135.33330000000001</v>
          </cell>
          <cell r="H69">
            <v>79.701899999999995</v>
          </cell>
          <cell r="I69">
            <v>71.204310000000007</v>
          </cell>
          <cell r="J69">
            <v>88.848299999999995</v>
          </cell>
          <cell r="K69">
            <v>9.1463999999999999</v>
          </cell>
          <cell r="L69">
            <v>8.4975900000000006</v>
          </cell>
        </row>
        <row r="70">
          <cell r="A70" t="str">
            <v>Ceredigion_Stroke Ad_Females_2009 - 2011_LA</v>
          </cell>
          <cell r="B70" t="str">
            <v>Stroke Ad</v>
          </cell>
          <cell r="C70" t="str">
            <v>2009 - 2011</v>
          </cell>
          <cell r="D70" t="str">
            <v>Females</v>
          </cell>
          <cell r="E70" t="str">
            <v>Ceredigion</v>
          </cell>
          <cell r="F70" t="str">
            <v>LA</v>
          </cell>
          <cell r="G70">
            <v>45.666699999999999</v>
          </cell>
          <cell r="H70">
            <v>49.83052</v>
          </cell>
          <cell r="I70">
            <v>40.884129999999999</v>
          </cell>
          <cell r="J70">
            <v>59.988320000000002</v>
          </cell>
          <cell r="K70">
            <v>10.1578</v>
          </cell>
          <cell r="L70">
            <v>8.9463899999999992</v>
          </cell>
        </row>
        <row r="71">
          <cell r="A71" t="str">
            <v>Pembrokeshire_Stroke Ad_Females_2009 - 2011_LA</v>
          </cell>
          <cell r="B71" t="str">
            <v>Stroke Ad</v>
          </cell>
          <cell r="C71" t="str">
            <v>2009 - 2011</v>
          </cell>
          <cell r="D71" t="str">
            <v>Females</v>
          </cell>
          <cell r="E71" t="str">
            <v>Pembrokeshire</v>
          </cell>
          <cell r="F71" t="str">
            <v>LA</v>
          </cell>
          <cell r="G71">
            <v>103.66670000000001</v>
          </cell>
          <cell r="H71">
            <v>72.666370000000001</v>
          </cell>
          <cell r="I71">
            <v>63.728610000000003</v>
          </cell>
          <cell r="J71">
            <v>82.388409999999993</v>
          </cell>
          <cell r="K71">
            <v>9.7220499999999994</v>
          </cell>
          <cell r="L71">
            <v>8.9377600000000008</v>
          </cell>
        </row>
        <row r="72">
          <cell r="A72" t="str">
            <v>Carmarthenshire_Stroke Ad_Females_2009 - 2011_LA</v>
          </cell>
          <cell r="B72" t="str">
            <v>Stroke Ad</v>
          </cell>
          <cell r="C72" t="str">
            <v>2009 - 2011</v>
          </cell>
          <cell r="D72" t="str">
            <v>Females</v>
          </cell>
          <cell r="E72" t="str">
            <v>Carmarthenshire</v>
          </cell>
          <cell r="F72" t="str">
            <v>LA</v>
          </cell>
          <cell r="G72">
            <v>188</v>
          </cell>
          <cell r="H72">
            <v>88.830579999999998</v>
          </cell>
          <cell r="I72">
            <v>80.720249999999993</v>
          </cell>
          <cell r="J72">
            <v>97.463040000000007</v>
          </cell>
          <cell r="K72">
            <v>8.63246</v>
          </cell>
          <cell r="L72">
            <v>8.1103299999999994</v>
          </cell>
        </row>
        <row r="73">
          <cell r="A73" t="str">
            <v>Swansea_Stroke Ad_Females_2009 - 2011_LA</v>
          </cell>
          <cell r="B73" t="str">
            <v>Stroke Ad</v>
          </cell>
          <cell r="C73" t="str">
            <v>2009 - 2011</v>
          </cell>
          <cell r="D73" t="str">
            <v>Females</v>
          </cell>
          <cell r="E73" t="str">
            <v>Swansea</v>
          </cell>
          <cell r="F73" t="str">
            <v>LA</v>
          </cell>
          <cell r="G73">
            <v>162.33330000000001</v>
          </cell>
          <cell r="H73">
            <v>67.026889999999995</v>
          </cell>
          <cell r="I73">
            <v>60.537979999999997</v>
          </cell>
          <cell r="J73">
            <v>73.966549999999998</v>
          </cell>
          <cell r="K73">
            <v>6.9396599999999999</v>
          </cell>
          <cell r="L73">
            <v>6.4889099999999997</v>
          </cell>
        </row>
        <row r="74">
          <cell r="A74" t="str">
            <v>Neath Port Talbot_Stroke Ad_Females_2009 - 2011_LA</v>
          </cell>
          <cell r="B74" t="str">
            <v>Stroke Ad</v>
          </cell>
          <cell r="C74" t="str">
            <v>2009 - 2011</v>
          </cell>
          <cell r="D74" t="str">
            <v>Females</v>
          </cell>
          <cell r="E74" t="str">
            <v>Neath Port Talbot</v>
          </cell>
          <cell r="F74" t="str">
            <v>LA</v>
          </cell>
          <cell r="G74">
            <v>95.333299999999994</v>
          </cell>
          <cell r="H74">
            <v>66.13561</v>
          </cell>
          <cell r="I74">
            <v>57.897120000000001</v>
          </cell>
          <cell r="J74">
            <v>75.129480000000001</v>
          </cell>
          <cell r="K74">
            <v>8.9938699999999994</v>
          </cell>
          <cell r="L74">
            <v>8.2384900000000005</v>
          </cell>
        </row>
        <row r="75">
          <cell r="A75" t="str">
            <v>Bridgend_Stroke Ad_Females_2009 - 2011_LA</v>
          </cell>
          <cell r="B75" t="str">
            <v>Stroke Ad</v>
          </cell>
          <cell r="C75" t="str">
            <v>2009 - 2011</v>
          </cell>
          <cell r="D75" t="str">
            <v>Females</v>
          </cell>
          <cell r="E75" t="str">
            <v>Bridgend</v>
          </cell>
          <cell r="F75" t="str">
            <v>LA</v>
          </cell>
          <cell r="G75">
            <v>103.66670000000001</v>
          </cell>
          <cell r="H75">
            <v>81.153130000000004</v>
          </cell>
          <cell r="I75">
            <v>71.632339999999999</v>
          </cell>
          <cell r="J75">
            <v>91.509379999999993</v>
          </cell>
          <cell r="K75">
            <v>10.35624</v>
          </cell>
          <cell r="L75">
            <v>9.5207899999999999</v>
          </cell>
        </row>
        <row r="76">
          <cell r="A76" t="str">
            <v>The Vale of Glamorgan_Stroke Ad_Females_2009 - 2011_LA</v>
          </cell>
          <cell r="B76" t="str">
            <v>Stroke Ad</v>
          </cell>
          <cell r="C76" t="str">
            <v>2009 - 2011</v>
          </cell>
          <cell r="D76" t="str">
            <v>Females</v>
          </cell>
          <cell r="E76" t="str">
            <v>The Vale of Glamorgan</v>
          </cell>
          <cell r="F76" t="str">
            <v>LA</v>
          </cell>
          <cell r="G76">
            <v>100.66670000000001</v>
          </cell>
          <cell r="H76">
            <v>74.487840000000006</v>
          </cell>
          <cell r="I76">
            <v>65.594279999999998</v>
          </cell>
          <cell r="J76">
            <v>84.173910000000006</v>
          </cell>
          <cell r="K76">
            <v>9.6860700000000008</v>
          </cell>
          <cell r="L76">
            <v>8.8935600000000008</v>
          </cell>
        </row>
        <row r="77">
          <cell r="A77" t="str">
            <v>Cardiff_Stroke Ad_Females_2009 - 2011_LA</v>
          </cell>
          <cell r="B77" t="str">
            <v>Stroke Ad</v>
          </cell>
          <cell r="C77" t="str">
            <v>2009 - 2011</v>
          </cell>
          <cell r="D77" t="str">
            <v>Females</v>
          </cell>
          <cell r="E77" t="str">
            <v>Cardiff</v>
          </cell>
          <cell r="F77" t="str">
            <v>LA</v>
          </cell>
          <cell r="G77">
            <v>167.33330000000001</v>
          </cell>
          <cell r="H77">
            <v>59.057290000000002</v>
          </cell>
          <cell r="I77">
            <v>53.477870000000003</v>
          </cell>
          <cell r="J77">
            <v>65.018240000000006</v>
          </cell>
          <cell r="K77">
            <v>5.9609500000000004</v>
          </cell>
          <cell r="L77">
            <v>5.5794300000000003</v>
          </cell>
        </row>
        <row r="78">
          <cell r="A78" t="str">
            <v>Rhondda Cynon Taf_Stroke Ad_Females_2009 - 2011_LA</v>
          </cell>
          <cell r="B78" t="str">
            <v>Stroke Ad</v>
          </cell>
          <cell r="C78" t="str">
            <v>2009 - 2011</v>
          </cell>
          <cell r="D78" t="str">
            <v>Females</v>
          </cell>
          <cell r="E78" t="str">
            <v>Rhondda Cynon Taf</v>
          </cell>
          <cell r="F78" t="str">
            <v>LA</v>
          </cell>
          <cell r="G78">
            <v>191.33330000000001</v>
          </cell>
          <cell r="H78">
            <v>86.55659</v>
          </cell>
          <cell r="I78">
            <v>79.051450000000003</v>
          </cell>
          <cell r="J78">
            <v>94.540530000000004</v>
          </cell>
          <cell r="K78">
            <v>7.98393</v>
          </cell>
          <cell r="L78">
            <v>7.5051399999999999</v>
          </cell>
        </row>
        <row r="79">
          <cell r="A79" t="str">
            <v>Merthyr Tydfil_Stroke Ad_Females_2009 - 2011_LA</v>
          </cell>
          <cell r="B79" t="str">
            <v>Stroke Ad</v>
          </cell>
          <cell r="C79" t="str">
            <v>2009 - 2011</v>
          </cell>
          <cell r="D79" t="str">
            <v>Females</v>
          </cell>
          <cell r="E79" t="str">
            <v>Merthyr Tydfil</v>
          </cell>
          <cell r="F79" t="str">
            <v>LA</v>
          </cell>
          <cell r="G79">
            <v>47</v>
          </cell>
          <cell r="H79">
            <v>85.370699999999999</v>
          </cell>
          <cell r="I79">
            <v>70.652159999999995</v>
          </cell>
          <cell r="J79">
            <v>102.05177</v>
          </cell>
          <cell r="K79">
            <v>16.681069999999998</v>
          </cell>
          <cell r="L79">
            <v>14.718540000000001</v>
          </cell>
        </row>
        <row r="80">
          <cell r="A80" t="str">
            <v>Caerphilly_Stroke Ad_Females_2009 - 2011_LA</v>
          </cell>
          <cell r="B80" t="str">
            <v>Stroke Ad</v>
          </cell>
          <cell r="C80" t="str">
            <v>2009 - 2011</v>
          </cell>
          <cell r="D80" t="str">
            <v>Females</v>
          </cell>
          <cell r="E80" t="str">
            <v>Caerphilly</v>
          </cell>
          <cell r="F80" t="str">
            <v>LA</v>
          </cell>
          <cell r="G80">
            <v>98.333299999999994</v>
          </cell>
          <cell r="H80">
            <v>61.37462</v>
          </cell>
          <cell r="I80">
            <v>54.113419999999998</v>
          </cell>
          <cell r="J80">
            <v>69.290859999999995</v>
          </cell>
          <cell r="K80">
            <v>7.9162400000000002</v>
          </cell>
          <cell r="L80">
            <v>7.26119</v>
          </cell>
        </row>
        <row r="81">
          <cell r="A81" t="str">
            <v>Blaenau Gwent_Stroke Ad_Females_2009 - 2011_LA</v>
          </cell>
          <cell r="B81" t="str">
            <v>Stroke Ad</v>
          </cell>
          <cell r="C81" t="str">
            <v>2009 - 2011</v>
          </cell>
          <cell r="D81" t="str">
            <v>Females</v>
          </cell>
          <cell r="E81" t="str">
            <v>Blaenau Gwent</v>
          </cell>
          <cell r="F81" t="str">
            <v>LA</v>
          </cell>
          <cell r="G81">
            <v>60.666699999999999</v>
          </cell>
          <cell r="H81">
            <v>85.646320000000003</v>
          </cell>
          <cell r="I81">
            <v>72.551940000000002</v>
          </cell>
          <cell r="J81">
            <v>100.26463</v>
          </cell>
          <cell r="K81">
            <v>14.618309999999999</v>
          </cell>
          <cell r="L81">
            <v>13.094379999999999</v>
          </cell>
        </row>
        <row r="82">
          <cell r="A82" t="str">
            <v>Torfaen_Stroke Ad_Females_2009 - 2011_LA</v>
          </cell>
          <cell r="B82" t="str">
            <v>Stroke Ad</v>
          </cell>
          <cell r="C82" t="str">
            <v>2009 - 2011</v>
          </cell>
          <cell r="D82" t="str">
            <v>Females</v>
          </cell>
          <cell r="E82" t="str">
            <v>Torfaen</v>
          </cell>
          <cell r="F82" t="str">
            <v>LA</v>
          </cell>
          <cell r="G82">
            <v>60.666699999999999</v>
          </cell>
          <cell r="H82">
            <v>63.020009999999999</v>
          </cell>
          <cell r="I82">
            <v>53.312350000000002</v>
          </cell>
          <cell r="J82">
            <v>73.85745</v>
          </cell>
          <cell r="K82">
            <v>10.837440000000001</v>
          </cell>
          <cell r="L82">
            <v>9.7076600000000006</v>
          </cell>
        </row>
        <row r="83">
          <cell r="A83" t="str">
            <v>Monmouthshire_Stroke Ad_Females_2009 - 2011_LA</v>
          </cell>
          <cell r="B83" t="str">
            <v>Stroke Ad</v>
          </cell>
          <cell r="C83" t="str">
            <v>2009 - 2011</v>
          </cell>
          <cell r="D83" t="str">
            <v>Females</v>
          </cell>
          <cell r="E83" t="str">
            <v>Monmouthshire</v>
          </cell>
          <cell r="F83" t="str">
            <v>LA</v>
          </cell>
          <cell r="G83">
            <v>56</v>
          </cell>
          <cell r="H83">
            <v>51.389000000000003</v>
          </cell>
          <cell r="I83">
            <v>42.965249999999997</v>
          </cell>
          <cell r="J83">
            <v>60.835709999999999</v>
          </cell>
          <cell r="K83">
            <v>9.4467099999999995</v>
          </cell>
          <cell r="L83">
            <v>8.4237500000000001</v>
          </cell>
        </row>
        <row r="84">
          <cell r="A84" t="str">
            <v>Newport_Stroke Ad_Females_2009 - 2011_LA</v>
          </cell>
          <cell r="B84" t="str">
            <v>Stroke Ad</v>
          </cell>
          <cell r="C84" t="str">
            <v>2009 - 2011</v>
          </cell>
          <cell r="D84" t="str">
            <v>Females</v>
          </cell>
          <cell r="E84" t="str">
            <v>Newport</v>
          </cell>
          <cell r="F84" t="str">
            <v>LA</v>
          </cell>
          <cell r="G84">
            <v>79.333299999999994</v>
          </cell>
          <cell r="H84">
            <v>61.067720000000001</v>
          </cell>
          <cell r="I84">
            <v>52.808280000000003</v>
          </cell>
          <cell r="J84">
            <v>70.161259999999999</v>
          </cell>
          <cell r="K84">
            <v>9.0935400000000008</v>
          </cell>
          <cell r="L84">
            <v>8.2594399999999997</v>
          </cell>
        </row>
        <row r="85">
          <cell r="A85" t="str">
            <v>Betsi Cadwaladr UHB_Stroke Ad_Females_2009 - 2011_HB</v>
          </cell>
          <cell r="B85" t="str">
            <v>Stroke Ad</v>
          </cell>
          <cell r="C85" t="str">
            <v>2009 - 2011</v>
          </cell>
          <cell r="D85" t="str">
            <v>Females</v>
          </cell>
          <cell r="E85" t="str">
            <v>Betsi Cadwaladr UHB</v>
          </cell>
          <cell r="F85" t="str">
            <v>HB</v>
          </cell>
          <cell r="G85">
            <v>692.66669999999999</v>
          </cell>
          <cell r="H85">
            <v>91.030659999999997</v>
          </cell>
          <cell r="I85">
            <v>86.698269999999994</v>
          </cell>
          <cell r="J85">
            <v>95.505939999999995</v>
          </cell>
          <cell r="K85">
            <v>4.4752900000000002</v>
          </cell>
          <cell r="L85">
            <v>4.3323799999999997</v>
          </cell>
        </row>
        <row r="86">
          <cell r="A86" t="str">
            <v>Powys THB_Stroke Ad_Females_2009 - 2011_HB</v>
          </cell>
          <cell r="B86" t="str">
            <v>Stroke Ad</v>
          </cell>
          <cell r="C86" t="str">
            <v>2009 - 2011</v>
          </cell>
          <cell r="D86" t="str">
            <v>Females</v>
          </cell>
          <cell r="E86" t="str">
            <v>Powys THB</v>
          </cell>
          <cell r="F86" t="str">
            <v>HB</v>
          </cell>
          <cell r="G86">
            <v>135.33330000000001</v>
          </cell>
          <cell r="H86">
            <v>79.701899999999995</v>
          </cell>
          <cell r="I86">
            <v>71.204310000000007</v>
          </cell>
          <cell r="J86">
            <v>88.848299999999995</v>
          </cell>
          <cell r="K86">
            <v>9.1463999999999999</v>
          </cell>
          <cell r="L86">
            <v>8.4975900000000006</v>
          </cell>
        </row>
        <row r="87">
          <cell r="A87" t="str">
            <v>Hywel Dda HB_Stroke Ad_Females_2009 - 2011_HB</v>
          </cell>
          <cell r="B87" t="str">
            <v>Stroke Ad</v>
          </cell>
          <cell r="C87" t="str">
            <v>2009 - 2011</v>
          </cell>
          <cell r="D87" t="str">
            <v>Females</v>
          </cell>
          <cell r="E87" t="str">
            <v>Hywel Dda HB</v>
          </cell>
          <cell r="F87" t="str">
            <v>HB</v>
          </cell>
          <cell r="G87">
            <v>337.33330000000001</v>
          </cell>
          <cell r="H87">
            <v>76.090459999999993</v>
          </cell>
          <cell r="I87">
            <v>70.855509999999995</v>
          </cell>
          <cell r="J87">
            <v>81.574809999999999</v>
          </cell>
          <cell r="K87">
            <v>5.4843400000000004</v>
          </cell>
          <cell r="L87">
            <v>5.2349600000000001</v>
          </cell>
        </row>
        <row r="88">
          <cell r="A88" t="str">
            <v>ABM UHB_Stroke Ad_Females_2009 - 2011_HB</v>
          </cell>
          <cell r="B88" t="str">
            <v>Stroke Ad</v>
          </cell>
          <cell r="C88" t="str">
            <v>2009 - 2011</v>
          </cell>
          <cell r="D88" t="str">
            <v>Females</v>
          </cell>
          <cell r="E88" t="str">
            <v>ABM UHB</v>
          </cell>
          <cell r="F88" t="str">
            <v>HB</v>
          </cell>
          <cell r="G88">
            <v>361.33330000000001</v>
          </cell>
          <cell r="H88">
            <v>70.587329999999994</v>
          </cell>
          <cell r="I88">
            <v>66.012420000000006</v>
          </cell>
          <cell r="J88">
            <v>75.372630000000001</v>
          </cell>
          <cell r="K88">
            <v>4.7853000000000003</v>
          </cell>
          <cell r="L88">
            <v>4.57491</v>
          </cell>
        </row>
        <row r="89">
          <cell r="A89" t="str">
            <v>Cardiff &amp; Vale UHB_Stroke Ad_Females_2009 - 2011_HB</v>
          </cell>
          <cell r="B89" t="str">
            <v>Stroke Ad</v>
          </cell>
          <cell r="C89" t="str">
            <v>2009 - 2011</v>
          </cell>
          <cell r="D89" t="str">
            <v>Females</v>
          </cell>
          <cell r="E89" t="str">
            <v>Cardiff &amp; Vale UHB</v>
          </cell>
          <cell r="F89" t="str">
            <v>HB</v>
          </cell>
          <cell r="G89">
            <v>268</v>
          </cell>
          <cell r="H89">
            <v>63.914020000000001</v>
          </cell>
          <cell r="I89">
            <v>59.152889999999999</v>
          </cell>
          <cell r="J89">
            <v>68.930430000000001</v>
          </cell>
          <cell r="K89">
            <v>5.0164</v>
          </cell>
          <cell r="L89">
            <v>4.7611299999999996</v>
          </cell>
        </row>
        <row r="90">
          <cell r="A90" t="str">
            <v>Cwm Taf HB_Stroke Ad_Females_2009 - 2011_HB</v>
          </cell>
          <cell r="B90" t="str">
            <v>Stroke Ad</v>
          </cell>
          <cell r="C90" t="str">
            <v>2009 - 2011</v>
          </cell>
          <cell r="D90" t="str">
            <v>Females</v>
          </cell>
          <cell r="E90" t="str">
            <v>Cwm Taf HB</v>
          </cell>
          <cell r="F90" t="str">
            <v>HB</v>
          </cell>
          <cell r="G90">
            <v>238.33330000000001</v>
          </cell>
          <cell r="H90">
            <v>86.298659999999998</v>
          </cell>
          <cell r="I90">
            <v>79.570880000000002</v>
          </cell>
          <cell r="J90">
            <v>93.409610000000001</v>
          </cell>
          <cell r="K90">
            <v>7.1109499999999999</v>
          </cell>
          <cell r="L90">
            <v>6.7277699999999996</v>
          </cell>
        </row>
        <row r="91">
          <cell r="A91" t="str">
            <v>Aneurin Bevan HB_Stroke Ad_Females_2009 - 2011_HB</v>
          </cell>
          <cell r="B91" t="str">
            <v>Stroke Ad</v>
          </cell>
          <cell r="C91" t="str">
            <v>2009 - 2011</v>
          </cell>
          <cell r="D91" t="str">
            <v>Females</v>
          </cell>
          <cell r="E91" t="str">
            <v>Aneurin Bevan HB</v>
          </cell>
          <cell r="F91" t="str">
            <v>HB</v>
          </cell>
          <cell r="G91">
            <v>355</v>
          </cell>
          <cell r="H91">
            <v>62.814660000000003</v>
          </cell>
          <cell r="I91">
            <v>58.75712</v>
          </cell>
          <cell r="J91">
            <v>67.060509999999994</v>
          </cell>
          <cell r="K91">
            <v>4.2458400000000003</v>
          </cell>
          <cell r="L91">
            <v>4.05755</v>
          </cell>
        </row>
        <row r="92">
          <cell r="A92" t="str">
            <v>Wales_CHD Ad_Persons_2009 - 2011_WALES</v>
          </cell>
          <cell r="B92" t="str">
            <v>CHD Ad</v>
          </cell>
          <cell r="C92" t="str">
            <v>2009 - 2011</v>
          </cell>
          <cell r="D92" t="str">
            <v>Persons</v>
          </cell>
          <cell r="E92" t="str">
            <v>Wales</v>
          </cell>
          <cell r="F92" t="str">
            <v>WALES</v>
          </cell>
          <cell r="G92">
            <v>11156.6667</v>
          </cell>
          <cell r="H92">
            <v>253.92814000000001</v>
          </cell>
          <cell r="I92">
            <v>251.07446999999999</v>
          </cell>
          <cell r="J92">
            <v>256.80493999999999</v>
          </cell>
          <cell r="K92">
            <v>2.8768099999999999</v>
          </cell>
          <cell r="L92">
            <v>2.8536700000000002</v>
          </cell>
        </row>
        <row r="93">
          <cell r="A93" t="str">
            <v>Isle of Anglesey_CHD Ad_Persons_2009 - 2011_LA</v>
          </cell>
          <cell r="B93" t="str">
            <v>CHD Ad</v>
          </cell>
          <cell r="C93" t="str">
            <v>2009 - 2011</v>
          </cell>
          <cell r="D93" t="str">
            <v>Persons</v>
          </cell>
          <cell r="E93" t="str">
            <v>Isle of Anglesey</v>
          </cell>
          <cell r="F93" t="str">
            <v>LA</v>
          </cell>
          <cell r="G93">
            <v>300.33330000000001</v>
          </cell>
          <cell r="H93">
            <v>250.66837000000001</v>
          </cell>
          <cell r="I93">
            <v>233.36904999999999</v>
          </cell>
          <cell r="J93">
            <v>268.84244000000001</v>
          </cell>
          <cell r="K93">
            <v>18.17407</v>
          </cell>
          <cell r="L93">
            <v>17.299320000000002</v>
          </cell>
        </row>
        <row r="94">
          <cell r="A94" t="str">
            <v>Gwynedd_CHD Ad_Persons_2009 - 2011_LA</v>
          </cell>
          <cell r="B94" t="str">
            <v>CHD Ad</v>
          </cell>
          <cell r="C94" t="str">
            <v>2009 - 2011</v>
          </cell>
          <cell r="D94" t="str">
            <v>Persons</v>
          </cell>
          <cell r="E94" t="str">
            <v>Gwynedd</v>
          </cell>
          <cell r="F94" t="str">
            <v>LA</v>
          </cell>
          <cell r="G94">
            <v>465</v>
          </cell>
          <cell r="H94">
            <v>244.49137999999999</v>
          </cell>
          <cell r="I94">
            <v>230.78391999999999</v>
          </cell>
          <cell r="J94">
            <v>258.75288</v>
          </cell>
          <cell r="K94">
            <v>14.2615</v>
          </cell>
          <cell r="L94">
            <v>13.707459999999999</v>
          </cell>
        </row>
        <row r="95">
          <cell r="A95" t="str">
            <v>Conwy_CHD Ad_Persons_2009 - 2011_LA</v>
          </cell>
          <cell r="B95" t="str">
            <v>CHD Ad</v>
          </cell>
          <cell r="C95" t="str">
            <v>2009 - 2011</v>
          </cell>
          <cell r="D95" t="str">
            <v>Persons</v>
          </cell>
          <cell r="E95" t="str">
            <v>Conwy</v>
          </cell>
          <cell r="F95" t="str">
            <v>LA</v>
          </cell>
          <cell r="G95">
            <v>451</v>
          </cell>
          <cell r="H95">
            <v>206.19007999999999</v>
          </cell>
          <cell r="I95">
            <v>194.16875999999999</v>
          </cell>
          <cell r="J95">
            <v>218.70493999999999</v>
          </cell>
          <cell r="K95">
            <v>12.514860000000001</v>
          </cell>
          <cell r="L95">
            <v>12.021319999999999</v>
          </cell>
        </row>
        <row r="96">
          <cell r="A96" t="str">
            <v>Denbighshire_CHD Ad_Persons_2009 - 2011_LA</v>
          </cell>
          <cell r="B96" t="str">
            <v>CHD Ad</v>
          </cell>
          <cell r="C96" t="str">
            <v>2009 - 2011</v>
          </cell>
          <cell r="D96" t="str">
            <v>Persons</v>
          </cell>
          <cell r="E96" t="str">
            <v>Denbighshire</v>
          </cell>
          <cell r="F96" t="str">
            <v>LA</v>
          </cell>
          <cell r="G96">
            <v>326</v>
          </cell>
          <cell r="H96">
            <v>210.63789</v>
          </cell>
          <cell r="I96">
            <v>196.74401</v>
          </cell>
          <cell r="J96">
            <v>225.20536000000001</v>
          </cell>
          <cell r="K96">
            <v>14.56747</v>
          </cell>
          <cell r="L96">
            <v>13.893879999999999</v>
          </cell>
        </row>
        <row r="97">
          <cell r="A97" t="str">
            <v>Flintshire_CHD Ad_Persons_2009 - 2011_LA</v>
          </cell>
          <cell r="B97" t="str">
            <v>CHD Ad</v>
          </cell>
          <cell r="C97" t="str">
            <v>2009 - 2011</v>
          </cell>
          <cell r="D97" t="str">
            <v>Persons</v>
          </cell>
          <cell r="E97" t="str">
            <v>Flintshire</v>
          </cell>
          <cell r="F97" t="str">
            <v>LA</v>
          </cell>
          <cell r="G97">
            <v>520.66669999999999</v>
          </cell>
          <cell r="H97">
            <v>242.50523000000001</v>
          </cell>
          <cell r="I97">
            <v>230.20766</v>
          </cell>
          <cell r="J97">
            <v>255.27197000000001</v>
          </cell>
          <cell r="K97">
            <v>12.76674</v>
          </cell>
          <cell r="L97">
            <v>12.29757</v>
          </cell>
        </row>
        <row r="98">
          <cell r="A98" t="str">
            <v>Wrexham_CHD Ad_Persons_2009 - 2011_LA</v>
          </cell>
          <cell r="B98" t="str">
            <v>CHD Ad</v>
          </cell>
          <cell r="C98" t="str">
            <v>2009 - 2011</v>
          </cell>
          <cell r="D98" t="str">
            <v>Persons</v>
          </cell>
          <cell r="E98" t="str">
            <v>Wrexham</v>
          </cell>
          <cell r="F98" t="str">
            <v>LA</v>
          </cell>
          <cell r="G98">
            <v>534</v>
          </cell>
          <cell r="H98">
            <v>301.49716999999998</v>
          </cell>
          <cell r="I98">
            <v>286.37155999999999</v>
          </cell>
          <cell r="J98">
            <v>317.19243</v>
          </cell>
          <cell r="K98">
            <v>15.695259999999999</v>
          </cell>
          <cell r="L98">
            <v>15.12561</v>
          </cell>
        </row>
        <row r="99">
          <cell r="A99" t="str">
            <v>Powys_CHD Ad_Persons_2009 - 2011_LA</v>
          </cell>
          <cell r="B99" t="str">
            <v>CHD Ad</v>
          </cell>
          <cell r="C99" t="str">
            <v>2009 - 2011</v>
          </cell>
          <cell r="D99" t="str">
            <v>Persons</v>
          </cell>
          <cell r="E99" t="str">
            <v>Powys</v>
          </cell>
          <cell r="F99" t="str">
            <v>LA</v>
          </cell>
          <cell r="G99">
            <v>431</v>
          </cell>
          <cell r="H99">
            <v>183.08525</v>
          </cell>
          <cell r="I99">
            <v>172.46281999999999</v>
          </cell>
          <cell r="J99">
            <v>194.15403000000001</v>
          </cell>
          <cell r="K99">
            <v>11.06878</v>
          </cell>
          <cell r="L99">
            <v>10.62243</v>
          </cell>
        </row>
        <row r="100">
          <cell r="A100" t="str">
            <v>Ceredigion_CHD Ad_Persons_2009 - 2011_LA</v>
          </cell>
          <cell r="B100" t="str">
            <v>CHD Ad</v>
          </cell>
          <cell r="C100" t="str">
            <v>2009 - 2011</v>
          </cell>
          <cell r="D100" t="str">
            <v>Persons</v>
          </cell>
          <cell r="E100" t="str">
            <v>Ceredigion</v>
          </cell>
          <cell r="F100" t="str">
            <v>LA</v>
          </cell>
          <cell r="G100">
            <v>319</v>
          </cell>
          <cell r="H100">
            <v>266.77972999999997</v>
          </cell>
          <cell r="I100">
            <v>248.89734999999999</v>
          </cell>
          <cell r="J100">
            <v>285.53876000000002</v>
          </cell>
          <cell r="K100">
            <v>18.759039999999999</v>
          </cell>
          <cell r="L100">
            <v>17.882370000000002</v>
          </cell>
        </row>
        <row r="101">
          <cell r="A101" t="str">
            <v>Pembrokeshire_CHD Ad_Persons_2009 - 2011_LA</v>
          </cell>
          <cell r="B101" t="str">
            <v>CHD Ad</v>
          </cell>
          <cell r="C101" t="str">
            <v>2009 - 2011</v>
          </cell>
          <cell r="D101" t="str">
            <v>Persons</v>
          </cell>
          <cell r="E101" t="str">
            <v>Pembrokeshire</v>
          </cell>
          <cell r="F101" t="str">
            <v>LA</v>
          </cell>
          <cell r="G101">
            <v>580</v>
          </cell>
          <cell r="H101">
            <v>292.60428999999999</v>
          </cell>
          <cell r="I101">
            <v>278.09796999999998</v>
          </cell>
          <cell r="J101">
            <v>307.63439</v>
          </cell>
          <cell r="K101">
            <v>15.030099999999999</v>
          </cell>
          <cell r="L101">
            <v>14.506309999999999</v>
          </cell>
        </row>
        <row r="102">
          <cell r="A102" t="str">
            <v>Carmarthenshire_CHD Ad_Persons_2009 - 2011_LA</v>
          </cell>
          <cell r="B102" t="str">
            <v>CHD Ad</v>
          </cell>
          <cell r="C102" t="str">
            <v>2009 - 2011</v>
          </cell>
          <cell r="D102" t="str">
            <v>Persons</v>
          </cell>
          <cell r="E102" t="str">
            <v>Carmarthenshire</v>
          </cell>
          <cell r="F102" t="str">
            <v>LA</v>
          </cell>
          <cell r="G102">
            <v>791.33330000000001</v>
          </cell>
          <cell r="H102">
            <v>271.03231</v>
          </cell>
          <cell r="I102">
            <v>259.49835999999999</v>
          </cell>
          <cell r="J102">
            <v>282.92178000000001</v>
          </cell>
          <cell r="K102">
            <v>11.889480000000001</v>
          </cell>
          <cell r="L102">
            <v>11.533950000000001</v>
          </cell>
        </row>
        <row r="103">
          <cell r="A103" t="str">
            <v>Swansea_CHD Ad_Persons_2009 - 2011_LA</v>
          </cell>
          <cell r="B103" t="str">
            <v>CHD Ad</v>
          </cell>
          <cell r="C103" t="str">
            <v>2009 - 2011</v>
          </cell>
          <cell r="D103" t="str">
            <v>Persons</v>
          </cell>
          <cell r="E103" t="str">
            <v>Swansea</v>
          </cell>
          <cell r="F103" t="str">
            <v>LA</v>
          </cell>
          <cell r="G103">
            <v>725</v>
          </cell>
          <cell r="H103">
            <v>213.02645000000001</v>
          </cell>
          <cell r="I103">
            <v>203.63064</v>
          </cell>
          <cell r="J103">
            <v>222.72507999999999</v>
          </cell>
          <cell r="K103">
            <v>9.69862</v>
          </cell>
          <cell r="L103">
            <v>9.3958100000000009</v>
          </cell>
        </row>
        <row r="104">
          <cell r="A104" t="str">
            <v>Neath Port Talbot_CHD Ad_Persons_2009 - 2011_LA</v>
          </cell>
          <cell r="B104" t="str">
            <v>CHD Ad</v>
          </cell>
          <cell r="C104" t="str">
            <v>2009 - 2011</v>
          </cell>
          <cell r="D104" t="str">
            <v>Persons</v>
          </cell>
          <cell r="E104" t="str">
            <v>Neath Port Talbot</v>
          </cell>
          <cell r="F104" t="str">
            <v>LA</v>
          </cell>
          <cell r="G104">
            <v>500.33330000000001</v>
          </cell>
          <cell r="H104">
            <v>244.14600999999999</v>
          </cell>
          <cell r="I104">
            <v>231.38377</v>
          </cell>
          <cell r="J104">
            <v>257.40514000000002</v>
          </cell>
          <cell r="K104">
            <v>13.259130000000001</v>
          </cell>
          <cell r="L104">
            <v>12.76224</v>
          </cell>
        </row>
        <row r="105">
          <cell r="A105" t="str">
            <v>Bridgend_CHD Ad_Persons_2009 - 2011_LA</v>
          </cell>
          <cell r="B105" t="str">
            <v>CHD Ad</v>
          </cell>
          <cell r="C105" t="str">
            <v>2009 - 2011</v>
          </cell>
          <cell r="D105" t="str">
            <v>Persons</v>
          </cell>
          <cell r="E105" t="str">
            <v>Bridgend</v>
          </cell>
          <cell r="F105" t="str">
            <v>LA</v>
          </cell>
          <cell r="G105">
            <v>488.66669999999999</v>
          </cell>
          <cell r="H105">
            <v>254.03525999999999</v>
          </cell>
          <cell r="I105">
            <v>240.74458999999999</v>
          </cell>
          <cell r="J105">
            <v>267.84967999999998</v>
          </cell>
          <cell r="K105">
            <v>13.81442</v>
          </cell>
          <cell r="L105">
            <v>13.29067</v>
          </cell>
        </row>
        <row r="106">
          <cell r="A106" t="str">
            <v>The Vale of Glamorgan_CHD Ad_Persons_2009 - 2011_LA</v>
          </cell>
          <cell r="B106" t="str">
            <v>CHD Ad</v>
          </cell>
          <cell r="C106" t="str">
            <v>2009 - 2011</v>
          </cell>
          <cell r="D106" t="str">
            <v>Persons</v>
          </cell>
          <cell r="E106" t="str">
            <v>The Vale of Glamorgan</v>
          </cell>
          <cell r="F106" t="str">
            <v>LA</v>
          </cell>
          <cell r="G106">
            <v>446.33330000000001</v>
          </cell>
          <cell r="H106">
            <v>239.06798000000001</v>
          </cell>
          <cell r="I106">
            <v>225.83288999999999</v>
          </cell>
          <cell r="J106">
            <v>252.84933000000001</v>
          </cell>
          <cell r="K106">
            <v>13.78135</v>
          </cell>
          <cell r="L106">
            <v>13.23508</v>
          </cell>
        </row>
        <row r="107">
          <cell r="A107" t="str">
            <v>Cardiff_CHD Ad_Persons_2009 - 2011_LA</v>
          </cell>
          <cell r="B107" t="str">
            <v>CHD Ad</v>
          </cell>
          <cell r="C107" t="str">
            <v>2009 - 2011</v>
          </cell>
          <cell r="D107" t="str">
            <v>Persons</v>
          </cell>
          <cell r="E107" t="str">
            <v>Cardiff</v>
          </cell>
          <cell r="F107" t="str">
            <v>LA</v>
          </cell>
          <cell r="G107">
            <v>750.66669999999999</v>
          </cell>
          <cell r="H107">
            <v>196.00138000000001</v>
          </cell>
          <cell r="I107">
            <v>187.625</v>
          </cell>
          <cell r="J107">
            <v>204.64296999999999</v>
          </cell>
          <cell r="K107">
            <v>8.6416000000000004</v>
          </cell>
          <cell r="L107">
            <v>8.3763799999999993</v>
          </cell>
        </row>
        <row r="108">
          <cell r="A108" t="str">
            <v>Rhondda Cynon Taf_CHD Ad_Persons_2009 - 2011_LA</v>
          </cell>
          <cell r="B108" t="str">
            <v>CHD Ad</v>
          </cell>
          <cell r="C108" t="str">
            <v>2009 - 2011</v>
          </cell>
          <cell r="D108" t="str">
            <v>Persons</v>
          </cell>
          <cell r="E108" t="str">
            <v>Rhondda Cynon Taf</v>
          </cell>
          <cell r="F108" t="str">
            <v>LA</v>
          </cell>
          <cell r="G108">
            <v>926.33330000000001</v>
          </cell>
          <cell r="H108">
            <v>299.91768999999999</v>
          </cell>
          <cell r="I108">
            <v>288.45602000000002</v>
          </cell>
          <cell r="J108">
            <v>311.70548000000002</v>
          </cell>
          <cell r="K108">
            <v>11.787789999999999</v>
          </cell>
          <cell r="L108">
            <v>11.46167</v>
          </cell>
        </row>
        <row r="109">
          <cell r="A109" t="str">
            <v>Merthyr Tydfil_CHD Ad_Persons_2009 - 2011_LA</v>
          </cell>
          <cell r="B109" t="str">
            <v>CHD Ad</v>
          </cell>
          <cell r="C109" t="str">
            <v>2009 - 2011</v>
          </cell>
          <cell r="D109" t="str">
            <v>Persons</v>
          </cell>
          <cell r="E109" t="str">
            <v>Merthyr Tydfil</v>
          </cell>
          <cell r="F109" t="str">
            <v>LA</v>
          </cell>
          <cell r="G109">
            <v>222</v>
          </cell>
          <cell r="H109">
            <v>293.92275999999998</v>
          </cell>
          <cell r="I109">
            <v>271.28811999999999</v>
          </cell>
          <cell r="J109">
            <v>317.89463000000001</v>
          </cell>
          <cell r="K109">
            <v>23.971869999999999</v>
          </cell>
          <cell r="L109">
            <v>22.634640000000001</v>
          </cell>
        </row>
        <row r="110">
          <cell r="A110" t="str">
            <v>Caerphilly_CHD Ad_Persons_2009 - 2011_LA</v>
          </cell>
          <cell r="B110" t="str">
            <v>CHD Ad</v>
          </cell>
          <cell r="C110" t="str">
            <v>2009 - 2011</v>
          </cell>
          <cell r="D110" t="str">
            <v>Persons</v>
          </cell>
          <cell r="E110" t="str">
            <v>Caerphilly</v>
          </cell>
          <cell r="F110" t="str">
            <v>LA</v>
          </cell>
          <cell r="G110">
            <v>721.66669999999999</v>
          </cell>
          <cell r="H110">
            <v>301.15427</v>
          </cell>
          <cell r="I110">
            <v>288.21638999999999</v>
          </cell>
          <cell r="J110">
            <v>314.51010000000002</v>
          </cell>
          <cell r="K110">
            <v>13.355829999999999</v>
          </cell>
          <cell r="L110">
            <v>12.937889999999999</v>
          </cell>
        </row>
        <row r="111">
          <cell r="A111" t="str">
            <v>Blaenau Gwent_CHD Ad_Persons_2009 - 2011_LA</v>
          </cell>
          <cell r="B111" t="str">
            <v>CHD Ad</v>
          </cell>
          <cell r="C111" t="str">
            <v>2009 - 2011</v>
          </cell>
          <cell r="D111" t="str">
            <v>Persons</v>
          </cell>
          <cell r="E111" t="str">
            <v>Blaenau Gwent</v>
          </cell>
          <cell r="F111" t="str">
            <v>LA</v>
          </cell>
          <cell r="G111">
            <v>312.33330000000001</v>
          </cell>
          <cell r="H111">
            <v>323.95323000000002</v>
          </cell>
          <cell r="I111">
            <v>302.67844000000002</v>
          </cell>
          <cell r="J111">
            <v>346.28237000000001</v>
          </cell>
          <cell r="K111">
            <v>22.329139999999999</v>
          </cell>
          <cell r="L111">
            <v>21.274789999999999</v>
          </cell>
        </row>
        <row r="112">
          <cell r="A112" t="str">
            <v>Torfaen_CHD Ad_Persons_2009 - 2011_LA</v>
          </cell>
          <cell r="B112" t="str">
            <v>CHD Ad</v>
          </cell>
          <cell r="C112" t="str">
            <v>2009 - 2011</v>
          </cell>
          <cell r="D112" t="str">
            <v>Persons</v>
          </cell>
          <cell r="E112" t="str">
            <v>Torfaen</v>
          </cell>
          <cell r="F112" t="str">
            <v>LA</v>
          </cell>
          <cell r="G112">
            <v>419.66669999999999</v>
          </cell>
          <cell r="H112">
            <v>322.07368000000002</v>
          </cell>
          <cell r="I112">
            <v>303.69159999999999</v>
          </cell>
          <cell r="J112">
            <v>341.23874999999998</v>
          </cell>
          <cell r="K112">
            <v>19.16508</v>
          </cell>
          <cell r="L112">
            <v>18.382079999999998</v>
          </cell>
        </row>
        <row r="113">
          <cell r="A113" t="str">
            <v>Monmouthshire_CHD Ad_Persons_2009 - 2011_LA</v>
          </cell>
          <cell r="B113" t="str">
            <v>CHD Ad</v>
          </cell>
          <cell r="C113" t="str">
            <v>2009 - 2011</v>
          </cell>
          <cell r="D113" t="str">
            <v>Persons</v>
          </cell>
          <cell r="E113" t="str">
            <v>Monmouthshire</v>
          </cell>
          <cell r="F113" t="str">
            <v>LA</v>
          </cell>
          <cell r="G113">
            <v>349</v>
          </cell>
          <cell r="H113">
            <v>235.09134</v>
          </cell>
          <cell r="I113">
            <v>220.13436999999999</v>
          </cell>
          <cell r="J113">
            <v>250.74851000000001</v>
          </cell>
          <cell r="K113">
            <v>15.657170000000001</v>
          </cell>
          <cell r="L113">
            <v>14.95696</v>
          </cell>
        </row>
        <row r="114">
          <cell r="A114" t="str">
            <v>Newport_CHD Ad_Persons_2009 - 2011_LA</v>
          </cell>
          <cell r="B114" t="str">
            <v>CHD Ad</v>
          </cell>
          <cell r="C114" t="str">
            <v>2009 - 2011</v>
          </cell>
          <cell r="D114" t="str">
            <v>Persons</v>
          </cell>
          <cell r="E114" t="str">
            <v>Newport</v>
          </cell>
          <cell r="F114" t="str">
            <v>LA</v>
          </cell>
          <cell r="G114">
            <v>576.33330000000001</v>
          </cell>
          <cell r="H114">
            <v>311.06569000000002</v>
          </cell>
          <cell r="I114">
            <v>295.95146999999997</v>
          </cell>
          <cell r="J114">
            <v>326.72742</v>
          </cell>
          <cell r="K114">
            <v>15.661720000000001</v>
          </cell>
          <cell r="L114">
            <v>15.11422</v>
          </cell>
        </row>
        <row r="115">
          <cell r="A115" t="str">
            <v>Betsi Cadwaladr UHB_CHD Ad_Persons_2009 - 2011_HB</v>
          </cell>
          <cell r="B115" t="str">
            <v>CHD Ad</v>
          </cell>
          <cell r="C115" t="str">
            <v>2009 - 2011</v>
          </cell>
          <cell r="D115" t="str">
            <v>Persons</v>
          </cell>
          <cell r="E115" t="str">
            <v>Betsi Cadwaladr UHB</v>
          </cell>
          <cell r="F115" t="str">
            <v>HB</v>
          </cell>
          <cell r="G115">
            <v>2597</v>
          </cell>
          <cell r="H115">
            <v>243.76912999999999</v>
          </cell>
          <cell r="I115">
            <v>238.04088999999999</v>
          </cell>
          <cell r="J115">
            <v>249.59408999999999</v>
          </cell>
          <cell r="K115">
            <v>5.8249700000000004</v>
          </cell>
          <cell r="L115">
            <v>5.7282299999999999</v>
          </cell>
        </row>
        <row r="116">
          <cell r="A116" t="str">
            <v>Powys THB_CHD Ad_Persons_2009 - 2011_HB</v>
          </cell>
          <cell r="B116" t="str">
            <v>CHD Ad</v>
          </cell>
          <cell r="C116" t="str">
            <v>2009 - 2011</v>
          </cell>
          <cell r="D116" t="str">
            <v>Persons</v>
          </cell>
          <cell r="E116" t="str">
            <v>Powys THB</v>
          </cell>
          <cell r="F116" t="str">
            <v>HB</v>
          </cell>
          <cell r="G116">
            <v>431</v>
          </cell>
          <cell r="H116">
            <v>183.08525</v>
          </cell>
          <cell r="I116">
            <v>172.46281999999999</v>
          </cell>
          <cell r="J116">
            <v>194.15403000000001</v>
          </cell>
          <cell r="K116">
            <v>11.06878</v>
          </cell>
          <cell r="L116">
            <v>10.62243</v>
          </cell>
        </row>
        <row r="117">
          <cell r="A117" t="str">
            <v>Hywel Dda HB_CHD Ad_Persons_2009 - 2011_HB</v>
          </cell>
          <cell r="B117" t="str">
            <v>CHD Ad</v>
          </cell>
          <cell r="C117" t="str">
            <v>2009 - 2011</v>
          </cell>
          <cell r="D117" t="str">
            <v>Persons</v>
          </cell>
          <cell r="E117" t="str">
            <v>Hywel Dda HB</v>
          </cell>
          <cell r="F117" t="str">
            <v>HB</v>
          </cell>
          <cell r="G117">
            <v>1690.3333</v>
          </cell>
          <cell r="H117">
            <v>277.58924000000002</v>
          </cell>
          <cell r="I117">
            <v>269.47476999999998</v>
          </cell>
          <cell r="J117">
            <v>285.87394</v>
          </cell>
          <cell r="K117">
            <v>8.2847000000000008</v>
          </cell>
          <cell r="L117">
            <v>8.1144700000000007</v>
          </cell>
        </row>
        <row r="118">
          <cell r="A118" t="str">
            <v>ABM UHB_CHD Ad_Persons_2009 - 2011_HB</v>
          </cell>
          <cell r="B118" t="str">
            <v>CHD Ad</v>
          </cell>
          <cell r="C118" t="str">
            <v>2009 - 2011</v>
          </cell>
          <cell r="D118" t="str">
            <v>Persons</v>
          </cell>
          <cell r="E118" t="str">
            <v>ABM UHB</v>
          </cell>
          <cell r="F118" t="str">
            <v>HB</v>
          </cell>
          <cell r="G118">
            <v>1714</v>
          </cell>
          <cell r="H118">
            <v>233.02681000000001</v>
          </cell>
          <cell r="I118">
            <v>226.39268000000001</v>
          </cell>
          <cell r="J118">
            <v>239.79915</v>
          </cell>
          <cell r="K118">
            <v>6.7723399999999998</v>
          </cell>
          <cell r="L118">
            <v>6.6341400000000004</v>
          </cell>
        </row>
        <row r="119">
          <cell r="A119" t="str">
            <v>Cardiff &amp; Vale UHB_CHD Ad_Persons_2009 - 2011_HB</v>
          </cell>
          <cell r="B119" t="str">
            <v>CHD Ad</v>
          </cell>
          <cell r="C119" t="str">
            <v>2009 - 2011</v>
          </cell>
          <cell r="D119" t="str">
            <v>Persons</v>
          </cell>
          <cell r="E119" t="str">
            <v>Cardiff &amp; Vale UHB</v>
          </cell>
          <cell r="F119" t="str">
            <v>HB</v>
          </cell>
          <cell r="G119">
            <v>1197</v>
          </cell>
          <cell r="H119">
            <v>209.93594999999999</v>
          </cell>
          <cell r="I119">
            <v>202.81905</v>
          </cell>
          <cell r="J119">
            <v>217.23065</v>
          </cell>
          <cell r="K119">
            <v>7.2946999999999997</v>
          </cell>
          <cell r="L119">
            <v>7.1169000000000002</v>
          </cell>
        </row>
        <row r="120">
          <cell r="A120" t="str">
            <v>Cwm Taf HB_CHD Ad_Persons_2009 - 2011_HB</v>
          </cell>
          <cell r="B120" t="str">
            <v>CHD Ad</v>
          </cell>
          <cell r="C120" t="str">
            <v>2009 - 2011</v>
          </cell>
          <cell r="D120" t="str">
            <v>Persons</v>
          </cell>
          <cell r="E120" t="str">
            <v>Cwm Taf HB</v>
          </cell>
          <cell r="F120" t="str">
            <v>HB</v>
          </cell>
          <cell r="G120">
            <v>1148.3333</v>
          </cell>
          <cell r="H120">
            <v>298.85410999999999</v>
          </cell>
          <cell r="I120">
            <v>288.59370000000001</v>
          </cell>
          <cell r="J120">
            <v>309.37630999999999</v>
          </cell>
          <cell r="K120">
            <v>10.5222</v>
          </cell>
          <cell r="L120">
            <v>10.26041</v>
          </cell>
        </row>
        <row r="121">
          <cell r="A121" t="str">
            <v>Aneurin Bevan HB_CHD Ad_Persons_2009 - 2011_HB</v>
          </cell>
          <cell r="B121" t="str">
            <v>CHD Ad</v>
          </cell>
          <cell r="C121" t="str">
            <v>2009 - 2011</v>
          </cell>
          <cell r="D121" t="str">
            <v>Persons</v>
          </cell>
          <cell r="E121" t="str">
            <v>Aneurin Bevan HB</v>
          </cell>
          <cell r="F121" t="str">
            <v>HB</v>
          </cell>
          <cell r="G121">
            <v>2379</v>
          </cell>
          <cell r="H121">
            <v>297.02474999999998</v>
          </cell>
          <cell r="I121">
            <v>289.88467000000003</v>
          </cell>
          <cell r="J121">
            <v>304.29086000000001</v>
          </cell>
          <cell r="K121">
            <v>7.2660999999999998</v>
          </cell>
          <cell r="L121">
            <v>7.1400800000000002</v>
          </cell>
        </row>
        <row r="122">
          <cell r="A122" t="str">
            <v>Wales_CHD Ad_Males_2009 - 2011_WALES</v>
          </cell>
          <cell r="B122" t="str">
            <v>CHD Ad</v>
          </cell>
          <cell r="C122" t="str">
            <v>2009 - 2011</v>
          </cell>
          <cell r="D122" t="str">
            <v>Males</v>
          </cell>
          <cell r="E122" t="str">
            <v>Wales</v>
          </cell>
          <cell r="F122" t="str">
            <v>WALES</v>
          </cell>
          <cell r="G122">
            <v>7014.6666999999998</v>
          </cell>
          <cell r="H122">
            <v>358.7285</v>
          </cell>
          <cell r="I122">
            <v>353.76344</v>
          </cell>
          <cell r="J122">
            <v>363.74439000000001</v>
          </cell>
          <cell r="K122">
            <v>5.0158899999999997</v>
          </cell>
          <cell r="L122">
            <v>4.9650600000000003</v>
          </cell>
        </row>
        <row r="123">
          <cell r="A123" t="str">
            <v>Isle of Anglesey_CHD Ad_Males_2009 - 2011_LA</v>
          </cell>
          <cell r="B123" t="str">
            <v>CHD Ad</v>
          </cell>
          <cell r="C123" t="str">
            <v>2009 - 2011</v>
          </cell>
          <cell r="D123" t="str">
            <v>Males</v>
          </cell>
          <cell r="E123" t="str">
            <v>Isle of Anglesey</v>
          </cell>
          <cell r="F123" t="str">
            <v>LA</v>
          </cell>
          <cell r="G123">
            <v>188.33330000000001</v>
          </cell>
          <cell r="H123">
            <v>353.64323999999999</v>
          </cell>
          <cell r="I123">
            <v>323.77695999999997</v>
          </cell>
          <cell r="J123">
            <v>385.43047999999999</v>
          </cell>
          <cell r="K123">
            <v>31.78725</v>
          </cell>
          <cell r="L123">
            <v>29.86628</v>
          </cell>
        </row>
        <row r="124">
          <cell r="A124" t="str">
            <v>Gwynedd_CHD Ad_Males_2009 - 2011_LA</v>
          </cell>
          <cell r="B124" t="str">
            <v>CHD Ad</v>
          </cell>
          <cell r="C124" t="str">
            <v>2009 - 2011</v>
          </cell>
          <cell r="D124" t="str">
            <v>Males</v>
          </cell>
          <cell r="E124" t="str">
            <v>Gwynedd</v>
          </cell>
          <cell r="F124" t="str">
            <v>LA</v>
          </cell>
          <cell r="G124">
            <v>289.66669999999999</v>
          </cell>
          <cell r="H124">
            <v>349.45749000000001</v>
          </cell>
          <cell r="I124">
            <v>325.47458</v>
          </cell>
          <cell r="J124">
            <v>374.67586999999997</v>
          </cell>
          <cell r="K124">
            <v>25.21838</v>
          </cell>
          <cell r="L124">
            <v>23.98292</v>
          </cell>
        </row>
        <row r="125">
          <cell r="A125" t="str">
            <v>Conwy_CHD Ad_Males_2009 - 2011_LA</v>
          </cell>
          <cell r="B125" t="str">
            <v>CHD Ad</v>
          </cell>
          <cell r="C125" t="str">
            <v>2009 - 2011</v>
          </cell>
          <cell r="D125" t="str">
            <v>Males</v>
          </cell>
          <cell r="E125" t="str">
            <v>Conwy</v>
          </cell>
          <cell r="F125" t="str">
            <v>LA</v>
          </cell>
          <cell r="G125">
            <v>265</v>
          </cell>
          <cell r="H125">
            <v>282.51634000000001</v>
          </cell>
          <cell r="I125">
            <v>261.95884999999998</v>
          </cell>
          <cell r="J125">
            <v>304.18245000000002</v>
          </cell>
          <cell r="K125">
            <v>21.6661</v>
          </cell>
          <cell r="L125">
            <v>20.557490000000001</v>
          </cell>
        </row>
        <row r="126">
          <cell r="A126" t="str">
            <v>Denbighshire_CHD Ad_Males_2009 - 2011_LA</v>
          </cell>
          <cell r="B126" t="str">
            <v>CHD Ad</v>
          </cell>
          <cell r="C126" t="str">
            <v>2009 - 2011</v>
          </cell>
          <cell r="D126" t="str">
            <v>Males</v>
          </cell>
          <cell r="E126" t="str">
            <v>Denbighshire</v>
          </cell>
          <cell r="F126" t="str">
            <v>LA</v>
          </cell>
          <cell r="G126">
            <v>206.66669999999999</v>
          </cell>
          <cell r="H126">
            <v>298.32168999999999</v>
          </cell>
          <cell r="I126">
            <v>274.20434999999998</v>
          </cell>
          <cell r="J126">
            <v>323.91748999999999</v>
          </cell>
          <cell r="K126">
            <v>25.595800000000001</v>
          </cell>
          <cell r="L126">
            <v>24.117339999999999</v>
          </cell>
        </row>
        <row r="127">
          <cell r="A127" t="str">
            <v>Flintshire_CHD Ad_Males_2009 - 2011_LA</v>
          </cell>
          <cell r="B127" t="str">
            <v>CHD Ad</v>
          </cell>
          <cell r="C127" t="str">
            <v>2009 - 2011</v>
          </cell>
          <cell r="D127" t="str">
            <v>Males</v>
          </cell>
          <cell r="E127" t="str">
            <v>Flintshire</v>
          </cell>
          <cell r="F127" t="str">
            <v>LA</v>
          </cell>
          <cell r="G127">
            <v>332.33330000000001</v>
          </cell>
          <cell r="H127">
            <v>342.65352999999999</v>
          </cell>
          <cell r="I127">
            <v>321.29045000000002</v>
          </cell>
          <cell r="J127">
            <v>365.04212999999999</v>
          </cell>
          <cell r="K127">
            <v>22.3886</v>
          </cell>
          <cell r="L127">
            <v>21.36308</v>
          </cell>
        </row>
        <row r="128">
          <cell r="A128" t="str">
            <v>Wrexham_CHD Ad_Males_2009 - 2011_LA</v>
          </cell>
          <cell r="B128" t="str">
            <v>CHD Ad</v>
          </cell>
          <cell r="C128" t="str">
            <v>2009 - 2011</v>
          </cell>
          <cell r="D128" t="str">
            <v>Males</v>
          </cell>
          <cell r="E128" t="str">
            <v>Wrexham</v>
          </cell>
          <cell r="F128" t="str">
            <v>LA</v>
          </cell>
          <cell r="G128">
            <v>335</v>
          </cell>
          <cell r="H128">
            <v>413.36369999999999</v>
          </cell>
          <cell r="I128">
            <v>387.714</v>
          </cell>
          <cell r="J128">
            <v>440.23966999999999</v>
          </cell>
          <cell r="K128">
            <v>26.875969999999999</v>
          </cell>
          <cell r="L128">
            <v>25.649709999999999</v>
          </cell>
        </row>
        <row r="129">
          <cell r="A129" t="str">
            <v>Powys_CHD Ad_Males_2009 - 2011_LA</v>
          </cell>
          <cell r="B129" t="str">
            <v>CHD Ad</v>
          </cell>
          <cell r="C129" t="str">
            <v>2009 - 2011</v>
          </cell>
          <cell r="D129" t="str">
            <v>Males</v>
          </cell>
          <cell r="E129" t="str">
            <v>Powys</v>
          </cell>
          <cell r="F129" t="str">
            <v>LA</v>
          </cell>
          <cell r="G129">
            <v>277</v>
          </cell>
          <cell r="H129">
            <v>261.66712000000001</v>
          </cell>
          <cell r="I129">
            <v>243.17608000000001</v>
          </cell>
          <cell r="J129">
            <v>281.13287000000003</v>
          </cell>
          <cell r="K129">
            <v>19.46575</v>
          </cell>
          <cell r="L129">
            <v>18.491040000000002</v>
          </cell>
        </row>
        <row r="130">
          <cell r="A130" t="str">
            <v>Ceredigion_CHD Ad_Males_2009 - 2011_LA</v>
          </cell>
          <cell r="B130" t="str">
            <v>CHD Ad</v>
          </cell>
          <cell r="C130" t="str">
            <v>2009 - 2011</v>
          </cell>
          <cell r="D130" t="str">
            <v>Males</v>
          </cell>
          <cell r="E130" t="str">
            <v>Ceredigion</v>
          </cell>
          <cell r="F130" t="str">
            <v>LA</v>
          </cell>
          <cell r="G130">
            <v>214.33330000000001</v>
          </cell>
          <cell r="H130">
            <v>400.35118</v>
          </cell>
          <cell r="I130">
            <v>368.39947000000001</v>
          </cell>
          <cell r="J130">
            <v>434.22512</v>
          </cell>
          <cell r="K130">
            <v>33.873939999999997</v>
          </cell>
          <cell r="L130">
            <v>31.951709999999999</v>
          </cell>
        </row>
        <row r="131">
          <cell r="A131" t="str">
            <v>Pembrokeshire_CHD Ad_Males_2009 - 2011_LA</v>
          </cell>
          <cell r="B131" t="str">
            <v>CHD Ad</v>
          </cell>
          <cell r="C131" t="str">
            <v>2009 - 2011</v>
          </cell>
          <cell r="D131" t="str">
            <v>Males</v>
          </cell>
          <cell r="E131" t="str">
            <v>Pembrokeshire</v>
          </cell>
          <cell r="F131" t="str">
            <v>LA</v>
          </cell>
          <cell r="G131">
            <v>380.66669999999999</v>
          </cell>
          <cell r="H131">
            <v>420.07427000000001</v>
          </cell>
          <cell r="I131">
            <v>394.99880999999999</v>
          </cell>
          <cell r="J131">
            <v>446.27253000000002</v>
          </cell>
          <cell r="K131">
            <v>26.198250000000002</v>
          </cell>
          <cell r="L131">
            <v>25.07546</v>
          </cell>
        </row>
        <row r="132">
          <cell r="A132" t="str">
            <v>Carmarthenshire_CHD Ad_Males_2009 - 2011_LA</v>
          </cell>
          <cell r="B132" t="str">
            <v>CHD Ad</v>
          </cell>
          <cell r="C132" t="str">
            <v>2009 - 2011</v>
          </cell>
          <cell r="D132" t="str">
            <v>Males</v>
          </cell>
          <cell r="E132" t="str">
            <v>Carmarthenshire</v>
          </cell>
          <cell r="F132" t="str">
            <v>LA</v>
          </cell>
          <cell r="G132">
            <v>495.33330000000001</v>
          </cell>
          <cell r="H132">
            <v>383.96739000000002</v>
          </cell>
          <cell r="I132">
            <v>363.86279999999999</v>
          </cell>
          <cell r="J132">
            <v>404.85878000000002</v>
          </cell>
          <cell r="K132">
            <v>20.891390000000001</v>
          </cell>
          <cell r="L132">
            <v>20.104590000000002</v>
          </cell>
        </row>
        <row r="133">
          <cell r="A133" t="str">
            <v>Swansea_CHD Ad_Males_2009 - 2011_LA</v>
          </cell>
          <cell r="B133" t="str">
            <v>CHD Ad</v>
          </cell>
          <cell r="C133" t="str">
            <v>2009 - 2011</v>
          </cell>
          <cell r="D133" t="str">
            <v>Males</v>
          </cell>
          <cell r="E133" t="str">
            <v>Swansea</v>
          </cell>
          <cell r="F133" t="str">
            <v>LA</v>
          </cell>
          <cell r="G133">
            <v>452.33330000000001</v>
          </cell>
          <cell r="H133">
            <v>305.09766999999999</v>
          </cell>
          <cell r="I133">
            <v>288.53717999999998</v>
          </cell>
          <cell r="J133">
            <v>322.33704</v>
          </cell>
          <cell r="K133">
            <v>17.239370000000001</v>
          </cell>
          <cell r="L133">
            <v>16.560500000000001</v>
          </cell>
        </row>
        <row r="134">
          <cell r="A134" t="str">
            <v>Neath Port Talbot_CHD Ad_Males_2009 - 2011_LA</v>
          </cell>
          <cell r="B134" t="str">
            <v>CHD Ad</v>
          </cell>
          <cell r="C134" t="str">
            <v>2009 - 2011</v>
          </cell>
          <cell r="D134" t="str">
            <v>Males</v>
          </cell>
          <cell r="E134" t="str">
            <v>Neath Port Talbot</v>
          </cell>
          <cell r="F134" t="str">
            <v>LA</v>
          </cell>
          <cell r="G134">
            <v>300.66669999999999</v>
          </cell>
          <cell r="H134">
            <v>332.61192</v>
          </cell>
          <cell r="I134">
            <v>310.79163999999997</v>
          </cell>
          <cell r="J134">
            <v>355.53492999999997</v>
          </cell>
          <cell r="K134">
            <v>22.923010000000001</v>
          </cell>
          <cell r="L134">
            <v>21.82028</v>
          </cell>
        </row>
        <row r="135">
          <cell r="A135" t="str">
            <v>Bridgend_CHD Ad_Males_2009 - 2011_LA</v>
          </cell>
          <cell r="B135" t="str">
            <v>CHD Ad</v>
          </cell>
          <cell r="C135" t="str">
            <v>2009 - 2011</v>
          </cell>
          <cell r="D135" t="str">
            <v>Males</v>
          </cell>
          <cell r="E135" t="str">
            <v>Bridgend</v>
          </cell>
          <cell r="F135" t="str">
            <v>LA</v>
          </cell>
          <cell r="G135">
            <v>324.66669999999999</v>
          </cell>
          <cell r="H135">
            <v>371.69785999999999</v>
          </cell>
          <cell r="I135">
            <v>348.28969999999998</v>
          </cell>
          <cell r="J135">
            <v>396.24326000000002</v>
          </cell>
          <cell r="K135">
            <v>24.545390000000001</v>
          </cell>
          <cell r="L135">
            <v>23.408159999999999</v>
          </cell>
        </row>
        <row r="136">
          <cell r="A136" t="str">
            <v>The Vale of Glamorgan_CHD Ad_Males_2009 - 2011_LA</v>
          </cell>
          <cell r="B136" t="str">
            <v>CHD Ad</v>
          </cell>
          <cell r="C136" t="str">
            <v>2009 - 2011</v>
          </cell>
          <cell r="D136" t="str">
            <v>Males</v>
          </cell>
          <cell r="E136" t="str">
            <v>The Vale of Glamorgan</v>
          </cell>
          <cell r="F136" t="str">
            <v>LA</v>
          </cell>
          <cell r="G136">
            <v>266.66669999999999</v>
          </cell>
          <cell r="H136">
            <v>324.47109999999998</v>
          </cell>
          <cell r="I136">
            <v>301.83823000000001</v>
          </cell>
          <cell r="J136">
            <v>348.32056</v>
          </cell>
          <cell r="K136">
            <v>23.849460000000001</v>
          </cell>
          <cell r="L136">
            <v>22.63287</v>
          </cell>
        </row>
        <row r="137">
          <cell r="A137" t="str">
            <v>Cardiff_CHD Ad_Males_2009 - 2011_LA</v>
          </cell>
          <cell r="B137" t="str">
            <v>CHD Ad</v>
          </cell>
          <cell r="C137" t="str">
            <v>2009 - 2011</v>
          </cell>
          <cell r="D137" t="str">
            <v>Males</v>
          </cell>
          <cell r="E137" t="str">
            <v>Cardiff</v>
          </cell>
          <cell r="F137" t="str">
            <v>LA</v>
          </cell>
          <cell r="G137">
            <v>470.33330000000001</v>
          </cell>
          <cell r="H137">
            <v>281.72877999999997</v>
          </cell>
          <cell r="I137">
            <v>266.97442000000001</v>
          </cell>
          <cell r="J137">
            <v>297.07603</v>
          </cell>
          <cell r="K137">
            <v>15.347250000000001</v>
          </cell>
          <cell r="L137">
            <v>14.75436</v>
          </cell>
        </row>
        <row r="138">
          <cell r="A138" t="str">
            <v>Rhondda Cynon Taf_CHD Ad_Males_2009 - 2011_LA</v>
          </cell>
          <cell r="B138" t="str">
            <v>CHD Ad</v>
          </cell>
          <cell r="C138" t="str">
            <v>2009 - 2011</v>
          </cell>
          <cell r="D138" t="str">
            <v>Males</v>
          </cell>
          <cell r="E138" t="str">
            <v>Rhondda Cynon Taf</v>
          </cell>
          <cell r="F138" t="str">
            <v>LA</v>
          </cell>
          <cell r="G138">
            <v>585</v>
          </cell>
          <cell r="H138">
            <v>420.62419</v>
          </cell>
          <cell r="I138">
            <v>400.80392999999998</v>
          </cell>
          <cell r="J138">
            <v>441.15699000000001</v>
          </cell>
          <cell r="K138">
            <v>20.532789999999999</v>
          </cell>
          <cell r="L138">
            <v>19.820260000000001</v>
          </cell>
        </row>
        <row r="139">
          <cell r="A139" t="str">
            <v>Merthyr Tydfil_CHD Ad_Males_2009 - 2011_LA</v>
          </cell>
          <cell r="B139" t="str">
            <v>CHD Ad</v>
          </cell>
          <cell r="C139" t="str">
            <v>2009 - 2011</v>
          </cell>
          <cell r="D139" t="str">
            <v>Males</v>
          </cell>
          <cell r="E139" t="str">
            <v>Merthyr Tydfil</v>
          </cell>
          <cell r="F139" t="str">
            <v>LA</v>
          </cell>
          <cell r="G139">
            <v>141.66669999999999</v>
          </cell>
          <cell r="H139">
            <v>419.51353999999998</v>
          </cell>
          <cell r="I139">
            <v>380.06200999999999</v>
          </cell>
          <cell r="J139">
            <v>461.90643999999998</v>
          </cell>
          <cell r="K139">
            <v>42.392890000000001</v>
          </cell>
          <cell r="L139">
            <v>39.451540000000001</v>
          </cell>
        </row>
        <row r="140">
          <cell r="A140" t="str">
            <v>Caerphilly_CHD Ad_Males_2009 - 2011_LA</v>
          </cell>
          <cell r="B140" t="str">
            <v>CHD Ad</v>
          </cell>
          <cell r="C140" t="str">
            <v>2009 - 2011</v>
          </cell>
          <cell r="D140" t="str">
            <v>Males</v>
          </cell>
          <cell r="E140" t="str">
            <v>Caerphilly</v>
          </cell>
          <cell r="F140" t="str">
            <v>LA</v>
          </cell>
          <cell r="G140">
            <v>437.66669999999999</v>
          </cell>
          <cell r="H140">
            <v>408.42129999999997</v>
          </cell>
          <cell r="I140">
            <v>386.27969000000002</v>
          </cell>
          <cell r="J140">
            <v>431.48599999999999</v>
          </cell>
          <cell r="K140">
            <v>23.064699999999998</v>
          </cell>
          <cell r="L140">
            <v>22.14161</v>
          </cell>
        </row>
        <row r="141">
          <cell r="A141" t="str">
            <v>Blaenau Gwent_CHD Ad_Males_2009 - 2011_LA</v>
          </cell>
          <cell r="B141" t="str">
            <v>CHD Ad</v>
          </cell>
          <cell r="C141" t="str">
            <v>2009 - 2011</v>
          </cell>
          <cell r="D141" t="str">
            <v>Males</v>
          </cell>
          <cell r="E141" t="str">
            <v>Blaenau Gwent</v>
          </cell>
          <cell r="F141" t="str">
            <v>LA</v>
          </cell>
          <cell r="G141">
            <v>198.66669999999999</v>
          </cell>
          <cell r="H141">
            <v>459.36926</v>
          </cell>
          <cell r="I141">
            <v>422.44443999999999</v>
          </cell>
          <cell r="J141">
            <v>498.60431999999997</v>
          </cell>
          <cell r="K141">
            <v>39.23507</v>
          </cell>
          <cell r="L141">
            <v>36.924810000000001</v>
          </cell>
        </row>
        <row r="142">
          <cell r="A142" t="str">
            <v>Torfaen_CHD Ad_Males_2009 - 2011_LA</v>
          </cell>
          <cell r="B142" t="str">
            <v>CHD Ad</v>
          </cell>
          <cell r="C142" t="str">
            <v>2009 - 2011</v>
          </cell>
          <cell r="D142" t="str">
            <v>Males</v>
          </cell>
          <cell r="E142" t="str">
            <v>Torfaen</v>
          </cell>
          <cell r="F142" t="str">
            <v>LA</v>
          </cell>
          <cell r="G142">
            <v>254</v>
          </cell>
          <cell r="H142">
            <v>440.71866999999997</v>
          </cell>
          <cell r="I142">
            <v>409.28802000000002</v>
          </cell>
          <cell r="J142">
            <v>473.88168999999999</v>
          </cell>
          <cell r="K142">
            <v>33.163020000000003</v>
          </cell>
          <cell r="L142">
            <v>31.43065</v>
          </cell>
        </row>
        <row r="143">
          <cell r="A143" t="str">
            <v>Monmouthshire_CHD Ad_Males_2009 - 2011_LA</v>
          </cell>
          <cell r="B143" t="str">
            <v>CHD Ad</v>
          </cell>
          <cell r="C143" t="str">
            <v>2009 - 2011</v>
          </cell>
          <cell r="D143" t="str">
            <v>Males</v>
          </cell>
          <cell r="E143" t="str">
            <v>Monmouthshire</v>
          </cell>
          <cell r="F143" t="str">
            <v>LA</v>
          </cell>
          <cell r="G143">
            <v>228.66669999999999</v>
          </cell>
          <cell r="H143">
            <v>346.29532999999998</v>
          </cell>
          <cell r="I143">
            <v>319.78519999999997</v>
          </cell>
          <cell r="J143">
            <v>374.34793999999999</v>
          </cell>
          <cell r="K143">
            <v>28.052610000000001</v>
          </cell>
          <cell r="L143">
            <v>26.51014</v>
          </cell>
        </row>
        <row r="144">
          <cell r="A144" t="str">
            <v>Newport_CHD Ad_Males_2009 - 2011_LA</v>
          </cell>
          <cell r="B144" t="str">
            <v>CHD Ad</v>
          </cell>
          <cell r="C144" t="str">
            <v>2009 - 2011</v>
          </cell>
          <cell r="D144" t="str">
            <v>Males</v>
          </cell>
          <cell r="E144" t="str">
            <v>Newport</v>
          </cell>
          <cell r="F144" t="str">
            <v>LA</v>
          </cell>
          <cell r="G144">
            <v>370</v>
          </cell>
          <cell r="H144">
            <v>443.18892</v>
          </cell>
          <cell r="I144">
            <v>416.96834000000001</v>
          </cell>
          <cell r="J144">
            <v>470.60077999999999</v>
          </cell>
          <cell r="K144">
            <v>27.411860000000001</v>
          </cell>
          <cell r="L144">
            <v>26.220580000000002</v>
          </cell>
        </row>
        <row r="145">
          <cell r="A145" t="str">
            <v>Betsi Cadwaladr UHB_CHD Ad_Males_2009 - 2011_HB</v>
          </cell>
          <cell r="B145" t="str">
            <v>CHD Ad</v>
          </cell>
          <cell r="C145" t="str">
            <v>2009 - 2011</v>
          </cell>
          <cell r="D145" t="str">
            <v>Males</v>
          </cell>
          <cell r="E145" t="str">
            <v>Betsi Cadwaladr UHB</v>
          </cell>
          <cell r="F145" t="str">
            <v>HB</v>
          </cell>
          <cell r="G145">
            <v>1617</v>
          </cell>
          <cell r="H145">
            <v>341.96713</v>
          </cell>
          <cell r="I145">
            <v>332.04867999999999</v>
          </cell>
          <cell r="J145">
            <v>352.09836999999999</v>
          </cell>
          <cell r="K145">
            <v>10.13124</v>
          </cell>
          <cell r="L145">
            <v>9.91845</v>
          </cell>
        </row>
        <row r="146">
          <cell r="A146" t="str">
            <v>Powys THB_CHD Ad_Males_2009 - 2011_HB</v>
          </cell>
          <cell r="B146" t="str">
            <v>CHD Ad</v>
          </cell>
          <cell r="C146" t="str">
            <v>2009 - 2011</v>
          </cell>
          <cell r="D146" t="str">
            <v>Males</v>
          </cell>
          <cell r="E146" t="str">
            <v>Powys THB</v>
          </cell>
          <cell r="F146" t="str">
            <v>HB</v>
          </cell>
          <cell r="G146">
            <v>277</v>
          </cell>
          <cell r="H146">
            <v>261.66712000000001</v>
          </cell>
          <cell r="I146">
            <v>243.17608000000001</v>
          </cell>
          <cell r="J146">
            <v>281.13287000000003</v>
          </cell>
          <cell r="K146">
            <v>19.46575</v>
          </cell>
          <cell r="L146">
            <v>18.491040000000002</v>
          </cell>
        </row>
        <row r="147">
          <cell r="A147" t="str">
            <v>Hywel Dda HB_CHD Ad_Males_2009 - 2011_HB</v>
          </cell>
          <cell r="B147" t="str">
            <v>CHD Ad</v>
          </cell>
          <cell r="C147" t="str">
            <v>2009 - 2011</v>
          </cell>
          <cell r="D147" t="str">
            <v>Males</v>
          </cell>
          <cell r="E147" t="str">
            <v>Hywel Dda HB</v>
          </cell>
          <cell r="F147" t="str">
            <v>HB</v>
          </cell>
          <cell r="G147">
            <v>1090.3333</v>
          </cell>
          <cell r="H147">
            <v>399.15753999999998</v>
          </cell>
          <cell r="I147">
            <v>384.98021999999997</v>
          </cell>
          <cell r="J147">
            <v>413.70623000000001</v>
          </cell>
          <cell r="K147">
            <v>14.548690000000001</v>
          </cell>
          <cell r="L147">
            <v>14.17732</v>
          </cell>
        </row>
        <row r="148">
          <cell r="A148" t="str">
            <v>ABM UHB_CHD Ad_Males_2009 - 2011_HB</v>
          </cell>
          <cell r="B148" t="str">
            <v>CHD Ad</v>
          </cell>
          <cell r="C148" t="str">
            <v>2009 - 2011</v>
          </cell>
          <cell r="D148" t="str">
            <v>Males</v>
          </cell>
          <cell r="E148" t="str">
            <v>ABM UHB</v>
          </cell>
          <cell r="F148" t="str">
            <v>HB</v>
          </cell>
          <cell r="G148">
            <v>1077.6667</v>
          </cell>
          <cell r="H148">
            <v>331.09798999999998</v>
          </cell>
          <cell r="I148">
            <v>319.49446</v>
          </cell>
          <cell r="J148">
            <v>343.00725999999997</v>
          </cell>
          <cell r="K148">
            <v>11.909280000000001</v>
          </cell>
          <cell r="L148">
            <v>11.603529999999999</v>
          </cell>
        </row>
        <row r="149">
          <cell r="A149" t="str">
            <v>Cardiff &amp; Vale UHB_CHD Ad_Males_2009 - 2011_HB</v>
          </cell>
          <cell r="B149" t="str">
            <v>CHD Ad</v>
          </cell>
          <cell r="C149" t="str">
            <v>2009 - 2011</v>
          </cell>
          <cell r="D149" t="str">
            <v>Males</v>
          </cell>
          <cell r="E149" t="str">
            <v>Cardiff &amp; Vale UHB</v>
          </cell>
          <cell r="F149" t="str">
            <v>HB</v>
          </cell>
          <cell r="G149">
            <v>737</v>
          </cell>
          <cell r="H149">
            <v>295.76265000000001</v>
          </cell>
          <cell r="I149">
            <v>283.34168</v>
          </cell>
          <cell r="J149">
            <v>308.5806</v>
          </cell>
          <cell r="K149">
            <v>12.81795</v>
          </cell>
          <cell r="L149">
            <v>12.42098</v>
          </cell>
        </row>
        <row r="150">
          <cell r="A150" t="str">
            <v>Cwm Taf HB_CHD Ad_Males_2009 - 2011_HB</v>
          </cell>
          <cell r="B150" t="str">
            <v>CHD Ad</v>
          </cell>
          <cell r="C150" t="str">
            <v>2009 - 2011</v>
          </cell>
          <cell r="D150" t="str">
            <v>Males</v>
          </cell>
          <cell r="E150" t="str">
            <v>Cwm Taf HB</v>
          </cell>
          <cell r="F150" t="str">
            <v>HB</v>
          </cell>
          <cell r="G150">
            <v>726.66669999999999</v>
          </cell>
          <cell r="H150">
            <v>420.62160999999998</v>
          </cell>
          <cell r="I150">
            <v>402.83931999999999</v>
          </cell>
          <cell r="J150">
            <v>438.97631000000001</v>
          </cell>
          <cell r="K150">
            <v>18.354700000000001</v>
          </cell>
          <cell r="L150">
            <v>17.78228</v>
          </cell>
        </row>
        <row r="151">
          <cell r="A151" t="str">
            <v>Aneurin Bevan HB_CHD Ad_Males_2009 - 2011_HB</v>
          </cell>
          <cell r="B151" t="str">
            <v>CHD Ad</v>
          </cell>
          <cell r="C151" t="str">
            <v>2009 - 2011</v>
          </cell>
          <cell r="D151" t="str">
            <v>Males</v>
          </cell>
          <cell r="E151" t="str">
            <v>Aneurin Bevan HB</v>
          </cell>
          <cell r="F151" t="str">
            <v>HB</v>
          </cell>
          <cell r="G151">
            <v>1489</v>
          </cell>
          <cell r="H151">
            <v>415.21348999999998</v>
          </cell>
          <cell r="I151">
            <v>402.8691</v>
          </cell>
          <cell r="J151">
            <v>427.834</v>
          </cell>
          <cell r="K151">
            <v>12.620509999999999</v>
          </cell>
          <cell r="L151">
            <v>12.344390000000001</v>
          </cell>
        </row>
        <row r="152">
          <cell r="A152" t="str">
            <v>Wales_CHD Ad_Females_2009 - 2011_WALES</v>
          </cell>
          <cell r="B152" t="str">
            <v>CHD Ad</v>
          </cell>
          <cell r="C152" t="str">
            <v>2009 - 2011</v>
          </cell>
          <cell r="D152" t="str">
            <v>Females</v>
          </cell>
          <cell r="E152" t="str">
            <v>Wales</v>
          </cell>
          <cell r="F152" t="str">
            <v>WALES</v>
          </cell>
          <cell r="G152">
            <v>4142</v>
          </cell>
          <cell r="H152">
            <v>158.84302</v>
          </cell>
          <cell r="I152">
            <v>155.81917999999999</v>
          </cell>
          <cell r="J152">
            <v>161.90723</v>
          </cell>
          <cell r="K152">
            <v>3.0642</v>
          </cell>
          <cell r="L152">
            <v>3.0238499999999999</v>
          </cell>
        </row>
        <row r="153">
          <cell r="A153" t="str">
            <v>Isle of Anglesey_CHD Ad_Females_2009 - 2011_LA</v>
          </cell>
          <cell r="B153" t="str">
            <v>CHD Ad</v>
          </cell>
          <cell r="C153" t="str">
            <v>2009 - 2011</v>
          </cell>
          <cell r="D153" t="str">
            <v>Females</v>
          </cell>
          <cell r="E153" t="str">
            <v>Isle of Anglesey</v>
          </cell>
          <cell r="F153" t="str">
            <v>LA</v>
          </cell>
          <cell r="G153">
            <v>112</v>
          </cell>
          <cell r="H153">
            <v>158.99934999999999</v>
          </cell>
          <cell r="I153">
            <v>140.50979000000001</v>
          </cell>
          <cell r="J153">
            <v>179.04707999999999</v>
          </cell>
          <cell r="K153">
            <v>20.047720000000002</v>
          </cell>
          <cell r="L153">
            <v>18.489560000000001</v>
          </cell>
        </row>
        <row r="154">
          <cell r="A154" t="str">
            <v>Gwynedd_CHD Ad_Females_2009 - 2011_LA</v>
          </cell>
          <cell r="B154" t="str">
            <v>CHD Ad</v>
          </cell>
          <cell r="C154" t="str">
            <v>2009 - 2011</v>
          </cell>
          <cell r="D154" t="str">
            <v>Females</v>
          </cell>
          <cell r="E154" t="str">
            <v>Gwynedd</v>
          </cell>
          <cell r="F154" t="str">
            <v>LA</v>
          </cell>
          <cell r="G154">
            <v>175.33330000000001</v>
          </cell>
          <cell r="H154">
            <v>147.06488999999999</v>
          </cell>
          <cell r="I154">
            <v>133.24726999999999</v>
          </cell>
          <cell r="J154">
            <v>161.80476999999999</v>
          </cell>
          <cell r="K154">
            <v>14.739879999999999</v>
          </cell>
          <cell r="L154">
            <v>13.81762</v>
          </cell>
        </row>
        <row r="155">
          <cell r="A155" t="str">
            <v>Conwy_CHD Ad_Females_2009 - 2011_LA</v>
          </cell>
          <cell r="B155" t="str">
            <v>CHD Ad</v>
          </cell>
          <cell r="C155" t="str">
            <v>2009 - 2011</v>
          </cell>
          <cell r="D155" t="str">
            <v>Females</v>
          </cell>
          <cell r="E155" t="str">
            <v>Conwy</v>
          </cell>
          <cell r="F155" t="str">
            <v>LA</v>
          </cell>
          <cell r="G155">
            <v>186</v>
          </cell>
          <cell r="H155">
            <v>138.14155</v>
          </cell>
          <cell r="I155">
            <v>124.94838</v>
          </cell>
          <cell r="J155">
            <v>152.18879000000001</v>
          </cell>
          <cell r="K155">
            <v>14.04724</v>
          </cell>
          <cell r="L155">
            <v>13.19318</v>
          </cell>
        </row>
        <row r="156">
          <cell r="A156" t="str">
            <v>Denbighshire_CHD Ad_Females_2009 - 2011_LA</v>
          </cell>
          <cell r="B156" t="str">
            <v>CHD Ad</v>
          </cell>
          <cell r="C156" t="str">
            <v>2009 - 2011</v>
          </cell>
          <cell r="D156" t="str">
            <v>Females</v>
          </cell>
          <cell r="E156" t="str">
            <v>Denbighshire</v>
          </cell>
          <cell r="F156" t="str">
            <v>LA</v>
          </cell>
          <cell r="G156">
            <v>119.33329999999999</v>
          </cell>
          <cell r="H156">
            <v>131.60142999999999</v>
          </cell>
          <cell r="I156">
            <v>117.09482</v>
          </cell>
          <cell r="J156">
            <v>147.29071999999999</v>
          </cell>
          <cell r="K156">
            <v>15.68929</v>
          </cell>
          <cell r="L156">
            <v>14.50661</v>
          </cell>
        </row>
        <row r="157">
          <cell r="A157" t="str">
            <v>Flintshire_CHD Ad_Females_2009 - 2011_LA</v>
          </cell>
          <cell r="B157" t="str">
            <v>CHD Ad</v>
          </cell>
          <cell r="C157" t="str">
            <v>2009 - 2011</v>
          </cell>
          <cell r="D157" t="str">
            <v>Females</v>
          </cell>
          <cell r="E157" t="str">
            <v>Flintshire</v>
          </cell>
          <cell r="F157" t="str">
            <v>LA</v>
          </cell>
          <cell r="G157">
            <v>188.33330000000001</v>
          </cell>
          <cell r="H157">
            <v>149.38381999999999</v>
          </cell>
          <cell r="I157">
            <v>136.57560000000001</v>
          </cell>
          <cell r="J157">
            <v>163.01585</v>
          </cell>
          <cell r="K157">
            <v>13.63203</v>
          </cell>
          <cell r="L157">
            <v>12.80822</v>
          </cell>
        </row>
        <row r="158">
          <cell r="A158" t="str">
            <v>Wrexham_CHD Ad_Females_2009 - 2011_LA</v>
          </cell>
          <cell r="B158" t="str">
            <v>CHD Ad</v>
          </cell>
          <cell r="C158" t="str">
            <v>2009 - 2011</v>
          </cell>
          <cell r="D158" t="str">
            <v>Females</v>
          </cell>
          <cell r="E158" t="str">
            <v>Wrexham</v>
          </cell>
          <cell r="F158" t="str">
            <v>LA</v>
          </cell>
          <cell r="G158">
            <v>199</v>
          </cell>
          <cell r="H158">
            <v>195.32315</v>
          </cell>
          <cell r="I158">
            <v>178.88374999999999</v>
          </cell>
          <cell r="J158">
            <v>212.79022000000001</v>
          </cell>
          <cell r="K158">
            <v>17.46707</v>
          </cell>
          <cell r="L158">
            <v>16.439399999999999</v>
          </cell>
        </row>
        <row r="159">
          <cell r="A159" t="str">
            <v>Powys_CHD Ad_Females_2009 - 2011_LA</v>
          </cell>
          <cell r="B159" t="str">
            <v>CHD Ad</v>
          </cell>
          <cell r="C159" t="str">
            <v>2009 - 2011</v>
          </cell>
          <cell r="D159" t="str">
            <v>Females</v>
          </cell>
          <cell r="E159" t="str">
            <v>Powys</v>
          </cell>
          <cell r="F159" t="str">
            <v>LA</v>
          </cell>
          <cell r="G159">
            <v>154</v>
          </cell>
          <cell r="H159">
            <v>110.51711</v>
          </cell>
          <cell r="I159">
            <v>99.590580000000003</v>
          </cell>
          <cell r="J159">
            <v>122.22369999999999</v>
          </cell>
          <cell r="K159">
            <v>11.70659</v>
          </cell>
          <cell r="L159">
            <v>10.92653</v>
          </cell>
        </row>
        <row r="160">
          <cell r="A160" t="str">
            <v>Ceredigion_CHD Ad_Females_2009 - 2011_LA</v>
          </cell>
          <cell r="B160" t="str">
            <v>CHD Ad</v>
          </cell>
          <cell r="C160" t="str">
            <v>2009 - 2011</v>
          </cell>
          <cell r="D160" t="str">
            <v>Females</v>
          </cell>
          <cell r="E160" t="str">
            <v>Ceredigion</v>
          </cell>
          <cell r="F160" t="str">
            <v>LA</v>
          </cell>
          <cell r="G160">
            <v>104.66670000000001</v>
          </cell>
          <cell r="H160">
            <v>140.17506</v>
          </cell>
          <cell r="I160">
            <v>123.39543999999999</v>
          </cell>
          <cell r="J160">
            <v>158.41972000000001</v>
          </cell>
          <cell r="K160">
            <v>18.24466</v>
          </cell>
          <cell r="L160">
            <v>16.779620000000001</v>
          </cell>
        </row>
        <row r="161">
          <cell r="A161" t="str">
            <v>Pembrokeshire_CHD Ad_Females_2009 - 2011_LA</v>
          </cell>
          <cell r="B161" t="str">
            <v>CHD Ad</v>
          </cell>
          <cell r="C161" t="str">
            <v>2009 - 2011</v>
          </cell>
          <cell r="D161" t="str">
            <v>Females</v>
          </cell>
          <cell r="E161" t="str">
            <v>Pembrokeshire</v>
          </cell>
          <cell r="F161" t="str">
            <v>LA</v>
          </cell>
          <cell r="G161">
            <v>199.33330000000001</v>
          </cell>
          <cell r="H161">
            <v>179.35057</v>
          </cell>
          <cell r="I161">
            <v>163.79187999999999</v>
          </cell>
          <cell r="J161">
            <v>195.88104000000001</v>
          </cell>
          <cell r="K161">
            <v>16.530470000000001</v>
          </cell>
          <cell r="L161">
            <v>15.5587</v>
          </cell>
        </row>
        <row r="162">
          <cell r="A162" t="str">
            <v>Carmarthenshire_CHD Ad_Females_2009 - 2011_LA</v>
          </cell>
          <cell r="B162" t="str">
            <v>CHD Ad</v>
          </cell>
          <cell r="C162" t="str">
            <v>2009 - 2011</v>
          </cell>
          <cell r="D162" t="str">
            <v>Females</v>
          </cell>
          <cell r="E162" t="str">
            <v>Carmarthenshire</v>
          </cell>
          <cell r="F162" t="str">
            <v>LA</v>
          </cell>
          <cell r="G162">
            <v>296</v>
          </cell>
          <cell r="H162">
            <v>168.97424000000001</v>
          </cell>
          <cell r="I162">
            <v>156.85670999999999</v>
          </cell>
          <cell r="J162">
            <v>181.70910000000001</v>
          </cell>
          <cell r="K162">
            <v>12.73485</v>
          </cell>
          <cell r="L162">
            <v>12.11753</v>
          </cell>
        </row>
        <row r="163">
          <cell r="A163" t="str">
            <v>Swansea_CHD Ad_Females_2009 - 2011_LA</v>
          </cell>
          <cell r="B163" t="str">
            <v>CHD Ad</v>
          </cell>
          <cell r="C163" t="str">
            <v>2009 - 2011</v>
          </cell>
          <cell r="D163" t="str">
            <v>Females</v>
          </cell>
          <cell r="E163" t="str">
            <v>Swansea</v>
          </cell>
          <cell r="F163" t="str">
            <v>LA</v>
          </cell>
          <cell r="G163">
            <v>272.66669999999999</v>
          </cell>
          <cell r="H163">
            <v>132.21584999999999</v>
          </cell>
          <cell r="I163">
            <v>122.46326000000001</v>
          </cell>
          <cell r="J163">
            <v>142.48670999999999</v>
          </cell>
          <cell r="K163">
            <v>10.270860000000001</v>
          </cell>
          <cell r="L163">
            <v>9.7525899999999996</v>
          </cell>
        </row>
        <row r="164">
          <cell r="A164" t="str">
            <v>Neath Port Talbot_CHD Ad_Females_2009 - 2011_LA</v>
          </cell>
          <cell r="B164" t="str">
            <v>CHD Ad</v>
          </cell>
          <cell r="C164" t="str">
            <v>2009 - 2011</v>
          </cell>
          <cell r="D164" t="str">
            <v>Females</v>
          </cell>
          <cell r="E164" t="str">
            <v>Neath Port Talbot</v>
          </cell>
          <cell r="F164" t="str">
            <v>LA</v>
          </cell>
          <cell r="G164">
            <v>199.66669999999999</v>
          </cell>
          <cell r="H164">
            <v>166.65147999999999</v>
          </cell>
          <cell r="I164">
            <v>152.56119000000001</v>
          </cell>
          <cell r="J164">
            <v>181.62106</v>
          </cell>
          <cell r="K164">
            <v>14.969580000000001</v>
          </cell>
          <cell r="L164">
            <v>14.09029</v>
          </cell>
        </row>
        <row r="165">
          <cell r="A165" t="str">
            <v>Bridgend_CHD Ad_Females_2009 - 2011_LA</v>
          </cell>
          <cell r="B165" t="str">
            <v>CHD Ad</v>
          </cell>
          <cell r="C165" t="str">
            <v>2009 - 2011</v>
          </cell>
          <cell r="D165" t="str">
            <v>Females</v>
          </cell>
          <cell r="E165" t="str">
            <v>Bridgend</v>
          </cell>
          <cell r="F165" t="str">
            <v>LA</v>
          </cell>
          <cell r="G165">
            <v>164</v>
          </cell>
          <cell r="H165">
            <v>149.36752000000001</v>
          </cell>
          <cell r="I165">
            <v>135.69829999999999</v>
          </cell>
          <cell r="J165">
            <v>163.98125999999999</v>
          </cell>
          <cell r="K165">
            <v>14.61374</v>
          </cell>
          <cell r="L165">
            <v>13.669219999999999</v>
          </cell>
        </row>
        <row r="166">
          <cell r="A166" t="str">
            <v>The Vale of Glamorgan_CHD Ad_Females_2009 - 2011_LA</v>
          </cell>
          <cell r="B166" t="str">
            <v>CHD Ad</v>
          </cell>
          <cell r="C166" t="str">
            <v>2009 - 2011</v>
          </cell>
          <cell r="D166" t="str">
            <v>Females</v>
          </cell>
          <cell r="E166" t="str">
            <v>The Vale of Glamorgan</v>
          </cell>
          <cell r="F166" t="str">
            <v>LA</v>
          </cell>
          <cell r="G166">
            <v>179.66669999999999</v>
          </cell>
          <cell r="H166">
            <v>166.12854999999999</v>
          </cell>
          <cell r="I166">
            <v>151.33653000000001</v>
          </cell>
          <cell r="J166">
            <v>181.89546000000001</v>
          </cell>
          <cell r="K166">
            <v>15.766909999999999</v>
          </cell>
          <cell r="L166">
            <v>14.792020000000001</v>
          </cell>
        </row>
        <row r="167">
          <cell r="A167" t="str">
            <v>Cardiff_CHD Ad_Females_2009 - 2011_LA</v>
          </cell>
          <cell r="B167" t="str">
            <v>CHD Ad</v>
          </cell>
          <cell r="C167" t="str">
            <v>2009 - 2011</v>
          </cell>
          <cell r="D167" t="str">
            <v>Females</v>
          </cell>
          <cell r="E167" t="str">
            <v>Cardiff</v>
          </cell>
          <cell r="F167" t="str">
            <v>LA</v>
          </cell>
          <cell r="G167">
            <v>280.33330000000001</v>
          </cell>
          <cell r="H167">
            <v>119.23056</v>
          </cell>
          <cell r="I167">
            <v>110.60083</v>
          </cell>
          <cell r="J167">
            <v>128.31237999999999</v>
          </cell>
          <cell r="K167">
            <v>9.0818300000000001</v>
          </cell>
          <cell r="L167">
            <v>8.6297200000000007</v>
          </cell>
        </row>
        <row r="168">
          <cell r="A168" t="str">
            <v>Rhondda Cynon Taf_CHD Ad_Females_2009 - 2011_LA</v>
          </cell>
          <cell r="B168" t="str">
            <v>CHD Ad</v>
          </cell>
          <cell r="C168" t="str">
            <v>2009 - 2011</v>
          </cell>
          <cell r="D168" t="str">
            <v>Females</v>
          </cell>
          <cell r="E168" t="str">
            <v>Rhondda Cynon Taf</v>
          </cell>
          <cell r="F168" t="str">
            <v>LA</v>
          </cell>
          <cell r="G168">
            <v>341.33330000000001</v>
          </cell>
          <cell r="H168">
            <v>188.85490999999999</v>
          </cell>
          <cell r="I168">
            <v>176.68611999999999</v>
          </cell>
          <cell r="J168">
            <v>201.59989999999999</v>
          </cell>
          <cell r="K168">
            <v>12.74499</v>
          </cell>
          <cell r="L168">
            <v>12.16879</v>
          </cell>
        </row>
        <row r="169">
          <cell r="A169" t="str">
            <v>Merthyr Tydfil_CHD Ad_Females_2009 - 2011_LA</v>
          </cell>
          <cell r="B169" t="str">
            <v>CHD Ad</v>
          </cell>
          <cell r="C169" t="str">
            <v>2009 - 2011</v>
          </cell>
          <cell r="D169" t="str">
            <v>Females</v>
          </cell>
          <cell r="E169" t="str">
            <v>Merthyr Tydfil</v>
          </cell>
          <cell r="F169" t="str">
            <v>LA</v>
          </cell>
          <cell r="G169">
            <v>80.333299999999994</v>
          </cell>
          <cell r="H169">
            <v>178.96520000000001</v>
          </cell>
          <cell r="I169">
            <v>155.50380999999999</v>
          </cell>
          <cell r="J169">
            <v>204.78030000000001</v>
          </cell>
          <cell r="K169">
            <v>25.815100000000001</v>
          </cell>
          <cell r="L169">
            <v>23.461390000000002</v>
          </cell>
        </row>
        <row r="170">
          <cell r="A170" t="str">
            <v>Caerphilly_CHD Ad_Females_2009 - 2011_LA</v>
          </cell>
          <cell r="B170" t="str">
            <v>CHD Ad</v>
          </cell>
          <cell r="C170" t="str">
            <v>2009 - 2011</v>
          </cell>
          <cell r="D170" t="str">
            <v>Females</v>
          </cell>
          <cell r="E170" t="str">
            <v>Caerphilly</v>
          </cell>
          <cell r="F170" t="str">
            <v>LA</v>
          </cell>
          <cell r="G170">
            <v>284</v>
          </cell>
          <cell r="H170">
            <v>208.43606</v>
          </cell>
          <cell r="I170">
            <v>193.9444</v>
          </cell>
          <cell r="J170">
            <v>223.68188000000001</v>
          </cell>
          <cell r="K170">
            <v>15.24582</v>
          </cell>
          <cell r="L170">
            <v>14.491669999999999</v>
          </cell>
        </row>
        <row r="171">
          <cell r="A171" t="str">
            <v>Blaenau Gwent_CHD Ad_Females_2009 - 2011_LA</v>
          </cell>
          <cell r="B171" t="str">
            <v>CHD Ad</v>
          </cell>
          <cell r="C171" t="str">
            <v>2009 - 2011</v>
          </cell>
          <cell r="D171" t="str">
            <v>Females</v>
          </cell>
          <cell r="E171" t="str">
            <v>Blaenau Gwent</v>
          </cell>
          <cell r="F171" t="str">
            <v>LA</v>
          </cell>
          <cell r="G171">
            <v>113.66670000000001</v>
          </cell>
          <cell r="H171">
            <v>193.72117</v>
          </cell>
          <cell r="I171">
            <v>171.99561</v>
          </cell>
          <cell r="J171">
            <v>217.26352</v>
          </cell>
          <cell r="K171">
            <v>23.542349999999999</v>
          </cell>
          <cell r="L171">
            <v>21.725560000000002</v>
          </cell>
        </row>
        <row r="172">
          <cell r="A172" t="str">
            <v>Torfaen_CHD Ad_Females_2009 - 2011_LA</v>
          </cell>
          <cell r="B172" t="str">
            <v>CHD Ad</v>
          </cell>
          <cell r="C172" t="str">
            <v>2009 - 2011</v>
          </cell>
          <cell r="D172" t="str">
            <v>Females</v>
          </cell>
          <cell r="E172" t="str">
            <v>Torfaen</v>
          </cell>
          <cell r="F172" t="str">
            <v>LA</v>
          </cell>
          <cell r="G172">
            <v>165.66669999999999</v>
          </cell>
          <cell r="H172">
            <v>213.61802</v>
          </cell>
          <cell r="I172">
            <v>193.66664</v>
          </cell>
          <cell r="J172">
            <v>234.9408</v>
          </cell>
          <cell r="K172">
            <v>21.322780000000002</v>
          </cell>
          <cell r="L172">
            <v>19.95139</v>
          </cell>
        </row>
        <row r="173">
          <cell r="A173" t="str">
            <v>Monmouthshire_CHD Ad_Females_2009 - 2011_LA</v>
          </cell>
          <cell r="B173" t="str">
            <v>CHD Ad</v>
          </cell>
          <cell r="C173" t="str">
            <v>2009 - 2011</v>
          </cell>
          <cell r="D173" t="str">
            <v>Females</v>
          </cell>
          <cell r="E173" t="str">
            <v>Monmouthshire</v>
          </cell>
          <cell r="F173" t="str">
            <v>LA</v>
          </cell>
          <cell r="G173">
            <v>120.33329999999999</v>
          </cell>
          <cell r="H173">
            <v>132.17071000000001</v>
          </cell>
          <cell r="I173">
            <v>117.49399</v>
          </cell>
          <cell r="J173">
            <v>148.03877</v>
          </cell>
          <cell r="K173">
            <v>15.86806</v>
          </cell>
          <cell r="L173">
            <v>14.67672</v>
          </cell>
        </row>
        <row r="174">
          <cell r="A174" t="str">
            <v>Newport_CHD Ad_Females_2009 - 2011_LA</v>
          </cell>
          <cell r="B174" t="str">
            <v>CHD Ad</v>
          </cell>
          <cell r="C174" t="str">
            <v>2009 - 2011</v>
          </cell>
          <cell r="D174" t="str">
            <v>Females</v>
          </cell>
          <cell r="E174" t="str">
            <v>Newport</v>
          </cell>
          <cell r="F174" t="str">
            <v>LA</v>
          </cell>
          <cell r="G174">
            <v>206.33330000000001</v>
          </cell>
          <cell r="H174">
            <v>187.941</v>
          </cell>
          <cell r="I174">
            <v>172.23187999999999</v>
          </cell>
          <cell r="J174">
            <v>204.61393000000001</v>
          </cell>
          <cell r="K174">
            <v>16.672930000000001</v>
          </cell>
          <cell r="L174">
            <v>15.70912</v>
          </cell>
        </row>
        <row r="175">
          <cell r="A175" t="str">
            <v>Betsi Cadwaladr UHB_CHD Ad_Females_2009 - 2011_HB</v>
          </cell>
          <cell r="B175" t="str">
            <v>CHD Ad</v>
          </cell>
          <cell r="C175" t="str">
            <v>2009 - 2011</v>
          </cell>
          <cell r="D175" t="str">
            <v>Females</v>
          </cell>
          <cell r="E175" t="str">
            <v>Betsi Cadwaladr UHB</v>
          </cell>
          <cell r="F175" t="str">
            <v>HB</v>
          </cell>
          <cell r="G175">
            <v>980</v>
          </cell>
          <cell r="H175">
            <v>153.56017</v>
          </cell>
          <cell r="I175">
            <v>147.49010999999999</v>
          </cell>
          <cell r="J175">
            <v>159.79808</v>
          </cell>
          <cell r="K175">
            <v>6.2378999999999998</v>
          </cell>
          <cell r="L175">
            <v>6.0700599999999998</v>
          </cell>
        </row>
        <row r="176">
          <cell r="A176" t="str">
            <v>Powys THB_CHD Ad_Females_2009 - 2011_HB</v>
          </cell>
          <cell r="B176" t="str">
            <v>CHD Ad</v>
          </cell>
          <cell r="C176" t="str">
            <v>2009 - 2011</v>
          </cell>
          <cell r="D176" t="str">
            <v>Females</v>
          </cell>
          <cell r="E176" t="str">
            <v>Powys THB</v>
          </cell>
          <cell r="F176" t="str">
            <v>HB</v>
          </cell>
          <cell r="G176">
            <v>154</v>
          </cell>
          <cell r="H176">
            <v>110.51711</v>
          </cell>
          <cell r="I176">
            <v>99.590580000000003</v>
          </cell>
          <cell r="J176">
            <v>122.22369999999999</v>
          </cell>
          <cell r="K176">
            <v>11.70659</v>
          </cell>
          <cell r="L176">
            <v>10.92653</v>
          </cell>
        </row>
        <row r="177">
          <cell r="A177" t="str">
            <v>Hywel Dda HB_CHD Ad_Females_2009 - 2011_HB</v>
          </cell>
          <cell r="B177" t="str">
            <v>CHD Ad</v>
          </cell>
          <cell r="C177" t="str">
            <v>2009 - 2011</v>
          </cell>
          <cell r="D177" t="str">
            <v>Females</v>
          </cell>
          <cell r="E177" t="str">
            <v>Hywel Dda HB</v>
          </cell>
          <cell r="F177" t="str">
            <v>HB</v>
          </cell>
          <cell r="G177">
            <v>600</v>
          </cell>
          <cell r="H177">
            <v>167.10246000000001</v>
          </cell>
          <cell r="I177">
            <v>158.64148</v>
          </cell>
          <cell r="J177">
            <v>175.86369999999999</v>
          </cell>
          <cell r="K177">
            <v>8.7612500000000004</v>
          </cell>
          <cell r="L177">
            <v>8.4609799999999993</v>
          </cell>
        </row>
        <row r="178">
          <cell r="A178" t="str">
            <v>ABM UHB_CHD Ad_Females_2009 - 2011_HB</v>
          </cell>
          <cell r="B178" t="str">
            <v>CHD Ad</v>
          </cell>
          <cell r="C178" t="str">
            <v>2009 - 2011</v>
          </cell>
          <cell r="D178" t="str">
            <v>Females</v>
          </cell>
          <cell r="E178" t="str">
            <v>ABM UHB</v>
          </cell>
          <cell r="F178" t="str">
            <v>HB</v>
          </cell>
          <cell r="G178">
            <v>636.33330000000001</v>
          </cell>
          <cell r="H178">
            <v>146.63747000000001</v>
          </cell>
          <cell r="I178">
            <v>139.61303000000001</v>
          </cell>
          <cell r="J178">
            <v>153.90384</v>
          </cell>
          <cell r="K178">
            <v>7.2663700000000002</v>
          </cell>
          <cell r="L178">
            <v>7.0244400000000002</v>
          </cell>
        </row>
        <row r="179">
          <cell r="A179" t="str">
            <v>Cardiff &amp; Vale UHB_CHD Ad_Females_2009 - 2011_HB</v>
          </cell>
          <cell r="B179" t="str">
            <v>CHD Ad</v>
          </cell>
          <cell r="C179" t="str">
            <v>2009 - 2011</v>
          </cell>
          <cell r="D179" t="str">
            <v>Females</v>
          </cell>
          <cell r="E179" t="str">
            <v>Cardiff &amp; Vale UHB</v>
          </cell>
          <cell r="F179" t="str">
            <v>HB</v>
          </cell>
          <cell r="G179">
            <v>460</v>
          </cell>
          <cell r="H179">
            <v>134.32799</v>
          </cell>
          <cell r="I179">
            <v>126.75145999999999</v>
          </cell>
          <cell r="J179">
            <v>142.21243999999999</v>
          </cell>
          <cell r="K179">
            <v>7.8844599999999998</v>
          </cell>
          <cell r="L179">
            <v>7.5765200000000004</v>
          </cell>
        </row>
        <row r="180">
          <cell r="A180" t="str">
            <v>Cwm Taf HB_CHD Ad_Females_2009 - 2011_HB</v>
          </cell>
          <cell r="B180" t="str">
            <v>CHD Ad</v>
          </cell>
          <cell r="C180" t="str">
            <v>2009 - 2011</v>
          </cell>
          <cell r="D180" t="str">
            <v>Females</v>
          </cell>
          <cell r="E180" t="str">
            <v>Cwm Taf HB</v>
          </cell>
          <cell r="F180" t="str">
            <v>HB</v>
          </cell>
          <cell r="G180">
            <v>421.66669999999999</v>
          </cell>
          <cell r="H180">
            <v>186.92911000000001</v>
          </cell>
          <cell r="I180">
            <v>176.06627</v>
          </cell>
          <cell r="J180">
            <v>198.25353999999999</v>
          </cell>
          <cell r="K180">
            <v>11.32443</v>
          </cell>
          <cell r="L180">
            <v>10.86284</v>
          </cell>
        </row>
        <row r="181">
          <cell r="A181" t="str">
            <v>Aneurin Bevan HB_CHD Ad_Females_2009 - 2011_HB</v>
          </cell>
          <cell r="B181" t="str">
            <v>CHD Ad</v>
          </cell>
          <cell r="C181" t="str">
            <v>2009 - 2011</v>
          </cell>
          <cell r="D181" t="str">
            <v>Females</v>
          </cell>
          <cell r="E181" t="str">
            <v>Aneurin Bevan HB</v>
          </cell>
          <cell r="F181" t="str">
            <v>HB</v>
          </cell>
          <cell r="G181">
            <v>890</v>
          </cell>
          <cell r="H181">
            <v>188.71981</v>
          </cell>
          <cell r="I181">
            <v>181.09453999999999</v>
          </cell>
          <cell r="J181">
            <v>196.56649999999999</v>
          </cell>
          <cell r="K181">
            <v>7.8466899999999997</v>
          </cell>
          <cell r="L181">
            <v>7.6252700000000004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Source Info (Part 1 of 2)"/>
      <sheetName val="Raw Data (Part 1 of 2)"/>
      <sheetName val="Processing (Part 1 of 2)"/>
      <sheetName val="Source Info (Part 2 of 2)"/>
      <sheetName val="Raw Data London"/>
      <sheetName val="Raw Data Unitaries"/>
      <sheetName val="Raw Data Mets"/>
      <sheetName val="Raw Data Districts"/>
      <sheetName val="Raw Data Counties"/>
      <sheetName val="Processing (Part 2 of 2)"/>
      <sheetName val="England (RT39)"/>
      <sheetName val="North East (RT39)"/>
      <sheetName val="North West (RT39)"/>
      <sheetName val="Yorkshire and the Humber (RT39)"/>
      <sheetName val="East Midlands (RT39)"/>
      <sheetName val="West Midlands (RT39)"/>
      <sheetName val="East (RT39)"/>
      <sheetName val="London (RT39)"/>
      <sheetName val="South East (RT39)"/>
      <sheetName val="South West (RT39)"/>
      <sheetName val="England"/>
      <sheetName val="North East"/>
      <sheetName val="North West"/>
      <sheetName val="Yorkshire and The Humber"/>
      <sheetName val="East Midlands"/>
      <sheetName val="West Midlands"/>
      <sheetName val="East"/>
      <sheetName val="London"/>
      <sheetName val="South East"/>
      <sheetName val="South West"/>
      <sheetName val="Diff Tables"/>
      <sheetName val="PCP1"/>
      <sheetName val="PCP2"/>
      <sheetName val="England (VL)"/>
      <sheetName val="North East (VL)"/>
      <sheetName val="North West (VL)"/>
      <sheetName val="Yorkshire and The Humber (VL)"/>
      <sheetName val="East Midlands (VL)"/>
      <sheetName val="West Midlands (VL)"/>
      <sheetName val="East (VL)"/>
      <sheetName val="London (VL)"/>
      <sheetName val="South East (VL)"/>
      <sheetName val="South West (V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QC sheet"/>
      <sheetName val="obese data"/>
      <sheetName val="Data for Interactive"/>
    </sheetNames>
    <sheetDataSet>
      <sheetData sheetId="0"/>
      <sheetData sheetId="1"/>
      <sheetData sheetId="2"/>
      <sheetData sheetId="3">
        <row r="2">
          <cell r="A2" t="str">
            <v>Isle of Anglesey_OBE_Persons_2010-2011_LA</v>
          </cell>
          <cell r="B2" t="str">
            <v>OBE</v>
          </cell>
          <cell r="C2" t="str">
            <v>2010-2011</v>
          </cell>
          <cell r="D2" t="str">
            <v>Persons</v>
          </cell>
          <cell r="E2" t="str">
            <v>Isle of Anglesey</v>
          </cell>
          <cell r="F2" t="str">
            <v>LA</v>
          </cell>
          <cell r="G2" t="str">
            <v>-</v>
          </cell>
          <cell r="H2">
            <v>19.84186</v>
          </cell>
          <cell r="I2">
            <v>17.32968</v>
          </cell>
          <cell r="J2">
            <v>22.354040000000001</v>
          </cell>
          <cell r="K2">
            <v>2.5121800000000007</v>
          </cell>
          <cell r="L2">
            <v>2.5121800000000007</v>
          </cell>
        </row>
        <row r="3">
          <cell r="A3" t="str">
            <v>Gwynedd_OBE_Persons_2010-2011_LA</v>
          </cell>
          <cell r="B3" t="str">
            <v>OBE</v>
          </cell>
          <cell r="C3" t="str">
            <v>2010-2011</v>
          </cell>
          <cell r="D3" t="str">
            <v>Persons</v>
          </cell>
          <cell r="E3" t="str">
            <v>Gwynedd</v>
          </cell>
          <cell r="F3" t="str">
            <v>LA</v>
          </cell>
          <cell r="G3" t="str">
            <v>-</v>
          </cell>
          <cell r="H3">
            <v>17.985860000000002</v>
          </cell>
          <cell r="I3">
            <v>15.639900000000001</v>
          </cell>
          <cell r="J3">
            <v>20.33182</v>
          </cell>
          <cell r="K3">
            <v>2.345959999999998</v>
          </cell>
          <cell r="L3">
            <v>2.3459600000000016</v>
          </cell>
        </row>
        <row r="4">
          <cell r="A4" t="str">
            <v>Conwy_OBE_Persons_2010-2011_LA</v>
          </cell>
          <cell r="B4" t="str">
            <v>OBE</v>
          </cell>
          <cell r="C4" t="str">
            <v>2010-2011</v>
          </cell>
          <cell r="D4" t="str">
            <v>Persons</v>
          </cell>
          <cell r="E4" t="str">
            <v>Conwy</v>
          </cell>
          <cell r="F4" t="str">
            <v>LA</v>
          </cell>
          <cell r="G4" t="str">
            <v>-</v>
          </cell>
          <cell r="H4">
            <v>17.42812</v>
          </cell>
          <cell r="I4">
            <v>15.209020000000001</v>
          </cell>
          <cell r="J4">
            <v>19.647220000000001</v>
          </cell>
          <cell r="K4">
            <v>2.219100000000001</v>
          </cell>
          <cell r="L4">
            <v>2.2190999999999992</v>
          </cell>
        </row>
        <row r="5">
          <cell r="A5" t="str">
            <v>Denbighshire_OBE_Persons_2010-2011_LA</v>
          </cell>
          <cell r="B5" t="str">
            <v>OBE</v>
          </cell>
          <cell r="C5" t="str">
            <v>2010-2011</v>
          </cell>
          <cell r="D5" t="str">
            <v>Persons</v>
          </cell>
          <cell r="E5" t="str">
            <v>Denbighshire</v>
          </cell>
          <cell r="F5" t="str">
            <v>LA</v>
          </cell>
          <cell r="G5" t="str">
            <v>-</v>
          </cell>
          <cell r="H5">
            <v>18.12293</v>
          </cell>
          <cell r="I5">
            <v>15.930839999999998</v>
          </cell>
          <cell r="J5">
            <v>20.315020000000001</v>
          </cell>
          <cell r="K5">
            <v>2.1920900000000003</v>
          </cell>
          <cell r="L5">
            <v>2.1920900000000021</v>
          </cell>
        </row>
        <row r="6">
          <cell r="A6" t="str">
            <v>Flintshire_OBE_Persons_2010-2011_LA</v>
          </cell>
          <cell r="B6" t="str">
            <v>OBE</v>
          </cell>
          <cell r="C6" t="str">
            <v>2010-2011</v>
          </cell>
          <cell r="D6" t="str">
            <v>Persons</v>
          </cell>
          <cell r="E6" t="str">
            <v>Flintshire</v>
          </cell>
          <cell r="F6" t="str">
            <v>LA</v>
          </cell>
          <cell r="G6" t="str">
            <v>-</v>
          </cell>
          <cell r="H6">
            <v>21.154730000000001</v>
          </cell>
          <cell r="I6">
            <v>18.645700000000001</v>
          </cell>
          <cell r="J6">
            <v>23.66375</v>
          </cell>
          <cell r="K6">
            <v>2.5090199999999996</v>
          </cell>
          <cell r="L6">
            <v>2.5090299999999992</v>
          </cell>
        </row>
        <row r="7">
          <cell r="A7" t="str">
            <v>Wrexham_OBE_Persons_2010-2011_LA</v>
          </cell>
          <cell r="B7" t="str">
            <v>OBE</v>
          </cell>
          <cell r="C7" t="str">
            <v>2010-2011</v>
          </cell>
          <cell r="D7" t="str">
            <v>Persons</v>
          </cell>
          <cell r="E7" t="str">
            <v>Wrexham</v>
          </cell>
          <cell r="F7" t="str">
            <v>LA</v>
          </cell>
          <cell r="G7" t="str">
            <v>-</v>
          </cell>
          <cell r="H7">
            <v>20.239100000000001</v>
          </cell>
          <cell r="I7">
            <v>17.806899999999999</v>
          </cell>
          <cell r="J7">
            <v>22.671289999999999</v>
          </cell>
          <cell r="K7">
            <v>2.4321899999999985</v>
          </cell>
          <cell r="L7">
            <v>2.4322000000000017</v>
          </cell>
        </row>
        <row r="8">
          <cell r="A8" t="str">
            <v>Powys_OBE_Persons_2010-2011_LA</v>
          </cell>
          <cell r="B8" t="str">
            <v>OBE</v>
          </cell>
          <cell r="C8" t="str">
            <v>2010-2011</v>
          </cell>
          <cell r="D8" t="str">
            <v>Persons</v>
          </cell>
          <cell r="E8" t="str">
            <v>Powys</v>
          </cell>
          <cell r="F8" t="str">
            <v>LA</v>
          </cell>
          <cell r="G8" t="str">
            <v>-</v>
          </cell>
          <cell r="H8">
            <v>18.588360000000002</v>
          </cell>
          <cell r="I8">
            <v>16.165520000000001</v>
          </cell>
          <cell r="J8">
            <v>21.011189999999999</v>
          </cell>
          <cell r="K8">
            <v>2.4228299999999976</v>
          </cell>
          <cell r="L8">
            <v>2.4228400000000008</v>
          </cell>
        </row>
        <row r="9">
          <cell r="A9" t="str">
            <v>Ceredigion_OBE_Persons_2010-2011_LA</v>
          </cell>
          <cell r="B9" t="str">
            <v>OBE</v>
          </cell>
          <cell r="C9" t="str">
            <v>2010-2011</v>
          </cell>
          <cell r="D9" t="str">
            <v>Persons</v>
          </cell>
          <cell r="E9" t="str">
            <v>Ceredigion</v>
          </cell>
          <cell r="F9" t="str">
            <v>LA</v>
          </cell>
          <cell r="G9" t="str">
            <v>-</v>
          </cell>
          <cell r="H9">
            <v>19.463739999999998</v>
          </cell>
          <cell r="I9">
            <v>16.90701</v>
          </cell>
          <cell r="J9">
            <v>22.02046</v>
          </cell>
          <cell r="K9">
            <v>2.5567200000000021</v>
          </cell>
          <cell r="L9">
            <v>2.5567299999999982</v>
          </cell>
        </row>
        <row r="10">
          <cell r="A10" t="str">
            <v>Pembrokeshire_OBE_Persons_2010-2011_LA</v>
          </cell>
          <cell r="B10" t="str">
            <v>OBE</v>
          </cell>
          <cell r="C10" t="str">
            <v>2010-2011</v>
          </cell>
          <cell r="D10" t="str">
            <v>Persons</v>
          </cell>
          <cell r="E10" t="str">
            <v>Pembrokeshire</v>
          </cell>
          <cell r="F10" t="str">
            <v>LA</v>
          </cell>
          <cell r="G10" t="str">
            <v>-</v>
          </cell>
          <cell r="H10">
            <v>21.606860000000001</v>
          </cell>
          <cell r="I10">
            <v>19.08944</v>
          </cell>
          <cell r="J10">
            <v>24.124269999999999</v>
          </cell>
          <cell r="K10">
            <v>2.5174099999999981</v>
          </cell>
          <cell r="L10">
            <v>2.5174200000000013</v>
          </cell>
        </row>
        <row r="11">
          <cell r="A11" t="str">
            <v>Carmarthenshire_OBE_Persons_2010-2011_LA</v>
          </cell>
          <cell r="B11" t="str">
            <v>OBE</v>
          </cell>
          <cell r="C11" t="str">
            <v>2010-2011</v>
          </cell>
          <cell r="D11" t="str">
            <v>Persons</v>
          </cell>
          <cell r="E11" t="str">
            <v>Carmarthenshire</v>
          </cell>
          <cell r="F11" t="str">
            <v>LA</v>
          </cell>
          <cell r="G11" t="str">
            <v>-</v>
          </cell>
          <cell r="H11">
            <v>23.71424</v>
          </cell>
          <cell r="I11">
            <v>21.170269999999999</v>
          </cell>
          <cell r="J11">
            <v>26.258209999999998</v>
          </cell>
          <cell r="K11">
            <v>2.5439699999999981</v>
          </cell>
          <cell r="L11">
            <v>2.5439700000000016</v>
          </cell>
        </row>
        <row r="12">
          <cell r="A12" t="str">
            <v>Swansea_OBE_Persons_2010-2011_LA</v>
          </cell>
          <cell r="B12" t="str">
            <v>OBE</v>
          </cell>
          <cell r="C12" t="str">
            <v>2010-2011</v>
          </cell>
          <cell r="D12" t="str">
            <v>Persons</v>
          </cell>
          <cell r="E12" t="str">
            <v>Swansea</v>
          </cell>
          <cell r="F12" t="str">
            <v>LA</v>
          </cell>
          <cell r="G12" t="str">
            <v>-</v>
          </cell>
          <cell r="H12">
            <v>21.450859999999999</v>
          </cell>
          <cell r="I12">
            <v>19.234950000000001</v>
          </cell>
          <cell r="J12">
            <v>23.66677</v>
          </cell>
          <cell r="K12">
            <v>2.2159100000000009</v>
          </cell>
          <cell r="L12">
            <v>2.2159099999999974</v>
          </cell>
        </row>
        <row r="13">
          <cell r="A13" t="str">
            <v>Neath Port Talbot_OBE_Persons_2010-2011_LA</v>
          </cell>
          <cell r="B13" t="str">
            <v>OBE</v>
          </cell>
          <cell r="C13" t="str">
            <v>2010-2011</v>
          </cell>
          <cell r="D13" t="str">
            <v>Persons</v>
          </cell>
          <cell r="E13" t="str">
            <v>Neath Port Talbot</v>
          </cell>
          <cell r="F13" t="str">
            <v>LA</v>
          </cell>
          <cell r="G13" t="str">
            <v>-</v>
          </cell>
          <cell r="H13">
            <v>24.880559999999999</v>
          </cell>
          <cell r="I13">
            <v>22.28162</v>
          </cell>
          <cell r="J13">
            <v>27.479500000000002</v>
          </cell>
          <cell r="K13">
            <v>2.5989400000000025</v>
          </cell>
          <cell r="L13">
            <v>2.5989399999999989</v>
          </cell>
        </row>
        <row r="14">
          <cell r="A14" t="str">
            <v>Bridgend_OBE_Persons_2010-2011_LA</v>
          </cell>
          <cell r="B14" t="str">
            <v>OBE</v>
          </cell>
          <cell r="C14" t="str">
            <v>2010-2011</v>
          </cell>
          <cell r="D14" t="str">
            <v>Persons</v>
          </cell>
          <cell r="E14" t="str">
            <v>Bridgend</v>
          </cell>
          <cell r="F14" t="str">
            <v>LA</v>
          </cell>
          <cell r="G14" t="str">
            <v>-</v>
          </cell>
          <cell r="H14">
            <v>24.567460000000001</v>
          </cell>
          <cell r="I14">
            <v>22.099959999999999</v>
          </cell>
          <cell r="J14">
            <v>27.034970000000001</v>
          </cell>
          <cell r="K14">
            <v>2.4675100000000008</v>
          </cell>
          <cell r="L14">
            <v>2.4675000000000011</v>
          </cell>
        </row>
        <row r="15">
          <cell r="A15" t="str">
            <v>The Vale of Glamorgan_OBE_Persons_2010-2011_LA</v>
          </cell>
          <cell r="B15" t="str">
            <v>OBE</v>
          </cell>
          <cell r="C15" t="str">
            <v>2010-2011</v>
          </cell>
          <cell r="D15" t="str">
            <v>Persons</v>
          </cell>
          <cell r="E15" t="str">
            <v>The Vale of Glamorgan</v>
          </cell>
          <cell r="F15" t="str">
            <v>LA</v>
          </cell>
          <cell r="G15" t="str">
            <v>-</v>
          </cell>
          <cell r="H15">
            <v>21.502009999999999</v>
          </cell>
          <cell r="I15">
            <v>19.00412</v>
          </cell>
          <cell r="J15">
            <v>23.9999</v>
          </cell>
          <cell r="K15">
            <v>2.4978900000000017</v>
          </cell>
          <cell r="L15">
            <v>2.4978899999999982</v>
          </cell>
        </row>
        <row r="16">
          <cell r="A16" t="str">
            <v>Cardiff_OBE_Persons_2010-2011_LA</v>
          </cell>
          <cell r="B16" t="str">
            <v>OBE</v>
          </cell>
          <cell r="C16" t="str">
            <v>2010-2011</v>
          </cell>
          <cell r="D16" t="str">
            <v>Persons</v>
          </cell>
          <cell r="E16" t="str">
            <v>Cardiff</v>
          </cell>
          <cell r="F16" t="str">
            <v>LA</v>
          </cell>
          <cell r="G16" t="str">
            <v>-</v>
          </cell>
          <cell r="H16">
            <v>19.822330000000001</v>
          </cell>
          <cell r="I16">
            <v>17.882090000000002</v>
          </cell>
          <cell r="J16">
            <v>21.76258</v>
          </cell>
          <cell r="K16">
            <v>1.9402499999999989</v>
          </cell>
          <cell r="L16">
            <v>1.9402399999999993</v>
          </cell>
        </row>
        <row r="17">
          <cell r="A17" t="str">
            <v>Rhondda Cynon Taf_OBE_Persons_2010-2011_LA</v>
          </cell>
          <cell r="B17" t="str">
            <v>OBE</v>
          </cell>
          <cell r="C17" t="str">
            <v>2010-2011</v>
          </cell>
          <cell r="D17" t="str">
            <v>Persons</v>
          </cell>
          <cell r="E17" t="str">
            <v>Rhondda Cynon Taf</v>
          </cell>
          <cell r="F17" t="str">
            <v>LA</v>
          </cell>
          <cell r="G17" t="str">
            <v>-</v>
          </cell>
          <cell r="H17">
            <v>25.255680000000002</v>
          </cell>
          <cell r="I17">
            <v>22.97184</v>
          </cell>
          <cell r="J17">
            <v>27.53952</v>
          </cell>
          <cell r="K17">
            <v>2.2838399999999979</v>
          </cell>
          <cell r="L17">
            <v>2.2838400000000014</v>
          </cell>
        </row>
        <row r="18">
          <cell r="A18" t="str">
            <v>Merthyr Tydfil_OBE_Persons_2010-2011_LA</v>
          </cell>
          <cell r="B18" t="str">
            <v>OBE</v>
          </cell>
          <cell r="C18" t="str">
            <v>2010-2011</v>
          </cell>
          <cell r="D18" t="str">
            <v>Persons</v>
          </cell>
          <cell r="E18" t="str">
            <v>Merthyr Tydfil</v>
          </cell>
          <cell r="F18" t="str">
            <v>LA</v>
          </cell>
          <cell r="G18" t="str">
            <v>-</v>
          </cell>
          <cell r="H18">
            <v>27.571349999999999</v>
          </cell>
          <cell r="I18">
            <v>24.870619999999999</v>
          </cell>
          <cell r="J18">
            <v>30.272090000000002</v>
          </cell>
          <cell r="K18">
            <v>2.7007400000000032</v>
          </cell>
          <cell r="L18">
            <v>2.7007300000000001</v>
          </cell>
        </row>
        <row r="19">
          <cell r="A19" t="str">
            <v>Caerphilly_OBE_Persons_2010-2011_LA</v>
          </cell>
          <cell r="B19" t="str">
            <v>OBE</v>
          </cell>
          <cell r="C19" t="str">
            <v>2010-2011</v>
          </cell>
          <cell r="D19" t="str">
            <v>Persons</v>
          </cell>
          <cell r="E19" t="str">
            <v>Caerphilly</v>
          </cell>
          <cell r="F19" t="str">
            <v>LA</v>
          </cell>
          <cell r="G19" t="str">
            <v>-</v>
          </cell>
          <cell r="H19">
            <v>26.397199999999998</v>
          </cell>
          <cell r="I19">
            <v>23.734390000000001</v>
          </cell>
          <cell r="J19">
            <v>29.060009999999998</v>
          </cell>
          <cell r="K19">
            <v>2.6628100000000003</v>
          </cell>
          <cell r="L19">
            <v>2.6628099999999968</v>
          </cell>
        </row>
        <row r="20">
          <cell r="A20" t="str">
            <v>Blaenau Gwent_OBE_Persons_2010-2011_LA</v>
          </cell>
          <cell r="B20" t="str">
            <v>OBE</v>
          </cell>
          <cell r="C20" t="str">
            <v>2010-2011</v>
          </cell>
          <cell r="D20" t="str">
            <v>Persons</v>
          </cell>
          <cell r="E20" t="str">
            <v>Blaenau Gwent</v>
          </cell>
          <cell r="F20" t="str">
            <v>LA</v>
          </cell>
          <cell r="G20" t="str">
            <v>-</v>
          </cell>
          <cell r="H20">
            <v>26.337539999999997</v>
          </cell>
          <cell r="I20">
            <v>23.557690000000001</v>
          </cell>
          <cell r="J20">
            <v>29.11739</v>
          </cell>
          <cell r="K20">
            <v>2.7798500000000033</v>
          </cell>
          <cell r="L20">
            <v>2.7798499999999962</v>
          </cell>
        </row>
        <row r="21">
          <cell r="A21" t="str">
            <v>Torfaen_OBE_Persons_2010-2011_LA</v>
          </cell>
          <cell r="B21" t="str">
            <v>OBE</v>
          </cell>
          <cell r="C21" t="str">
            <v>2010-2011</v>
          </cell>
          <cell r="D21" t="str">
            <v>Persons</v>
          </cell>
          <cell r="E21" t="str">
            <v>Torfaen</v>
          </cell>
          <cell r="F21" t="str">
            <v>LA</v>
          </cell>
          <cell r="G21" t="str">
            <v>-</v>
          </cell>
          <cell r="H21">
            <v>25.754500000000004</v>
          </cell>
          <cell r="I21">
            <v>23.08942</v>
          </cell>
          <cell r="J21">
            <v>28.41958</v>
          </cell>
          <cell r="K21">
            <v>2.6650799999999961</v>
          </cell>
          <cell r="L21">
            <v>2.6650800000000032</v>
          </cell>
        </row>
        <row r="22">
          <cell r="A22" t="str">
            <v>Monmouthshire_OBE_Persons_2010-2011_LA</v>
          </cell>
          <cell r="B22" t="str">
            <v>OBE</v>
          </cell>
          <cell r="C22" t="str">
            <v>2010-2011</v>
          </cell>
          <cell r="D22" t="str">
            <v>Persons</v>
          </cell>
          <cell r="E22" t="str">
            <v>Monmouthshire</v>
          </cell>
          <cell r="F22" t="str">
            <v>LA</v>
          </cell>
          <cell r="G22" t="str">
            <v>-</v>
          </cell>
          <cell r="H22">
            <v>17.661089999999998</v>
          </cell>
          <cell r="I22">
            <v>15.319900000000001</v>
          </cell>
          <cell r="J22">
            <v>20.002279999999999</v>
          </cell>
          <cell r="K22">
            <v>2.341190000000001</v>
          </cell>
          <cell r="L22">
            <v>2.3411899999999974</v>
          </cell>
        </row>
        <row r="23">
          <cell r="A23" t="str">
            <v>Newport_OBE_Persons_2010-2011_LA</v>
          </cell>
          <cell r="B23" t="str">
            <v>OBE</v>
          </cell>
          <cell r="C23" t="str">
            <v>2010-2011</v>
          </cell>
          <cell r="D23" t="str">
            <v>Persons</v>
          </cell>
          <cell r="E23" t="str">
            <v>Newport</v>
          </cell>
          <cell r="F23" t="str">
            <v>LA</v>
          </cell>
          <cell r="G23" t="str">
            <v>-</v>
          </cell>
          <cell r="H23">
            <v>22.106960000000001</v>
          </cell>
          <cell r="I23">
            <v>19.521359999999998</v>
          </cell>
          <cell r="J23">
            <v>24.692550000000001</v>
          </cell>
          <cell r="K23">
            <v>2.5855899999999998</v>
          </cell>
          <cell r="L23">
            <v>2.585600000000003</v>
          </cell>
        </row>
        <row r="24">
          <cell r="A24" t="str">
            <v>Betsi Cadwaladr UHB_OBE_Persons_2010-2011_HB</v>
          </cell>
          <cell r="B24" t="str">
            <v>OBE</v>
          </cell>
          <cell r="C24" t="str">
            <v>2010-2011</v>
          </cell>
          <cell r="D24" t="str">
            <v>Persons</v>
          </cell>
          <cell r="E24" t="str">
            <v>Betsi Cadwaladr UHB</v>
          </cell>
          <cell r="F24" t="str">
            <v>HB</v>
          </cell>
          <cell r="G24" t="str">
            <v>-</v>
          </cell>
          <cell r="H24">
            <v>19.289739999999998</v>
          </cell>
          <cell r="I24">
            <v>18.29091</v>
          </cell>
          <cell r="J24">
            <v>20.28857</v>
          </cell>
          <cell r="K24">
            <v>0.99883000000000166</v>
          </cell>
          <cell r="L24">
            <v>0.99882999999999811</v>
          </cell>
        </row>
        <row r="25">
          <cell r="A25" t="str">
            <v>Hywel Dda HB_OBE_Persons_2010-2011_HB</v>
          </cell>
          <cell r="B25" t="str">
            <v>OBE</v>
          </cell>
          <cell r="C25" t="str">
            <v>2010-2011</v>
          </cell>
          <cell r="D25" t="str">
            <v>Persons</v>
          </cell>
          <cell r="E25" t="str">
            <v>Hywel Dda HB</v>
          </cell>
          <cell r="F25" t="str">
            <v>HB</v>
          </cell>
          <cell r="G25" t="str">
            <v>-</v>
          </cell>
          <cell r="H25">
            <v>22.088930000000001</v>
          </cell>
          <cell r="I25">
            <v>20.541780000000003</v>
          </cell>
          <cell r="J25">
            <v>23.63608</v>
          </cell>
          <cell r="K25">
            <v>1.5471499999999985</v>
          </cell>
          <cell r="L25">
            <v>1.5471499999999985</v>
          </cell>
        </row>
        <row r="26">
          <cell r="A26" t="str">
            <v>Powys THB_OBE_Persons_2010-2011_HB</v>
          </cell>
          <cell r="B26" t="str">
            <v>OBE</v>
          </cell>
          <cell r="C26" t="str">
            <v>2010-2011</v>
          </cell>
          <cell r="D26" t="str">
            <v>Persons</v>
          </cell>
          <cell r="E26" t="str">
            <v>Powys THB</v>
          </cell>
          <cell r="F26" t="str">
            <v>HB</v>
          </cell>
          <cell r="G26" t="str">
            <v>-</v>
          </cell>
          <cell r="H26">
            <v>18.588360000000002</v>
          </cell>
          <cell r="I26">
            <v>16.165520000000001</v>
          </cell>
          <cell r="J26">
            <v>21.011189999999999</v>
          </cell>
          <cell r="K26">
            <v>2.4228299999999976</v>
          </cell>
          <cell r="L26">
            <v>2.4228400000000008</v>
          </cell>
        </row>
        <row r="27">
          <cell r="A27" t="str">
            <v>ABM UHB_OBE_Persons_2010-2011_HB</v>
          </cell>
          <cell r="B27" t="str">
            <v>OBE</v>
          </cell>
          <cell r="C27" t="str">
            <v>2010-2011</v>
          </cell>
          <cell r="D27" t="str">
            <v>Persons</v>
          </cell>
          <cell r="E27" t="str">
            <v>ABM UHB</v>
          </cell>
          <cell r="F27" t="str">
            <v>HB</v>
          </cell>
          <cell r="G27" t="str">
            <v>-</v>
          </cell>
          <cell r="H27">
            <v>23.208090000000002</v>
          </cell>
          <cell r="I27">
            <v>21.79777</v>
          </cell>
          <cell r="J27">
            <v>24.618399999999998</v>
          </cell>
          <cell r="K27">
            <v>1.4103099999999955</v>
          </cell>
          <cell r="L27">
            <v>1.4103200000000022</v>
          </cell>
        </row>
        <row r="28">
          <cell r="A28" t="str">
            <v>Cwm Taf HB_OBE_Persons_2010-2011_HB</v>
          </cell>
          <cell r="B28" t="str">
            <v>OBE</v>
          </cell>
          <cell r="C28" t="str">
            <v>2010-2011</v>
          </cell>
          <cell r="D28" t="str">
            <v>Persons</v>
          </cell>
          <cell r="E28" t="str">
            <v>Cwm Taf HB</v>
          </cell>
          <cell r="F28" t="str">
            <v>HB</v>
          </cell>
          <cell r="G28" t="str">
            <v>-</v>
          </cell>
          <cell r="H28">
            <v>25.73724</v>
          </cell>
          <cell r="I28">
            <v>23.81803</v>
          </cell>
          <cell r="J28">
            <v>27.65644</v>
          </cell>
          <cell r="K28">
            <v>1.9192</v>
          </cell>
          <cell r="L28">
            <v>1.9192099999999996</v>
          </cell>
        </row>
        <row r="29">
          <cell r="A29" t="str">
            <v>Cardiff &amp; Vale UHB_OBE_Persons_2010-2011_HB</v>
          </cell>
          <cell r="B29" t="str">
            <v>OBE</v>
          </cell>
          <cell r="C29" t="str">
            <v>2010-2011</v>
          </cell>
          <cell r="D29" t="str">
            <v>Persons</v>
          </cell>
          <cell r="E29" t="str">
            <v>Cardiff &amp; Vale UHB</v>
          </cell>
          <cell r="F29" t="str">
            <v>HB</v>
          </cell>
          <cell r="G29" t="str">
            <v>-</v>
          </cell>
          <cell r="H29">
            <v>20.257339999999999</v>
          </cell>
          <cell r="I29">
            <v>18.70168</v>
          </cell>
          <cell r="J29">
            <v>21.812989999999999</v>
          </cell>
          <cell r="K29">
            <v>1.55565</v>
          </cell>
          <cell r="L29">
            <v>1.5556599999999996</v>
          </cell>
        </row>
        <row r="30">
          <cell r="A30" t="str">
            <v>Aneurin Bevan HB_OBE_Persons_2010-2011_HB</v>
          </cell>
          <cell r="B30" t="str">
            <v>OBE</v>
          </cell>
          <cell r="C30" t="str">
            <v>2010-2011</v>
          </cell>
          <cell r="D30" t="str">
            <v>Persons</v>
          </cell>
          <cell r="E30" t="str">
            <v>Aneurin Bevan HB</v>
          </cell>
          <cell r="F30" t="str">
            <v>HB</v>
          </cell>
          <cell r="G30" t="str">
            <v>-</v>
          </cell>
          <cell r="H30">
            <v>23.766159999999999</v>
          </cell>
          <cell r="I30">
            <v>22.53989</v>
          </cell>
          <cell r="J30">
            <v>24.992420000000003</v>
          </cell>
          <cell r="K30">
            <v>1.2262600000000035</v>
          </cell>
          <cell r="L30">
            <v>1.2262699999999995</v>
          </cell>
        </row>
        <row r="31">
          <cell r="A31" t="str">
            <v>Wales_OBE_Persons_2010-2011_Wales</v>
          </cell>
          <cell r="B31" t="str">
            <v>OBE</v>
          </cell>
          <cell r="C31" t="str">
            <v>2010-2011</v>
          </cell>
          <cell r="D31" t="str">
            <v>Persons</v>
          </cell>
          <cell r="E31" t="str">
            <v>Wales</v>
          </cell>
          <cell r="F31" t="str">
            <v>Wales</v>
          </cell>
          <cell r="G31" t="str">
            <v>-</v>
          </cell>
          <cell r="H31">
            <v>21.871289999999998</v>
          </cell>
          <cell r="I31">
            <v>21.321670000000001</v>
          </cell>
          <cell r="J31">
            <v>22.420909999999999</v>
          </cell>
          <cell r="K31">
            <v>0.54962000000000089</v>
          </cell>
          <cell r="L31">
            <v>0.54961999999999733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QC sheet"/>
      <sheetName val="Proportion data for interactive"/>
      <sheetName val="Data_interactive spreadsheet "/>
      <sheetName val="SQL results"/>
      <sheetName val="SQL code"/>
      <sheetName val="SQL QC"/>
      <sheetName val="Results QC "/>
      <sheetName val="QOF_Comparisson"/>
      <sheetName val="SQL_QC2"/>
      <sheetName val="QC_DATA"/>
      <sheetName val="EASR_Check"/>
    </sheetNames>
    <sheetDataSet>
      <sheetData sheetId="0"/>
      <sheetData sheetId="1"/>
      <sheetData sheetId="2">
        <row r="2">
          <cell r="A2" t="str">
            <v>Wales_QOFHYP_Females_2012_WALES</v>
          </cell>
          <cell r="B2" t="str">
            <v>QOFHYP</v>
          </cell>
          <cell r="C2">
            <v>2012</v>
          </cell>
          <cell r="D2" t="str">
            <v>Females</v>
          </cell>
          <cell r="E2" t="str">
            <v xml:space="preserve">Wales                 </v>
          </cell>
          <cell r="F2" t="str">
            <v>WALES</v>
          </cell>
          <cell r="G2">
            <v>16.122718135644199</v>
          </cell>
          <cell r="H2">
            <v>10.8636468450024</v>
          </cell>
          <cell r="I2">
            <v>10.818422480403701</v>
          </cell>
          <cell r="J2">
            <v>10.909004866715801</v>
          </cell>
          <cell r="K2">
            <v>4.5358021713362E-2</v>
          </cell>
          <cell r="L2">
            <v>4.5224364598753702E-2</v>
          </cell>
        </row>
        <row r="3">
          <cell r="A3" t="str">
            <v>Isle of Anglesey_QOFHYP_Females_2012_LA</v>
          </cell>
          <cell r="B3" t="str">
            <v>QOFHYP</v>
          </cell>
          <cell r="C3">
            <v>2012</v>
          </cell>
          <cell r="D3" t="str">
            <v>Females</v>
          </cell>
          <cell r="E3" t="str">
            <v xml:space="preserve">Isle of Anglesey      </v>
          </cell>
          <cell r="F3" t="str">
            <v>LA</v>
          </cell>
          <cell r="G3">
            <v>17.456915796053202</v>
          </cell>
          <cell r="H3">
            <v>9.934931604645671</v>
          </cell>
          <cell r="I3">
            <v>9.6591018387981613</v>
          </cell>
          <cell r="J3">
            <v>10.2161374904613</v>
          </cell>
          <cell r="K3">
            <v>0.28120588581567502</v>
          </cell>
          <cell r="L3">
            <v>0.27582976584751001</v>
          </cell>
        </row>
        <row r="4">
          <cell r="A4" t="str">
            <v>Gwynedd_QOFHYP_Females_2012_LA</v>
          </cell>
          <cell r="B4" t="str">
            <v>QOFHYP</v>
          </cell>
          <cell r="C4">
            <v>2012</v>
          </cell>
          <cell r="D4" t="str">
            <v>Females</v>
          </cell>
          <cell r="E4" t="str">
            <v xml:space="preserve">Gwynedd               </v>
          </cell>
          <cell r="F4" t="str">
            <v>LA</v>
          </cell>
          <cell r="G4">
            <v>15.960901681100401</v>
          </cell>
          <cell r="H4">
            <v>9.9492754926208509</v>
          </cell>
          <cell r="I4">
            <v>9.7372003290495694</v>
          </cell>
          <cell r="J4">
            <v>10.1645041338589</v>
          </cell>
          <cell r="K4">
            <v>0.21522864123806601</v>
          </cell>
          <cell r="L4">
            <v>0.21207516357128098</v>
          </cell>
        </row>
        <row r="5">
          <cell r="A5" t="str">
            <v>Conwy_QOFHYP_Females_2012_LA</v>
          </cell>
          <cell r="B5" t="str">
            <v>QOFHYP</v>
          </cell>
          <cell r="C5">
            <v>2012</v>
          </cell>
          <cell r="D5" t="str">
            <v>Females</v>
          </cell>
          <cell r="E5" t="str">
            <v xml:space="preserve">Conwy                 </v>
          </cell>
          <cell r="F5" t="str">
            <v>LA</v>
          </cell>
          <cell r="G5">
            <v>18.285743755479501</v>
          </cell>
          <cell r="H5">
            <v>9.8701962063997204</v>
          </cell>
          <cell r="I5">
            <v>9.6609670863839092</v>
          </cell>
          <cell r="J5">
            <v>10.0824450854668</v>
          </cell>
          <cell r="K5">
            <v>0.212248879067123</v>
          </cell>
          <cell r="L5">
            <v>0.20922912001580399</v>
          </cell>
        </row>
        <row r="6">
          <cell r="A6" t="str">
            <v>Denbighshire_QOFHYP_Females_2012_LA</v>
          </cell>
          <cell r="B6" t="str">
            <v>QOFHYP</v>
          </cell>
          <cell r="C6">
            <v>2012</v>
          </cell>
          <cell r="D6" t="str">
            <v>Females</v>
          </cell>
          <cell r="E6" t="str">
            <v xml:space="preserve">Denbighshire          </v>
          </cell>
          <cell r="F6" t="str">
            <v>LA</v>
          </cell>
          <cell r="G6">
            <v>17.120430235087099</v>
          </cell>
          <cell r="H6">
            <v>10.239686510200499</v>
          </cell>
          <cell r="I6">
            <v>10.0081207655683</v>
          </cell>
          <cell r="J6">
            <v>10.474959708774801</v>
          </cell>
          <cell r="K6">
            <v>0.235273198574356</v>
          </cell>
          <cell r="L6">
            <v>0.231565744632212</v>
          </cell>
        </row>
        <row r="7">
          <cell r="A7" t="str">
            <v>Flintshire_QOFHYP_Females_2012_LA</v>
          </cell>
          <cell r="B7" t="str">
            <v>QOFHYP</v>
          </cell>
          <cell r="C7">
            <v>2012</v>
          </cell>
          <cell r="D7" t="str">
            <v>Females</v>
          </cell>
          <cell r="E7" t="str">
            <v xml:space="preserve">Flintshire            </v>
          </cell>
          <cell r="F7" t="str">
            <v>LA</v>
          </cell>
          <cell r="G7">
            <v>16.008550639970302</v>
          </cell>
          <cell r="H7">
            <v>10.8185257708751</v>
          </cell>
          <cell r="I7">
            <v>10.6174849513833</v>
          </cell>
          <cell r="J7">
            <v>11.0222906327872</v>
          </cell>
          <cell r="K7">
            <v>0.20376486191213999</v>
          </cell>
          <cell r="L7">
            <v>0.20104081949179703</v>
          </cell>
        </row>
        <row r="8">
          <cell r="A8" t="str">
            <v>Wrexham_QOFHYP_Females_2012_LA</v>
          </cell>
          <cell r="B8" t="str">
            <v>QOFHYP</v>
          </cell>
          <cell r="C8">
            <v>2012</v>
          </cell>
          <cell r="D8" t="str">
            <v>Females</v>
          </cell>
          <cell r="E8" t="str">
            <v xml:space="preserve">Wrexham               </v>
          </cell>
          <cell r="F8" t="str">
            <v>LA</v>
          </cell>
          <cell r="G8">
            <v>16.551128853882901</v>
          </cell>
          <cell r="H8">
            <v>11.5723706801021</v>
          </cell>
          <cell r="I8">
            <v>11.357416498437701</v>
          </cell>
          <cell r="J8">
            <v>11.790211609504301</v>
          </cell>
          <cell r="K8">
            <v>0.217840929402217</v>
          </cell>
          <cell r="L8">
            <v>0.21495418166438501</v>
          </cell>
        </row>
        <row r="9">
          <cell r="A9" t="str">
            <v>Powys_QOFHYP_Females_2012_LA</v>
          </cell>
          <cell r="B9" t="str">
            <v>QOFHYP</v>
          </cell>
          <cell r="C9">
            <v>2012</v>
          </cell>
          <cell r="D9" t="str">
            <v>Females</v>
          </cell>
          <cell r="E9" t="str">
            <v xml:space="preserve">Powys                 </v>
          </cell>
          <cell r="F9" t="str">
            <v>LA</v>
          </cell>
          <cell r="G9">
            <v>17.553426451996199</v>
          </cell>
          <cell r="H9">
            <v>9.8676135452443496</v>
          </cell>
          <cell r="I9">
            <v>9.6733248898093098</v>
          </cell>
          <cell r="J9">
            <v>10.0645954062286</v>
          </cell>
          <cell r="K9">
            <v>0.19698186098423301</v>
          </cell>
          <cell r="L9">
            <v>0.19428865543503898</v>
          </cell>
        </row>
        <row r="10">
          <cell r="A10" t="str">
            <v>Ceredigion_QOFHYP_Females_2012_LA</v>
          </cell>
          <cell r="B10" t="str">
            <v>QOFHYP</v>
          </cell>
          <cell r="C10">
            <v>2012</v>
          </cell>
          <cell r="D10" t="str">
            <v>Females</v>
          </cell>
          <cell r="E10" t="str">
            <v xml:space="preserve">Ceredigion            </v>
          </cell>
          <cell r="F10" t="str">
            <v>LA</v>
          </cell>
          <cell r="G10">
            <v>17.4753033826882</v>
          </cell>
          <cell r="H10">
            <v>10.6836549139356</v>
          </cell>
          <cell r="I10">
            <v>10.4248522357249</v>
          </cell>
          <cell r="J10">
            <v>10.9468862667122</v>
          </cell>
          <cell r="K10">
            <v>0.26323135277658699</v>
          </cell>
          <cell r="L10">
            <v>0.25880267821070502</v>
          </cell>
        </row>
        <row r="11">
          <cell r="A11" t="str">
            <v>Pembrokeshire_QOFHYP_Females_2012_LA</v>
          </cell>
          <cell r="B11" t="str">
            <v>QOFHYP</v>
          </cell>
          <cell r="C11">
            <v>2012</v>
          </cell>
          <cell r="D11" t="str">
            <v>Females</v>
          </cell>
          <cell r="E11" t="str">
            <v xml:space="preserve">Pembrokeshire         </v>
          </cell>
          <cell r="F11" t="str">
            <v>LA</v>
          </cell>
          <cell r="G11">
            <v>17.842209739409601</v>
          </cell>
          <cell r="H11">
            <v>10.3942972645632</v>
          </cell>
          <cell r="I11">
            <v>10.155563999633399</v>
          </cell>
          <cell r="J11">
            <v>10.636900369943401</v>
          </cell>
          <cell r="K11">
            <v>0.24260310538023999</v>
          </cell>
          <cell r="L11">
            <v>0.238733264929822</v>
          </cell>
        </row>
        <row r="12">
          <cell r="A12" t="str">
            <v>Carmarthenshire_QOFHYP_Females_2012_LA</v>
          </cell>
          <cell r="B12" t="str">
            <v>QOFHYP</v>
          </cell>
          <cell r="C12">
            <v>2012</v>
          </cell>
          <cell r="D12" t="str">
            <v>Females</v>
          </cell>
          <cell r="E12" t="str">
            <v xml:space="preserve">Carmarthenshire      </v>
          </cell>
          <cell r="F12" t="str">
            <v>LA</v>
          </cell>
          <cell r="G12">
            <v>16.835916022397001</v>
          </cell>
          <cell r="H12">
            <v>10.2347294709986</v>
          </cell>
          <cell r="I12">
            <v>10.058871050598301</v>
          </cell>
          <cell r="J12">
            <v>10.4127222714921</v>
          </cell>
          <cell r="K12">
            <v>0.177992800493529</v>
          </cell>
          <cell r="L12">
            <v>0.175858420400304</v>
          </cell>
        </row>
        <row r="13">
          <cell r="A13" t="str">
            <v>Swansea_QOFHYP_Females_2012_LA</v>
          </cell>
          <cell r="B13" t="str">
            <v>QOFHYP</v>
          </cell>
          <cell r="C13">
            <v>2012</v>
          </cell>
          <cell r="D13" t="str">
            <v>Females</v>
          </cell>
          <cell r="E13" t="str">
            <v xml:space="preserve">Swansea              </v>
          </cell>
          <cell r="F13" t="str">
            <v>LA</v>
          </cell>
          <cell r="G13">
            <v>14.427632073658799</v>
          </cell>
          <cell r="H13">
            <v>9.78397957094157</v>
          </cell>
          <cell r="I13">
            <v>9.6280254426297898</v>
          </cell>
          <cell r="J13">
            <v>9.9416972582724998</v>
          </cell>
          <cell r="K13">
            <v>0.15771768733093</v>
          </cell>
          <cell r="L13">
            <v>0.15595412831178498</v>
          </cell>
        </row>
        <row r="14">
          <cell r="A14" t="str">
            <v>Neath Port Talbot_QOFHYP_Females_2012_LA</v>
          </cell>
          <cell r="B14" t="str">
            <v>QOFHYP</v>
          </cell>
          <cell r="C14">
            <v>2012</v>
          </cell>
          <cell r="D14" t="str">
            <v>Females</v>
          </cell>
          <cell r="E14" t="str">
            <v xml:space="preserve">Neath Port Talbot    </v>
          </cell>
          <cell r="F14" t="str">
            <v>LA</v>
          </cell>
          <cell r="G14">
            <v>17.603361489151201</v>
          </cell>
          <cell r="H14">
            <v>11.461356144338399</v>
          </cell>
          <cell r="I14">
            <v>11.245992326024501</v>
          </cell>
          <cell r="J14">
            <v>11.6796118555657</v>
          </cell>
          <cell r="K14">
            <v>0.21825571122735998</v>
          </cell>
          <cell r="L14">
            <v>0.21536381831391399</v>
          </cell>
        </row>
        <row r="15">
          <cell r="A15" t="str">
            <v>Bridgend_QOFHYP_Females_2012_LA</v>
          </cell>
          <cell r="B15" t="str">
            <v>QOFHYP</v>
          </cell>
          <cell r="C15">
            <v>2012</v>
          </cell>
          <cell r="D15" t="str">
            <v>Females</v>
          </cell>
          <cell r="E15" t="str">
            <v xml:space="preserve">Bridgend             </v>
          </cell>
          <cell r="F15" t="str">
            <v>LA</v>
          </cell>
          <cell r="G15">
            <v>16.483941699987099</v>
          </cell>
          <cell r="H15">
            <v>11.1818746409132</v>
          </cell>
          <cell r="I15">
            <v>10.9785917921141</v>
          </cell>
          <cell r="J15">
            <v>11.3878322886533</v>
          </cell>
          <cell r="K15">
            <v>0.20595764774013897</v>
          </cell>
          <cell r="L15">
            <v>0.203282848799094</v>
          </cell>
        </row>
        <row r="16">
          <cell r="A16" t="str">
            <v>The Vale of Glamorgan_QOFHYP_Females_2012_LA</v>
          </cell>
          <cell r="B16" t="str">
            <v>QOFHYP</v>
          </cell>
          <cell r="C16">
            <v>2012</v>
          </cell>
          <cell r="D16" t="str">
            <v>Females</v>
          </cell>
          <cell r="E16" t="str">
            <v>The Vale of Glamorgan</v>
          </cell>
          <cell r="F16" t="str">
            <v>LA</v>
          </cell>
          <cell r="G16">
            <v>15.374447259508699</v>
          </cell>
          <cell r="H16">
            <v>10.208666549941</v>
          </cell>
          <cell r="I16">
            <v>9.9952378734388994</v>
          </cell>
          <cell r="J16">
            <v>10.4253104839652</v>
          </cell>
          <cell r="K16">
            <v>0.21664393402424201</v>
          </cell>
          <cell r="L16">
            <v>0.21342867650206498</v>
          </cell>
        </row>
        <row r="17">
          <cell r="A17" t="str">
            <v>Cardiff_QOFHYP_Females_2012_LA</v>
          </cell>
          <cell r="B17" t="str">
            <v>QOFHYP</v>
          </cell>
          <cell r="C17">
            <v>2012</v>
          </cell>
          <cell r="D17" t="str">
            <v>Females</v>
          </cell>
          <cell r="E17" t="str">
            <v xml:space="preserve">Cardiff              </v>
          </cell>
          <cell r="F17" t="str">
            <v>LA</v>
          </cell>
          <cell r="G17">
            <v>12.3703962766673</v>
          </cell>
          <cell r="H17">
            <v>10.7483896429388</v>
          </cell>
          <cell r="I17">
            <v>10.601986979835599</v>
          </cell>
          <cell r="J17">
            <v>10.8962258848301</v>
          </cell>
          <cell r="K17">
            <v>0.147836241891278</v>
          </cell>
          <cell r="L17">
            <v>0.146402663103227</v>
          </cell>
        </row>
        <row r="18">
          <cell r="A18" t="str">
            <v>Rhondda Cynon Taf_QOFHYP_Females_2012_LA</v>
          </cell>
          <cell r="B18" t="str">
            <v>QOFHYP</v>
          </cell>
          <cell r="C18">
            <v>2012</v>
          </cell>
          <cell r="D18" t="str">
            <v>Females</v>
          </cell>
          <cell r="E18" t="str">
            <v>Rhondda Cynon Taf</v>
          </cell>
          <cell r="F18" t="str">
            <v>LA</v>
          </cell>
          <cell r="G18">
            <v>17.171099810939403</v>
          </cell>
          <cell r="H18">
            <v>12.301131521233199</v>
          </cell>
          <cell r="I18">
            <v>12.1272958415624</v>
          </cell>
          <cell r="J18">
            <v>12.4767456968895</v>
          </cell>
          <cell r="K18">
            <v>0.17561417565627599</v>
          </cell>
          <cell r="L18">
            <v>0.17383567967083299</v>
          </cell>
        </row>
        <row r="19">
          <cell r="A19" t="str">
            <v>Merthyr Tydfil_QOFHYP_Females_2012_LA</v>
          </cell>
          <cell r="B19" t="str">
            <v>QOFHYP</v>
          </cell>
          <cell r="C19">
            <v>2012</v>
          </cell>
          <cell r="D19" t="str">
            <v>Females</v>
          </cell>
          <cell r="E19" t="str">
            <v xml:space="preserve">Merthyr Tydfil       </v>
          </cell>
          <cell r="F19" t="str">
            <v>LA</v>
          </cell>
          <cell r="G19">
            <v>17.454386319262099</v>
          </cell>
          <cell r="H19">
            <v>12.800400106210901</v>
          </cell>
          <cell r="I19">
            <v>12.4380479398099</v>
          </cell>
          <cell r="J19">
            <v>13.1702687638676</v>
          </cell>
          <cell r="K19">
            <v>0.36986865765661003</v>
          </cell>
          <cell r="L19">
            <v>0.36235216640109502</v>
          </cell>
        </row>
        <row r="20">
          <cell r="A20" t="str">
            <v>Caerphilly_QOFHYP_Females_2012_LA</v>
          </cell>
          <cell r="B20" t="str">
            <v>QOFHYP</v>
          </cell>
          <cell r="C20">
            <v>2012</v>
          </cell>
          <cell r="D20" t="str">
            <v>Females</v>
          </cell>
          <cell r="E20" t="str">
            <v xml:space="preserve">Caerphilly           </v>
          </cell>
          <cell r="F20" t="str">
            <v>LA</v>
          </cell>
          <cell r="G20">
            <v>16.741395875933101</v>
          </cell>
          <cell r="H20">
            <v>12.1984648359606</v>
          </cell>
          <cell r="I20">
            <v>11.9862915714225</v>
          </cell>
          <cell r="J20">
            <v>12.413344706252001</v>
          </cell>
          <cell r="K20">
            <v>0.21487987029141903</v>
          </cell>
          <cell r="L20">
            <v>0.21217326453806301</v>
          </cell>
        </row>
        <row r="21">
          <cell r="A21" t="str">
            <v>Blaenau Gwent_QOFHYP_Females_2012_LA</v>
          </cell>
          <cell r="B21" t="str">
            <v>QOFHYP</v>
          </cell>
          <cell r="C21">
            <v>2012</v>
          </cell>
          <cell r="D21" t="str">
            <v>Females</v>
          </cell>
          <cell r="E21" t="str">
            <v xml:space="preserve">Blaenau Gwent        </v>
          </cell>
          <cell r="F21" t="str">
            <v>LA</v>
          </cell>
          <cell r="G21">
            <v>18.367623539616698</v>
          </cell>
          <cell r="H21">
            <v>13.0915061332765</v>
          </cell>
          <cell r="I21">
            <v>12.7658691808469</v>
          </cell>
          <cell r="J21">
            <v>13.423043514170999</v>
          </cell>
          <cell r="K21">
            <v>0.331537380894531</v>
          </cell>
          <cell r="L21">
            <v>0.325636952429527</v>
          </cell>
        </row>
        <row r="22">
          <cell r="A22" t="str">
            <v>Torfaen_QOFHYP_Females_2012_LA</v>
          </cell>
          <cell r="B22" t="str">
            <v>QOFHYP</v>
          </cell>
          <cell r="C22">
            <v>2012</v>
          </cell>
          <cell r="D22" t="str">
            <v>Females</v>
          </cell>
          <cell r="E22" t="str">
            <v xml:space="preserve">Torfaen              </v>
          </cell>
          <cell r="F22" t="str">
            <v>LA</v>
          </cell>
          <cell r="G22">
            <v>17.178555012327102</v>
          </cell>
          <cell r="H22">
            <v>11.8711328332327</v>
          </cell>
          <cell r="I22">
            <v>11.600154938342701</v>
          </cell>
          <cell r="J22">
            <v>12.146564020796999</v>
          </cell>
          <cell r="K22">
            <v>0.27543118756429702</v>
          </cell>
          <cell r="L22">
            <v>0.27097789488998497</v>
          </cell>
        </row>
        <row r="23">
          <cell r="A23" t="str">
            <v>Monmouthshire_QOFHYP_Females_2012_LA</v>
          </cell>
          <cell r="B23" t="str">
            <v>QOFHYP</v>
          </cell>
          <cell r="C23">
            <v>2012</v>
          </cell>
          <cell r="D23" t="str">
            <v>Females</v>
          </cell>
          <cell r="E23" t="str">
            <v xml:space="preserve">Monmouthshire        </v>
          </cell>
          <cell r="F23" t="str">
            <v>LA</v>
          </cell>
          <cell r="G23">
            <v>16.0026126714566</v>
          </cell>
          <cell r="H23">
            <v>9.2694147284559101</v>
          </cell>
          <cell r="I23">
            <v>9.0396734236269793</v>
          </cell>
          <cell r="J23">
            <v>9.5032203901328707</v>
          </cell>
          <cell r="K23">
            <v>0.23380566167695599</v>
          </cell>
          <cell r="L23">
            <v>0.22974130482893601</v>
          </cell>
        </row>
        <row r="24">
          <cell r="A24" t="str">
            <v>Newport_QOFHYP_Females_2012_LA</v>
          </cell>
          <cell r="B24" t="str">
            <v>QOFHYP</v>
          </cell>
          <cell r="C24">
            <v>2012</v>
          </cell>
          <cell r="D24" t="str">
            <v>Females</v>
          </cell>
          <cell r="E24" t="str">
            <v xml:space="preserve">Newport              </v>
          </cell>
          <cell r="F24" t="str">
            <v>LA</v>
          </cell>
          <cell r="G24">
            <v>15.293342122610401</v>
          </cell>
          <cell r="H24">
            <v>11.400349770397501</v>
          </cell>
          <cell r="I24">
            <v>11.179517459673601</v>
          </cell>
          <cell r="J24">
            <v>11.6242643252692</v>
          </cell>
          <cell r="K24">
            <v>0.22391455487171502</v>
          </cell>
          <cell r="L24">
            <v>0.220832310723861</v>
          </cell>
        </row>
        <row r="25">
          <cell r="A25" t="str">
            <v>Betsi Cadwaladr UHB_QOFHYP_Females_2012_HB</v>
          </cell>
          <cell r="B25" t="str">
            <v>QOFHYP</v>
          </cell>
          <cell r="C25">
            <v>2012</v>
          </cell>
          <cell r="D25" t="str">
            <v>Females</v>
          </cell>
          <cell r="E25" t="str">
            <v xml:space="preserve">Betsi Cadwaladr UHB     </v>
          </cell>
          <cell r="F25" t="str">
            <v>HB</v>
          </cell>
          <cell r="G25">
            <v>16.782893382549901</v>
          </cell>
          <cell r="H25">
            <v>10.4782256111198</v>
          </cell>
          <cell r="I25">
            <v>10.3878081227171</v>
          </cell>
          <cell r="J25">
            <v>10.5691922551378</v>
          </cell>
          <cell r="K25">
            <v>9.0966644017984793E-2</v>
          </cell>
          <cell r="L25">
            <v>9.041748840264599E-2</v>
          </cell>
        </row>
        <row r="26">
          <cell r="A26" t="str">
            <v>Powys THB_QOFHYP_Females_2012_HB</v>
          </cell>
          <cell r="B26" t="str">
            <v>QOFHYP</v>
          </cell>
          <cell r="C26">
            <v>2012</v>
          </cell>
          <cell r="D26" t="str">
            <v>Females</v>
          </cell>
          <cell r="E26" t="str">
            <v xml:space="preserve">Powys THB              </v>
          </cell>
          <cell r="F26" t="str">
            <v>HB</v>
          </cell>
          <cell r="G26">
            <v>17.553426451996199</v>
          </cell>
          <cell r="H26">
            <v>9.8676135452443496</v>
          </cell>
          <cell r="I26">
            <v>9.6733248898093098</v>
          </cell>
          <cell r="J26">
            <v>10.0645954062286</v>
          </cell>
          <cell r="K26">
            <v>0.19698186098423301</v>
          </cell>
          <cell r="L26">
            <v>0.19428865543503898</v>
          </cell>
        </row>
        <row r="27">
          <cell r="A27" t="str">
            <v>Hywel Dda HB_QOFHYP_Females_2012_HB</v>
          </cell>
          <cell r="B27" t="str">
            <v>QOFHYP</v>
          </cell>
          <cell r="C27">
            <v>2012</v>
          </cell>
          <cell r="D27" t="str">
            <v>Females</v>
          </cell>
          <cell r="E27" t="str">
            <v xml:space="preserve"> Hywel Dda HB            </v>
          </cell>
          <cell r="F27" t="str">
            <v>HB</v>
          </cell>
          <cell r="G27">
            <v>17.2551417454141</v>
          </cell>
          <cell r="H27">
            <v>10.383905922137499</v>
          </cell>
          <cell r="I27">
            <v>10.259500361914899</v>
          </cell>
          <cell r="J27">
            <v>10.509359064325599</v>
          </cell>
          <cell r="K27">
            <v>0.12545314218806</v>
          </cell>
          <cell r="L27">
            <v>0.124405560222608</v>
          </cell>
        </row>
        <row r="28">
          <cell r="A28" t="str">
            <v>ABM UHB_QOFHYP_Females_2012_HB</v>
          </cell>
          <cell r="B28" t="str">
            <v>QOFHYP</v>
          </cell>
          <cell r="C28">
            <v>2012</v>
          </cell>
          <cell r="D28" t="str">
            <v>Females</v>
          </cell>
          <cell r="E28" t="str">
            <v xml:space="preserve">ABM UHB                  </v>
          </cell>
          <cell r="F28" t="str">
            <v>HB</v>
          </cell>
          <cell r="G28">
            <v>15.854398609467001</v>
          </cell>
          <cell r="H28">
            <v>10.6467386043213</v>
          </cell>
          <cell r="I28">
            <v>10.5389741442755</v>
          </cell>
          <cell r="J28">
            <v>10.7552797035371</v>
          </cell>
          <cell r="K28">
            <v>0.108541099215786</v>
          </cell>
          <cell r="L28">
            <v>0.107764460045877</v>
          </cell>
        </row>
        <row r="29">
          <cell r="A29" t="str">
            <v>Cardiff &amp; Vale UHB_QOFHYP_Females_2012_HB</v>
          </cell>
          <cell r="B29" t="str">
            <v>QOFHYP</v>
          </cell>
          <cell r="C29">
            <v>2012</v>
          </cell>
          <cell r="D29" t="str">
            <v>Females</v>
          </cell>
          <cell r="E29" t="str">
            <v xml:space="preserve">Cardiff &amp; Vale UHB </v>
          </cell>
          <cell r="F29" t="str">
            <v>HB</v>
          </cell>
          <cell r="G29">
            <v>13.135820883553501</v>
          </cell>
          <cell r="H29">
            <v>10.5811164292081</v>
          </cell>
          <cell r="I29">
            <v>10.460395307534899</v>
          </cell>
          <cell r="J29">
            <v>10.702826955295199</v>
          </cell>
          <cell r="K29">
            <v>0.121710526087161</v>
          </cell>
          <cell r="L29">
            <v>0.12072112167315201</v>
          </cell>
        </row>
        <row r="30">
          <cell r="A30" t="str">
            <v>Cwm Taf HB_QOFHYP_Females_2012_HB</v>
          </cell>
          <cell r="B30" t="str">
            <v>QOFHYP</v>
          </cell>
          <cell r="C30">
            <v>2012</v>
          </cell>
          <cell r="D30" t="str">
            <v>Females</v>
          </cell>
          <cell r="E30" t="str">
            <v xml:space="preserve"> Cwm Taf HB         </v>
          </cell>
          <cell r="F30" t="str">
            <v>HB</v>
          </cell>
          <cell r="G30">
            <v>17.226311852930799</v>
          </cell>
          <cell r="H30">
            <v>12.3976217781461</v>
          </cell>
          <cell r="I30">
            <v>12.2407211638058</v>
          </cell>
          <cell r="J30">
            <v>12.5559595703214</v>
          </cell>
          <cell r="K30">
            <v>0.15833779217523999</v>
          </cell>
          <cell r="L30">
            <v>0.15690061434033101</v>
          </cell>
        </row>
        <row r="31">
          <cell r="A31" t="str">
            <v>Aneurin Bevan HB_QOFHYP_Females_2012_HB</v>
          </cell>
          <cell r="B31" t="str">
            <v>QOFHYP</v>
          </cell>
          <cell r="C31">
            <v>2012</v>
          </cell>
          <cell r="D31" t="str">
            <v>Females</v>
          </cell>
          <cell r="E31" t="str">
            <v xml:space="preserve">Aneurin Bevan HB       </v>
          </cell>
          <cell r="F31" t="str">
            <v>HB</v>
          </cell>
          <cell r="G31">
            <v>16.532299142506901</v>
          </cell>
          <cell r="H31">
            <v>11.554577288668799</v>
          </cell>
          <cell r="I31">
            <v>11.444814464461299</v>
          </cell>
          <cell r="J31">
            <v>11.6650901146685</v>
          </cell>
          <cell r="K31">
            <v>0.110512825999646</v>
          </cell>
          <cell r="L31">
            <v>0.10976282420747301</v>
          </cell>
        </row>
        <row r="32">
          <cell r="A32" t="str">
            <v>Wales_QOFHYP_Males_2012_WALES</v>
          </cell>
          <cell r="B32" t="str">
            <v>QOFHYP</v>
          </cell>
          <cell r="C32">
            <v>2012</v>
          </cell>
          <cell r="D32" t="str">
            <v>Males</v>
          </cell>
          <cell r="E32" t="str">
            <v xml:space="preserve">Wales                 </v>
          </cell>
          <cell r="F32" t="str">
            <v>WALES</v>
          </cell>
          <cell r="G32">
            <v>14.4717900207323</v>
          </cell>
          <cell r="H32">
            <v>11.280407732311</v>
          </cell>
          <cell r="I32">
            <v>11.232855039407101</v>
          </cell>
          <cell r="J32">
            <v>11.3281089616095</v>
          </cell>
          <cell r="K32">
            <v>4.7701229298522205E-2</v>
          </cell>
          <cell r="L32">
            <v>4.75526929038637E-2</v>
          </cell>
        </row>
        <row r="33">
          <cell r="A33" t="str">
            <v>Isle of Anglesey_QOFHYP_Males_2012_LA</v>
          </cell>
          <cell r="B33" t="str">
            <v>QOFHYP</v>
          </cell>
          <cell r="C33">
            <v>2012</v>
          </cell>
          <cell r="D33" t="str">
            <v>Males</v>
          </cell>
          <cell r="E33" t="str">
            <v xml:space="preserve">Isle of Anglesey      </v>
          </cell>
          <cell r="F33" t="str">
            <v>LA</v>
          </cell>
          <cell r="G33">
            <v>15.1151301015061</v>
          </cell>
          <cell r="H33">
            <v>10.1272444387417</v>
          </cell>
          <cell r="I33">
            <v>9.8393916028144606</v>
          </cell>
          <cell r="J33">
            <v>10.421149798070699</v>
          </cell>
          <cell r="K33">
            <v>0.29390535932907702</v>
          </cell>
          <cell r="L33">
            <v>0.28785283592719701</v>
          </cell>
        </row>
        <row r="34">
          <cell r="A34" t="str">
            <v>Gwynedd_QOFHYP_Males_2012_LA</v>
          </cell>
          <cell r="B34" t="str">
            <v>QOFHYP</v>
          </cell>
          <cell r="C34">
            <v>2012</v>
          </cell>
          <cell r="D34" t="str">
            <v>Males</v>
          </cell>
          <cell r="E34" t="str">
            <v xml:space="preserve">Gwynedd               </v>
          </cell>
          <cell r="F34" t="str">
            <v>LA</v>
          </cell>
          <cell r="G34">
            <v>13.4792281355023</v>
          </cell>
          <cell r="H34">
            <v>10.174009701511299</v>
          </cell>
          <cell r="I34">
            <v>9.953522749595809</v>
          </cell>
          <cell r="J34">
            <v>10.398050830068701</v>
          </cell>
          <cell r="K34">
            <v>0.224041128557431</v>
          </cell>
          <cell r="L34">
            <v>0.22048695191548001</v>
          </cell>
        </row>
        <row r="35">
          <cell r="A35" t="str">
            <v>Conwy_QOFHYP_Males_2012_LA</v>
          </cell>
          <cell r="B35" t="str">
            <v>QOFHYP</v>
          </cell>
          <cell r="C35">
            <v>2012</v>
          </cell>
          <cell r="D35" t="str">
            <v>Males</v>
          </cell>
          <cell r="E35" t="str">
            <v xml:space="preserve">Conwy                 </v>
          </cell>
          <cell r="F35" t="str">
            <v>LA</v>
          </cell>
          <cell r="G35">
            <v>15.462816244414</v>
          </cell>
          <cell r="H35">
            <v>9.9807878322215604</v>
          </cell>
          <cell r="I35">
            <v>9.7607769186066804</v>
          </cell>
          <cell r="J35">
            <v>10.204315879528199</v>
          </cell>
          <cell r="K35">
            <v>0.223528047306633</v>
          </cell>
          <cell r="L35">
            <v>0.22001091361487402</v>
          </cell>
        </row>
        <row r="36">
          <cell r="A36" t="str">
            <v>Denbighshire_QOFHYP_Males_2012_LA</v>
          </cell>
          <cell r="B36" t="str">
            <v>QOFHYP</v>
          </cell>
          <cell r="C36">
            <v>2012</v>
          </cell>
          <cell r="D36" t="str">
            <v>Males</v>
          </cell>
          <cell r="E36" t="str">
            <v xml:space="preserve">Denbighshire          </v>
          </cell>
          <cell r="F36" t="str">
            <v>LA</v>
          </cell>
          <cell r="G36">
            <v>15.463896732553399</v>
          </cell>
          <cell r="H36">
            <v>10.689376616913</v>
          </cell>
          <cell r="I36">
            <v>10.4434202101206</v>
          </cell>
          <cell r="J36">
            <v>10.939520204884101</v>
          </cell>
          <cell r="K36">
            <v>0.25014358797105596</v>
          </cell>
          <cell r="L36">
            <v>0.245956406792462</v>
          </cell>
        </row>
        <row r="37">
          <cell r="A37" t="str">
            <v>Flintshire_QOFHYP_Males_2012_LA</v>
          </cell>
          <cell r="B37" t="str">
            <v>QOFHYP</v>
          </cell>
          <cell r="C37">
            <v>2012</v>
          </cell>
          <cell r="D37" t="str">
            <v>Males</v>
          </cell>
          <cell r="E37" t="str">
            <v xml:space="preserve">Flintshire            </v>
          </cell>
          <cell r="F37" t="str">
            <v>LA</v>
          </cell>
          <cell r="G37">
            <v>14.576185199524701</v>
          </cell>
          <cell r="H37">
            <v>11.1967829328433</v>
          </cell>
          <cell r="I37">
            <v>10.984805885655101</v>
          </cell>
          <cell r="J37">
            <v>11.411779459919801</v>
          </cell>
          <cell r="K37">
            <v>0.214996527076521</v>
          </cell>
          <cell r="L37">
            <v>0.21197704718818203</v>
          </cell>
        </row>
        <row r="38">
          <cell r="A38" t="str">
            <v>Wrexham_QOFHYP_Males_2012_LA</v>
          </cell>
          <cell r="B38" t="str">
            <v>QOFHYP</v>
          </cell>
          <cell r="C38">
            <v>2012</v>
          </cell>
          <cell r="D38" t="str">
            <v>Males</v>
          </cell>
          <cell r="E38" t="str">
            <v xml:space="preserve">Wrexham               </v>
          </cell>
          <cell r="F38" t="str">
            <v>LA</v>
          </cell>
          <cell r="G38">
            <v>14.581359465093001</v>
          </cell>
          <cell r="H38">
            <v>11.7923189792215</v>
          </cell>
          <cell r="I38">
            <v>11.5676295635141</v>
          </cell>
          <cell r="J38">
            <v>12.020230591861601</v>
          </cell>
          <cell r="K38">
            <v>0.22791161264013299</v>
          </cell>
          <cell r="L38">
            <v>0.22468941570732701</v>
          </cell>
        </row>
        <row r="39">
          <cell r="A39" t="str">
            <v>Powys_QOFHYP_Males_2012_LA</v>
          </cell>
          <cell r="B39" t="str">
            <v>QOFHYP</v>
          </cell>
          <cell r="C39">
            <v>2012</v>
          </cell>
          <cell r="D39" t="str">
            <v>Males</v>
          </cell>
          <cell r="E39" t="str">
            <v xml:space="preserve">Powys                 </v>
          </cell>
          <cell r="F39" t="str">
            <v>LA</v>
          </cell>
          <cell r="G39">
            <v>15.609168040041499</v>
          </cell>
          <cell r="H39">
            <v>10.0686892120272</v>
          </cell>
          <cell r="I39">
            <v>9.8661354517706794</v>
          </cell>
          <cell r="J39">
            <v>10.2742245896874</v>
          </cell>
          <cell r="K39">
            <v>0.20553537766015401</v>
          </cell>
          <cell r="L39">
            <v>0.20255376025652799</v>
          </cell>
        </row>
        <row r="40">
          <cell r="A40" t="str">
            <v>Ceredigion_QOFHYP_Males_2012_LA</v>
          </cell>
          <cell r="B40" t="str">
            <v>QOFHYP</v>
          </cell>
          <cell r="C40">
            <v>2012</v>
          </cell>
          <cell r="D40" t="str">
            <v>Males</v>
          </cell>
          <cell r="E40" t="str">
            <v xml:space="preserve">Ceredigion            </v>
          </cell>
          <cell r="F40" t="str">
            <v>LA</v>
          </cell>
          <cell r="G40">
            <v>14.4760710366605</v>
          </cell>
          <cell r="H40">
            <v>10.202205113645</v>
          </cell>
          <cell r="I40">
            <v>9.9447421692706008</v>
          </cell>
          <cell r="J40">
            <v>10.464445597008801</v>
          </cell>
          <cell r="K40">
            <v>0.262240483363816</v>
          </cell>
          <cell r="L40">
            <v>0.25746294437436201</v>
          </cell>
        </row>
        <row r="41">
          <cell r="A41" t="str">
            <v>Pembrokeshire_QOFHYP_Males_2012_LA</v>
          </cell>
          <cell r="B41" t="str">
            <v>QOFHYP</v>
          </cell>
          <cell r="C41">
            <v>2012</v>
          </cell>
          <cell r="D41" t="str">
            <v>Males</v>
          </cell>
          <cell r="E41" t="str">
            <v xml:space="preserve">Pembrokeshire         </v>
          </cell>
          <cell r="F41" t="str">
            <v>LA</v>
          </cell>
          <cell r="G41">
            <v>15.739278856411399</v>
          </cell>
          <cell r="H41">
            <v>10.5056893001486</v>
          </cell>
          <cell r="I41">
            <v>10.2573829026851</v>
          </cell>
          <cell r="J41">
            <v>10.7583059614985</v>
          </cell>
          <cell r="K41">
            <v>0.25261666134993799</v>
          </cell>
          <cell r="L41">
            <v>0.248306397463534</v>
          </cell>
        </row>
        <row r="42">
          <cell r="A42" t="str">
            <v>Carmarthenshire_QOFHYP_Males_2012_LA</v>
          </cell>
          <cell r="B42" t="str">
            <v>QOFHYP</v>
          </cell>
          <cell r="C42">
            <v>2012</v>
          </cell>
          <cell r="D42" t="str">
            <v>Males</v>
          </cell>
          <cell r="E42" t="str">
            <v xml:space="preserve">Carmarthenshire      </v>
          </cell>
          <cell r="F42" t="str">
            <v>LA</v>
          </cell>
          <cell r="G42">
            <v>14.998337975539599</v>
          </cell>
          <cell r="H42">
            <v>10.494148918090399</v>
          </cell>
          <cell r="I42">
            <v>10.3089969284459</v>
          </cell>
          <cell r="J42">
            <v>10.681708374415299</v>
          </cell>
          <cell r="K42">
            <v>0.18755945632487001</v>
          </cell>
          <cell r="L42">
            <v>0.185151989644494</v>
          </cell>
        </row>
        <row r="43">
          <cell r="A43" t="str">
            <v>Swansea_QOFHYP_Males_2012_LA</v>
          </cell>
          <cell r="B43" t="str">
            <v>QOFHYP</v>
          </cell>
          <cell r="C43">
            <v>2012</v>
          </cell>
          <cell r="D43" t="str">
            <v>Males</v>
          </cell>
          <cell r="E43" t="str">
            <v xml:space="preserve">Swansea              </v>
          </cell>
          <cell r="F43" t="str">
            <v>LA</v>
          </cell>
          <cell r="G43">
            <v>12.670240091180101</v>
          </cell>
          <cell r="H43">
            <v>10.2013072623652</v>
          </cell>
          <cell r="I43">
            <v>10.0366607949155</v>
          </cell>
          <cell r="J43">
            <v>10.3679298141658</v>
          </cell>
          <cell r="K43">
            <v>0.16662255180060598</v>
          </cell>
          <cell r="L43">
            <v>0.16464646744962702</v>
          </cell>
        </row>
        <row r="44">
          <cell r="A44" t="str">
            <v>Neath Port Talbot_QOFHYP_Males_2012_LA</v>
          </cell>
          <cell r="B44" t="str">
            <v>QOFHYP</v>
          </cell>
          <cell r="C44">
            <v>2012</v>
          </cell>
          <cell r="D44" t="str">
            <v>Males</v>
          </cell>
          <cell r="E44" t="str">
            <v xml:space="preserve">Neath Port Talbot    </v>
          </cell>
          <cell r="F44" t="str">
            <v>LA</v>
          </cell>
          <cell r="G44">
            <v>15.6094084105488</v>
          </cell>
          <cell r="H44">
            <v>11.668370959308699</v>
          </cell>
          <cell r="I44">
            <v>11.443714893479699</v>
          </cell>
          <cell r="J44">
            <v>11.896255092435599</v>
          </cell>
          <cell r="K44">
            <v>0.22788413312699199</v>
          </cell>
          <cell r="L44">
            <v>0.224656065828928</v>
          </cell>
        </row>
        <row r="45">
          <cell r="A45" t="str">
            <v>Bridgend_QOFHYP_Males_2012_LA</v>
          </cell>
          <cell r="B45" t="str">
            <v>QOFHYP</v>
          </cell>
          <cell r="C45">
            <v>2012</v>
          </cell>
          <cell r="D45" t="str">
            <v>Males</v>
          </cell>
          <cell r="E45" t="str">
            <v xml:space="preserve">Bridgend             </v>
          </cell>
          <cell r="F45" t="str">
            <v>LA</v>
          </cell>
          <cell r="G45">
            <v>15.3976200461313</v>
          </cell>
          <cell r="H45">
            <v>11.985339846351501</v>
          </cell>
          <cell r="I45">
            <v>11.766234392307201</v>
          </cell>
          <cell r="J45">
            <v>12.207453068716401</v>
          </cell>
          <cell r="K45">
            <v>0.222113222364895</v>
          </cell>
          <cell r="L45">
            <v>0.21910545404431797</v>
          </cell>
        </row>
        <row r="46">
          <cell r="A46" t="str">
            <v>The Vale of Glamorgan_QOFHYP_Males_2012_LA</v>
          </cell>
          <cell r="B46" t="str">
            <v>QOFHYP</v>
          </cell>
          <cell r="C46">
            <v>2012</v>
          </cell>
          <cell r="D46" t="str">
            <v>Males</v>
          </cell>
          <cell r="E46" t="str">
            <v>The Vale of Glamorgan</v>
          </cell>
          <cell r="F46" t="str">
            <v>LA</v>
          </cell>
          <cell r="G46">
            <v>14.8608366004601</v>
          </cell>
          <cell r="H46">
            <v>11.426167910577501</v>
          </cell>
          <cell r="I46">
            <v>11.1895371245331</v>
          </cell>
          <cell r="J46">
            <v>11.666478644515399</v>
          </cell>
          <cell r="K46">
            <v>0.24031073393794999</v>
          </cell>
          <cell r="L46">
            <v>0.23663078604439497</v>
          </cell>
        </row>
        <row r="47">
          <cell r="A47" t="str">
            <v>Cardiff_QOFHYP_Males_2012_LA</v>
          </cell>
          <cell r="B47" t="str">
            <v>QOFHYP</v>
          </cell>
          <cell r="C47">
            <v>2012</v>
          </cell>
          <cell r="D47" t="str">
            <v>Males</v>
          </cell>
          <cell r="E47" t="str">
            <v xml:space="preserve">Cardiff              </v>
          </cell>
          <cell r="F47" t="str">
            <v>LA</v>
          </cell>
          <cell r="G47">
            <v>11.080223646186699</v>
          </cell>
          <cell r="H47">
            <v>11.169199060697199</v>
          </cell>
          <cell r="I47">
            <v>11.0176984924856</v>
          </cell>
          <cell r="J47">
            <v>11.322246151240901</v>
          </cell>
          <cell r="K47">
            <v>0.15304709054373</v>
          </cell>
          <cell r="L47">
            <v>0.15150056821156702</v>
          </cell>
        </row>
        <row r="48">
          <cell r="A48" t="str">
            <v>Rhondda Cynon Taf_QOFHYP_Males_2012_LA</v>
          </cell>
          <cell r="B48" t="str">
            <v>QOFHYP</v>
          </cell>
          <cell r="C48">
            <v>2012</v>
          </cell>
          <cell r="D48" t="str">
            <v>Males</v>
          </cell>
          <cell r="E48" t="str">
            <v>Rhondda Cynon Taf</v>
          </cell>
          <cell r="F48" t="str">
            <v>LA</v>
          </cell>
          <cell r="G48">
            <v>16.154322093231499</v>
          </cell>
          <cell r="H48">
            <v>13.244554173720601</v>
          </cell>
          <cell r="I48">
            <v>13.058642039550199</v>
          </cell>
          <cell r="J48">
            <v>13.4324266670199</v>
          </cell>
          <cell r="K48">
            <v>0.18787249329925299</v>
          </cell>
          <cell r="L48">
            <v>0.18591213417042202</v>
          </cell>
        </row>
        <row r="49">
          <cell r="A49" t="str">
            <v>Merthyr Tydfil_QOFHYP_Males_2012_LA</v>
          </cell>
          <cell r="B49" t="str">
            <v>QOFHYP</v>
          </cell>
          <cell r="C49">
            <v>2012</v>
          </cell>
          <cell r="D49" t="str">
            <v>Males</v>
          </cell>
          <cell r="E49" t="str">
            <v xml:space="preserve">Merthyr Tydfil       </v>
          </cell>
          <cell r="F49" t="str">
            <v>LA</v>
          </cell>
          <cell r="G49">
            <v>16.2201524132091</v>
          </cell>
          <cell r="H49">
            <v>13.463753509797101</v>
          </cell>
          <cell r="I49">
            <v>13.0812427092539</v>
          </cell>
          <cell r="J49">
            <v>13.8545243339092</v>
          </cell>
          <cell r="K49">
            <v>0.390770824112045</v>
          </cell>
          <cell r="L49">
            <v>0.38251080054326397</v>
          </cell>
        </row>
        <row r="50">
          <cell r="A50" t="str">
            <v>Caerphilly_QOFHYP_Males_2012_LA</v>
          </cell>
          <cell r="B50" t="str">
            <v>QOFHYP</v>
          </cell>
          <cell r="C50">
            <v>2012</v>
          </cell>
          <cell r="D50" t="str">
            <v>Males</v>
          </cell>
          <cell r="E50" t="str">
            <v xml:space="preserve">Caerphilly           </v>
          </cell>
          <cell r="F50" t="str">
            <v>LA</v>
          </cell>
          <cell r="G50">
            <v>15.862832133487501</v>
          </cell>
          <cell r="H50">
            <v>13.044331449951599</v>
          </cell>
          <cell r="I50">
            <v>12.8165873125925</v>
          </cell>
          <cell r="J50">
            <v>13.275074849712601</v>
          </cell>
          <cell r="K50">
            <v>0.23074339976098499</v>
          </cell>
          <cell r="L50">
            <v>0.22774413735917598</v>
          </cell>
        </row>
        <row r="51">
          <cell r="A51" t="str">
            <v>Blaenau Gwent_QOFHYP_Males_2012_LA</v>
          </cell>
          <cell r="B51" t="str">
            <v>QOFHYP</v>
          </cell>
          <cell r="C51">
            <v>2012</v>
          </cell>
          <cell r="D51" t="str">
            <v>Males</v>
          </cell>
          <cell r="E51" t="str">
            <v xml:space="preserve">Blaenau Gwent        </v>
          </cell>
          <cell r="F51" t="str">
            <v>LA</v>
          </cell>
          <cell r="G51">
            <v>16.533891622936999</v>
          </cell>
          <cell r="H51">
            <v>12.898686208709199</v>
          </cell>
          <cell r="I51">
            <v>12.5709585615874</v>
          </cell>
          <cell r="J51">
            <v>13.2326858220536</v>
          </cell>
          <cell r="K51">
            <v>0.33399961334443701</v>
          </cell>
          <cell r="L51">
            <v>0.32772764712178998</v>
          </cell>
        </row>
        <row r="52">
          <cell r="A52" t="str">
            <v>Torfaen_QOFHYP_Males_2012_LA</v>
          </cell>
          <cell r="B52" t="str">
            <v>QOFHYP</v>
          </cell>
          <cell r="C52">
            <v>2012</v>
          </cell>
          <cell r="D52" t="str">
            <v>Males</v>
          </cell>
          <cell r="E52" t="str">
            <v xml:space="preserve">Torfaen              </v>
          </cell>
          <cell r="F52" t="str">
            <v>LA</v>
          </cell>
          <cell r="G52">
            <v>15.310576861651199</v>
          </cell>
          <cell r="H52">
            <v>12.1310655449346</v>
          </cell>
          <cell r="I52">
            <v>11.847748305377699</v>
          </cell>
          <cell r="J52">
            <v>12.4193649504964</v>
          </cell>
          <cell r="K52">
            <v>0.28829940556176303</v>
          </cell>
          <cell r="L52">
            <v>0.283317239556931</v>
          </cell>
        </row>
        <row r="53">
          <cell r="A53" t="str">
            <v>Monmouthshire_QOFHYP_Males_2012_LA</v>
          </cell>
          <cell r="B53" t="str">
            <v>QOFHYP</v>
          </cell>
          <cell r="C53">
            <v>2012</v>
          </cell>
          <cell r="D53" t="str">
            <v>Males</v>
          </cell>
          <cell r="E53" t="str">
            <v xml:space="preserve">Monmouthshire        </v>
          </cell>
          <cell r="F53" t="str">
            <v>LA</v>
          </cell>
          <cell r="G53">
            <v>14.7501891637814</v>
          </cell>
          <cell r="H53">
            <v>9.9767228153204801</v>
          </cell>
          <cell r="I53">
            <v>9.7278452816278609</v>
          </cell>
          <cell r="J53">
            <v>10.230229803365301</v>
          </cell>
          <cell r="K53">
            <v>0.25350698804481203</v>
          </cell>
          <cell r="L53">
            <v>0.24887753369262203</v>
          </cell>
        </row>
        <row r="54">
          <cell r="A54" t="str">
            <v>Newport_QOFHYP_Males_2012_LA</v>
          </cell>
          <cell r="B54" t="str">
            <v>QOFHYP</v>
          </cell>
          <cell r="C54">
            <v>2012</v>
          </cell>
          <cell r="D54" t="str">
            <v>Males</v>
          </cell>
          <cell r="E54" t="str">
            <v xml:space="preserve">Newport              </v>
          </cell>
          <cell r="F54" t="str">
            <v>LA</v>
          </cell>
          <cell r="G54">
            <v>13.621965502555401</v>
          </cell>
          <cell r="H54">
            <v>11.596390658609501</v>
          </cell>
          <cell r="I54">
            <v>11.369618870993</v>
          </cell>
          <cell r="J54">
            <v>11.826499569561999</v>
          </cell>
          <cell r="K54">
            <v>0.23010891095250399</v>
          </cell>
          <cell r="L54">
            <v>0.22677178761653199</v>
          </cell>
        </row>
        <row r="55">
          <cell r="A55" t="str">
            <v>Betsi Cadwaladr UHB_QOFHYP_Males_2012_HB</v>
          </cell>
          <cell r="B55" t="str">
            <v>QOFHYP</v>
          </cell>
          <cell r="C55">
            <v>2012</v>
          </cell>
          <cell r="D55" t="str">
            <v>Males</v>
          </cell>
          <cell r="E55" t="str">
            <v xml:space="preserve">Betsi Cadwaladr UHB     </v>
          </cell>
          <cell r="F55" t="str">
            <v>HB</v>
          </cell>
          <cell r="G55">
            <v>14.697644232411401</v>
          </cell>
          <cell r="H55">
            <v>10.7506281213701</v>
          </cell>
          <cell r="I55">
            <v>10.655649143280801</v>
          </cell>
          <cell r="J55">
            <v>10.846226579390899</v>
          </cell>
          <cell r="K55">
            <v>9.5598458020755589E-2</v>
          </cell>
          <cell r="L55">
            <v>9.4978978089302807E-2</v>
          </cell>
        </row>
        <row r="56">
          <cell r="A56" t="str">
            <v>Powys THB_QOFHYP_Males_2012_HB</v>
          </cell>
          <cell r="B56" t="str">
            <v>QOFHYP</v>
          </cell>
          <cell r="C56">
            <v>2012</v>
          </cell>
          <cell r="D56" t="str">
            <v>Males</v>
          </cell>
          <cell r="E56" t="str">
            <v xml:space="preserve">Powys THB              </v>
          </cell>
          <cell r="F56" t="str">
            <v>HB</v>
          </cell>
          <cell r="G56">
            <v>15.609168040041499</v>
          </cell>
          <cell r="H56">
            <v>10.0686892120272</v>
          </cell>
          <cell r="I56">
            <v>9.8661354517706794</v>
          </cell>
          <cell r="J56">
            <v>10.2742245896874</v>
          </cell>
          <cell r="K56">
            <v>0.20553537766015401</v>
          </cell>
          <cell r="L56">
            <v>0.20255376025652799</v>
          </cell>
        </row>
        <row r="57">
          <cell r="A57" t="str">
            <v>Hywel Dda HB_QOFHYP_Males_2012_HB</v>
          </cell>
          <cell r="B57" t="str">
            <v>QOFHYP</v>
          </cell>
          <cell r="C57">
            <v>2012</v>
          </cell>
          <cell r="D57" t="str">
            <v>Males</v>
          </cell>
          <cell r="E57" t="str">
            <v xml:space="preserve"> Hywel Dda HB            </v>
          </cell>
          <cell r="F57" t="str">
            <v>HB</v>
          </cell>
          <cell r="G57">
            <v>15.062148283230599</v>
          </cell>
          <cell r="H57">
            <v>10.42670608333</v>
          </cell>
          <cell r="I57">
            <v>10.297865219687299</v>
          </cell>
          <cell r="J57">
            <v>10.55671225369</v>
          </cell>
          <cell r="K57">
            <v>0.130006170359967</v>
          </cell>
          <cell r="L57">
            <v>0.12884086364274799</v>
          </cell>
        </row>
        <row r="58">
          <cell r="A58" t="str">
            <v>ABM UHB_QOFHYP_Males_2012_HB</v>
          </cell>
          <cell r="B58" t="str">
            <v>QOFHYP</v>
          </cell>
          <cell r="C58">
            <v>2012</v>
          </cell>
          <cell r="D58" t="str">
            <v>Males</v>
          </cell>
          <cell r="E58" t="str">
            <v xml:space="preserve">ABM UHB                  </v>
          </cell>
          <cell r="F58" t="str">
            <v>HB</v>
          </cell>
          <cell r="G58">
            <v>14.2114755946342</v>
          </cell>
          <cell r="H58">
            <v>11.1196883727653</v>
          </cell>
          <cell r="I58">
            <v>11.005603886014301</v>
          </cell>
          <cell r="J58">
            <v>11.234642805889701</v>
          </cell>
          <cell r="K58">
            <v>0.11495443312444401</v>
          </cell>
          <cell r="L58">
            <v>0.11408448675096099</v>
          </cell>
        </row>
        <row r="59">
          <cell r="A59" t="str">
            <v>Cardiff &amp; Vale UHB_QOFHYP_Males_2012_HB</v>
          </cell>
          <cell r="B59" t="str">
            <v>QOFHYP</v>
          </cell>
          <cell r="C59">
            <v>2012</v>
          </cell>
          <cell r="D59" t="str">
            <v>Males</v>
          </cell>
          <cell r="E59" t="str">
            <v xml:space="preserve">Cardiff &amp; Vale UHB </v>
          </cell>
          <cell r="F59" t="str">
            <v>HB</v>
          </cell>
          <cell r="G59">
            <v>12.003545117154999</v>
          </cell>
          <cell r="H59">
            <v>11.2420905067837</v>
          </cell>
          <cell r="I59">
            <v>11.1146720439113</v>
          </cell>
          <cell r="J59">
            <v>11.3705943584885</v>
          </cell>
          <cell r="K59">
            <v>0.128503851704797</v>
          </cell>
          <cell r="L59">
            <v>0.12741846287237499</v>
          </cell>
        </row>
        <row r="60">
          <cell r="A60" t="str">
            <v>Cwm Taf HB_QOFHYP_Males_2012_HB</v>
          </cell>
          <cell r="B60" t="str">
            <v>QOFHYP</v>
          </cell>
          <cell r="C60">
            <v>2012</v>
          </cell>
          <cell r="D60" t="str">
            <v>Males</v>
          </cell>
          <cell r="E60" t="str">
            <v xml:space="preserve"> Cwm Taf HB         </v>
          </cell>
          <cell r="F60" t="str">
            <v>HB</v>
          </cell>
          <cell r="G60">
            <v>16.1670790698285</v>
          </cell>
          <cell r="H60">
            <v>13.287045851295801</v>
          </cell>
          <cell r="I60">
            <v>13.1196712224537</v>
          </cell>
          <cell r="J60">
            <v>13.456003591493502</v>
          </cell>
          <cell r="K60">
            <v>0.168957740197655</v>
          </cell>
          <cell r="L60">
            <v>0.167374628842131</v>
          </cell>
        </row>
        <row r="61">
          <cell r="A61" t="str">
            <v>Aneurin Bevan HB_QOFHYP_Males_2012_HB</v>
          </cell>
          <cell r="B61" t="str">
            <v>QOFHYP</v>
          </cell>
          <cell r="C61">
            <v>2012</v>
          </cell>
          <cell r="D61" t="str">
            <v>Males</v>
          </cell>
          <cell r="E61" t="str">
            <v xml:space="preserve">Aneurin Bevan HB       </v>
          </cell>
          <cell r="F61" t="str">
            <v>HB</v>
          </cell>
          <cell r="G61">
            <v>15.091758684556501</v>
          </cell>
          <cell r="H61">
            <v>11.989097782847701</v>
          </cell>
          <cell r="I61">
            <v>11.8739450047118</v>
          </cell>
          <cell r="J61">
            <v>12.105076789297501</v>
          </cell>
          <cell r="K61">
            <v>0.115979006449709</v>
          </cell>
          <cell r="L61">
            <v>0.11515277813597899</v>
          </cell>
        </row>
        <row r="62">
          <cell r="A62" t="str">
            <v>Wales_QOFHYP_Persons_2012_WALES</v>
          </cell>
          <cell r="B62" t="str">
            <v>QOFHYP</v>
          </cell>
          <cell r="C62">
            <v>2012</v>
          </cell>
          <cell r="D62" t="str">
            <v>Persons</v>
          </cell>
          <cell r="E62" t="str">
            <v xml:space="preserve">Wales                 </v>
          </cell>
          <cell r="F62" t="str">
            <v>WALES</v>
          </cell>
          <cell r="G62">
            <v>15.298279736621101</v>
          </cell>
          <cell r="H62">
            <v>11.100062265059201</v>
          </cell>
          <cell r="I62">
            <v>11.067270273657901</v>
          </cell>
          <cell r="J62">
            <v>11.132924619513599</v>
          </cell>
          <cell r="K62">
            <v>3.2862354454392999E-2</v>
          </cell>
          <cell r="L62">
            <v>3.2791991401306606E-2</v>
          </cell>
        </row>
        <row r="63">
          <cell r="A63" t="str">
            <v>Isle of Anglesey_QOFHYP_Persons_2012_LA</v>
          </cell>
          <cell r="B63" t="str">
            <v>QOFHYP</v>
          </cell>
          <cell r="C63">
            <v>2012</v>
          </cell>
          <cell r="D63" t="str">
            <v>Persons</v>
          </cell>
          <cell r="E63" t="str">
            <v xml:space="preserve">Isle of Anglesey      </v>
          </cell>
          <cell r="F63" t="str">
            <v>LA</v>
          </cell>
          <cell r="G63">
            <v>16.289518464340098</v>
          </cell>
          <cell r="H63">
            <v>10.0690346763561</v>
          </cell>
          <cell r="I63">
            <v>9.8694012502425998</v>
          </cell>
          <cell r="J63">
            <v>10.2715124117237</v>
          </cell>
          <cell r="K63">
            <v>0.202477735367663</v>
          </cell>
          <cell r="L63">
            <v>0.199633426113456</v>
          </cell>
        </row>
        <row r="64">
          <cell r="A64" t="str">
            <v>Gwynedd_QOFHYP_Persons_2012_LA</v>
          </cell>
          <cell r="B64" t="str">
            <v>QOFHYP</v>
          </cell>
          <cell r="C64">
            <v>2012</v>
          </cell>
          <cell r="D64" t="str">
            <v>Persons</v>
          </cell>
          <cell r="E64" t="str">
            <v xml:space="preserve"> Gwynedd               </v>
          </cell>
          <cell r="F64" t="str">
            <v>LA</v>
          </cell>
          <cell r="G64">
            <v>14.7145291017869</v>
          </cell>
          <cell r="H64">
            <v>10.1012651866029</v>
          </cell>
          <cell r="I64">
            <v>9.9481882733793192</v>
          </cell>
          <cell r="J64">
            <v>10.256011008552601</v>
          </cell>
          <cell r="K64">
            <v>0.15474582194964198</v>
          </cell>
          <cell r="L64">
            <v>0.15307691322359002</v>
          </cell>
        </row>
        <row r="65">
          <cell r="A65" t="str">
            <v>Conwy_QOFHYP_Persons_2012_LA</v>
          </cell>
          <cell r="B65" t="str">
            <v>QOFHYP</v>
          </cell>
          <cell r="C65">
            <v>2012</v>
          </cell>
          <cell r="D65" t="str">
            <v>Persons</v>
          </cell>
          <cell r="E65" t="str">
            <v xml:space="preserve">Conwy                 </v>
          </cell>
          <cell r="F65" t="str">
            <v>LA</v>
          </cell>
          <cell r="G65">
            <v>16.899018698945202</v>
          </cell>
          <cell r="H65">
            <v>9.9510217041536393</v>
          </cell>
          <cell r="I65">
            <v>9.7991823166681495</v>
          </cell>
          <cell r="J65">
            <v>10.1044837382465</v>
          </cell>
          <cell r="K65">
            <v>0.15346203409287701</v>
          </cell>
          <cell r="L65">
            <v>0.15183938748548501</v>
          </cell>
        </row>
        <row r="66">
          <cell r="A66" t="str">
            <v>Denbighshire_QOFHYP_Persons_2012_LA</v>
          </cell>
          <cell r="B66" t="str">
            <v>QOFHYP</v>
          </cell>
          <cell r="C66">
            <v>2012</v>
          </cell>
          <cell r="D66" t="str">
            <v>Persons</v>
          </cell>
          <cell r="E66" t="str">
            <v xml:space="preserve">Denbighshire          </v>
          </cell>
          <cell r="F66" t="str">
            <v>LA</v>
          </cell>
          <cell r="G66">
            <v>16.300408358876602</v>
          </cell>
          <cell r="H66">
            <v>10.4853673933584</v>
          </cell>
          <cell r="I66">
            <v>10.3163920412</v>
          </cell>
          <cell r="J66">
            <v>10.656308254188799</v>
          </cell>
          <cell r="K66">
            <v>0.170940860830399</v>
          </cell>
          <cell r="L66">
            <v>0.16897535215846798</v>
          </cell>
        </row>
        <row r="67">
          <cell r="A67" t="str">
            <v>Flintshire_QOFHYP_Persons_2012_LA</v>
          </cell>
          <cell r="B67" t="str">
            <v>QOFHYP</v>
          </cell>
          <cell r="C67">
            <v>2012</v>
          </cell>
          <cell r="D67" t="str">
            <v>Persons</v>
          </cell>
          <cell r="E67" t="str">
            <v xml:space="preserve">Flintshire            </v>
          </cell>
          <cell r="F67" t="str">
            <v>LA</v>
          </cell>
          <cell r="G67">
            <v>15.294336934741901</v>
          </cell>
          <cell r="H67">
            <v>11.0336591792292</v>
          </cell>
          <cell r="I67">
            <v>10.8875631340279</v>
          </cell>
          <cell r="J67">
            <v>11.181186301557799</v>
          </cell>
          <cell r="K67">
            <v>0.147527122328583</v>
          </cell>
          <cell r="L67">
            <v>0.14609604520136901</v>
          </cell>
        </row>
        <row r="68">
          <cell r="A68" t="str">
            <v>Wrexham_QOFHYP_Persons_2012_LA</v>
          </cell>
          <cell r="B68" t="str">
            <v>QOFHYP</v>
          </cell>
          <cell r="C68">
            <v>2012</v>
          </cell>
          <cell r="D68" t="str">
            <v>Persons</v>
          </cell>
          <cell r="E68" t="str">
            <v xml:space="preserve">Wrexham               </v>
          </cell>
          <cell r="F68" t="str">
            <v>LA</v>
          </cell>
          <cell r="G68">
            <v>15.568000648526001</v>
          </cell>
          <cell r="H68">
            <v>11.712098775674999</v>
          </cell>
          <cell r="I68">
            <v>11.556651642724599</v>
          </cell>
          <cell r="J68">
            <v>11.8690662570135</v>
          </cell>
          <cell r="K68">
            <v>0.15696748133848798</v>
          </cell>
          <cell r="L68">
            <v>0.15544713295044399</v>
          </cell>
        </row>
        <row r="69">
          <cell r="A69" t="str">
            <v>Powys_QOFHYP_Persons_2012_LA</v>
          </cell>
          <cell r="B69" t="str">
            <v>QOFHYP</v>
          </cell>
          <cell r="C69">
            <v>2012</v>
          </cell>
          <cell r="D69" t="str">
            <v>Persons</v>
          </cell>
          <cell r="E69" t="str">
            <v xml:space="preserve">Powys                 </v>
          </cell>
          <cell r="F69" t="str">
            <v>LA</v>
          </cell>
          <cell r="G69">
            <v>16.5821790933276</v>
          </cell>
          <cell r="H69">
            <v>9.9887896560920595</v>
          </cell>
          <cell r="I69">
            <v>9.84837851649519</v>
          </cell>
          <cell r="J69">
            <v>10.130614503417799</v>
          </cell>
          <cell r="K69">
            <v>0.14182484732576101</v>
          </cell>
          <cell r="L69">
            <v>0.14041113959686999</v>
          </cell>
        </row>
        <row r="70">
          <cell r="A70" t="str">
            <v>Ceredigion_QOFHYP_Persons_2012_LA</v>
          </cell>
          <cell r="B70" t="str">
            <v>QOFHYP</v>
          </cell>
          <cell r="C70">
            <v>2012</v>
          </cell>
          <cell r="D70" t="str">
            <v>Persons</v>
          </cell>
          <cell r="E70" t="str">
            <v xml:space="preserve">Ceredigion            </v>
          </cell>
          <cell r="F70" t="str">
            <v>LA</v>
          </cell>
          <cell r="G70">
            <v>15.954813805631201</v>
          </cell>
          <cell r="H70">
            <v>10.466340109979301</v>
          </cell>
          <cell r="I70">
            <v>10.2836724624384</v>
          </cell>
          <cell r="J70">
            <v>10.6512990806799</v>
          </cell>
          <cell r="K70">
            <v>0.18495897070061701</v>
          </cell>
          <cell r="L70">
            <v>0.18266764754093301</v>
          </cell>
        </row>
        <row r="71">
          <cell r="A71" t="str">
            <v>Pembrokeshire_QOFHYP_Persons_2012_LA</v>
          </cell>
          <cell r="B71" t="str">
            <v>QOFHYP</v>
          </cell>
          <cell r="C71">
            <v>2012</v>
          </cell>
          <cell r="D71" t="str">
            <v>Persons</v>
          </cell>
          <cell r="E71" t="str">
            <v xml:space="preserve">Pembrokeshire         </v>
          </cell>
          <cell r="F71" t="str">
            <v>LA</v>
          </cell>
          <cell r="G71">
            <v>16.796145355748003</v>
          </cell>
          <cell r="H71">
            <v>10.4725992567066</v>
          </cell>
          <cell r="I71">
            <v>10.3002498616144</v>
          </cell>
          <cell r="J71">
            <v>10.6469850350784</v>
          </cell>
          <cell r="K71">
            <v>0.17438577837180999</v>
          </cell>
          <cell r="L71">
            <v>0.17234939509223901</v>
          </cell>
        </row>
        <row r="72">
          <cell r="A72" t="str">
            <v>Carmarthenshire_QOFHYP_Persons_2012_LA</v>
          </cell>
          <cell r="B72" t="str">
            <v>QOFHYP</v>
          </cell>
          <cell r="C72">
            <v>2012</v>
          </cell>
          <cell r="D72" t="str">
            <v>Persons</v>
          </cell>
          <cell r="E72" t="str">
            <v xml:space="preserve">Carmarthenshire      </v>
          </cell>
          <cell r="F72" t="str">
            <v>LA</v>
          </cell>
          <cell r="G72">
            <v>15.926900352683699</v>
          </cell>
          <cell r="H72">
            <v>10.387433948931699</v>
          </cell>
          <cell r="I72">
            <v>10.2597529582216</v>
          </cell>
          <cell r="J72">
            <v>10.5162454774681</v>
          </cell>
          <cell r="K72">
            <v>0.12881152853639399</v>
          </cell>
          <cell r="L72">
            <v>0.127680990710135</v>
          </cell>
        </row>
        <row r="73">
          <cell r="A73" t="str">
            <v>Swansea_QOFHYP_Persons_2012_LA</v>
          </cell>
          <cell r="B73" t="str">
            <v>QOFHYP</v>
          </cell>
          <cell r="C73">
            <v>2012</v>
          </cell>
          <cell r="D73" t="str">
            <v>Persons</v>
          </cell>
          <cell r="E73" t="str">
            <v xml:space="preserve">Swansea              </v>
          </cell>
          <cell r="F73" t="str">
            <v>LA</v>
          </cell>
          <cell r="G73">
            <v>13.543855860046699</v>
          </cell>
          <cell r="H73">
            <v>10.0133471592574</v>
          </cell>
          <cell r="I73">
            <v>9.8999539832271388</v>
          </cell>
          <cell r="J73">
            <v>10.127671854743999</v>
          </cell>
          <cell r="K73">
            <v>0.11432469548662701</v>
          </cell>
          <cell r="L73">
            <v>0.11339317603027602</v>
          </cell>
        </row>
        <row r="74">
          <cell r="A74" t="str">
            <v>Neath Port Talbot_QOFHYP_Persons_2012_LA</v>
          </cell>
          <cell r="B74" t="str">
            <v>QOFHYP</v>
          </cell>
          <cell r="C74">
            <v>2012</v>
          </cell>
          <cell r="D74" t="str">
            <v>Persons</v>
          </cell>
          <cell r="E74" t="str">
            <v xml:space="preserve">Neath Port Talbot    </v>
          </cell>
          <cell r="F74" t="str">
            <v>LA</v>
          </cell>
          <cell r="G74">
            <v>16.613469287540301</v>
          </cell>
          <cell r="H74">
            <v>11.592600897752401</v>
          </cell>
          <cell r="I74">
            <v>11.436934477757401</v>
          </cell>
          <cell r="J74">
            <v>11.7497911077922</v>
          </cell>
          <cell r="K74">
            <v>0.157190210039798</v>
          </cell>
          <cell r="L74">
            <v>0.155666419994995</v>
          </cell>
        </row>
        <row r="75">
          <cell r="A75" t="str">
            <v>Bridgend_QOFHYP_Persons_2012_LA</v>
          </cell>
          <cell r="B75" t="str">
            <v>QOFHYP</v>
          </cell>
          <cell r="C75">
            <v>2012</v>
          </cell>
          <cell r="D75" t="str">
            <v>Persons</v>
          </cell>
          <cell r="E75" t="str">
            <v xml:space="preserve">Bridgend             </v>
          </cell>
          <cell r="F75" t="str">
            <v>LA</v>
          </cell>
          <cell r="G75">
            <v>15.945109663663398</v>
          </cell>
          <cell r="H75">
            <v>11.6058586002264</v>
          </cell>
          <cell r="I75">
            <v>11.456432598339301</v>
          </cell>
          <cell r="J75">
            <v>11.7567009264073</v>
          </cell>
          <cell r="K75">
            <v>0.15084232618086399</v>
          </cell>
          <cell r="L75">
            <v>0.14942600188710001</v>
          </cell>
        </row>
        <row r="76">
          <cell r="A76" t="str">
            <v>The Vale of Glamorgan_QOFHYP_Persons_2012_LA</v>
          </cell>
          <cell r="B76" t="str">
            <v>QOFHYP</v>
          </cell>
          <cell r="C76">
            <v>2012</v>
          </cell>
          <cell r="D76" t="str">
            <v>Persons</v>
          </cell>
          <cell r="E76" t="str">
            <v>The Vale of Glamorgan</v>
          </cell>
          <cell r="F76" t="str">
            <v>LA</v>
          </cell>
          <cell r="G76">
            <v>15.121374917180901</v>
          </cell>
          <cell r="H76">
            <v>10.827453281911499</v>
          </cell>
          <cell r="I76">
            <v>10.668296516022099</v>
          </cell>
          <cell r="J76">
            <v>10.988327923978</v>
          </cell>
          <cell r="K76">
            <v>0.160874642066553</v>
          </cell>
          <cell r="L76">
            <v>0.15915676588937799</v>
          </cell>
        </row>
        <row r="77">
          <cell r="A77" t="str">
            <v>Cardiff_QOFHYP_Persons_2012_LA</v>
          </cell>
          <cell r="B77" t="str">
            <v>QOFHYP</v>
          </cell>
          <cell r="C77">
            <v>2012</v>
          </cell>
          <cell r="D77" t="str">
            <v>Persons</v>
          </cell>
          <cell r="E77" t="str">
            <v xml:space="preserve">Cardiff              </v>
          </cell>
          <cell r="F77" t="str">
            <v>LA</v>
          </cell>
          <cell r="G77">
            <v>11.7164759294294</v>
          </cell>
          <cell r="H77">
            <v>11.0011565044026</v>
          </cell>
          <cell r="I77">
            <v>10.8957429648069</v>
          </cell>
          <cell r="J77">
            <v>11.1073137427785</v>
          </cell>
          <cell r="K77">
            <v>0.106157238375938</v>
          </cell>
          <cell r="L77">
            <v>0.10541353959570302</v>
          </cell>
        </row>
        <row r="78">
          <cell r="A78" t="str">
            <v>Rhondda Cynon Taf_QOFHYP_Persons_2012_LA</v>
          </cell>
          <cell r="B78" t="str">
            <v>QOFHYP</v>
          </cell>
          <cell r="C78">
            <v>2012</v>
          </cell>
          <cell r="D78" t="str">
            <v>Persons</v>
          </cell>
          <cell r="E78" t="str">
            <v>Rhondda Cynon Taf</v>
          </cell>
          <cell r="F78" t="str">
            <v>LA</v>
          </cell>
          <cell r="G78">
            <v>16.6624583581081</v>
          </cell>
          <cell r="H78">
            <v>12.799722449722001</v>
          </cell>
          <cell r="I78">
            <v>12.672544980281</v>
          </cell>
          <cell r="J78">
            <v>12.927832176497599</v>
          </cell>
          <cell r="K78">
            <v>0.128109726775614</v>
          </cell>
          <cell r="L78">
            <v>0.12717746944105698</v>
          </cell>
        </row>
        <row r="79">
          <cell r="A79" t="str">
            <v>Merthyr Tydfil_QOFHYP_Persons_2012_LA</v>
          </cell>
          <cell r="B79" t="str">
            <v>QOFHYP</v>
          </cell>
          <cell r="C79">
            <v>2012</v>
          </cell>
          <cell r="D79" t="str">
            <v>Persons</v>
          </cell>
          <cell r="E79" t="str">
            <v xml:space="preserve">Merthyr Tydfil       </v>
          </cell>
          <cell r="F79" t="str">
            <v>LA</v>
          </cell>
          <cell r="G79">
            <v>16.839155172122698</v>
          </cell>
          <cell r="H79">
            <v>13.172373848601898</v>
          </cell>
          <cell r="I79">
            <v>12.908685534224798</v>
          </cell>
          <cell r="J79">
            <v>13.439993400608799</v>
          </cell>
          <cell r="K79">
            <v>0.26761955200691401</v>
          </cell>
          <cell r="L79">
            <v>0.26368831437705198</v>
          </cell>
        </row>
        <row r="80">
          <cell r="A80" t="str">
            <v>Caerphilly_QOFHYP_Persons_2012_LA</v>
          </cell>
          <cell r="B80" t="str">
            <v>QOFHYP</v>
          </cell>
          <cell r="C80">
            <v>2012</v>
          </cell>
          <cell r="D80" t="str">
            <v>Persons</v>
          </cell>
          <cell r="E80" t="str">
            <v xml:space="preserve">Caerphilly           </v>
          </cell>
          <cell r="F80" t="str">
            <v>LA</v>
          </cell>
          <cell r="G80">
            <v>16.304166228366</v>
          </cell>
          <cell r="H80">
            <v>12.6491836381498</v>
          </cell>
          <cell r="I80">
            <v>12.4935925706184</v>
          </cell>
          <cell r="J80">
            <v>12.806197358227701</v>
          </cell>
          <cell r="K80">
            <v>0.157013720077991</v>
          </cell>
          <cell r="L80">
            <v>0.155591067531338</v>
          </cell>
        </row>
        <row r="81">
          <cell r="A81" t="str">
            <v>Blaenau Gwent_QOFHYP_Persons_2012_LA</v>
          </cell>
          <cell r="B81" t="str">
            <v>QOFHYP</v>
          </cell>
          <cell r="C81">
            <v>2012</v>
          </cell>
          <cell r="D81" t="str">
            <v>Persons</v>
          </cell>
          <cell r="E81" t="str">
            <v xml:space="preserve">Blaenau Gwent        </v>
          </cell>
          <cell r="F81" t="str">
            <v>LA</v>
          </cell>
          <cell r="G81">
            <v>17.452151486358098</v>
          </cell>
          <cell r="H81">
            <v>13.0262095316596</v>
          </cell>
          <cell r="I81">
            <v>12.7950326883657</v>
          </cell>
          <cell r="J81">
            <v>13.260419014935801</v>
          </cell>
          <cell r="K81">
            <v>0.23420948327623997</v>
          </cell>
          <cell r="L81">
            <v>0.23117684329386398</v>
          </cell>
        </row>
        <row r="82">
          <cell r="A82" t="str">
            <v>Torfaen_QOFHYP_Persons_2012_LA</v>
          </cell>
          <cell r="B82" t="str">
            <v>QOFHYP</v>
          </cell>
          <cell r="C82">
            <v>2012</v>
          </cell>
          <cell r="D82" t="str">
            <v>Persons</v>
          </cell>
          <cell r="E82" t="str">
            <v xml:space="preserve"> Torfaen              </v>
          </cell>
          <cell r="F82" t="str">
            <v>LA</v>
          </cell>
          <cell r="G82">
            <v>16.2534406209464</v>
          </cell>
          <cell r="H82">
            <v>12.026913849792901</v>
          </cell>
          <cell r="I82">
            <v>11.830887097408901</v>
          </cell>
          <cell r="J82">
            <v>12.22528785077</v>
          </cell>
          <cell r="K82">
            <v>0.19837400097713201</v>
          </cell>
          <cell r="L82">
            <v>0.196026752384034</v>
          </cell>
        </row>
        <row r="83">
          <cell r="A83" t="str">
            <v>Monmouthshire_QOFHYP_Persons_2012_LA</v>
          </cell>
          <cell r="B83" t="str">
            <v>QOFHYP</v>
          </cell>
          <cell r="C83">
            <v>2012</v>
          </cell>
          <cell r="D83" t="str">
            <v>Persons</v>
          </cell>
          <cell r="E83" t="str">
            <v xml:space="preserve">Monmouthshire        </v>
          </cell>
          <cell r="F83" t="str">
            <v>LA</v>
          </cell>
          <cell r="G83">
            <v>15.381993364541199</v>
          </cell>
          <cell r="H83">
            <v>9.6461308946396702</v>
          </cell>
          <cell r="I83">
            <v>9.4767025647247713</v>
          </cell>
          <cell r="J83">
            <v>9.8177248074809889</v>
          </cell>
          <cell r="K83">
            <v>0.17159391284131301</v>
          </cell>
          <cell r="L83">
            <v>0.169428329914903</v>
          </cell>
        </row>
        <row r="84">
          <cell r="A84" t="str">
            <v>Newport_QOFHYP_Persons_2012_LA</v>
          </cell>
          <cell r="B84" t="str">
            <v>QOFHYP</v>
          </cell>
          <cell r="C84">
            <v>2012</v>
          </cell>
          <cell r="D84" t="str">
            <v>Persons</v>
          </cell>
          <cell r="E84" t="str">
            <v xml:space="preserve">Newport              </v>
          </cell>
          <cell r="F84" t="str">
            <v>LA</v>
          </cell>
          <cell r="G84">
            <v>14.4531642012725</v>
          </cell>
          <cell r="H84">
            <v>11.5282524695267</v>
          </cell>
          <cell r="I84">
            <v>11.3698977023229</v>
          </cell>
          <cell r="J84">
            <v>11.6882071636795</v>
          </cell>
          <cell r="K84">
            <v>0.159954694152833</v>
          </cell>
          <cell r="L84">
            <v>0.158354767203745</v>
          </cell>
        </row>
        <row r="85">
          <cell r="A85" t="str">
            <v>Betsi Cadwaladr UHB_QOFHYP_Persons_2012_HB</v>
          </cell>
          <cell r="B85" t="str">
            <v>QOFHYP</v>
          </cell>
          <cell r="C85">
            <v>2012</v>
          </cell>
          <cell r="D85" t="str">
            <v>Persons</v>
          </cell>
          <cell r="E85" t="str">
            <v xml:space="preserve">Betsi Cadwaladr UHB     </v>
          </cell>
          <cell r="F85" t="str">
            <v>HB</v>
          </cell>
          <cell r="G85">
            <v>15.745164895719299</v>
          </cell>
          <cell r="H85">
            <v>10.643789500864701</v>
          </cell>
          <cell r="I85">
            <v>10.5782501287971</v>
          </cell>
          <cell r="J85">
            <v>10.709619887489101</v>
          </cell>
          <cell r="K85">
            <v>6.5830386624394097E-2</v>
          </cell>
          <cell r="L85">
            <v>6.5539372067661403E-2</v>
          </cell>
        </row>
        <row r="86">
          <cell r="A86" t="str">
            <v>Powys THB_QOFHYP_Persons_2012_HB</v>
          </cell>
          <cell r="B86" t="str">
            <v>QOFHYP</v>
          </cell>
          <cell r="C86">
            <v>2012</v>
          </cell>
          <cell r="D86" t="str">
            <v>Persons</v>
          </cell>
          <cell r="E86" t="str">
            <v xml:space="preserve">Powys THB              </v>
          </cell>
          <cell r="F86" t="str">
            <v>HB</v>
          </cell>
          <cell r="G86">
            <v>16.5821790933276</v>
          </cell>
          <cell r="H86">
            <v>9.9887896560920595</v>
          </cell>
          <cell r="I86">
            <v>9.84837851649519</v>
          </cell>
          <cell r="J86">
            <v>10.130614503417799</v>
          </cell>
          <cell r="K86">
            <v>0.14182484732576101</v>
          </cell>
          <cell r="L86">
            <v>0.14041113959686999</v>
          </cell>
        </row>
        <row r="87">
          <cell r="A87" t="str">
            <v>Hywel Dda HB_QOFHYP_Persons_2012_HB</v>
          </cell>
          <cell r="B87" t="str">
            <v>QOFHYP</v>
          </cell>
          <cell r="C87">
            <v>2012</v>
          </cell>
          <cell r="D87" t="str">
            <v>Persons</v>
          </cell>
          <cell r="E87" t="str">
            <v xml:space="preserve"> Hywel Dda HB            </v>
          </cell>
          <cell r="F87" t="str">
            <v>HB</v>
          </cell>
          <cell r="G87">
            <v>16.162111825486701</v>
          </cell>
          <cell r="H87">
            <v>10.4293919745243</v>
          </cell>
          <cell r="I87">
            <v>10.339844855917701</v>
          </cell>
          <cell r="J87">
            <v>10.5194902011542</v>
          </cell>
          <cell r="K87">
            <v>9.0098226629966402E-2</v>
          </cell>
          <cell r="L87">
            <v>8.9547118606556397E-2</v>
          </cell>
        </row>
        <row r="88">
          <cell r="A88" t="str">
            <v>ABM UHB_QOFHYP_Persons_2012_HB</v>
          </cell>
          <cell r="B88" t="str">
            <v>QOFHYP</v>
          </cell>
          <cell r="C88">
            <v>2012</v>
          </cell>
          <cell r="D88" t="str">
            <v>Persons</v>
          </cell>
          <cell r="E88" t="str">
            <v xml:space="preserve">ABM UHB                  </v>
          </cell>
          <cell r="F88" t="str">
            <v>HB</v>
          </cell>
          <cell r="G88">
            <v>15.0341976221116</v>
          </cell>
          <cell r="H88">
            <v>10.9069699857305</v>
          </cell>
          <cell r="I88">
            <v>10.828527587881599</v>
          </cell>
          <cell r="J88">
            <v>10.9858227509497</v>
          </cell>
          <cell r="K88">
            <v>7.8852765219258505E-2</v>
          </cell>
          <cell r="L88">
            <v>7.8442397848925802E-2</v>
          </cell>
        </row>
        <row r="89">
          <cell r="A89" t="str">
            <v>Cardiff &amp; Vale UHB_QOFHYP_Persons_2012_HB</v>
          </cell>
          <cell r="B89" t="str">
            <v>QOFHYP</v>
          </cell>
          <cell r="C89">
            <v>2012</v>
          </cell>
          <cell r="D89" t="str">
            <v>Persons</v>
          </cell>
          <cell r="E89" t="str">
            <v xml:space="preserve">Cardiff &amp; Vale UHB </v>
          </cell>
          <cell r="F89" t="str">
            <v>HB</v>
          </cell>
          <cell r="G89">
            <v>12.565917346418599</v>
          </cell>
          <cell r="H89">
            <v>10.9469877931583</v>
          </cell>
          <cell r="I89">
            <v>10.859200028618201</v>
          </cell>
          <cell r="J89">
            <v>11.035293331933801</v>
          </cell>
          <cell r="K89">
            <v>8.8305538775550502E-2</v>
          </cell>
          <cell r="L89">
            <v>8.7787764540077293E-2</v>
          </cell>
        </row>
        <row r="90">
          <cell r="A90" t="str">
            <v>Cwm Taf HB_QOFHYP_Persons_2012_HB</v>
          </cell>
          <cell r="B90" t="str">
            <v>QOFHYP</v>
          </cell>
          <cell r="C90">
            <v>2012</v>
          </cell>
          <cell r="D90" t="str">
            <v>Persons</v>
          </cell>
          <cell r="E90" t="str">
            <v xml:space="preserve"> Cwm Taf HB         </v>
          </cell>
          <cell r="F90" t="str">
            <v>HB</v>
          </cell>
          <cell r="G90">
            <v>16.6967979867247</v>
          </cell>
          <cell r="H90">
            <v>12.871734746936999</v>
          </cell>
          <cell r="I90">
            <v>12.757102219853399</v>
          </cell>
          <cell r="J90">
            <v>12.987120420220501</v>
          </cell>
          <cell r="K90">
            <v>0.115385673283481</v>
          </cell>
          <cell r="L90">
            <v>0.11463252708360901</v>
          </cell>
        </row>
        <row r="91">
          <cell r="A91" t="str">
            <v>Aneurin Bevan HB_QOFHYP_Persons_2012_HB</v>
          </cell>
          <cell r="B91" t="str">
            <v>QOFHYP</v>
          </cell>
          <cell r="C91">
            <v>2012</v>
          </cell>
          <cell r="D91" t="str">
            <v>Persons</v>
          </cell>
          <cell r="E91" t="str">
            <v xml:space="preserve">Aneurin Bevan HB       </v>
          </cell>
          <cell r="F91" t="str">
            <v>HB</v>
          </cell>
          <cell r="G91">
            <v>15.814250955366898</v>
          </cell>
          <cell r="H91">
            <v>11.8008383600065</v>
          </cell>
          <cell r="I91">
            <v>11.7213208199808</v>
          </cell>
          <cell r="J91">
            <v>11.880748917563199</v>
          </cell>
          <cell r="K91">
            <v>7.9910557556760894E-2</v>
          </cell>
          <cell r="L91">
            <v>7.9517540025668201E-2</v>
          </cell>
        </row>
        <row r="92">
          <cell r="A92" t="str">
            <v>Wales_QOFCHD_Females_2012_WALES</v>
          </cell>
          <cell r="B92" t="str">
            <v>QOFCHD</v>
          </cell>
          <cell r="C92">
            <v>2012</v>
          </cell>
          <cell r="D92" t="str">
            <v>Females</v>
          </cell>
          <cell r="E92" t="str">
            <v xml:space="preserve">Wales                 </v>
          </cell>
          <cell r="F92" t="str">
            <v>WALES</v>
          </cell>
          <cell r="G92">
            <v>3.1207980901243499</v>
          </cell>
          <cell r="H92">
            <v>1.7631143077946099</v>
          </cell>
          <cell r="I92">
            <v>1.7463395497652701</v>
          </cell>
          <cell r="J92">
            <v>1.7800019857124798</v>
          </cell>
          <cell r="K92">
            <v>1.6887677917872802E-2</v>
          </cell>
          <cell r="L92">
            <v>1.6774758029340101E-2</v>
          </cell>
        </row>
        <row r="93">
          <cell r="A93" t="str">
            <v>Isle of Anglesey_QOFCHD_Females_2012_LA</v>
          </cell>
          <cell r="B93" t="str">
            <v>QOFCHD</v>
          </cell>
          <cell r="C93">
            <v>2012</v>
          </cell>
          <cell r="D93" t="str">
            <v>Females</v>
          </cell>
          <cell r="E93" t="str">
            <v xml:space="preserve">Isle of Anglesey      </v>
          </cell>
          <cell r="F93" t="str">
            <v>LA</v>
          </cell>
          <cell r="G93">
            <v>3.6283001458463602</v>
          </cell>
          <cell r="H93">
            <v>1.6888753854779701</v>
          </cell>
          <cell r="I93">
            <v>1.5877564701267801</v>
          </cell>
          <cell r="J93">
            <v>1.7943732859465498</v>
          </cell>
          <cell r="K93">
            <v>0.10549790046857802</v>
          </cell>
          <cell r="L93">
            <v>0.101118915351186</v>
          </cell>
        </row>
        <row r="94">
          <cell r="A94" t="str">
            <v>Gwynedd_QOFCHD_Females_2012_LA</v>
          </cell>
          <cell r="B94" t="str">
            <v>QOFCHD</v>
          </cell>
          <cell r="C94">
            <v>2012</v>
          </cell>
          <cell r="D94" t="str">
            <v>Females</v>
          </cell>
          <cell r="E94" t="str">
            <v xml:space="preserve">Gwynedd               </v>
          </cell>
          <cell r="F94" t="str">
            <v>LA</v>
          </cell>
          <cell r="G94">
            <v>2.9291900152827299</v>
          </cell>
          <cell r="H94">
            <v>1.4633845380612098</v>
          </cell>
          <cell r="I94">
            <v>1.3907256207235901</v>
          </cell>
          <cell r="J94">
            <v>1.5385932949499499</v>
          </cell>
          <cell r="K94">
            <v>7.5208756888744704E-2</v>
          </cell>
          <cell r="L94">
            <v>7.2658917337619006E-2</v>
          </cell>
        </row>
        <row r="95">
          <cell r="A95" t="str">
            <v>Conwy_QOFCHD_Females_2012_LA</v>
          </cell>
          <cell r="B95" t="str">
            <v>QOFCHD</v>
          </cell>
          <cell r="C95">
            <v>2012</v>
          </cell>
          <cell r="D95" t="str">
            <v>Females</v>
          </cell>
          <cell r="E95" t="str">
            <v xml:space="preserve">Conwy                 </v>
          </cell>
          <cell r="F95" t="str">
            <v>LA</v>
          </cell>
          <cell r="G95">
            <v>3.8438397139468101</v>
          </cell>
          <cell r="H95">
            <v>1.62850525256455</v>
          </cell>
          <cell r="I95">
            <v>1.5533503244204598</v>
          </cell>
          <cell r="J95">
            <v>1.70604842598325</v>
          </cell>
          <cell r="K95">
            <v>7.7543173418693503E-2</v>
          </cell>
          <cell r="L95">
            <v>7.5154928144094607E-2</v>
          </cell>
        </row>
        <row r="96">
          <cell r="A96" t="str">
            <v>Denbighshire_QOFCHD_Females_2012_LA</v>
          </cell>
          <cell r="B96" t="str">
            <v>QOFCHD</v>
          </cell>
          <cell r="C96">
            <v>2012</v>
          </cell>
          <cell r="D96" t="str">
            <v>Females</v>
          </cell>
          <cell r="E96" t="str">
            <v xml:space="preserve">Denbighshire          </v>
          </cell>
          <cell r="F96" t="str">
            <v>LA</v>
          </cell>
          <cell r="G96">
            <v>3.8614389940091298</v>
          </cell>
          <cell r="H96">
            <v>1.9829577674889101</v>
          </cell>
          <cell r="I96">
            <v>1.8892610116884299</v>
          </cell>
          <cell r="J96">
            <v>2.0798443056930003</v>
          </cell>
          <cell r="K96">
            <v>9.6886538204083605E-2</v>
          </cell>
          <cell r="L96">
            <v>9.3696755800487003E-2</v>
          </cell>
        </row>
        <row r="97">
          <cell r="A97" t="str">
            <v>Flintshire_QOFCHD_Females_2012_LA</v>
          </cell>
          <cell r="B97" t="str">
            <v>QOFCHD</v>
          </cell>
          <cell r="C97">
            <v>2012</v>
          </cell>
          <cell r="D97" t="str">
            <v>Females</v>
          </cell>
          <cell r="E97" t="str">
            <v xml:space="preserve">Flintshire            </v>
          </cell>
          <cell r="F97" t="str">
            <v>LA</v>
          </cell>
          <cell r="G97">
            <v>3.0179510329810402</v>
          </cell>
          <cell r="H97">
            <v>1.7606003377564601</v>
          </cell>
          <cell r="I97">
            <v>1.6854798025409299</v>
          </cell>
          <cell r="J97">
            <v>1.8380881790949801</v>
          </cell>
          <cell r="K97">
            <v>7.7487841338516411E-2</v>
          </cell>
          <cell r="L97">
            <v>7.5120535215533107E-2</v>
          </cell>
        </row>
        <row r="98">
          <cell r="A98" t="str">
            <v>Wrexham_QOFCHD_Females_2012_LA</v>
          </cell>
          <cell r="B98" t="str">
            <v>QOFCHD</v>
          </cell>
          <cell r="C98">
            <v>2012</v>
          </cell>
          <cell r="D98" t="str">
            <v>Females</v>
          </cell>
          <cell r="E98" t="str">
            <v xml:space="preserve">Wrexham               </v>
          </cell>
          <cell r="F98" t="str">
            <v>LA</v>
          </cell>
          <cell r="G98">
            <v>3.14919213443746</v>
          </cell>
          <cell r="H98">
            <v>1.8882542336350601</v>
          </cell>
          <cell r="I98">
            <v>1.8076894579970801</v>
          </cell>
          <cell r="J98">
            <v>1.9713233696672401</v>
          </cell>
          <cell r="K98">
            <v>8.3069136032182897E-2</v>
          </cell>
          <cell r="L98">
            <v>8.0564775637976302E-2</v>
          </cell>
        </row>
        <row r="99">
          <cell r="A99" t="str">
            <v>Powys_QOFCHD_Females_2012_LA</v>
          </cell>
          <cell r="B99" t="str">
            <v>QOFCHD</v>
          </cell>
          <cell r="C99">
            <v>2012</v>
          </cell>
          <cell r="D99" t="str">
            <v>Females</v>
          </cell>
          <cell r="E99" t="str">
            <v xml:space="preserve">Powys                 </v>
          </cell>
          <cell r="F99" t="str">
            <v>LA</v>
          </cell>
          <cell r="G99">
            <v>2.97025178595909</v>
          </cell>
          <cell r="H99">
            <v>1.34592791624168</v>
          </cell>
          <cell r="I99">
            <v>1.28227543159865</v>
          </cell>
          <cell r="J99">
            <v>1.41174906310534</v>
          </cell>
          <cell r="K99">
            <v>6.5821146863652105E-2</v>
          </cell>
          <cell r="L99">
            <v>6.3652484643032997E-2</v>
          </cell>
        </row>
        <row r="100">
          <cell r="A100" t="str">
            <v>Ceredigion_QOFCHD_Females_2012_LA</v>
          </cell>
          <cell r="B100" t="str">
            <v>QOFCHD</v>
          </cell>
          <cell r="C100">
            <v>2012</v>
          </cell>
          <cell r="D100" t="str">
            <v>Females</v>
          </cell>
          <cell r="E100" t="str">
            <v xml:space="preserve">Ceredigion            </v>
          </cell>
          <cell r="F100" t="str">
            <v>LA</v>
          </cell>
          <cell r="G100">
            <v>3.0073456605337698</v>
          </cell>
          <cell r="H100">
            <v>1.4708109410335601</v>
          </cell>
          <cell r="I100">
            <v>1.3864770788515199</v>
          </cell>
          <cell r="J100">
            <v>1.55867034095529</v>
          </cell>
          <cell r="K100">
            <v>8.7859399921726603E-2</v>
          </cell>
          <cell r="L100">
            <v>8.4333862182040101E-2</v>
          </cell>
        </row>
        <row r="101">
          <cell r="A101" t="str">
            <v>Pembrokeshire_QOFCHD_Females_2012_LA</v>
          </cell>
          <cell r="B101" t="str">
            <v>QOFCHD</v>
          </cell>
          <cell r="C101">
            <v>2012</v>
          </cell>
          <cell r="D101" t="str">
            <v>Females</v>
          </cell>
          <cell r="E101" t="str">
            <v xml:space="preserve">Pembrokeshire         </v>
          </cell>
          <cell r="F101" t="str">
            <v>LA</v>
          </cell>
          <cell r="G101">
            <v>3.0768256113527901</v>
          </cell>
          <cell r="H101">
            <v>1.49777191576754</v>
          </cell>
          <cell r="I101">
            <v>1.4159412528909798</v>
          </cell>
          <cell r="J101">
            <v>1.5828374214176999</v>
          </cell>
          <cell r="K101">
            <v>8.50655056501603E-2</v>
          </cell>
          <cell r="L101">
            <v>8.1830662876555105E-2</v>
          </cell>
        </row>
        <row r="102">
          <cell r="A102" t="str">
            <v>Carmarthenshire_QOFCHD_Females_2012_LA</v>
          </cell>
          <cell r="B102" t="str">
            <v>QOFCHD</v>
          </cell>
          <cell r="C102">
            <v>2012</v>
          </cell>
          <cell r="D102" t="str">
            <v>Females</v>
          </cell>
          <cell r="E102" t="str">
            <v xml:space="preserve">Carmarthenshire      </v>
          </cell>
          <cell r="F102" t="str">
            <v>LA</v>
          </cell>
          <cell r="G102">
            <v>3.7444316026885405</v>
          </cell>
          <cell r="H102">
            <v>1.8509169025312899</v>
          </cell>
          <cell r="I102">
            <v>1.78376556573361</v>
          </cell>
          <cell r="J102">
            <v>1.9198094857072801</v>
          </cell>
          <cell r="K102">
            <v>6.8892583175988897E-2</v>
          </cell>
          <cell r="L102">
            <v>6.7151336797686798E-2</v>
          </cell>
        </row>
        <row r="103">
          <cell r="A103" t="str">
            <v>Swansea_QOFCHD_Females_2012_LA</v>
          </cell>
          <cell r="B103" t="str">
            <v>QOFCHD</v>
          </cell>
          <cell r="C103">
            <v>2012</v>
          </cell>
          <cell r="D103" t="str">
            <v>Females</v>
          </cell>
          <cell r="E103" t="str">
            <v xml:space="preserve">Swansea              </v>
          </cell>
          <cell r="F103" t="str">
            <v>LA</v>
          </cell>
          <cell r="G103">
            <v>2.80815794530734</v>
          </cell>
          <cell r="H103">
            <v>1.5663474067312699</v>
          </cell>
          <cell r="I103">
            <v>1.5095074252152501</v>
          </cell>
          <cell r="J103">
            <v>1.6246559126814302</v>
          </cell>
          <cell r="K103">
            <v>5.8308505950156894E-2</v>
          </cell>
          <cell r="L103">
            <v>5.6839981516019503E-2</v>
          </cell>
        </row>
        <row r="104">
          <cell r="A104" t="str">
            <v>Neath Port Talbot_QOFCHD_Females_2012_LA</v>
          </cell>
          <cell r="B104" t="str">
            <v>QOFCHD</v>
          </cell>
          <cell r="C104">
            <v>2012</v>
          </cell>
          <cell r="D104" t="str">
            <v>Females</v>
          </cell>
          <cell r="E104" t="str">
            <v xml:space="preserve">Neath Port Talbot    </v>
          </cell>
          <cell r="F104" t="str">
            <v>LA</v>
          </cell>
          <cell r="G104">
            <v>3.5163700506231104</v>
          </cell>
          <cell r="H104">
            <v>1.88879319205836</v>
          </cell>
          <cell r="I104">
            <v>1.8091819457654901</v>
          </cell>
          <cell r="J104">
            <v>1.9708183995623501</v>
          </cell>
          <cell r="K104">
            <v>8.2025207503991004E-2</v>
          </cell>
          <cell r="L104">
            <v>7.9611246292866505E-2</v>
          </cell>
        </row>
        <row r="105">
          <cell r="A105" t="str">
            <v>Bridgend_QOFCHD_Females_2012_LA</v>
          </cell>
          <cell r="B105" t="str">
            <v>QOFCHD</v>
          </cell>
          <cell r="C105">
            <v>2012</v>
          </cell>
          <cell r="D105" t="str">
            <v>Females</v>
          </cell>
          <cell r="E105" t="str">
            <v xml:space="preserve">Bridgend             </v>
          </cell>
          <cell r="F105" t="str">
            <v>LA</v>
          </cell>
          <cell r="G105">
            <v>3.5676512317812503</v>
          </cell>
          <cell r="H105">
            <v>2.0688642942854698</v>
          </cell>
          <cell r="I105">
            <v>1.9881946739723699</v>
          </cell>
          <cell r="J105">
            <v>2.1518347059240197</v>
          </cell>
          <cell r="K105">
            <v>8.2970411638552496E-2</v>
          </cell>
          <cell r="L105">
            <v>8.0669620313100099E-2</v>
          </cell>
        </row>
        <row r="106">
          <cell r="A106" t="str">
            <v>The Vale of Glamorgan_QOFCHD_Females_2012_LA</v>
          </cell>
          <cell r="B106" t="str">
            <v>QOFCHD</v>
          </cell>
          <cell r="C106">
            <v>2012</v>
          </cell>
          <cell r="D106" t="str">
            <v>Females</v>
          </cell>
          <cell r="E106" t="str">
            <v>The Vale of Glamorgan</v>
          </cell>
          <cell r="F106" t="str">
            <v>LA</v>
          </cell>
          <cell r="G106">
            <v>2.8325491368593303</v>
          </cell>
          <cell r="H106">
            <v>1.57782841736374</v>
          </cell>
          <cell r="I106">
            <v>1.50078030785654</v>
          </cell>
          <cell r="J106">
            <v>1.6576108565233099</v>
          </cell>
          <cell r="K106">
            <v>7.9782439159576196E-2</v>
          </cell>
          <cell r="L106">
            <v>7.7048109507194901E-2</v>
          </cell>
        </row>
        <row r="107">
          <cell r="A107" t="str">
            <v>Cardiff_QOFCHD_Females_2012_LA</v>
          </cell>
          <cell r="B107" t="str">
            <v>QOFCHD</v>
          </cell>
          <cell r="C107">
            <v>2012</v>
          </cell>
          <cell r="D107" t="str">
            <v>Females</v>
          </cell>
          <cell r="E107" t="str">
            <v xml:space="preserve">Cardiff              </v>
          </cell>
          <cell r="F107" t="str">
            <v>LA</v>
          </cell>
          <cell r="G107">
            <v>2.26574480105459</v>
          </cell>
          <cell r="H107">
            <v>1.6765995205156901</v>
          </cell>
          <cell r="I107">
            <v>1.62240573900275</v>
          </cell>
          <cell r="J107">
            <v>1.7320422957550299</v>
          </cell>
          <cell r="K107">
            <v>5.5442775239337307E-2</v>
          </cell>
          <cell r="L107">
            <v>5.4193781512939097E-2</v>
          </cell>
        </row>
        <row r="108">
          <cell r="A108" t="str">
            <v>Rhondda Cynon Taf_QOFCHD_Females_2012_LA</v>
          </cell>
          <cell r="B108" t="str">
            <v>QOFCHD</v>
          </cell>
          <cell r="C108">
            <v>2012</v>
          </cell>
          <cell r="D108" t="str">
            <v>Females</v>
          </cell>
          <cell r="E108" t="str">
            <v>Rhondda Cynon Taf</v>
          </cell>
          <cell r="F108" t="str">
            <v>LA</v>
          </cell>
          <cell r="G108">
            <v>3.3558250211878202</v>
          </cell>
          <cell r="H108">
            <v>2.0889521315512902</v>
          </cell>
          <cell r="I108">
            <v>2.0220312602340202</v>
          </cell>
          <cell r="J108">
            <v>2.1574328561602001</v>
          </cell>
          <cell r="K108">
            <v>6.8480724608903296E-2</v>
          </cell>
          <cell r="L108">
            <v>6.6920871317272895E-2</v>
          </cell>
        </row>
        <row r="109">
          <cell r="A109" t="str">
            <v>Merthyr Tydfil_QOFCHD_Females_2012_LA</v>
          </cell>
          <cell r="B109" t="str">
            <v>QOFCHD</v>
          </cell>
          <cell r="C109">
            <v>2012</v>
          </cell>
          <cell r="D109" t="str">
            <v>Females</v>
          </cell>
          <cell r="E109" t="str">
            <v xml:space="preserve">Merthyr Tydfil       </v>
          </cell>
          <cell r="F109" t="str">
            <v>LA</v>
          </cell>
          <cell r="G109">
            <v>3.0936511142530101</v>
          </cell>
          <cell r="H109">
            <v>2.0361054428054501</v>
          </cell>
          <cell r="I109">
            <v>1.8996207316423199</v>
          </cell>
          <cell r="J109">
            <v>2.1794218395533198</v>
          </cell>
          <cell r="K109">
            <v>0.143316396747872</v>
          </cell>
          <cell r="L109">
            <v>0.13648471116312699</v>
          </cell>
        </row>
        <row r="110">
          <cell r="A110" t="str">
            <v>Caerphilly_QOFCHD_Females_2012_LA</v>
          </cell>
          <cell r="B110" t="str">
            <v>QOFCHD</v>
          </cell>
          <cell r="C110">
            <v>2012</v>
          </cell>
          <cell r="D110" t="str">
            <v>Females</v>
          </cell>
          <cell r="E110" t="str">
            <v xml:space="preserve">Caerphilly           </v>
          </cell>
          <cell r="F110" t="str">
            <v>LA</v>
          </cell>
          <cell r="G110">
            <v>3.1250769875095501</v>
          </cell>
          <cell r="H110">
            <v>1.9965441111363202</v>
          </cell>
          <cell r="I110">
            <v>1.9163410767042</v>
          </cell>
          <cell r="J110">
            <v>2.0791372919020499</v>
          </cell>
          <cell r="K110">
            <v>8.2593180765730204E-2</v>
          </cell>
          <cell r="L110">
            <v>8.0203034432123094E-2</v>
          </cell>
        </row>
        <row r="111">
          <cell r="A111" t="str">
            <v>Blaenau Gwent_QOFCHD_Females_2012_LA</v>
          </cell>
          <cell r="B111" t="str">
            <v>QOFCHD</v>
          </cell>
          <cell r="C111">
            <v>2012</v>
          </cell>
          <cell r="D111" t="str">
            <v>Females</v>
          </cell>
          <cell r="E111" t="str">
            <v xml:space="preserve">Blaenau Gwent        </v>
          </cell>
          <cell r="F111" t="str">
            <v>LA</v>
          </cell>
          <cell r="G111">
            <v>3.4669702637499697</v>
          </cell>
          <cell r="H111">
            <v>2.1185677361489499</v>
          </cell>
          <cell r="I111">
            <v>1.9977513227829</v>
          </cell>
          <cell r="J111">
            <v>2.24448907967371</v>
          </cell>
          <cell r="K111">
            <v>0.12592134352475901</v>
          </cell>
          <cell r="L111">
            <v>0.12081641336605001</v>
          </cell>
        </row>
        <row r="112">
          <cell r="A112" t="str">
            <v>Torfaen_QOFCHD_Females_2012_LA</v>
          </cell>
          <cell r="B112" t="str">
            <v>QOFCHD</v>
          </cell>
          <cell r="C112">
            <v>2012</v>
          </cell>
          <cell r="D112" t="str">
            <v>Females</v>
          </cell>
          <cell r="E112" t="str">
            <v xml:space="preserve">Torfaen              </v>
          </cell>
          <cell r="F112" t="str">
            <v>LA</v>
          </cell>
          <cell r="G112">
            <v>3.3847311019180095</v>
          </cell>
          <cell r="H112">
            <v>1.94457841519784</v>
          </cell>
          <cell r="I112">
            <v>1.8442027168465001</v>
          </cell>
          <cell r="J112">
            <v>2.0487129468465599</v>
          </cell>
          <cell r="K112">
            <v>0.104134531648713</v>
          </cell>
          <cell r="L112">
            <v>0.10037569835134</v>
          </cell>
        </row>
        <row r="113">
          <cell r="A113" t="str">
            <v>Monmouthshire_QOFCHD_Females_2012_LA</v>
          </cell>
          <cell r="B113" t="str">
            <v>QOFCHD</v>
          </cell>
          <cell r="C113">
            <v>2012</v>
          </cell>
          <cell r="D113" t="str">
            <v>Females</v>
          </cell>
          <cell r="E113" t="str">
            <v xml:space="preserve">Monmouthshire        </v>
          </cell>
          <cell r="F113" t="str">
            <v>LA</v>
          </cell>
          <cell r="G113">
            <v>2.9122277528773202</v>
          </cell>
          <cell r="H113">
            <v>1.3618380258293299</v>
          </cell>
          <cell r="I113">
            <v>1.2829965630381399</v>
          </cell>
          <cell r="J113">
            <v>1.4439923260652399</v>
          </cell>
          <cell r="K113">
            <v>8.2154300235908195E-2</v>
          </cell>
          <cell r="L113">
            <v>7.8841462791187297E-2</v>
          </cell>
        </row>
        <row r="114">
          <cell r="A114" t="str">
            <v>Newport_QOFCHD_Females_2012_LA</v>
          </cell>
          <cell r="B114" t="str">
            <v>QOFCHD</v>
          </cell>
          <cell r="C114">
            <v>2012</v>
          </cell>
          <cell r="D114" t="str">
            <v>Females</v>
          </cell>
          <cell r="E114" t="str">
            <v xml:space="preserve">Newport              </v>
          </cell>
          <cell r="F114" t="str">
            <v>LA</v>
          </cell>
          <cell r="G114">
            <v>2.9905963703873097</v>
          </cell>
          <cell r="H114">
            <v>1.9020877598669301</v>
          </cell>
          <cell r="I114">
            <v>1.8182302314586001</v>
          </cell>
          <cell r="J114">
            <v>1.9886179980594201</v>
          </cell>
          <cell r="K114">
            <v>8.653023819248809E-2</v>
          </cell>
          <cell r="L114">
            <v>8.3857528408330495E-2</v>
          </cell>
        </row>
        <row r="115">
          <cell r="A115" t="str">
            <v>Betsi Cadwaladr UHB_QOFCHD_Females_2012_HB</v>
          </cell>
          <cell r="B115" t="str">
            <v>QOFCHD</v>
          </cell>
          <cell r="C115">
            <v>2012</v>
          </cell>
          <cell r="D115" t="str">
            <v>Females</v>
          </cell>
          <cell r="E115" t="str">
            <v xml:space="preserve">Betsi Cadwaladr UHB     </v>
          </cell>
          <cell r="F115" t="str">
            <v>HB</v>
          </cell>
          <cell r="G115">
            <v>3.3432687671132397</v>
          </cell>
          <cell r="H115">
            <v>1.7364325403931598</v>
          </cell>
          <cell r="I115">
            <v>1.7028185370615301</v>
          </cell>
          <cell r="J115">
            <v>1.7705058769631301</v>
          </cell>
          <cell r="K115">
            <v>3.4073336569968797E-2</v>
          </cell>
          <cell r="L115">
            <v>3.3614003331628298E-2</v>
          </cell>
        </row>
        <row r="116">
          <cell r="A116" t="str">
            <v>Powys THB_QOFCHD_Females_2012_HB</v>
          </cell>
          <cell r="B116" t="str">
            <v>QOFCHD</v>
          </cell>
          <cell r="C116">
            <v>2012</v>
          </cell>
          <cell r="D116" t="str">
            <v>Females</v>
          </cell>
          <cell r="E116" t="str">
            <v xml:space="preserve">Powys THB              </v>
          </cell>
          <cell r="F116" t="str">
            <v>HB</v>
          </cell>
          <cell r="G116">
            <v>2.97025178595909</v>
          </cell>
          <cell r="H116">
            <v>1.34592791624168</v>
          </cell>
          <cell r="I116">
            <v>1.28227543159865</v>
          </cell>
          <cell r="J116">
            <v>1.41174906310534</v>
          </cell>
          <cell r="K116">
            <v>6.5821146863652105E-2</v>
          </cell>
          <cell r="L116">
            <v>6.3652484643032997E-2</v>
          </cell>
        </row>
        <row r="117">
          <cell r="A117" t="str">
            <v>Hywel Dda HB_QOFCHD_Females_2012_HB</v>
          </cell>
          <cell r="B117" t="str">
            <v>QOFCHD</v>
          </cell>
          <cell r="C117">
            <v>2012</v>
          </cell>
          <cell r="D117" t="str">
            <v>Females</v>
          </cell>
          <cell r="E117" t="str">
            <v xml:space="preserve"> Hywel Dda HB            </v>
          </cell>
          <cell r="F117" t="str">
            <v>HB</v>
          </cell>
          <cell r="G117">
            <v>3.3907726514730401</v>
          </cell>
          <cell r="H117">
            <v>1.6634937561157901</v>
          </cell>
          <cell r="I117">
            <v>1.6188357211675601</v>
          </cell>
          <cell r="J117">
            <v>1.7090050987857499</v>
          </cell>
          <cell r="K117">
            <v>4.55113426699576E-2</v>
          </cell>
          <cell r="L117">
            <v>4.4658034948231798E-2</v>
          </cell>
        </row>
        <row r="118">
          <cell r="A118" t="str">
            <v>ABM UHB_QOFCHD_Females_2012_HB</v>
          </cell>
          <cell r="B118" t="str">
            <v>QOFCHD</v>
          </cell>
          <cell r="C118">
            <v>2012</v>
          </cell>
          <cell r="D118" t="str">
            <v>Females</v>
          </cell>
          <cell r="E118" t="str">
            <v xml:space="preserve">ABM UHB                  </v>
          </cell>
          <cell r="F118" t="str">
            <v>HB</v>
          </cell>
          <cell r="G118">
            <v>3.2137345100918502</v>
          </cell>
          <cell r="H118">
            <v>1.7988422170066698</v>
          </cell>
          <cell r="I118">
            <v>1.75824610252231</v>
          </cell>
          <cell r="J118">
            <v>1.84009134073264</v>
          </cell>
          <cell r="K118">
            <v>4.1249123725978297E-2</v>
          </cell>
          <cell r="L118">
            <v>4.0596114484358396E-2</v>
          </cell>
        </row>
        <row r="119">
          <cell r="A119" t="str">
            <v>Cardiff &amp; Vale UHB_QOFCHD_Females_2012_HB</v>
          </cell>
          <cell r="B119" t="str">
            <v>QOFCHD</v>
          </cell>
          <cell r="C119">
            <v>2012</v>
          </cell>
          <cell r="D119" t="str">
            <v>Females</v>
          </cell>
          <cell r="E119" t="str">
            <v xml:space="preserve">Cardiff &amp; Vale UHB </v>
          </cell>
          <cell r="F119" t="str">
            <v>HB</v>
          </cell>
          <cell r="G119">
            <v>2.4101651149549701</v>
          </cell>
          <cell r="H119">
            <v>1.64489732217895</v>
          </cell>
          <cell r="I119">
            <v>1.6004881681055001</v>
          </cell>
          <cell r="J119">
            <v>1.69016135377437</v>
          </cell>
          <cell r="K119">
            <v>4.5264031595428002E-2</v>
          </cell>
          <cell r="L119">
            <v>4.4409154073441197E-2</v>
          </cell>
        </row>
        <row r="120">
          <cell r="A120" t="str">
            <v>Cwm Taf HB_QOFCHD_Females_2012_HB</v>
          </cell>
          <cell r="B120" t="str">
            <v>QOFCHD</v>
          </cell>
          <cell r="C120">
            <v>2012</v>
          </cell>
          <cell r="D120" t="str">
            <v>Females</v>
          </cell>
          <cell r="E120" t="str">
            <v xml:space="preserve"> Cwm Taf HB         </v>
          </cell>
          <cell r="F120" t="str">
            <v>HB</v>
          </cell>
          <cell r="G120">
            <v>3.3047277880565296</v>
          </cell>
          <cell r="H120">
            <v>2.0795878535747603</v>
          </cell>
          <cell r="I120">
            <v>2.01933415289351</v>
          </cell>
          <cell r="J120">
            <v>2.1411098743793699</v>
          </cell>
          <cell r="K120">
            <v>6.1522020804606101E-2</v>
          </cell>
          <cell r="L120">
            <v>6.0253700681250799E-2</v>
          </cell>
        </row>
        <row r="121">
          <cell r="A121" t="str">
            <v>Aneurin Bevan HB_QOFCHD_Females_2012_HB</v>
          </cell>
          <cell r="B121" t="str">
            <v>QOFCHD</v>
          </cell>
          <cell r="C121">
            <v>2012</v>
          </cell>
          <cell r="D121" t="str">
            <v>Females</v>
          </cell>
          <cell r="E121" t="str">
            <v xml:space="preserve">Aneurin Bevan HB       </v>
          </cell>
          <cell r="F121" t="str">
            <v>HB</v>
          </cell>
          <cell r="G121">
            <v>3.1447269968068001</v>
          </cell>
          <cell r="H121">
            <v>1.86792270229999</v>
          </cell>
          <cell r="I121">
            <v>1.8270580632004301</v>
          </cell>
          <cell r="J121">
            <v>1.9094307095360801</v>
          </cell>
          <cell r="K121">
            <v>4.1508007236088704E-2</v>
          </cell>
          <cell r="L121">
            <v>4.0864639099563102E-2</v>
          </cell>
        </row>
        <row r="122">
          <cell r="A122" t="str">
            <v>Wales_QOFCHD_Males_2012_WALES</v>
          </cell>
          <cell r="B122" t="str">
            <v>QOFCHD</v>
          </cell>
          <cell r="C122">
            <v>2012</v>
          </cell>
          <cell r="D122" t="str">
            <v>Males</v>
          </cell>
          <cell r="E122" t="str">
            <v xml:space="preserve">Wales                 </v>
          </cell>
          <cell r="F122" t="str">
            <v>WALES</v>
          </cell>
          <cell r="G122">
            <v>4.9023295970390102</v>
          </cell>
          <cell r="H122">
            <v>3.5327038592549203</v>
          </cell>
          <cell r="I122">
            <v>3.50715931218528</v>
          </cell>
          <cell r="J122">
            <v>3.5583856705411399</v>
          </cell>
          <cell r="K122">
            <v>2.5681811286222701E-2</v>
          </cell>
          <cell r="L122">
            <v>2.5544547069635798E-2</v>
          </cell>
        </row>
        <row r="123">
          <cell r="A123" t="str">
            <v>Isle of Anglesey_QOFCHD_Males_2012_LA</v>
          </cell>
          <cell r="B123" t="str">
            <v>QOFCHD</v>
          </cell>
          <cell r="C123">
            <v>2012</v>
          </cell>
          <cell r="D123" t="str">
            <v>Males</v>
          </cell>
          <cell r="E123" t="str">
            <v xml:space="preserve">Isle of Anglesey      </v>
          </cell>
          <cell r="F123" t="str">
            <v>LA</v>
          </cell>
          <cell r="G123">
            <v>5.4915112135820596</v>
          </cell>
          <cell r="H123">
            <v>3.3031695851060596</v>
          </cell>
          <cell r="I123">
            <v>3.14946933284955</v>
          </cell>
          <cell r="J123">
            <v>3.4622726686772602</v>
          </cell>
          <cell r="K123">
            <v>0.15910308357119801</v>
          </cell>
          <cell r="L123">
            <v>0.15370025225651202</v>
          </cell>
        </row>
        <row r="124">
          <cell r="A124" t="str">
            <v>Gwynedd_QOFCHD_Males_2012_LA</v>
          </cell>
          <cell r="B124" t="str">
            <v>QOFCHD</v>
          </cell>
          <cell r="C124">
            <v>2012</v>
          </cell>
          <cell r="D124" t="str">
            <v>Males</v>
          </cell>
          <cell r="E124" t="str">
            <v xml:space="preserve">Gwynedd               </v>
          </cell>
          <cell r="F124" t="str">
            <v>LA</v>
          </cell>
          <cell r="G124">
            <v>4.4368008330835105</v>
          </cell>
          <cell r="H124">
            <v>3.0529621240292899</v>
          </cell>
          <cell r="I124">
            <v>2.9384305162019997</v>
          </cell>
          <cell r="J124">
            <v>3.1707330611397202</v>
          </cell>
          <cell r="K124">
            <v>0.117770937110433</v>
          </cell>
          <cell r="L124">
            <v>0.11453160782728899</v>
          </cell>
        </row>
        <row r="125">
          <cell r="A125" t="str">
            <v>Conwy_QOFCHD_Males_2012_LA</v>
          </cell>
          <cell r="B125" t="str">
            <v>QOFCHD</v>
          </cell>
          <cell r="C125">
            <v>2012</v>
          </cell>
          <cell r="D125" t="str">
            <v>Males</v>
          </cell>
          <cell r="E125" t="str">
            <v xml:space="preserve">Conwy                 </v>
          </cell>
          <cell r="F125" t="str">
            <v>LA</v>
          </cell>
          <cell r="G125">
            <v>5.6759307066426903</v>
          </cell>
          <cell r="H125">
            <v>3.2925549143429302</v>
          </cell>
          <cell r="I125">
            <v>3.17374668296647</v>
          </cell>
          <cell r="J125">
            <v>3.4145160746869401</v>
          </cell>
          <cell r="K125">
            <v>0.12196116034400699</v>
          </cell>
          <cell r="L125">
            <v>0.11880823137645999</v>
          </cell>
        </row>
        <row r="126">
          <cell r="A126" t="str">
            <v>Denbighshire_QOFCHD_Males_2012_LA</v>
          </cell>
          <cell r="B126" t="str">
            <v>QOFCHD</v>
          </cell>
          <cell r="C126">
            <v>2012</v>
          </cell>
          <cell r="D126" t="str">
            <v>Males</v>
          </cell>
          <cell r="E126" t="str">
            <v xml:space="preserve">Denbighshire          </v>
          </cell>
          <cell r="F126" t="str">
            <v>LA</v>
          </cell>
          <cell r="G126">
            <v>5.9640984267849904</v>
          </cell>
          <cell r="H126">
            <v>3.7812273976813202</v>
          </cell>
          <cell r="I126">
            <v>3.64223964750256</v>
          </cell>
          <cell r="J126">
            <v>3.9240471051087602</v>
          </cell>
          <cell r="K126">
            <v>0.14281970742744501</v>
          </cell>
          <cell r="L126">
            <v>0.138987750178762</v>
          </cell>
        </row>
        <row r="127">
          <cell r="A127" t="str">
            <v>Flintshire_QOFCHD_Males_2012_LA</v>
          </cell>
          <cell r="B127" t="str">
            <v>QOFCHD</v>
          </cell>
          <cell r="C127">
            <v>2012</v>
          </cell>
          <cell r="D127" t="str">
            <v>Males</v>
          </cell>
          <cell r="E127" t="str">
            <v xml:space="preserve">Flintshire            </v>
          </cell>
          <cell r="F127" t="str">
            <v>LA</v>
          </cell>
          <cell r="G127">
            <v>4.8315821796189704</v>
          </cell>
          <cell r="H127">
            <v>3.5035851084242999</v>
          </cell>
          <cell r="I127">
            <v>3.3889689851902403</v>
          </cell>
          <cell r="J127">
            <v>3.6210534896455302</v>
          </cell>
          <cell r="K127">
            <v>0.11746838122122201</v>
          </cell>
          <cell r="L127">
            <v>0.11461612323406201</v>
          </cell>
        </row>
        <row r="128">
          <cell r="A128" t="str">
            <v>Wrexham_QOFCHD_Males_2012_LA</v>
          </cell>
          <cell r="B128" t="str">
            <v>QOFCHD</v>
          </cell>
          <cell r="C128">
            <v>2012</v>
          </cell>
          <cell r="D128" t="str">
            <v>Males</v>
          </cell>
          <cell r="E128" t="str">
            <v xml:space="preserve">Wrexham               </v>
          </cell>
          <cell r="F128" t="str">
            <v>LA</v>
          </cell>
          <cell r="G128">
            <v>4.6763758425597599</v>
          </cell>
          <cell r="H128">
            <v>3.5612384064936102</v>
          </cell>
          <cell r="I128">
            <v>3.4419177433785797</v>
          </cell>
          <cell r="J128">
            <v>3.6835990345487195</v>
          </cell>
          <cell r="K128">
            <v>0.12236062805510799</v>
          </cell>
          <cell r="L128">
            <v>0.11932066311503201</v>
          </cell>
        </row>
        <row r="129">
          <cell r="A129" t="str">
            <v>Powys_QOFCHD_Males_2012_LA</v>
          </cell>
          <cell r="B129" t="str">
            <v>QOFCHD</v>
          </cell>
          <cell r="C129">
            <v>2012</v>
          </cell>
          <cell r="D129" t="str">
            <v>Males</v>
          </cell>
          <cell r="E129" t="str">
            <v xml:space="preserve">Powys                 </v>
          </cell>
          <cell r="F129" t="str">
            <v>LA</v>
          </cell>
          <cell r="G129">
            <v>5.1806750900323504</v>
          </cell>
          <cell r="H129">
            <v>2.9971957187917697</v>
          </cell>
          <cell r="I129">
            <v>2.8940439148119701</v>
          </cell>
          <cell r="J129">
            <v>3.10299899725117</v>
          </cell>
          <cell r="K129">
            <v>0.105803278459401</v>
          </cell>
          <cell r="L129">
            <v>0.103151803979794</v>
          </cell>
        </row>
        <row r="130">
          <cell r="A130" t="str">
            <v>Ceredigion_QOFCHD_Males_2012_LA</v>
          </cell>
          <cell r="B130" t="str">
            <v>QOFCHD</v>
          </cell>
          <cell r="C130">
            <v>2012</v>
          </cell>
          <cell r="D130" t="str">
            <v>Males</v>
          </cell>
          <cell r="E130" t="str">
            <v xml:space="preserve">Ceredigion            </v>
          </cell>
          <cell r="F130" t="str">
            <v>LA</v>
          </cell>
          <cell r="G130">
            <v>4.9649519629140304</v>
          </cell>
          <cell r="H130">
            <v>3.1450124995842001</v>
          </cell>
          <cell r="I130">
            <v>3.0114390192750999</v>
          </cell>
          <cell r="J130">
            <v>3.2828490958365402</v>
          </cell>
          <cell r="K130">
            <v>0.13783659625233399</v>
          </cell>
          <cell r="L130">
            <v>0.13357348030909899</v>
          </cell>
        </row>
        <row r="131">
          <cell r="A131" t="str">
            <v>Pembrokeshire_QOFCHD_Males_2012_LA</v>
          </cell>
          <cell r="B131" t="str">
            <v>QOFCHD</v>
          </cell>
          <cell r="C131">
            <v>2012</v>
          </cell>
          <cell r="D131" t="str">
            <v>Males</v>
          </cell>
          <cell r="E131" t="str">
            <v xml:space="preserve">Pembrokeshire         </v>
          </cell>
          <cell r="F131" t="str">
            <v>LA</v>
          </cell>
          <cell r="G131">
            <v>5.2656283336889302</v>
          </cell>
          <cell r="H131">
            <v>3.1599261314224103</v>
          </cell>
          <cell r="I131">
            <v>3.0325477576504798</v>
          </cell>
          <cell r="J131">
            <v>3.29115410639116</v>
          </cell>
          <cell r="K131">
            <v>0.131227974968745</v>
          </cell>
          <cell r="L131">
            <v>0.12737837377192701</v>
          </cell>
        </row>
        <row r="132">
          <cell r="A132" t="str">
            <v>Carmarthenshire_QOFCHD_Males_2012_LA</v>
          </cell>
          <cell r="B132" t="str">
            <v>QOFCHD</v>
          </cell>
          <cell r="C132">
            <v>2012</v>
          </cell>
          <cell r="D132" t="str">
            <v>Males</v>
          </cell>
          <cell r="E132" t="str">
            <v xml:space="preserve">Carmarthenshire      </v>
          </cell>
          <cell r="F132" t="str">
            <v>LA</v>
          </cell>
          <cell r="G132">
            <v>5.7288263814861899</v>
          </cell>
          <cell r="H132">
            <v>3.6302077719969503</v>
          </cell>
          <cell r="I132">
            <v>3.5274369554668503</v>
          </cell>
          <cell r="J132">
            <v>3.7351504015945602</v>
          </cell>
          <cell r="K132">
            <v>0.104942629597609</v>
          </cell>
          <cell r="L132">
            <v>0.10277081653010101</v>
          </cell>
        </row>
        <row r="133">
          <cell r="A133" t="str">
            <v>Swansea_QOFCHD_Males_2012_LA</v>
          </cell>
          <cell r="B133" t="str">
            <v>QOFCHD</v>
          </cell>
          <cell r="C133">
            <v>2012</v>
          </cell>
          <cell r="D133" t="str">
            <v>Males</v>
          </cell>
          <cell r="E133" t="str">
            <v xml:space="preserve">Swansea              </v>
          </cell>
          <cell r="F133" t="str">
            <v>LA</v>
          </cell>
          <cell r="G133">
            <v>4.7035406635337305</v>
          </cell>
          <cell r="H133">
            <v>3.4804706088213102</v>
          </cell>
          <cell r="I133">
            <v>3.3883125936074796</v>
          </cell>
          <cell r="J133">
            <v>3.5744517525093897</v>
          </cell>
          <cell r="K133">
            <v>9.3981143688088797E-2</v>
          </cell>
          <cell r="L133">
            <v>9.2158015213827604E-2</v>
          </cell>
        </row>
        <row r="134">
          <cell r="A134" t="str">
            <v>Neath Port Talbot_QOFCHD_Males_2012_LA</v>
          </cell>
          <cell r="B134" t="str">
            <v>QOFCHD</v>
          </cell>
          <cell r="C134">
            <v>2012</v>
          </cell>
          <cell r="D134" t="str">
            <v>Males</v>
          </cell>
          <cell r="E134" t="str">
            <v xml:space="preserve">Neath Port Talbot    </v>
          </cell>
          <cell r="F134" t="str">
            <v>LA</v>
          </cell>
          <cell r="G134">
            <v>5.4984217493126994</v>
          </cell>
          <cell r="H134">
            <v>3.7864602531699001</v>
          </cell>
          <cell r="I134">
            <v>3.6641899408920899</v>
          </cell>
          <cell r="J134">
            <v>3.9117069184302302</v>
          </cell>
          <cell r="K134">
            <v>0.12524666526033199</v>
          </cell>
          <cell r="L134">
            <v>0.122270312277813</v>
          </cell>
        </row>
        <row r="135">
          <cell r="A135" t="str">
            <v>Bridgend_QOFCHD_Males_2012_LA</v>
          </cell>
          <cell r="B135" t="str">
            <v>QOFCHD</v>
          </cell>
          <cell r="C135">
            <v>2012</v>
          </cell>
          <cell r="D135" t="str">
            <v>Males</v>
          </cell>
          <cell r="E135" t="str">
            <v xml:space="preserve">Bridgend             </v>
          </cell>
          <cell r="F135" t="str">
            <v>LA</v>
          </cell>
          <cell r="G135">
            <v>5.6039001887188098</v>
          </cell>
          <cell r="H135">
            <v>4.0537599393312904</v>
          </cell>
          <cell r="I135">
            <v>3.9314692656424697</v>
          </cell>
          <cell r="J135">
            <v>4.1788472483604302</v>
          </cell>
          <cell r="K135">
            <v>0.125087309029143</v>
          </cell>
          <cell r="L135">
            <v>0.12229067368881801</v>
          </cell>
        </row>
        <row r="136">
          <cell r="A136" t="str">
            <v>The Vale of Glamorgan_QOFCHD_Males_2012_LA</v>
          </cell>
          <cell r="B136" t="str">
            <v>QOFCHD</v>
          </cell>
          <cell r="C136">
            <v>2012</v>
          </cell>
          <cell r="D136" t="str">
            <v>Males</v>
          </cell>
          <cell r="E136" t="str">
            <v>The Vale of Glamorgan</v>
          </cell>
          <cell r="F136" t="str">
            <v>LA</v>
          </cell>
          <cell r="G136">
            <v>4.6576807180118598</v>
          </cell>
          <cell r="H136">
            <v>3.3157093376579803</v>
          </cell>
          <cell r="I136">
            <v>3.1936676145429099</v>
          </cell>
          <cell r="J136">
            <v>3.4411641875806502</v>
          </cell>
          <cell r="K136">
            <v>0.12545484992266401</v>
          </cell>
          <cell r="L136">
            <v>0.12204172311507799</v>
          </cell>
        </row>
        <row r="137">
          <cell r="A137" t="str">
            <v>Cardiff_QOFCHD_Males_2012_LA</v>
          </cell>
          <cell r="B137" t="str">
            <v>QOFCHD</v>
          </cell>
          <cell r="C137">
            <v>2012</v>
          </cell>
          <cell r="D137" t="str">
            <v>Males</v>
          </cell>
          <cell r="E137" t="str">
            <v xml:space="preserve">Cardiff              </v>
          </cell>
          <cell r="F137" t="str">
            <v>LA</v>
          </cell>
          <cell r="G137">
            <v>3.4070444360681797</v>
          </cell>
          <cell r="H137">
            <v>3.3035193320948304</v>
          </cell>
          <cell r="I137">
            <v>3.2226381471719798</v>
          </cell>
          <cell r="J137">
            <v>3.3858962320293897</v>
          </cell>
          <cell r="K137">
            <v>8.2376899934561001E-2</v>
          </cell>
          <cell r="L137">
            <v>8.0881184922849805E-2</v>
          </cell>
        </row>
        <row r="138">
          <cell r="A138" t="str">
            <v>Rhondda Cynon Taf_QOFCHD_Males_2012_LA</v>
          </cell>
          <cell r="B138" t="str">
            <v>QOFCHD</v>
          </cell>
          <cell r="C138">
            <v>2012</v>
          </cell>
          <cell r="D138" t="str">
            <v>Males</v>
          </cell>
          <cell r="E138" t="str">
            <v>Rhondda Cynon Taf</v>
          </cell>
          <cell r="F138" t="str">
            <v>LA</v>
          </cell>
          <cell r="G138">
            <v>5.0059429799566901</v>
          </cell>
          <cell r="H138">
            <v>3.8640686994561699</v>
          </cell>
          <cell r="I138">
            <v>3.7669567228132004</v>
          </cell>
          <cell r="J138">
            <v>3.9630287666597801</v>
          </cell>
          <cell r="K138">
            <v>9.8960067203613306E-2</v>
          </cell>
          <cell r="L138">
            <v>9.7111976642962408E-2</v>
          </cell>
        </row>
        <row r="139">
          <cell r="A139" t="str">
            <v>Merthyr Tydfil_QOFCHD_Males_2012_LA</v>
          </cell>
          <cell r="B139" t="str">
            <v>QOFCHD</v>
          </cell>
          <cell r="C139">
            <v>2012</v>
          </cell>
          <cell r="D139" t="str">
            <v>Males</v>
          </cell>
          <cell r="E139" t="str">
            <v xml:space="preserve">Merthyr Tydfil       </v>
          </cell>
          <cell r="F139" t="str">
            <v>LA</v>
          </cell>
          <cell r="G139">
            <v>5.0668924640135504</v>
          </cell>
          <cell r="H139">
            <v>4.00341502050426</v>
          </cell>
          <cell r="I139">
            <v>3.8011440734774404</v>
          </cell>
          <cell r="J139">
            <v>4.2135747755492998</v>
          </cell>
          <cell r="K139">
            <v>0.21015975504503798</v>
          </cell>
          <cell r="L139">
            <v>0.20227094702682299</v>
          </cell>
        </row>
        <row r="140">
          <cell r="A140" t="str">
            <v>Caerphilly_QOFCHD_Males_2012_LA</v>
          </cell>
          <cell r="B140" t="str">
            <v>QOFCHD</v>
          </cell>
          <cell r="C140">
            <v>2012</v>
          </cell>
          <cell r="D140" t="str">
            <v>Males</v>
          </cell>
          <cell r="E140" t="str">
            <v xml:space="preserve">Caerphilly           </v>
          </cell>
          <cell r="F140" t="str">
            <v>LA</v>
          </cell>
          <cell r="G140">
            <v>5.1972596267422606</v>
          </cell>
          <cell r="H140">
            <v>4.0200331476142095</v>
          </cell>
          <cell r="I140">
            <v>3.8979612911693602</v>
          </cell>
          <cell r="J140">
            <v>4.1449289165787198</v>
          </cell>
          <cell r="K140">
            <v>0.124895768964509</v>
          </cell>
          <cell r="L140">
            <v>0.122071856444857</v>
          </cell>
        </row>
        <row r="141">
          <cell r="A141" t="str">
            <v>Blaenau Gwent_QOFCHD_Males_2012_LA</v>
          </cell>
          <cell r="B141" t="str">
            <v>QOFCHD</v>
          </cell>
          <cell r="C141">
            <v>2012</v>
          </cell>
          <cell r="D141" t="str">
            <v>Males</v>
          </cell>
          <cell r="E141" t="str">
            <v xml:space="preserve"> Blaenau Gwent        </v>
          </cell>
          <cell r="F141" t="str">
            <v>LA</v>
          </cell>
          <cell r="G141">
            <v>5.71521792327143</v>
          </cell>
          <cell r="H141">
            <v>4.1435653299755302</v>
          </cell>
          <cell r="I141">
            <v>3.9654907980303298</v>
          </cell>
          <cell r="J141">
            <v>4.3274794272134001</v>
          </cell>
          <cell r="K141">
            <v>0.183914097237867</v>
          </cell>
          <cell r="L141">
            <v>0.17807453194519501</v>
          </cell>
        </row>
        <row r="142">
          <cell r="A142" t="str">
            <v>Torfaen_QOFCHD_Males_2012_LA</v>
          </cell>
          <cell r="B142" t="str">
            <v>QOFCHD</v>
          </cell>
          <cell r="C142">
            <v>2012</v>
          </cell>
          <cell r="D142" t="str">
            <v>Males</v>
          </cell>
          <cell r="E142" t="str">
            <v xml:space="preserve">Torfaen              </v>
          </cell>
          <cell r="F142" t="str">
            <v>LA</v>
          </cell>
          <cell r="G142">
            <v>5.1532122399437803</v>
          </cell>
          <cell r="H142">
            <v>3.7997928350412797</v>
          </cell>
          <cell r="I142">
            <v>3.6475163715553998</v>
          </cell>
          <cell r="J142">
            <v>3.9567175418306801</v>
          </cell>
          <cell r="K142">
            <v>0.15692470678939802</v>
          </cell>
          <cell r="L142">
            <v>0.152276463485882</v>
          </cell>
        </row>
        <row r="143">
          <cell r="A143" t="str">
            <v>Monmouthshire_QOFCHD_Males_2012_LA</v>
          </cell>
          <cell r="B143" t="str">
            <v>QOFCHD</v>
          </cell>
          <cell r="C143">
            <v>2012</v>
          </cell>
          <cell r="D143" t="str">
            <v>Males</v>
          </cell>
          <cell r="E143" t="str">
            <v xml:space="preserve">Monmouthshire        </v>
          </cell>
          <cell r="F143" t="str">
            <v>LA</v>
          </cell>
          <cell r="G143">
            <v>4.96411620388416</v>
          </cell>
          <cell r="H143">
            <v>3.05389141953887</v>
          </cell>
          <cell r="I143">
            <v>2.9236337346379599</v>
          </cell>
          <cell r="J143">
            <v>3.18835690320536</v>
          </cell>
          <cell r="K143">
            <v>0.13446548366649</v>
          </cell>
          <cell r="L143">
            <v>0.130257684900911</v>
          </cell>
        </row>
        <row r="144">
          <cell r="A144" t="str">
            <v>Newport_QOFCHD_Males_2012_LA</v>
          </cell>
          <cell r="B144" t="str">
            <v>QOFCHD</v>
          </cell>
          <cell r="C144">
            <v>2012</v>
          </cell>
          <cell r="D144" t="str">
            <v>Males</v>
          </cell>
          <cell r="E144" t="str">
            <v xml:space="preserve">Newport              </v>
          </cell>
          <cell r="F144" t="str">
            <v>LA</v>
          </cell>
          <cell r="G144">
            <v>4.5051639693356105</v>
          </cell>
          <cell r="H144">
            <v>3.6043601042209801</v>
          </cell>
          <cell r="I144">
            <v>3.4819826745618103</v>
          </cell>
          <cell r="J144">
            <v>3.7298879039347703</v>
          </cell>
          <cell r="K144">
            <v>0.12552779971379599</v>
          </cell>
          <cell r="L144">
            <v>0.12237742965916701</v>
          </cell>
        </row>
        <row r="145">
          <cell r="A145" t="str">
            <v>Betsi Cadwaladr UHB_QOFCHD_Males_2012_HB</v>
          </cell>
          <cell r="B145" t="str">
            <v>QOFCHD</v>
          </cell>
          <cell r="C145">
            <v>2012</v>
          </cell>
          <cell r="D145" t="str">
            <v>Males</v>
          </cell>
          <cell r="E145" t="str">
            <v xml:space="preserve">Betsi Cadwaladr UHB     </v>
          </cell>
          <cell r="F145" t="str">
            <v>HB</v>
          </cell>
          <cell r="G145">
            <v>5.0852812916301406</v>
          </cell>
          <cell r="H145">
            <v>3.4187908876849002</v>
          </cell>
          <cell r="I145">
            <v>3.3676668507096901</v>
          </cell>
          <cell r="J145">
            <v>3.4704832433625397</v>
          </cell>
          <cell r="K145">
            <v>5.1692355677641202E-2</v>
          </cell>
          <cell r="L145">
            <v>5.1124036975207302E-2</v>
          </cell>
        </row>
        <row r="146">
          <cell r="A146" t="str">
            <v>Powys THB_QOFCHD_Males_2012_HB</v>
          </cell>
          <cell r="B146" t="str">
            <v>QOFCHD</v>
          </cell>
          <cell r="C146">
            <v>2012</v>
          </cell>
          <cell r="D146" t="str">
            <v>Males</v>
          </cell>
          <cell r="E146" t="str">
            <v xml:space="preserve">Powys THB              </v>
          </cell>
          <cell r="F146" t="str">
            <v>HB</v>
          </cell>
          <cell r="G146">
            <v>5.1806750900323504</v>
          </cell>
          <cell r="H146">
            <v>2.9971957187917697</v>
          </cell>
          <cell r="I146">
            <v>2.8940439148119701</v>
          </cell>
          <cell r="J146">
            <v>3.10299899725117</v>
          </cell>
          <cell r="K146">
            <v>0.105803278459401</v>
          </cell>
          <cell r="L146">
            <v>0.103151803979794</v>
          </cell>
        </row>
        <row r="147">
          <cell r="A147" t="str">
            <v>Hywel Dda HB_QOFCHD_Males_2012_HB</v>
          </cell>
          <cell r="B147" t="str">
            <v>QOFCHD</v>
          </cell>
          <cell r="C147">
            <v>2012</v>
          </cell>
          <cell r="D147" t="str">
            <v>Males</v>
          </cell>
          <cell r="E147" t="str">
            <v xml:space="preserve"> Hywel Dda HB            </v>
          </cell>
          <cell r="F147" t="str">
            <v>HB</v>
          </cell>
          <cell r="G147">
            <v>5.4165780965060497</v>
          </cell>
          <cell r="H147">
            <v>3.3837863793607297</v>
          </cell>
          <cell r="I147">
            <v>3.3147202375288103</v>
          </cell>
          <cell r="J147">
            <v>3.4538976906647001</v>
          </cell>
          <cell r="K147">
            <v>7.0111311303966792E-2</v>
          </cell>
          <cell r="L147">
            <v>6.9066141831919503E-2</v>
          </cell>
        </row>
        <row r="148">
          <cell r="A148" t="str">
            <v>ABM UHB_QOFCHD_Males_2012_HB</v>
          </cell>
          <cell r="B148" t="str">
            <v>QOFCHD</v>
          </cell>
          <cell r="C148">
            <v>2012</v>
          </cell>
          <cell r="D148" t="str">
            <v>Males</v>
          </cell>
          <cell r="E148" t="str">
            <v xml:space="preserve">ABM UHB                  </v>
          </cell>
          <cell r="F148" t="str">
            <v>HB</v>
          </cell>
          <cell r="G148">
            <v>5.1670236350655703</v>
          </cell>
          <cell r="H148">
            <v>3.7303245150922302</v>
          </cell>
          <cell r="I148">
            <v>3.66694756862573</v>
          </cell>
          <cell r="J148">
            <v>3.7945051844347701</v>
          </cell>
          <cell r="K148">
            <v>6.41806693425373E-2</v>
          </cell>
          <cell r="L148">
            <v>6.3376946466499398E-2</v>
          </cell>
        </row>
        <row r="149">
          <cell r="A149" t="str">
            <v>Cardiff &amp; Vale UHB_QOFCHD_Males_2012_HB</v>
          </cell>
          <cell r="B149" t="str">
            <v>QOFCHD</v>
          </cell>
          <cell r="C149">
            <v>2012</v>
          </cell>
          <cell r="D149" t="str">
            <v>Males</v>
          </cell>
          <cell r="E149" t="str">
            <v xml:space="preserve">Cardiff &amp; Vale UHB </v>
          </cell>
          <cell r="F149" t="str">
            <v>HB</v>
          </cell>
          <cell r="G149">
            <v>3.7124815028764502</v>
          </cell>
          <cell r="H149">
            <v>3.3075263643236803</v>
          </cell>
          <cell r="I149">
            <v>3.2400435617549497</v>
          </cell>
          <cell r="J149">
            <v>3.3760467105090597</v>
          </cell>
          <cell r="K149">
            <v>6.8520346185380998E-2</v>
          </cell>
          <cell r="L149">
            <v>6.74828025687262E-2</v>
          </cell>
        </row>
        <row r="150">
          <cell r="A150" t="str">
            <v>Cwm Taf HB_QOFCHD_Males_2012_HB</v>
          </cell>
          <cell r="B150" t="str">
            <v>QOFCHD</v>
          </cell>
          <cell r="C150">
            <v>2012</v>
          </cell>
          <cell r="D150" t="str">
            <v>Males</v>
          </cell>
          <cell r="E150" t="str">
            <v xml:space="preserve"> Cwm Taf HB         </v>
          </cell>
          <cell r="F150" t="str">
            <v>HB</v>
          </cell>
          <cell r="G150">
            <v>5.0177541202029401</v>
          </cell>
          <cell r="H150">
            <v>3.8899636048064701</v>
          </cell>
          <cell r="I150">
            <v>3.8022687134448399</v>
          </cell>
          <cell r="J150">
            <v>3.9791535876470499</v>
          </cell>
          <cell r="K150">
            <v>8.91899828405784E-2</v>
          </cell>
          <cell r="L150">
            <v>8.7694891361626004E-2</v>
          </cell>
        </row>
        <row r="151">
          <cell r="A151" t="str">
            <v>Aneurin Bevan HB_QOFCHD_Males_2012_HB</v>
          </cell>
          <cell r="B151" t="str">
            <v>QOFCHD</v>
          </cell>
          <cell r="C151">
            <v>2012</v>
          </cell>
          <cell r="D151" t="str">
            <v>Males</v>
          </cell>
          <cell r="E151" t="str">
            <v xml:space="preserve">Aneurin Bevan HB       </v>
          </cell>
          <cell r="F151" t="str">
            <v>HB</v>
          </cell>
          <cell r="G151">
            <v>5.0375376436822199</v>
          </cell>
          <cell r="H151">
            <v>3.7278186923210397</v>
          </cell>
          <cell r="I151">
            <v>3.6659964346190699</v>
          </cell>
          <cell r="J151">
            <v>3.7904109577151095</v>
          </cell>
          <cell r="K151">
            <v>6.2592265394067703E-2</v>
          </cell>
          <cell r="L151">
            <v>6.1822257701971493E-2</v>
          </cell>
        </row>
        <row r="152">
          <cell r="A152" t="str">
            <v>Wales_QOFCHD_Persons_2012_WALES</v>
          </cell>
          <cell r="B152" t="str">
            <v>QOFCHD</v>
          </cell>
          <cell r="C152">
            <v>2012</v>
          </cell>
          <cell r="D152" t="str">
            <v>Persons</v>
          </cell>
          <cell r="E152" t="str">
            <v xml:space="preserve">Wales                 </v>
          </cell>
          <cell r="F152" t="str">
            <v>WALES</v>
          </cell>
          <cell r="G152">
            <v>4.0104570462614397</v>
          </cell>
          <cell r="H152">
            <v>2.61037239819363</v>
          </cell>
          <cell r="I152">
            <v>2.5953038343780102</v>
          </cell>
          <cell r="J152">
            <v>2.6255041838289701</v>
          </cell>
          <cell r="K152">
            <v>1.5131785635345802E-2</v>
          </cell>
          <cell r="L152">
            <v>1.5068563815621499E-2</v>
          </cell>
        </row>
        <row r="153">
          <cell r="A153" t="str">
            <v>Isle of Anglesey_QOFCHD_Persons_2012_LA</v>
          </cell>
          <cell r="B153" t="str">
            <v>QOFCHD</v>
          </cell>
          <cell r="C153">
            <v>2012</v>
          </cell>
          <cell r="D153" t="str">
            <v>Persons</v>
          </cell>
          <cell r="E153" t="str">
            <v xml:space="preserve">Isle of Anglesey      </v>
          </cell>
          <cell r="F153" t="str">
            <v>LA</v>
          </cell>
          <cell r="G153">
            <v>4.5571245186136107</v>
          </cell>
          <cell r="H153">
            <v>2.45909563978518</v>
          </cell>
          <cell r="I153">
            <v>2.3681933040752297</v>
          </cell>
          <cell r="J153">
            <v>2.5524638848310497</v>
          </cell>
          <cell r="K153">
            <v>9.3368245045868603E-2</v>
          </cell>
          <cell r="L153">
            <v>9.0902335709955998E-2</v>
          </cell>
        </row>
        <row r="154">
          <cell r="A154" t="str">
            <v>Gwynedd_QOFCHD_Persons_2012_LA</v>
          </cell>
          <cell r="B154" t="str">
            <v>QOFCHD</v>
          </cell>
          <cell r="C154">
            <v>2012</v>
          </cell>
          <cell r="D154" t="str">
            <v>Persons</v>
          </cell>
          <cell r="E154" t="str">
            <v xml:space="preserve">Gwynedd               </v>
          </cell>
          <cell r="F154" t="str">
            <v>LA</v>
          </cell>
          <cell r="G154">
            <v>3.6863584135663103</v>
          </cell>
          <cell r="H154">
            <v>2.2212457295311401</v>
          </cell>
          <cell r="I154">
            <v>2.15429112490117</v>
          </cell>
          <cell r="J154">
            <v>2.2896675573147998</v>
          </cell>
          <cell r="K154">
            <v>6.8421827783660003E-2</v>
          </cell>
          <cell r="L154">
            <v>6.6954604629965095E-2</v>
          </cell>
        </row>
        <row r="155">
          <cell r="A155" t="str">
            <v>Conwy_QOFCHD_Persons_2012_LA</v>
          </cell>
          <cell r="B155" t="str">
            <v>QOFCHD</v>
          </cell>
          <cell r="C155">
            <v>2012</v>
          </cell>
          <cell r="D155" t="str">
            <v>Persons</v>
          </cell>
          <cell r="E155" t="str">
            <v xml:space="preserve">Conwy                 </v>
          </cell>
          <cell r="F155" t="str">
            <v>LA</v>
          </cell>
          <cell r="G155">
            <v>4.7438296979132</v>
          </cell>
          <cell r="H155">
            <v>2.4216157059532701</v>
          </cell>
          <cell r="I155">
            <v>2.3522893826802003</v>
          </cell>
          <cell r="J155">
            <v>2.4923477087546502</v>
          </cell>
          <cell r="K155">
            <v>7.07320028013768E-2</v>
          </cell>
          <cell r="L155">
            <v>6.9326323273068299E-2</v>
          </cell>
        </row>
        <row r="156">
          <cell r="A156" t="str">
            <v>Denbighshire_QOFCHD_Persons_2012_LA</v>
          </cell>
          <cell r="B156" t="str">
            <v>QOFCHD</v>
          </cell>
          <cell r="C156">
            <v>2012</v>
          </cell>
          <cell r="D156" t="str">
            <v>Persons</v>
          </cell>
          <cell r="E156" t="str">
            <v xml:space="preserve">Denbighshire          </v>
          </cell>
          <cell r="F156" t="str">
            <v>LA</v>
          </cell>
          <cell r="G156">
            <v>4.9023033836876104</v>
          </cell>
          <cell r="H156">
            <v>2.8416355363761197</v>
          </cell>
          <cell r="I156">
            <v>2.75874740090403</v>
          </cell>
          <cell r="J156">
            <v>2.9262911234505298</v>
          </cell>
          <cell r="K156">
            <v>8.4655587074405902E-2</v>
          </cell>
          <cell r="L156">
            <v>8.2888135472093102E-2</v>
          </cell>
        </row>
        <row r="157">
          <cell r="A157" t="str">
            <v>Flintshire_QOFCHD_Persons_2012_LA</v>
          </cell>
          <cell r="B157" t="str">
            <v>QOFCHD</v>
          </cell>
          <cell r="C157">
            <v>2012</v>
          </cell>
          <cell r="D157" t="str">
            <v>Persons</v>
          </cell>
          <cell r="E157" t="str">
            <v xml:space="preserve">Flintshire            </v>
          </cell>
          <cell r="F157" t="str">
            <v>LA</v>
          </cell>
          <cell r="G157">
            <v>3.9222734807181503</v>
          </cell>
          <cell r="H157">
            <v>2.5965595116335001</v>
          </cell>
          <cell r="I157">
            <v>2.5289475073183301</v>
          </cell>
          <cell r="J157">
            <v>2.6654862670914801</v>
          </cell>
          <cell r="K157">
            <v>6.8926755457972902E-2</v>
          </cell>
          <cell r="L157">
            <v>6.7612004315177998E-2</v>
          </cell>
        </row>
        <row r="158">
          <cell r="A158" t="str">
            <v>Wrexham_QOFCHD_Persons_2012_LA</v>
          </cell>
          <cell r="B158" t="str">
            <v>QOFCHD</v>
          </cell>
          <cell r="C158">
            <v>2012</v>
          </cell>
          <cell r="D158" t="str">
            <v>Persons</v>
          </cell>
          <cell r="E158" t="str">
            <v xml:space="preserve">Wrexham               </v>
          </cell>
          <cell r="F158" t="str">
            <v>LA</v>
          </cell>
          <cell r="G158">
            <v>3.9114221633744997</v>
          </cell>
          <cell r="H158">
            <v>2.6854202085556897</v>
          </cell>
          <cell r="I158">
            <v>2.6144360817943699</v>
          </cell>
          <cell r="J158">
            <v>2.75779689540235</v>
          </cell>
          <cell r="K158">
            <v>7.2376686846666899E-2</v>
          </cell>
          <cell r="L158">
            <v>7.0984126761316796E-2</v>
          </cell>
        </row>
        <row r="159">
          <cell r="A159" t="str">
            <v>Powys_QOFCHD_Persons_2012_LA</v>
          </cell>
          <cell r="B159" t="str">
            <v>QOFCHD</v>
          </cell>
          <cell r="C159">
            <v>2012</v>
          </cell>
          <cell r="D159" t="str">
            <v>Persons</v>
          </cell>
          <cell r="E159" t="str">
            <v xml:space="preserve">Powys                 </v>
          </cell>
          <cell r="F159" t="str">
            <v>LA</v>
          </cell>
          <cell r="G159">
            <v>4.0744608676429106</v>
          </cell>
          <cell r="H159">
            <v>2.1444020542693099</v>
          </cell>
          <cell r="I159">
            <v>2.0844094497114503</v>
          </cell>
          <cell r="J159">
            <v>2.2056201427471001</v>
          </cell>
          <cell r="K159">
            <v>6.1218088477789603E-2</v>
          </cell>
          <cell r="L159">
            <v>5.9992604557863406E-2</v>
          </cell>
        </row>
        <row r="160">
          <cell r="A160" t="str">
            <v>Ceredigion_QOFCHD_Persons_2012_LA</v>
          </cell>
          <cell r="B160" t="str">
            <v>QOFCHD</v>
          </cell>
          <cell r="C160">
            <v>2012</v>
          </cell>
          <cell r="D160" t="str">
            <v>Persons</v>
          </cell>
          <cell r="E160" t="str">
            <v xml:space="preserve">Ceredigion            </v>
          </cell>
          <cell r="F160" t="str">
            <v>LA</v>
          </cell>
          <cell r="G160">
            <v>3.9997729336966401</v>
          </cell>
          <cell r="H160">
            <v>2.28406900664497</v>
          </cell>
          <cell r="I160">
            <v>2.20566964798553</v>
          </cell>
          <cell r="J160">
            <v>2.3644461275456399</v>
          </cell>
          <cell r="K160">
            <v>8.0377120900674698E-2</v>
          </cell>
          <cell r="L160">
            <v>7.8399358659442003E-2</v>
          </cell>
        </row>
        <row r="161">
          <cell r="A161" t="str">
            <v>Pembrokeshire_QOFCHD_Persons_2012_LA</v>
          </cell>
          <cell r="B161" t="str">
            <v>QOFCHD</v>
          </cell>
          <cell r="C161">
            <v>2012</v>
          </cell>
          <cell r="D161" t="str">
            <v>Persons</v>
          </cell>
          <cell r="E161" t="str">
            <v xml:space="preserve">Pembrokeshire         </v>
          </cell>
          <cell r="F161" t="str">
            <v>LA</v>
          </cell>
          <cell r="G161">
            <v>4.1656053659364902</v>
          </cell>
          <cell r="H161">
            <v>2.2892475580858997</v>
          </cell>
          <cell r="I161">
            <v>2.2145242457397099</v>
          </cell>
          <cell r="J161">
            <v>2.3657554547577799</v>
          </cell>
          <cell r="K161">
            <v>7.6507896671883902E-2</v>
          </cell>
          <cell r="L161">
            <v>7.4723312346183901E-2</v>
          </cell>
        </row>
        <row r="162">
          <cell r="A162" t="str">
            <v>Carmarthenshire_QOFCHD_Persons_2012_LA</v>
          </cell>
          <cell r="B162" t="str">
            <v>QOFCHD</v>
          </cell>
          <cell r="C162">
            <v>2012</v>
          </cell>
          <cell r="D162" t="str">
            <v>Persons</v>
          </cell>
          <cell r="E162" t="str">
            <v xml:space="preserve">Carmarthenshire      </v>
          </cell>
          <cell r="F162" t="str">
            <v>LA</v>
          </cell>
          <cell r="G162">
            <v>4.7260747780134</v>
          </cell>
          <cell r="H162">
            <v>2.7036641956359202</v>
          </cell>
          <cell r="I162">
            <v>2.64303819524297</v>
          </cell>
          <cell r="J162">
            <v>2.76527969513115</v>
          </cell>
          <cell r="K162">
            <v>6.161549949523E-2</v>
          </cell>
          <cell r="L162">
            <v>6.0626000392950297E-2</v>
          </cell>
        </row>
        <row r="163">
          <cell r="A163" t="str">
            <v>Swansea_QOFCHD_Persons_2012_LA</v>
          </cell>
          <cell r="B163" t="str">
            <v>QOFCHD</v>
          </cell>
          <cell r="C163">
            <v>2012</v>
          </cell>
          <cell r="D163" t="str">
            <v>Persons</v>
          </cell>
          <cell r="E163" t="str">
            <v xml:space="preserve">Swansea              </v>
          </cell>
          <cell r="F163" t="str">
            <v>LA</v>
          </cell>
          <cell r="G163">
            <v>3.7613284267712204</v>
          </cell>
          <cell r="H163">
            <v>2.47380547278653</v>
          </cell>
          <cell r="I163">
            <v>2.42054153348256</v>
          </cell>
          <cell r="J163">
            <v>2.5279031225162898</v>
          </cell>
          <cell r="K163">
            <v>5.4097649729756406E-2</v>
          </cell>
          <cell r="L163">
            <v>5.3263939303972697E-2</v>
          </cell>
        </row>
        <row r="164">
          <cell r="A164" t="str">
            <v>Neath Port Talbot_QOFCHD_Persons_2012_LA</v>
          </cell>
          <cell r="B164" t="str">
            <v>QOFCHD</v>
          </cell>
          <cell r="C164">
            <v>2012</v>
          </cell>
          <cell r="D164" t="str">
            <v>Persons</v>
          </cell>
          <cell r="E164" t="str">
            <v xml:space="preserve">Neath Port Talbot    </v>
          </cell>
          <cell r="F164" t="str">
            <v>LA</v>
          </cell>
          <cell r="G164">
            <v>4.5003538468204294</v>
          </cell>
          <cell r="H164">
            <v>2.7970935668631602</v>
          </cell>
          <cell r="I164">
            <v>2.7250350408540602</v>
          </cell>
          <cell r="J164">
            <v>2.8705141454692198</v>
          </cell>
          <cell r="K164">
            <v>7.3420578606058093E-2</v>
          </cell>
          <cell r="L164">
            <v>7.2058526009103493E-2</v>
          </cell>
        </row>
        <row r="165">
          <cell r="A165" t="str">
            <v>Bridgend_QOFCHD_Persons_2012_LA</v>
          </cell>
          <cell r="B165" t="str">
            <v>QOFCHD</v>
          </cell>
          <cell r="C165">
            <v>2012</v>
          </cell>
          <cell r="D165" t="str">
            <v>Persons</v>
          </cell>
          <cell r="E165" t="str">
            <v xml:space="preserve">Bridgend             </v>
          </cell>
          <cell r="F165" t="str">
            <v>LA</v>
          </cell>
          <cell r="G165">
            <v>4.5776616352691901</v>
          </cell>
          <cell r="H165">
            <v>3.0108158286960203</v>
          </cell>
          <cell r="I165">
            <v>2.9386706609250801</v>
          </cell>
          <cell r="J165">
            <v>3.0842430700810302</v>
          </cell>
          <cell r="K165">
            <v>7.3427241385008196E-2</v>
          </cell>
          <cell r="L165">
            <v>7.2145167770933202E-2</v>
          </cell>
        </row>
        <row r="166">
          <cell r="A166" t="str">
            <v>The Vale of Glamorgan_QOFCHD_Persons_2012_LA</v>
          </cell>
          <cell r="B166" t="str">
            <v>QOFCHD</v>
          </cell>
          <cell r="C166">
            <v>2012</v>
          </cell>
          <cell r="D166" t="str">
            <v>Persons</v>
          </cell>
          <cell r="E166" t="str">
            <v>The Vale of Glamorgan</v>
          </cell>
          <cell r="F166" t="str">
            <v>LA</v>
          </cell>
          <cell r="G166">
            <v>3.7318496403853998</v>
          </cell>
          <cell r="H166">
            <v>2.3992964534007601</v>
          </cell>
          <cell r="I166">
            <v>2.3284072966745</v>
          </cell>
          <cell r="J166">
            <v>2.4717351817633499</v>
          </cell>
          <cell r="K166">
            <v>7.2438728362593699E-2</v>
          </cell>
          <cell r="L166">
            <v>7.0889156726252997E-2</v>
          </cell>
        </row>
        <row r="167">
          <cell r="A167" t="str">
            <v>Cardiff_QOFCHD_Persons_2012_LA</v>
          </cell>
          <cell r="B167" t="str">
            <v>QOFCHD</v>
          </cell>
          <cell r="C167">
            <v>2012</v>
          </cell>
          <cell r="D167" t="str">
            <v>Persons</v>
          </cell>
          <cell r="E167" t="str">
            <v xml:space="preserve">Cardiff              </v>
          </cell>
          <cell r="F167" t="str">
            <v>LA</v>
          </cell>
          <cell r="G167">
            <v>2.8442092917735797</v>
          </cell>
          <cell r="H167">
            <v>2.4637187141660601</v>
          </cell>
          <cell r="I167">
            <v>2.4154563837128999</v>
          </cell>
          <cell r="J167">
            <v>2.5126749138238198</v>
          </cell>
          <cell r="K167">
            <v>4.89561996577546E-2</v>
          </cell>
          <cell r="L167">
            <v>4.8262330453164297E-2</v>
          </cell>
        </row>
        <row r="168">
          <cell r="A168" t="str">
            <v>Rhondda Cynon Taf_QOFCHD_Persons_2012_LA</v>
          </cell>
          <cell r="B168" t="str">
            <v>QOFCHD</v>
          </cell>
          <cell r="C168">
            <v>2012</v>
          </cell>
          <cell r="D168" t="str">
            <v>Persons</v>
          </cell>
          <cell r="E168" t="str">
            <v>Rhondda Cynon Taf</v>
          </cell>
          <cell r="F168" t="str">
            <v>LA</v>
          </cell>
          <cell r="G168">
            <v>4.1812939327050698</v>
          </cell>
          <cell r="H168">
            <v>2.9392437161381899</v>
          </cell>
          <cell r="I168">
            <v>2.88102337864514</v>
          </cell>
          <cell r="J168">
            <v>2.9983194641461202</v>
          </cell>
          <cell r="K168">
            <v>5.90757480079354E-2</v>
          </cell>
          <cell r="L168">
            <v>5.8220337493045407E-2</v>
          </cell>
        </row>
        <row r="169">
          <cell r="A169" t="str">
            <v>Merthyr Tydfil_QOFCHD_Persons_2012_LA</v>
          </cell>
          <cell r="B169" t="str">
            <v>QOFCHD</v>
          </cell>
          <cell r="C169">
            <v>2012</v>
          </cell>
          <cell r="D169" t="str">
            <v>Persons</v>
          </cell>
          <cell r="E169" t="str">
            <v xml:space="preserve">Merthyr Tydfil       </v>
          </cell>
          <cell r="F169" t="str">
            <v>LA</v>
          </cell>
          <cell r="G169">
            <v>4.0772568418564603</v>
          </cell>
          <cell r="H169">
            <v>2.9715384193390801</v>
          </cell>
          <cell r="I169">
            <v>2.8511166768237</v>
          </cell>
          <cell r="J169">
            <v>3.0956399060135902</v>
          </cell>
          <cell r="K169">
            <v>0.124101486674508</v>
          </cell>
          <cell r="L169">
            <v>0.120421742515381</v>
          </cell>
        </row>
        <row r="170">
          <cell r="A170" t="str">
            <v>Caerphilly_QOFCHD_Persons_2012_LA</v>
          </cell>
          <cell r="B170" t="str">
            <v>QOFCHD</v>
          </cell>
          <cell r="C170">
            <v>2012</v>
          </cell>
          <cell r="D170" t="str">
            <v>Persons</v>
          </cell>
          <cell r="E170" t="str">
            <v xml:space="preserve">Caerphilly           </v>
          </cell>
          <cell r="F170" t="str">
            <v>LA</v>
          </cell>
          <cell r="G170">
            <v>4.1563279272812803</v>
          </cell>
          <cell r="H170">
            <v>2.96179600847316</v>
          </cell>
          <cell r="I170">
            <v>2.8899119938265203</v>
          </cell>
          <cell r="J170">
            <v>3.0349883017728199</v>
          </cell>
          <cell r="K170">
            <v>7.3192293299661801E-2</v>
          </cell>
          <cell r="L170">
            <v>7.1884014646633798E-2</v>
          </cell>
        </row>
        <row r="171">
          <cell r="A171" t="str">
            <v>Blaenau Gwent_QOFCHD_Persons_2012_LA</v>
          </cell>
          <cell r="B171" t="str">
            <v>QOFCHD</v>
          </cell>
          <cell r="C171">
            <v>2012</v>
          </cell>
          <cell r="D171" t="str">
            <v>Persons</v>
          </cell>
          <cell r="E171" t="str">
            <v xml:space="preserve">Blaenau Gwent        </v>
          </cell>
          <cell r="F171" t="str">
            <v>LA</v>
          </cell>
          <cell r="G171">
            <v>4.5893850956970299</v>
          </cell>
          <cell r="H171">
            <v>3.1063784554496801</v>
          </cell>
          <cell r="I171">
            <v>2.9993832288114199</v>
          </cell>
          <cell r="J171">
            <v>3.2161297190358398</v>
          </cell>
          <cell r="K171">
            <v>0.10975126358616201</v>
          </cell>
          <cell r="L171">
            <v>0.106995226638263</v>
          </cell>
        </row>
        <row r="172">
          <cell r="A172" t="str">
            <v>Torfaen_QOFCHD_Persons_2012_LA</v>
          </cell>
          <cell r="B172" t="str">
            <v>QOFCHD</v>
          </cell>
          <cell r="C172">
            <v>2012</v>
          </cell>
          <cell r="D172" t="str">
            <v>Persons</v>
          </cell>
          <cell r="E172" t="str">
            <v xml:space="preserve">Torfaen              </v>
          </cell>
          <cell r="F172" t="str">
            <v>LA</v>
          </cell>
          <cell r="G172">
            <v>4.2605696930069694</v>
          </cell>
          <cell r="H172">
            <v>2.82894183662957</v>
          </cell>
          <cell r="I172">
            <v>2.73898669475401</v>
          </cell>
          <cell r="J172">
            <v>2.9210141411354802</v>
          </cell>
          <cell r="K172">
            <v>9.207230450591411E-2</v>
          </cell>
          <cell r="L172">
            <v>8.9955141875564901E-2</v>
          </cell>
        </row>
        <row r="173">
          <cell r="A173" t="str">
            <v>Monmouthshire_QOFCHD_Persons_2012_LA</v>
          </cell>
          <cell r="B173" t="str">
            <v>QOFCHD</v>
          </cell>
          <cell r="C173">
            <v>2012</v>
          </cell>
          <cell r="D173" t="str">
            <v>Persons</v>
          </cell>
          <cell r="E173" t="str">
            <v xml:space="preserve">Monmouthshire        </v>
          </cell>
          <cell r="F173" t="str">
            <v>LA</v>
          </cell>
          <cell r="G173">
            <v>3.9290096804981096</v>
          </cell>
          <cell r="H173">
            <v>2.16876757027141</v>
          </cell>
          <cell r="I173">
            <v>2.09383711915339</v>
          </cell>
          <cell r="J173">
            <v>2.2456062049653798</v>
          </cell>
          <cell r="K173">
            <v>7.6838634693964306E-2</v>
          </cell>
          <cell r="L173">
            <v>7.4930451118022406E-2</v>
          </cell>
        </row>
        <row r="174">
          <cell r="A174" t="str">
            <v>Newport_QOFCHD_Persons_2012_LA</v>
          </cell>
          <cell r="B174" t="str">
            <v>QOFCHD</v>
          </cell>
          <cell r="C174">
            <v>2012</v>
          </cell>
          <cell r="D174" t="str">
            <v>Persons</v>
          </cell>
          <cell r="E174" t="str">
            <v xml:space="preserve">Newport              </v>
          </cell>
          <cell r="F174" t="str">
            <v>LA</v>
          </cell>
          <cell r="G174">
            <v>3.7519485645853003</v>
          </cell>
          <cell r="H174">
            <v>2.7197869299926003</v>
          </cell>
          <cell r="I174">
            <v>2.6462926792996799</v>
          </cell>
          <cell r="J174">
            <v>2.7947464485115501</v>
          </cell>
          <cell r="K174">
            <v>7.4959518518945598E-2</v>
          </cell>
          <cell r="L174">
            <v>7.3494250692922605E-2</v>
          </cell>
        </row>
        <row r="175">
          <cell r="A175" t="str">
            <v>Betsi Cadwaladr UHB_QOFCHD_Persons_2012_HB</v>
          </cell>
          <cell r="B175" t="str">
            <v>QOFCHD</v>
          </cell>
          <cell r="C175">
            <v>2012</v>
          </cell>
          <cell r="D175" t="str">
            <v>Persons</v>
          </cell>
          <cell r="E175" t="str">
            <v xml:space="preserve">Betsi Cadwaladr UHB     </v>
          </cell>
          <cell r="F175" t="str">
            <v>HB</v>
          </cell>
          <cell r="G175">
            <v>4.2101848480942206</v>
          </cell>
          <cell r="H175">
            <v>2.5399955922275703</v>
          </cell>
          <cell r="I175">
            <v>2.5098326772645398</v>
          </cell>
          <cell r="J175">
            <v>2.57041810991283</v>
          </cell>
          <cell r="K175">
            <v>3.0422517685261902E-2</v>
          </cell>
          <cell r="L175">
            <v>3.0162914963033298E-2</v>
          </cell>
        </row>
        <row r="176">
          <cell r="A176" t="str">
            <v>Powys THB_QOFCHD_Persons_2012_HB</v>
          </cell>
          <cell r="B176" t="str">
            <v>QOFCHD</v>
          </cell>
          <cell r="C176">
            <v>2012</v>
          </cell>
          <cell r="D176" t="str">
            <v>Persons</v>
          </cell>
          <cell r="E176" t="str">
            <v xml:space="preserve">Powys THB              </v>
          </cell>
          <cell r="F176" t="str">
            <v>HB</v>
          </cell>
          <cell r="G176">
            <v>4.0744608676429106</v>
          </cell>
          <cell r="H176">
            <v>2.1444020542693099</v>
          </cell>
          <cell r="I176">
            <v>2.0844094497114503</v>
          </cell>
          <cell r="J176">
            <v>2.2056201427471001</v>
          </cell>
          <cell r="K176">
            <v>6.1218088477789603E-2</v>
          </cell>
          <cell r="L176">
            <v>5.9992604557863406E-2</v>
          </cell>
        </row>
        <row r="177">
          <cell r="A177" t="str">
            <v>Hywel Dda HB_QOFCHD_Persons_2012_HB</v>
          </cell>
          <cell r="B177" t="str">
            <v>QOFCHD</v>
          </cell>
          <cell r="C177">
            <v>2012</v>
          </cell>
          <cell r="D177" t="str">
            <v>Persons</v>
          </cell>
          <cell r="E177" t="str">
            <v xml:space="preserve"> Hywel Dda HB            </v>
          </cell>
          <cell r="F177" t="str">
            <v>HB</v>
          </cell>
          <cell r="G177">
            <v>4.4004728633324603</v>
          </cell>
          <cell r="H177">
            <v>2.4894943299448697</v>
          </cell>
          <cell r="I177">
            <v>2.4488724548540803</v>
          </cell>
          <cell r="J177">
            <v>2.5305968278642599</v>
          </cell>
          <cell r="K177">
            <v>4.1102497919390399E-2</v>
          </cell>
          <cell r="L177">
            <v>4.0621875090794998E-2</v>
          </cell>
        </row>
        <row r="178">
          <cell r="A178" t="str">
            <v>ABM UHB_QOFCHD_Persons_2012_HB</v>
          </cell>
          <cell r="B178" t="str">
            <v>QOFCHD</v>
          </cell>
          <cell r="C178">
            <v>2012</v>
          </cell>
          <cell r="D178" t="str">
            <v>Persons</v>
          </cell>
          <cell r="E178" t="str">
            <v xml:space="preserve">ABM UHB                  </v>
          </cell>
          <cell r="F178" t="str">
            <v>HB</v>
          </cell>
          <cell r="G178">
            <v>4.1888804265041895</v>
          </cell>
          <cell r="H178">
            <v>2.7173432184795199</v>
          </cell>
          <cell r="I178">
            <v>2.68029203116423</v>
          </cell>
          <cell r="J178">
            <v>2.7547625719917503</v>
          </cell>
          <cell r="K178">
            <v>3.7419353512232703E-2</v>
          </cell>
          <cell r="L178">
            <v>3.7051187315290002E-2</v>
          </cell>
        </row>
        <row r="179">
          <cell r="A179" t="str">
            <v>Cardiff &amp; Vale UHB_QOFCHD_Persons_2012_HB</v>
          </cell>
          <cell r="B179" t="str">
            <v>QOFCHD</v>
          </cell>
          <cell r="C179">
            <v>2012</v>
          </cell>
          <cell r="D179" t="str">
            <v>Persons</v>
          </cell>
          <cell r="E179" t="str">
            <v xml:space="preserve">Cardiff &amp; Vale UHB </v>
          </cell>
          <cell r="F179" t="str">
            <v>HB</v>
          </cell>
          <cell r="G179">
            <v>3.0656544736171298</v>
          </cell>
          <cell r="H179">
            <v>2.4439961914914798</v>
          </cell>
          <cell r="I179">
            <v>2.4040645408072598</v>
          </cell>
          <cell r="J179">
            <v>2.48440627001998</v>
          </cell>
          <cell r="K179">
            <v>4.0410078528493501E-2</v>
          </cell>
          <cell r="L179">
            <v>3.9931650684224398E-2</v>
          </cell>
        </row>
        <row r="180">
          <cell r="A180" t="str">
            <v>Cwm Taf HB_QOFCHD_Persons_2012_HB</v>
          </cell>
          <cell r="B180" t="str">
            <v>QOFCHD</v>
          </cell>
          <cell r="C180">
            <v>2012</v>
          </cell>
          <cell r="D180" t="str">
            <v>Persons</v>
          </cell>
          <cell r="E180" t="str">
            <v xml:space="preserve"> Cwm Taf HB         </v>
          </cell>
          <cell r="F180" t="str">
            <v>HB</v>
          </cell>
          <cell r="G180">
            <v>4.16107514674664</v>
          </cell>
          <cell r="H180">
            <v>2.94550676876288</v>
          </cell>
          <cell r="I180">
            <v>2.8930131453066901</v>
          </cell>
          <cell r="J180">
            <v>2.9986937872119901</v>
          </cell>
          <cell r="K180">
            <v>5.3187018449106602E-2</v>
          </cell>
          <cell r="L180">
            <v>5.2493623456193808E-2</v>
          </cell>
        </row>
        <row r="181">
          <cell r="A181" t="str">
            <v>Aneurin Bevan HB_QOFCHD_Persons_2012_HB</v>
          </cell>
          <cell r="B181" t="str">
            <v>QOFCHD</v>
          </cell>
          <cell r="C181">
            <v>2012</v>
          </cell>
          <cell r="D181" t="str">
            <v>Persons</v>
          </cell>
          <cell r="E181" t="str">
            <v xml:space="preserve">Aneurin Bevan HB       </v>
          </cell>
          <cell r="F181" t="str">
            <v>HB</v>
          </cell>
          <cell r="G181">
            <v>4.0882126490751096</v>
          </cell>
          <cell r="H181">
            <v>2.75955448432796</v>
          </cell>
          <cell r="I181">
            <v>2.72299545397536</v>
          </cell>
          <cell r="J181">
            <v>2.79646984593774</v>
          </cell>
          <cell r="K181">
            <v>3.6915361609781198E-2</v>
          </cell>
          <cell r="L181">
            <v>3.65590303525977E-2</v>
          </cell>
        </row>
        <row r="182">
          <cell r="A182" t="str">
            <v>Wales_QOFSTRO_Females_2012_WALES</v>
          </cell>
          <cell r="B182" t="str">
            <v>QOFSTRO</v>
          </cell>
          <cell r="C182">
            <v>2012</v>
          </cell>
          <cell r="D182" t="str">
            <v>Females</v>
          </cell>
          <cell r="E182" t="str">
            <v xml:space="preserve">Wales                 </v>
          </cell>
          <cell r="F182" t="str">
            <v>WALES</v>
          </cell>
          <cell r="G182">
            <v>1.9848623430991998</v>
          </cell>
          <cell r="H182">
            <v>1.11891010346054</v>
          </cell>
          <cell r="I182">
            <v>1.1053977607497099</v>
          </cell>
          <cell r="J182">
            <v>1.1325366089128202</v>
          </cell>
          <cell r="K182">
            <v>1.3626505452274701E-2</v>
          </cell>
          <cell r="L182">
            <v>1.3512342710827199E-2</v>
          </cell>
        </row>
        <row r="183">
          <cell r="A183" t="str">
            <v>Isle of Anglesey_QOFSTRO_Females_2012_LA</v>
          </cell>
          <cell r="B183" t="str">
            <v>QOFSTRO</v>
          </cell>
          <cell r="C183">
            <v>2012</v>
          </cell>
          <cell r="D183" t="str">
            <v>Females</v>
          </cell>
          <cell r="E183" t="str">
            <v xml:space="preserve">Isle of Anglesey      </v>
          </cell>
          <cell r="F183" t="str">
            <v>LA</v>
          </cell>
          <cell r="G183">
            <v>2.2144834360210703</v>
          </cell>
          <cell r="H183">
            <v>1.0256411631704501</v>
          </cell>
          <cell r="I183">
            <v>0.94611235641510893</v>
          </cell>
          <cell r="J183">
            <v>1.1096076774392301</v>
          </cell>
          <cell r="K183">
            <v>8.3966514268775702E-2</v>
          </cell>
          <cell r="L183">
            <v>7.9528806755345502E-2</v>
          </cell>
        </row>
        <row r="184">
          <cell r="A184" t="str">
            <v>Gwynedd_QOFSTRO_Females_2012_LA</v>
          </cell>
          <cell r="B184" t="str">
            <v>QOFSTRO</v>
          </cell>
          <cell r="C184">
            <v>2012</v>
          </cell>
          <cell r="D184" t="str">
            <v>Females</v>
          </cell>
          <cell r="E184" t="str">
            <v xml:space="preserve">Gwynedd               </v>
          </cell>
          <cell r="F184" t="str">
            <v>LA</v>
          </cell>
          <cell r="G184">
            <v>1.8705425369332702</v>
          </cell>
          <cell r="H184">
            <v>0.93883503250192502</v>
          </cell>
          <cell r="I184">
            <v>0.880013638123474</v>
          </cell>
          <cell r="J184">
            <v>1.000252099044</v>
          </cell>
          <cell r="K184">
            <v>6.1417066542076904E-2</v>
          </cell>
          <cell r="L184">
            <v>5.8821394378451297E-2</v>
          </cell>
        </row>
        <row r="185">
          <cell r="A185" t="str">
            <v>Conwy_QOFSTRO_Females_2012_LA</v>
          </cell>
          <cell r="B185" t="str">
            <v>QOFSTRO</v>
          </cell>
          <cell r="C185">
            <v>2012</v>
          </cell>
          <cell r="D185" t="str">
            <v>Females</v>
          </cell>
          <cell r="E185" t="str">
            <v xml:space="preserve">Conwy                 </v>
          </cell>
          <cell r="F185" t="str">
            <v>LA</v>
          </cell>
          <cell r="G185">
            <v>2.4892128380120697</v>
          </cell>
          <cell r="H185">
            <v>1.04277158804379</v>
          </cell>
          <cell r="I185">
            <v>0.98171247904508796</v>
          </cell>
          <cell r="J185">
            <v>1.1062520728752099</v>
          </cell>
          <cell r="K185">
            <v>6.3480484831415801E-2</v>
          </cell>
          <cell r="L185">
            <v>6.1059108998705904E-2</v>
          </cell>
        </row>
        <row r="186">
          <cell r="A186" t="str">
            <v>Denbighshire_QOFSTRO_Females_2012_LA</v>
          </cell>
          <cell r="B186" t="str">
            <v>QOFSTRO</v>
          </cell>
          <cell r="C186">
            <v>2012</v>
          </cell>
          <cell r="D186" t="str">
            <v>Females</v>
          </cell>
          <cell r="E186" t="str">
            <v xml:space="preserve">Denbighshire          </v>
          </cell>
          <cell r="F186" t="str">
            <v>LA</v>
          </cell>
          <cell r="G186">
            <v>2.1788560017399199</v>
          </cell>
          <cell r="H186">
            <v>1.1259645097855999</v>
          </cell>
          <cell r="I186">
            <v>1.05428527201392</v>
          </cell>
          <cell r="J186">
            <v>1.20091246230478</v>
          </cell>
          <cell r="K186">
            <v>7.4947952519179489E-2</v>
          </cell>
          <cell r="L186">
            <v>7.1679237771683404E-2</v>
          </cell>
        </row>
        <row r="187">
          <cell r="A187" t="str">
            <v>Flintshire_QOFSTRO_Females_2012_LA</v>
          </cell>
          <cell r="B187" t="str">
            <v>QOFSTRO</v>
          </cell>
          <cell r="C187">
            <v>2012</v>
          </cell>
          <cell r="D187" t="str">
            <v>Females</v>
          </cell>
          <cell r="E187" t="str">
            <v xml:space="preserve">Flintshire            </v>
          </cell>
          <cell r="F187" t="str">
            <v>LA</v>
          </cell>
          <cell r="G187">
            <v>1.7101279940517302</v>
          </cell>
          <cell r="H187">
            <v>0.989540111697923</v>
          </cell>
          <cell r="I187">
            <v>0.93296512885049798</v>
          </cell>
          <cell r="J187">
            <v>1.0484970330748902</v>
          </cell>
          <cell r="K187">
            <v>5.8956921376966599E-2</v>
          </cell>
          <cell r="L187">
            <v>5.6574982847424904E-2</v>
          </cell>
        </row>
        <row r="188">
          <cell r="A188" t="str">
            <v>Wrexham_QOFSTRO_Females_2012_LA</v>
          </cell>
          <cell r="B188" t="str">
            <v>QOFSTRO</v>
          </cell>
          <cell r="C188">
            <v>2012</v>
          </cell>
          <cell r="D188" t="str">
            <v>Females</v>
          </cell>
          <cell r="E188" t="str">
            <v xml:space="preserve">Wrexham               </v>
          </cell>
          <cell r="F188" t="str">
            <v>LA</v>
          </cell>
          <cell r="G188">
            <v>1.83691635422005</v>
          </cell>
          <cell r="H188">
            <v>1.0889110332151</v>
          </cell>
          <cell r="I188">
            <v>1.02748546821987</v>
          </cell>
          <cell r="J188">
            <v>1.1528499280543001</v>
          </cell>
          <cell r="K188">
            <v>6.3938894839201094E-2</v>
          </cell>
          <cell r="L188">
            <v>6.1425564995226299E-2</v>
          </cell>
        </row>
        <row r="189">
          <cell r="A189" t="str">
            <v>Powys_QOFSTRO_Females_2012_LA</v>
          </cell>
          <cell r="B189" t="str">
            <v>QOFSTRO</v>
          </cell>
          <cell r="C189">
            <v>2012</v>
          </cell>
          <cell r="D189" t="str">
            <v>Females</v>
          </cell>
          <cell r="E189" t="str">
            <v xml:space="preserve">Powys                 </v>
          </cell>
          <cell r="F189" t="str">
            <v>LA</v>
          </cell>
          <cell r="G189">
            <v>2.2771930359019699</v>
          </cell>
          <cell r="H189">
            <v>1.03356215078377</v>
          </cell>
          <cell r="I189">
            <v>0.97622713089245605</v>
          </cell>
          <cell r="J189">
            <v>1.09313406849407</v>
          </cell>
          <cell r="K189">
            <v>5.9571917710298405E-2</v>
          </cell>
          <cell r="L189">
            <v>5.7335019891312199E-2</v>
          </cell>
        </row>
        <row r="190">
          <cell r="A190" t="str">
            <v>Ceredigion_QOFSTRO_Females_2012_LA</v>
          </cell>
          <cell r="B190" t="str">
            <v>QOFSTRO</v>
          </cell>
          <cell r="C190">
            <v>2012</v>
          </cell>
          <cell r="D190" t="str">
            <v>Females</v>
          </cell>
          <cell r="E190" t="str">
            <v xml:space="preserve">Ceredigion            </v>
          </cell>
          <cell r="F190" t="str">
            <v>LA</v>
          </cell>
          <cell r="G190">
            <v>1.8628963548023101</v>
          </cell>
          <cell r="H190">
            <v>0.92696144573100692</v>
          </cell>
          <cell r="I190">
            <v>0.85867691995246198</v>
          </cell>
          <cell r="J190">
            <v>0.99889543389214697</v>
          </cell>
          <cell r="K190">
            <v>7.1933988161140411E-2</v>
          </cell>
          <cell r="L190">
            <v>6.8284525778544505E-2</v>
          </cell>
        </row>
        <row r="191">
          <cell r="A191" t="str">
            <v>Pembrokeshire_QOFSTRO_Females_2012_LA</v>
          </cell>
          <cell r="B191" t="str">
            <v>QOFSTRO</v>
          </cell>
          <cell r="C191">
            <v>2012</v>
          </cell>
          <cell r="D191" t="str">
            <v>Females</v>
          </cell>
          <cell r="E191" t="str">
            <v xml:space="preserve">Pembrokeshire         </v>
          </cell>
          <cell r="F191" t="str">
            <v>LA</v>
          </cell>
          <cell r="G191">
            <v>2.2025594458757398</v>
          </cell>
          <cell r="H191">
            <v>1.05124602803839</v>
          </cell>
          <cell r="I191">
            <v>0.98208459897818001</v>
          </cell>
          <cell r="J191">
            <v>1.1236515826542699</v>
          </cell>
          <cell r="K191">
            <v>7.2405554615882495E-2</v>
          </cell>
          <cell r="L191">
            <v>6.9161429060208598E-2</v>
          </cell>
        </row>
        <row r="192">
          <cell r="A192" t="str">
            <v>Carmarthenshire_QOFSTRO_Females_2012_LA</v>
          </cell>
          <cell r="B192" t="str">
            <v>QOFSTRO</v>
          </cell>
          <cell r="C192">
            <v>2012</v>
          </cell>
          <cell r="D192" t="str">
            <v>Females</v>
          </cell>
          <cell r="E192" t="str">
            <v xml:space="preserve">Carmarthenshire      </v>
          </cell>
          <cell r="F192" t="str">
            <v>LA</v>
          </cell>
          <cell r="G192">
            <v>2.2094054017661802</v>
          </cell>
          <cell r="H192">
            <v>1.13561646163355</v>
          </cell>
          <cell r="I192">
            <v>1.0809201761082998</v>
          </cell>
          <cell r="J192">
            <v>1.1921670881534401</v>
          </cell>
          <cell r="K192">
            <v>5.6550626519882893E-2</v>
          </cell>
          <cell r="L192">
            <v>5.4696285525257307E-2</v>
          </cell>
        </row>
        <row r="193">
          <cell r="A193" t="str">
            <v>Swansea_QOFSTRO_Females_2012_LA</v>
          </cell>
          <cell r="B193" t="str">
            <v>QOFSTRO</v>
          </cell>
          <cell r="C193">
            <v>2012</v>
          </cell>
          <cell r="D193" t="str">
            <v>Females</v>
          </cell>
          <cell r="E193" t="str">
            <v xml:space="preserve">Swansea              </v>
          </cell>
          <cell r="F193" t="str">
            <v>LA</v>
          </cell>
          <cell r="G193">
            <v>2.0528545288962001</v>
          </cell>
          <cell r="H193">
            <v>1.1748701400628001</v>
          </cell>
          <cell r="I193">
            <v>1.12460377873539</v>
          </cell>
          <cell r="J193">
            <v>1.2266590936094102</v>
          </cell>
          <cell r="K193">
            <v>5.1788953546615502E-2</v>
          </cell>
          <cell r="L193">
            <v>5.0266361327408603E-2</v>
          </cell>
        </row>
        <row r="194">
          <cell r="A194" t="str">
            <v>Neath Port Talbot_QOFSTRO_Females_2012_LA</v>
          </cell>
          <cell r="B194" t="str">
            <v>QOFSTRO</v>
          </cell>
          <cell r="C194">
            <v>2012</v>
          </cell>
          <cell r="D194" t="str">
            <v>Females</v>
          </cell>
          <cell r="E194" t="str">
            <v xml:space="preserve">Neath Port Talbot    </v>
          </cell>
          <cell r="F194" t="str">
            <v>LA</v>
          </cell>
          <cell r="G194">
            <v>2.3389883982733601</v>
          </cell>
          <cell r="H194">
            <v>1.2484336463544099</v>
          </cell>
          <cell r="I194">
            <v>1.1832882172130099</v>
          </cell>
          <cell r="J194">
            <v>1.3160102094374602</v>
          </cell>
          <cell r="K194">
            <v>6.7576563083045799E-2</v>
          </cell>
          <cell r="L194">
            <v>6.5145429141400507E-2</v>
          </cell>
        </row>
        <row r="195">
          <cell r="A195" t="str">
            <v>Bridgend_QOFSTRO_Females_2012_LA</v>
          </cell>
          <cell r="B195" t="str">
            <v>QOFSTRO</v>
          </cell>
          <cell r="C195">
            <v>2012</v>
          </cell>
          <cell r="D195" t="str">
            <v>Females</v>
          </cell>
          <cell r="E195" t="str">
            <v xml:space="preserve">Bridgend             </v>
          </cell>
          <cell r="F195" t="str">
            <v>LA</v>
          </cell>
          <cell r="G195">
            <v>2.3577969818134901</v>
          </cell>
          <cell r="H195">
            <v>1.3639201337361899</v>
          </cell>
          <cell r="I195">
            <v>1.29791569428236</v>
          </cell>
          <cell r="J195">
            <v>1.4322486221006199</v>
          </cell>
          <cell r="K195">
            <v>6.8328488364433004E-2</v>
          </cell>
          <cell r="L195">
            <v>6.6004439453832497E-2</v>
          </cell>
        </row>
        <row r="196">
          <cell r="A196" t="str">
            <v>The Vale of Glamorgan_QOFSTRO_Females_2012_LA</v>
          </cell>
          <cell r="B196" t="str">
            <v>QOFSTRO</v>
          </cell>
          <cell r="C196">
            <v>2012</v>
          </cell>
          <cell r="D196" t="str">
            <v>Females</v>
          </cell>
          <cell r="E196" t="str">
            <v>The Vale of Glamorgan</v>
          </cell>
          <cell r="F196" t="str">
            <v>LA</v>
          </cell>
          <cell r="G196">
            <v>1.9465907123861101</v>
          </cell>
          <cell r="H196">
            <v>1.0827010353647402</v>
          </cell>
          <cell r="I196">
            <v>1.01815687235951</v>
          </cell>
          <cell r="J196">
            <v>1.1500194129271801</v>
          </cell>
          <cell r="K196">
            <v>6.7318377562439302E-2</v>
          </cell>
          <cell r="L196">
            <v>6.4544163005228805E-2</v>
          </cell>
        </row>
        <row r="197">
          <cell r="A197" t="str">
            <v>Cardiff_QOFSTRO_Females_2012_LA</v>
          </cell>
          <cell r="B197" t="str">
            <v>QOFSTRO</v>
          </cell>
          <cell r="C197">
            <v>2012</v>
          </cell>
          <cell r="D197" t="str">
            <v>Females</v>
          </cell>
          <cell r="E197" t="str">
            <v xml:space="preserve">Cardiff              </v>
          </cell>
          <cell r="F197" t="str">
            <v>LA</v>
          </cell>
          <cell r="G197">
            <v>1.5463667913158099</v>
          </cell>
          <cell r="H197">
            <v>1.1130521976699301</v>
          </cell>
          <cell r="I197">
            <v>1.0693077358880001</v>
          </cell>
          <cell r="J197">
            <v>1.1580202718664201</v>
          </cell>
          <cell r="K197">
            <v>4.4968074196483E-2</v>
          </cell>
          <cell r="L197">
            <v>4.3744461781933801E-2</v>
          </cell>
        </row>
        <row r="198">
          <cell r="A198" t="str">
            <v>Rhondda Cynon Taf_QOFSTRO_Females_2012_LA</v>
          </cell>
          <cell r="B198" t="str">
            <v>QOFSTRO</v>
          </cell>
          <cell r="C198">
            <v>2012</v>
          </cell>
          <cell r="D198" t="str">
            <v>Females</v>
          </cell>
          <cell r="E198" t="str">
            <v>Rhondda Cynon Taf</v>
          </cell>
          <cell r="F198" t="str">
            <v>LA</v>
          </cell>
          <cell r="G198">
            <v>1.9476497816024501</v>
          </cell>
          <cell r="H198">
            <v>1.1977506375134799</v>
          </cell>
          <cell r="I198">
            <v>1.14699621385815</v>
          </cell>
          <cell r="J198">
            <v>1.2500641980609202</v>
          </cell>
          <cell r="K198">
            <v>5.2313560547435897E-2</v>
          </cell>
          <cell r="L198">
            <v>5.0754423655331803E-2</v>
          </cell>
        </row>
        <row r="199">
          <cell r="A199" t="str">
            <v>Merthyr Tydfil_QOFSTRO_Females_2012_LA</v>
          </cell>
          <cell r="B199" t="str">
            <v>QOFSTRO</v>
          </cell>
          <cell r="C199">
            <v>2012</v>
          </cell>
          <cell r="D199" t="str">
            <v>Females</v>
          </cell>
          <cell r="E199" t="str">
            <v xml:space="preserve">Merthyr Tydfil       </v>
          </cell>
          <cell r="F199" t="str">
            <v>LA</v>
          </cell>
          <cell r="G199">
            <v>1.7504881168787398</v>
          </cell>
          <cell r="H199">
            <v>1.1367373530496301</v>
          </cell>
          <cell r="I199">
            <v>1.03543324158316</v>
          </cell>
          <cell r="J199">
            <v>1.2448433539486301</v>
          </cell>
          <cell r="K199">
            <v>0.10810600089900199</v>
          </cell>
          <cell r="L199">
            <v>0.101304111466469</v>
          </cell>
        </row>
        <row r="200">
          <cell r="A200" t="str">
            <v>Caerphilly_QOFSTRO_Females_2012_LA</v>
          </cell>
          <cell r="B200" t="str">
            <v>QOFSTRO</v>
          </cell>
          <cell r="C200">
            <v>2012</v>
          </cell>
          <cell r="D200" t="str">
            <v>Females</v>
          </cell>
          <cell r="E200" t="str">
            <v xml:space="preserve">Caerphilly           </v>
          </cell>
          <cell r="F200" t="str">
            <v>LA</v>
          </cell>
          <cell r="G200">
            <v>1.80828262422705</v>
          </cell>
          <cell r="H200">
            <v>1.1551525296868601</v>
          </cell>
          <cell r="I200">
            <v>1.0937464585960002</v>
          </cell>
          <cell r="J200">
            <v>1.21897673230176</v>
          </cell>
          <cell r="K200">
            <v>6.3824202614897296E-2</v>
          </cell>
          <cell r="L200">
            <v>6.1406071090860007E-2</v>
          </cell>
        </row>
        <row r="201">
          <cell r="A201" t="str">
            <v>Blaenau Gwent_QOFSTRO_Females_2012_LA</v>
          </cell>
          <cell r="B201" t="str">
            <v>QOFSTRO</v>
          </cell>
          <cell r="C201">
            <v>2012</v>
          </cell>
          <cell r="D201" t="str">
            <v>Females</v>
          </cell>
          <cell r="E201" t="str">
            <v xml:space="preserve">Blaenau Gwent        </v>
          </cell>
          <cell r="F201" t="str">
            <v>LA</v>
          </cell>
          <cell r="G201">
            <v>1.86766419994036</v>
          </cell>
          <cell r="H201">
            <v>1.15055108008288</v>
          </cell>
          <cell r="I201">
            <v>1.0602518231479698</v>
          </cell>
          <cell r="J201">
            <v>1.2460925010639001</v>
          </cell>
          <cell r="K201">
            <v>9.5541420981017394E-2</v>
          </cell>
          <cell r="L201">
            <v>9.0299256934906896E-2</v>
          </cell>
        </row>
        <row r="202">
          <cell r="A202" t="str">
            <v>Torfaen_QOFSTRO_Females_2012_LA</v>
          </cell>
          <cell r="B202" t="str">
            <v>QOFSTRO</v>
          </cell>
          <cell r="C202">
            <v>2012</v>
          </cell>
          <cell r="D202" t="str">
            <v>Females</v>
          </cell>
          <cell r="E202" t="str">
            <v xml:space="preserve">Torfaen              </v>
          </cell>
          <cell r="F202" t="str">
            <v>LA</v>
          </cell>
          <cell r="G202">
            <v>1.9138356107141401</v>
          </cell>
          <cell r="H202">
            <v>1.1207974278036901</v>
          </cell>
          <cell r="I202">
            <v>1.04348508000019</v>
          </cell>
          <cell r="J202">
            <v>1.20198611785273</v>
          </cell>
          <cell r="K202">
            <v>8.11886900490425E-2</v>
          </cell>
          <cell r="L202">
            <v>7.7312347803495399E-2</v>
          </cell>
        </row>
        <row r="203">
          <cell r="A203" t="str">
            <v>Monmouthshire_QOFSTRO_Females_2012_LA</v>
          </cell>
          <cell r="B203" t="str">
            <v>QOFSTRO</v>
          </cell>
          <cell r="C203">
            <v>2012</v>
          </cell>
          <cell r="D203" t="str">
            <v>Females</v>
          </cell>
          <cell r="E203" t="str">
            <v xml:space="preserve">Monmouthshire        </v>
          </cell>
          <cell r="F203" t="str">
            <v>LA</v>
          </cell>
          <cell r="G203">
            <v>2.1284263159080199</v>
          </cell>
          <cell r="H203">
            <v>1.0211287098650899</v>
          </cell>
          <cell r="I203">
            <v>0.95037817199200203</v>
          </cell>
          <cell r="J203">
            <v>1.09537026098862</v>
          </cell>
          <cell r="K203">
            <v>7.4241551123530106E-2</v>
          </cell>
          <cell r="L203">
            <v>7.0750537873084496E-2</v>
          </cell>
        </row>
        <row r="204">
          <cell r="A204" t="str">
            <v>Newport_QOFSTRO_Females_2012_LA</v>
          </cell>
          <cell r="B204" t="str">
            <v>QOFSTRO</v>
          </cell>
          <cell r="C204">
            <v>2012</v>
          </cell>
          <cell r="D204" t="str">
            <v>Females</v>
          </cell>
          <cell r="E204" t="str">
            <v xml:space="preserve">Newport              </v>
          </cell>
          <cell r="F204" t="str">
            <v>LA</v>
          </cell>
          <cell r="G204">
            <v>1.9466455006524701</v>
          </cell>
          <cell r="H204">
            <v>1.2310662353894899</v>
          </cell>
          <cell r="I204">
            <v>1.1632387780450899</v>
          </cell>
          <cell r="J204">
            <v>1.3015844253773898</v>
          </cell>
          <cell r="K204">
            <v>7.0518189987901006E-2</v>
          </cell>
          <cell r="L204">
            <v>6.782745734440479E-2</v>
          </cell>
        </row>
        <row r="205">
          <cell r="A205" t="str">
            <v>Betsi Cadwaladr UHB_QOFSTRO_Females_2012_HB</v>
          </cell>
          <cell r="B205" t="str">
            <v>QOFSTRO</v>
          </cell>
          <cell r="C205">
            <v>2012</v>
          </cell>
          <cell r="D205" t="str">
            <v>Females</v>
          </cell>
          <cell r="E205" t="str">
            <v xml:space="preserve">Betsi Cadwaladr UHB     </v>
          </cell>
          <cell r="F205" t="str">
            <v>HB</v>
          </cell>
          <cell r="G205">
            <v>2.0074840041396103</v>
          </cell>
          <cell r="H205">
            <v>1.03525585217966</v>
          </cell>
          <cell r="I205">
            <v>1.0090344295628499</v>
          </cell>
          <cell r="J205">
            <v>1.06194069756735</v>
          </cell>
          <cell r="K205">
            <v>2.6684845387690899E-2</v>
          </cell>
          <cell r="L205">
            <v>2.62214226168139E-2</v>
          </cell>
        </row>
        <row r="206">
          <cell r="A206" t="str">
            <v>Powys THB_QOFSTRO_Females_2012_HB</v>
          </cell>
          <cell r="B206" t="str">
            <v>QOFSTRO</v>
          </cell>
          <cell r="C206">
            <v>2012</v>
          </cell>
          <cell r="D206" t="str">
            <v>Females</v>
          </cell>
          <cell r="E206" t="str">
            <v xml:space="preserve">Powys THB              </v>
          </cell>
          <cell r="F206" t="str">
            <v>HB</v>
          </cell>
          <cell r="G206">
            <v>2.2771930359019699</v>
          </cell>
          <cell r="H206">
            <v>1.03356215078377</v>
          </cell>
          <cell r="I206">
            <v>0.97622713089245605</v>
          </cell>
          <cell r="J206">
            <v>1.09313406849407</v>
          </cell>
          <cell r="K206">
            <v>5.9571917710298405E-2</v>
          </cell>
          <cell r="L206">
            <v>5.7335019891312199E-2</v>
          </cell>
        </row>
        <row r="207">
          <cell r="A207" t="str">
            <v>Hywel Dda HB_QOFSTRO_Females_2012_HB</v>
          </cell>
          <cell r="B207" t="str">
            <v>QOFSTRO</v>
          </cell>
          <cell r="C207">
            <v>2012</v>
          </cell>
          <cell r="D207" t="str">
            <v>Females</v>
          </cell>
          <cell r="E207" t="str">
            <v xml:space="preserve"> Hywel Dda HB            </v>
          </cell>
          <cell r="F207" t="str">
            <v>HB</v>
          </cell>
          <cell r="G207">
            <v>2.1239577543079498</v>
          </cell>
          <cell r="H207">
            <v>1.0639887760375499</v>
          </cell>
          <cell r="I207">
            <v>1.0271794718919101</v>
          </cell>
          <cell r="J207">
            <v>1.1016892225475101</v>
          </cell>
          <cell r="K207">
            <v>3.7700446509961003E-2</v>
          </cell>
          <cell r="L207">
            <v>3.6809304145641E-2</v>
          </cell>
        </row>
        <row r="208">
          <cell r="A208" t="str">
            <v>ABM UHB_QOFSTRO_Females_2012_HB</v>
          </cell>
          <cell r="B208" t="str">
            <v>QOFSTRO</v>
          </cell>
          <cell r="C208">
            <v>2012</v>
          </cell>
          <cell r="D208" t="str">
            <v>Females</v>
          </cell>
          <cell r="E208" t="str">
            <v xml:space="preserve">ABM UHB                  </v>
          </cell>
          <cell r="F208" t="str">
            <v>HB</v>
          </cell>
          <cell r="G208">
            <v>2.2161619491436499</v>
          </cell>
          <cell r="H208">
            <v>1.24898601175033</v>
          </cell>
          <cell r="I208">
            <v>1.21471309644351</v>
          </cell>
          <cell r="J208">
            <v>1.2839240143026001</v>
          </cell>
          <cell r="K208">
            <v>3.4938002552272501E-2</v>
          </cell>
          <cell r="L208">
            <v>3.42729153068227E-2</v>
          </cell>
        </row>
        <row r="209">
          <cell r="A209" t="str">
            <v>Cardiff &amp; Vale UHB_QOFSTRO_Females_2012_HB</v>
          </cell>
          <cell r="B209" t="str">
            <v>QOFSTRO</v>
          </cell>
          <cell r="C209">
            <v>2012</v>
          </cell>
          <cell r="D209" t="str">
            <v>Females</v>
          </cell>
          <cell r="E209" t="str">
            <v xml:space="preserve">Cardiff &amp; Vale UHB </v>
          </cell>
          <cell r="F209" t="str">
            <v>HB</v>
          </cell>
          <cell r="G209">
            <v>1.6483428360638601</v>
          </cell>
          <cell r="H209">
            <v>1.1017138119966901</v>
          </cell>
          <cell r="I209">
            <v>1.0655201845386402</v>
          </cell>
          <cell r="J209">
            <v>1.1387518010208502</v>
          </cell>
          <cell r="K209">
            <v>3.7037989024155997E-2</v>
          </cell>
          <cell r="L209">
            <v>3.6193627458053802E-2</v>
          </cell>
        </row>
        <row r="210">
          <cell r="A210" t="str">
            <v>Cwm Taf HB_QOFSTRO_Females_2012_HB</v>
          </cell>
          <cell r="B210" t="str">
            <v>QOFSTRO</v>
          </cell>
          <cell r="C210">
            <v>2012</v>
          </cell>
          <cell r="D210" t="str">
            <v>Females</v>
          </cell>
          <cell r="E210" t="str">
            <v xml:space="preserve"> Cwm Taf HB         </v>
          </cell>
          <cell r="F210" t="str">
            <v>HB</v>
          </cell>
          <cell r="G210">
            <v>1.9092233200803101</v>
          </cell>
          <cell r="H210">
            <v>1.1858204254153901</v>
          </cell>
          <cell r="I210">
            <v>1.1403079063772199</v>
          </cell>
          <cell r="J210">
            <v>1.23259799279961</v>
          </cell>
          <cell r="K210">
            <v>4.6777567384214402E-2</v>
          </cell>
          <cell r="L210">
            <v>4.5512519038169004E-2</v>
          </cell>
        </row>
        <row r="211">
          <cell r="A211" t="str">
            <v>Aneurin Bevan HB_QOFSTRO_Females_2012_HB</v>
          </cell>
          <cell r="B211" t="str">
            <v>QOFSTRO</v>
          </cell>
          <cell r="C211">
            <v>2012</v>
          </cell>
          <cell r="D211" t="str">
            <v>Females</v>
          </cell>
          <cell r="E211" t="str">
            <v xml:space="preserve">Aneurin Bevan HB       </v>
          </cell>
          <cell r="F211" t="str">
            <v>HB</v>
          </cell>
          <cell r="G211">
            <v>1.91978697917216</v>
          </cell>
          <cell r="H211">
            <v>1.1445517766703799</v>
          </cell>
          <cell r="I211">
            <v>1.11214189283946</v>
          </cell>
          <cell r="J211">
            <v>1.17761631496007</v>
          </cell>
          <cell r="K211">
            <v>3.3064538289691296E-2</v>
          </cell>
          <cell r="L211">
            <v>3.2409883830918002E-2</v>
          </cell>
        </row>
        <row r="212">
          <cell r="A212" t="str">
            <v>Wales_QOFSTRO_Males_2012_WALES</v>
          </cell>
          <cell r="B212" t="str">
            <v>QOFSTRO</v>
          </cell>
          <cell r="C212">
            <v>2012</v>
          </cell>
          <cell r="D212" t="str">
            <v>Males</v>
          </cell>
          <cell r="E212" t="str">
            <v xml:space="preserve">Wales                 </v>
          </cell>
          <cell r="F212" t="str">
            <v>WALES</v>
          </cell>
          <cell r="G212">
            <v>2.15085887880198</v>
          </cell>
          <cell r="H212">
            <v>1.51891753152818</v>
          </cell>
          <cell r="I212">
            <v>1.5023263564228599</v>
          </cell>
          <cell r="J212">
            <v>1.53564350731705</v>
          </cell>
          <cell r="K212">
            <v>1.6725975788867399E-2</v>
          </cell>
          <cell r="L212">
            <v>1.6591175105321401E-2</v>
          </cell>
        </row>
        <row r="213">
          <cell r="A213" t="str">
            <v>Isle of Anglesey_QOFSTRO_Males_2012_LA</v>
          </cell>
          <cell r="B213" t="str">
            <v>QOFSTRO</v>
          </cell>
          <cell r="C213">
            <v>2012</v>
          </cell>
          <cell r="D213" t="str">
            <v>Males</v>
          </cell>
          <cell r="E213" t="str">
            <v xml:space="preserve">Isle of Anglesey      </v>
          </cell>
          <cell r="F213" t="str">
            <v>LA</v>
          </cell>
          <cell r="G213">
            <v>2.5002245710692597</v>
          </cell>
          <cell r="H213">
            <v>1.4815488174413098</v>
          </cell>
          <cell r="I213">
            <v>1.3794860203624599</v>
          </cell>
          <cell r="J213">
            <v>1.5889783112187899</v>
          </cell>
          <cell r="K213">
            <v>0.10742949377747998</v>
          </cell>
          <cell r="L213">
            <v>0.102062797078846</v>
          </cell>
        </row>
        <row r="214">
          <cell r="A214" t="str">
            <v>Gwynedd_QOFSTRO_Males_2012_LA</v>
          </cell>
          <cell r="B214" t="str">
            <v>QOFSTRO</v>
          </cell>
          <cell r="C214">
            <v>2012</v>
          </cell>
          <cell r="D214" t="str">
            <v>Males</v>
          </cell>
          <cell r="E214" t="str">
            <v xml:space="preserve">Gwynedd               </v>
          </cell>
          <cell r="F214" t="str">
            <v>LA</v>
          </cell>
          <cell r="G214">
            <v>1.9722621057447998</v>
          </cell>
          <cell r="H214">
            <v>1.32058140326762</v>
          </cell>
          <cell r="I214">
            <v>1.24660708608086</v>
          </cell>
          <cell r="J214">
            <v>1.3977182946937401</v>
          </cell>
          <cell r="K214">
            <v>7.7136891426121304E-2</v>
          </cell>
          <cell r="L214">
            <v>7.397431718676109E-2</v>
          </cell>
        </row>
        <row r="215">
          <cell r="A215" t="str">
            <v>Conwy_QOFSTRO_Males_2012_LA</v>
          </cell>
          <cell r="B215" t="str">
            <v>QOFSTRO</v>
          </cell>
          <cell r="C215">
            <v>2012</v>
          </cell>
          <cell r="D215" t="str">
            <v>Males</v>
          </cell>
          <cell r="E215" t="str">
            <v xml:space="preserve">Conwy                 </v>
          </cell>
          <cell r="F215" t="str">
            <v>LA</v>
          </cell>
          <cell r="G215">
            <v>2.58336745775989</v>
          </cell>
          <cell r="H215">
            <v>1.4218903893024599</v>
          </cell>
          <cell r="I215">
            <v>1.3460545395755499</v>
          </cell>
          <cell r="J215">
            <v>1.5007304271886801</v>
          </cell>
          <cell r="K215">
            <v>7.8840037886225303E-2</v>
          </cell>
          <cell r="L215">
            <v>7.5835849726909793E-2</v>
          </cell>
        </row>
        <row r="216">
          <cell r="A216" t="str">
            <v>Denbighshire_QOFSTRO_Males_2012_LA</v>
          </cell>
          <cell r="B216" t="str">
            <v>QOFSTRO</v>
          </cell>
          <cell r="C216">
            <v>2012</v>
          </cell>
          <cell r="D216" t="str">
            <v>Males</v>
          </cell>
          <cell r="E216" t="str">
            <v xml:space="preserve"> Denbighshire          </v>
          </cell>
          <cell r="F216" t="str">
            <v>LA</v>
          </cell>
          <cell r="G216">
            <v>2.4324324324324302</v>
          </cell>
          <cell r="H216">
            <v>1.5012511150660099</v>
          </cell>
          <cell r="I216">
            <v>1.41493529192033</v>
          </cell>
          <cell r="J216">
            <v>1.5913254411064499</v>
          </cell>
          <cell r="K216">
            <v>9.0074326040438302E-2</v>
          </cell>
          <cell r="L216">
            <v>8.6315823145680398E-2</v>
          </cell>
        </row>
        <row r="217">
          <cell r="A217" t="str">
            <v>Flintshire_QOFSTRO_Males_2012_LA</v>
          </cell>
          <cell r="B217" t="str">
            <v>QOFSTRO</v>
          </cell>
          <cell r="C217">
            <v>2012</v>
          </cell>
          <cell r="D217" t="str">
            <v>Males</v>
          </cell>
          <cell r="E217" t="str">
            <v xml:space="preserve">Flintshire            </v>
          </cell>
          <cell r="F217" t="str">
            <v>LA</v>
          </cell>
          <cell r="G217">
            <v>1.9718836361694501</v>
          </cell>
          <cell r="H217">
            <v>1.40836230587629</v>
          </cell>
          <cell r="I217">
            <v>1.3365561252164599</v>
          </cell>
          <cell r="J217">
            <v>1.4829873540823901</v>
          </cell>
          <cell r="K217">
            <v>7.462504820610219E-2</v>
          </cell>
          <cell r="L217">
            <v>7.1806180659832797E-2</v>
          </cell>
        </row>
        <row r="218">
          <cell r="A218" t="str">
            <v>Wrexham_QOFSTRO_Males_2012_LA</v>
          </cell>
          <cell r="B218" t="str">
            <v>QOFSTRO</v>
          </cell>
          <cell r="C218">
            <v>2012</v>
          </cell>
          <cell r="D218" t="str">
            <v>Males</v>
          </cell>
          <cell r="E218" t="str">
            <v xml:space="preserve">Wrexham               </v>
          </cell>
          <cell r="F218" t="str">
            <v>LA</v>
          </cell>
          <cell r="G218">
            <v>1.8258845185566202</v>
          </cell>
          <cell r="H218">
            <v>1.35984181860707</v>
          </cell>
          <cell r="I218">
            <v>1.2872799627669</v>
          </cell>
          <cell r="J218">
            <v>1.43538725647534</v>
          </cell>
          <cell r="K218">
            <v>7.5545437868261595E-2</v>
          </cell>
          <cell r="L218">
            <v>7.2561855840177006E-2</v>
          </cell>
        </row>
        <row r="219">
          <cell r="A219" t="str">
            <v>Powys_QOFSTRO_Males_2012_LA</v>
          </cell>
          <cell r="B219" t="str">
            <v>QOFSTRO</v>
          </cell>
          <cell r="C219">
            <v>2012</v>
          </cell>
          <cell r="D219" t="str">
            <v>Males</v>
          </cell>
          <cell r="E219" t="str">
            <v xml:space="preserve">Powys                 </v>
          </cell>
          <cell r="F219" t="str">
            <v>LA</v>
          </cell>
          <cell r="G219">
            <v>2.4095098577794101</v>
          </cell>
          <cell r="H219">
            <v>1.3769706764702199</v>
          </cell>
          <cell r="I219">
            <v>1.30732892668594</v>
          </cell>
          <cell r="J219">
            <v>1.4492546856980399</v>
          </cell>
          <cell r="K219">
            <v>7.2284009227811599E-2</v>
          </cell>
          <cell r="L219">
            <v>6.9641749784283405E-2</v>
          </cell>
        </row>
        <row r="220">
          <cell r="A220" t="str">
            <v>Ceredigion_QOFSTRO_Males_2012_LA</v>
          </cell>
          <cell r="B220" t="str">
            <v>QOFSTRO</v>
          </cell>
          <cell r="C220">
            <v>2012</v>
          </cell>
          <cell r="D220" t="str">
            <v>Males</v>
          </cell>
          <cell r="E220" t="str">
            <v xml:space="preserve">Ceredigion            </v>
          </cell>
          <cell r="F220" t="str">
            <v>LA</v>
          </cell>
          <cell r="G220">
            <v>2.0670503661568103</v>
          </cell>
          <cell r="H220">
            <v>1.2927271629525601</v>
          </cell>
          <cell r="I220">
            <v>1.20783319926413</v>
          </cell>
          <cell r="J220">
            <v>1.3818609904385999</v>
          </cell>
          <cell r="K220">
            <v>8.9133827486037195E-2</v>
          </cell>
          <cell r="L220">
            <v>8.4893963688431398E-2</v>
          </cell>
        </row>
        <row r="221">
          <cell r="A221" t="str">
            <v>Pembrokeshire_QOFSTRO_Males_2012_LA</v>
          </cell>
          <cell r="B221" t="str">
            <v>QOFSTRO</v>
          </cell>
          <cell r="C221">
            <v>2012</v>
          </cell>
          <cell r="D221" t="str">
            <v>Males</v>
          </cell>
          <cell r="E221" t="str">
            <v xml:space="preserve">Pembrokeshire         </v>
          </cell>
          <cell r="F221" t="str">
            <v>LA</v>
          </cell>
          <cell r="G221">
            <v>2.43866012374653</v>
          </cell>
          <cell r="H221">
            <v>1.4352364286944701</v>
          </cell>
          <cell r="I221">
            <v>1.3503764747967</v>
          </cell>
          <cell r="J221">
            <v>1.5238944142067701</v>
          </cell>
          <cell r="K221">
            <v>8.8657985512297602E-2</v>
          </cell>
          <cell r="L221">
            <v>8.4859953897774593E-2</v>
          </cell>
        </row>
        <row r="222">
          <cell r="A222" t="str">
            <v>Carmarthenshire_QOFSTRO_Males_2012_LA</v>
          </cell>
          <cell r="B222" t="str">
            <v>QOFSTRO</v>
          </cell>
          <cell r="C222">
            <v>2012</v>
          </cell>
          <cell r="D222" t="str">
            <v>Males</v>
          </cell>
          <cell r="E222" t="str">
            <v xml:space="preserve">Carmarthenshire      </v>
          </cell>
          <cell r="F222" t="str">
            <v>LA</v>
          </cell>
          <cell r="G222">
            <v>2.4448952924589902</v>
          </cell>
          <cell r="H222">
            <v>1.52857016613605</v>
          </cell>
          <cell r="I222">
            <v>1.4623362591456099</v>
          </cell>
          <cell r="J222">
            <v>1.59695994541569</v>
          </cell>
          <cell r="K222">
            <v>6.8389779279631704E-2</v>
          </cell>
          <cell r="L222">
            <v>6.6233906990445707E-2</v>
          </cell>
        </row>
        <row r="223">
          <cell r="A223" t="str">
            <v>Swansea_QOFSTRO_Males_2012_LA</v>
          </cell>
          <cell r="B223" t="str">
            <v>QOFSTRO</v>
          </cell>
          <cell r="C223">
            <v>2012</v>
          </cell>
          <cell r="D223" t="str">
            <v>Males</v>
          </cell>
          <cell r="E223" t="str">
            <v xml:space="preserve">Swansea              </v>
          </cell>
          <cell r="F223" t="str">
            <v>LA</v>
          </cell>
          <cell r="G223">
            <v>2.2349044838493901</v>
          </cell>
          <cell r="H223">
            <v>1.6064080194915</v>
          </cell>
          <cell r="I223">
            <v>1.5447963975727699</v>
          </cell>
          <cell r="J223">
            <v>1.6697965582784602</v>
          </cell>
          <cell r="K223">
            <v>6.3388538786961102E-2</v>
          </cell>
          <cell r="L223">
            <v>6.1611621918724199E-2</v>
          </cell>
        </row>
        <row r="224">
          <cell r="A224" t="str">
            <v>Neath Port Talbot_QOFSTRO_Males_2012_LA</v>
          </cell>
          <cell r="B224" t="str">
            <v>QOFSTRO</v>
          </cell>
          <cell r="C224">
            <v>2012</v>
          </cell>
          <cell r="D224" t="str">
            <v>Males</v>
          </cell>
          <cell r="E224" t="str">
            <v xml:space="preserve">Neath Port Talbot    </v>
          </cell>
          <cell r="F224" t="str">
            <v>LA</v>
          </cell>
          <cell r="G224">
            <v>2.4073777764847901</v>
          </cell>
          <cell r="H224">
            <v>1.6055923568907002</v>
          </cell>
          <cell r="I224">
            <v>1.5274013513171001</v>
          </cell>
          <cell r="J224">
            <v>1.68667967313589</v>
          </cell>
          <cell r="K224">
            <v>8.1087316245181298E-2</v>
          </cell>
          <cell r="L224">
            <v>7.8191005573605199E-2</v>
          </cell>
        </row>
        <row r="225">
          <cell r="A225" t="str">
            <v>Bridgend_QOFSTRO_Males_2012_LA</v>
          </cell>
          <cell r="B225" t="str">
            <v>QOFSTRO</v>
          </cell>
          <cell r="C225">
            <v>2012</v>
          </cell>
          <cell r="D225" t="str">
            <v>Males</v>
          </cell>
          <cell r="E225" t="str">
            <v xml:space="preserve">Bridgend             </v>
          </cell>
          <cell r="F225" t="str">
            <v>LA</v>
          </cell>
          <cell r="G225">
            <v>2.5005242189138199</v>
          </cell>
          <cell r="H225">
            <v>1.8024475868346101</v>
          </cell>
          <cell r="I225">
            <v>1.72114191893099</v>
          </cell>
          <cell r="J225">
            <v>1.8865542624119498</v>
          </cell>
          <cell r="K225">
            <v>8.410667557734261E-2</v>
          </cell>
          <cell r="L225">
            <v>8.1305667903622897E-2</v>
          </cell>
        </row>
        <row r="226">
          <cell r="A226" t="str">
            <v>The Vale of Glamorgan_QOFSTRO_Males_2012_LA</v>
          </cell>
          <cell r="B226" t="str">
            <v>QOFSTRO</v>
          </cell>
          <cell r="C226">
            <v>2012</v>
          </cell>
          <cell r="D226" t="str">
            <v>Males</v>
          </cell>
          <cell r="E226" t="str">
            <v>The Vale of Glamorgan</v>
          </cell>
          <cell r="F226" t="str">
            <v>LA</v>
          </cell>
          <cell r="G226">
            <v>2.38797265333895</v>
          </cell>
          <cell r="H226">
            <v>1.6726191389367902</v>
          </cell>
          <cell r="I226">
            <v>1.58681749108909</v>
          </cell>
          <cell r="J226">
            <v>1.76179256859059</v>
          </cell>
          <cell r="K226">
            <v>8.9173429653804009E-2</v>
          </cell>
          <cell r="L226">
            <v>8.5801647847693202E-2</v>
          </cell>
        </row>
        <row r="227">
          <cell r="A227" t="str">
            <v>Cardiff_QOFSTRO_Males_2012_LA</v>
          </cell>
          <cell r="B227" t="str">
            <v>QOFSTRO</v>
          </cell>
          <cell r="C227">
            <v>2012</v>
          </cell>
          <cell r="D227" t="str">
            <v>Males</v>
          </cell>
          <cell r="E227" t="str">
            <v xml:space="preserve">Cardiff              </v>
          </cell>
          <cell r="F227" t="str">
            <v>LA</v>
          </cell>
          <cell r="G227">
            <v>1.61975960128994</v>
          </cell>
          <cell r="H227">
            <v>1.5327686331614601</v>
          </cell>
          <cell r="I227">
            <v>1.47841242948341</v>
          </cell>
          <cell r="J227">
            <v>1.58858941097036</v>
          </cell>
          <cell r="K227">
            <v>5.5820777808905001E-2</v>
          </cell>
          <cell r="L227">
            <v>5.4356203678043301E-2</v>
          </cell>
        </row>
        <row r="228">
          <cell r="A228" t="str">
            <v>Rhondda Cynon Taf_QOFSTRO_Males_2012_LA</v>
          </cell>
          <cell r="B228" t="str">
            <v>QOFSTRO</v>
          </cell>
          <cell r="C228">
            <v>2012</v>
          </cell>
          <cell r="D228" t="str">
            <v>Males</v>
          </cell>
          <cell r="E228" t="str">
            <v>Rhondda Cynon Taf</v>
          </cell>
          <cell r="F228" t="str">
            <v>LA</v>
          </cell>
          <cell r="G228">
            <v>2.1736652718302798</v>
          </cell>
          <cell r="H228">
            <v>1.65942416175116</v>
          </cell>
          <cell r="I228">
            <v>1.5962621191708402</v>
          </cell>
          <cell r="J228">
            <v>1.7244202711156897</v>
          </cell>
          <cell r="K228">
            <v>6.49961093645363E-2</v>
          </cell>
          <cell r="L228">
            <v>6.3162042580314409E-2</v>
          </cell>
        </row>
        <row r="229">
          <cell r="A229" t="str">
            <v>Merthyr Tydfil_QOFSTRO_Males_2012_LA</v>
          </cell>
          <cell r="B229" t="str">
            <v>QOFSTRO</v>
          </cell>
          <cell r="C229">
            <v>2012</v>
          </cell>
          <cell r="D229" t="str">
            <v>Males</v>
          </cell>
          <cell r="E229" t="str">
            <v xml:space="preserve">Merthyr Tydfil       </v>
          </cell>
          <cell r="F229" t="str">
            <v>LA</v>
          </cell>
          <cell r="G229">
            <v>1.9847586790855201</v>
          </cell>
          <cell r="H229">
            <v>1.5523166831353801</v>
          </cell>
          <cell r="I229">
            <v>1.4277552744279201</v>
          </cell>
          <cell r="J229">
            <v>1.6847399430990802</v>
          </cell>
          <cell r="K229">
            <v>0.132423259963699</v>
          </cell>
          <cell r="L229">
            <v>0.12456140870746399</v>
          </cell>
        </row>
        <row r="230">
          <cell r="A230" t="str">
            <v>Caerphilly_QOFSTRO_Males_2012_LA</v>
          </cell>
          <cell r="B230" t="str">
            <v>QOFSTRO</v>
          </cell>
          <cell r="C230">
            <v>2012</v>
          </cell>
          <cell r="D230" t="str">
            <v>Males</v>
          </cell>
          <cell r="E230" t="str">
            <v xml:space="preserve">Caerphilly           </v>
          </cell>
          <cell r="F230" t="str">
            <v>LA</v>
          </cell>
          <cell r="G230">
            <v>2.0440896713790098</v>
          </cell>
          <cell r="H230">
            <v>1.5777336939152899</v>
          </cell>
          <cell r="I230">
            <v>1.5015865452841699</v>
          </cell>
          <cell r="J230">
            <v>1.6567110580403501</v>
          </cell>
          <cell r="K230">
            <v>7.8977364125060803E-2</v>
          </cell>
          <cell r="L230">
            <v>7.6147148631125094E-2</v>
          </cell>
        </row>
        <row r="231">
          <cell r="A231" t="str">
            <v>Blaenau Gwent_QOFSTRO_Males_2012_LA</v>
          </cell>
          <cell r="B231" t="str">
            <v>QOFSTRO</v>
          </cell>
          <cell r="C231">
            <v>2012</v>
          </cell>
          <cell r="D231" t="str">
            <v>Males</v>
          </cell>
          <cell r="E231" t="str">
            <v xml:space="preserve">Blaenau Gwent        </v>
          </cell>
          <cell r="F231" t="str">
            <v>LA</v>
          </cell>
          <cell r="G231">
            <v>2.0038608988825102</v>
          </cell>
          <cell r="H231">
            <v>1.42107015681023</v>
          </cell>
          <cell r="I231">
            <v>1.31866337726335</v>
          </cell>
          <cell r="J231">
            <v>1.5292191322893198</v>
          </cell>
          <cell r="K231">
            <v>0.10814897547909</v>
          </cell>
          <cell r="L231">
            <v>0.10240677954687701</v>
          </cell>
        </row>
        <row r="232">
          <cell r="A232" t="str">
            <v>Torfaen_QOFSTRO_Males_2012_LA</v>
          </cell>
          <cell r="B232" t="str">
            <v>QOFSTRO</v>
          </cell>
          <cell r="C232">
            <v>2012</v>
          </cell>
          <cell r="D232" t="str">
            <v>Males</v>
          </cell>
          <cell r="E232" t="str">
            <v xml:space="preserve">Torfaen              </v>
          </cell>
          <cell r="F232" t="str">
            <v>LA</v>
          </cell>
          <cell r="G232">
            <v>2.1571090905219199</v>
          </cell>
          <cell r="H232">
            <v>1.5580827453441</v>
          </cell>
          <cell r="I232">
            <v>1.4619034051861202</v>
          </cell>
          <cell r="J232">
            <v>1.6588415658450502</v>
          </cell>
          <cell r="K232">
            <v>0.100758820500953</v>
          </cell>
          <cell r="L232">
            <v>9.6179340157980103E-2</v>
          </cell>
        </row>
        <row r="233">
          <cell r="A233" t="str">
            <v>Monmouthshire_QOFSTRO_Males_2012_LA</v>
          </cell>
          <cell r="B233" t="str">
            <v>QOFSTRO</v>
          </cell>
          <cell r="C233">
            <v>2012</v>
          </cell>
          <cell r="D233" t="str">
            <v>Males</v>
          </cell>
          <cell r="E233" t="str">
            <v xml:space="preserve">Monmouthshire        </v>
          </cell>
          <cell r="F233" t="str">
            <v>LA</v>
          </cell>
          <cell r="G233">
            <v>2.2814298488982603</v>
          </cell>
          <cell r="H233">
            <v>1.37929103170893</v>
          </cell>
          <cell r="I233">
            <v>1.29280800322945</v>
          </cell>
          <cell r="J233">
            <v>1.4699299112633</v>
          </cell>
          <cell r="K233">
            <v>9.0638879554374593E-2</v>
          </cell>
          <cell r="L233">
            <v>8.64830284794781E-2</v>
          </cell>
        </row>
        <row r="234">
          <cell r="A234" t="str">
            <v>Newport_QOFSTRO_Males_2012_LA</v>
          </cell>
          <cell r="B234" t="str">
            <v>QOFSTRO</v>
          </cell>
          <cell r="C234">
            <v>2012</v>
          </cell>
          <cell r="D234" t="str">
            <v>Males</v>
          </cell>
          <cell r="E234" t="str">
            <v xml:space="preserve"> Newport              </v>
          </cell>
          <cell r="F234" t="str">
            <v>LA</v>
          </cell>
          <cell r="G234">
            <v>2.0030344974446299</v>
          </cell>
          <cell r="H234">
            <v>1.5605387846215</v>
          </cell>
          <cell r="I234">
            <v>1.48129228059748</v>
          </cell>
          <cell r="J234">
            <v>1.64286654469467</v>
          </cell>
          <cell r="K234">
            <v>8.2327760073168596E-2</v>
          </cell>
          <cell r="L234">
            <v>7.9246504024015091E-2</v>
          </cell>
        </row>
        <row r="235">
          <cell r="A235" t="str">
            <v>Betsi Cadwaladr UHB_QOFSTRO_Males_2012_HB</v>
          </cell>
          <cell r="B235" t="str">
            <v>QOFSTRO</v>
          </cell>
          <cell r="C235">
            <v>2012</v>
          </cell>
          <cell r="D235" t="str">
            <v>Males</v>
          </cell>
          <cell r="E235" t="str">
            <v xml:space="preserve">Betsi Cadwaladr UHB     </v>
          </cell>
          <cell r="F235" t="str">
            <v>HB</v>
          </cell>
          <cell r="G235">
            <v>2.1542350302298798</v>
          </cell>
          <cell r="H235">
            <v>1.40824534634941</v>
          </cell>
          <cell r="I235">
            <v>1.37592304678818</v>
          </cell>
          <cell r="J235">
            <v>1.44112152460335</v>
          </cell>
          <cell r="K235">
            <v>3.2876178253941103E-2</v>
          </cell>
          <cell r="L235">
            <v>3.2322299561232296E-2</v>
          </cell>
        </row>
        <row r="236">
          <cell r="A236" t="str">
            <v>Powys THB_QOFSTRO_Males_2012_HB</v>
          </cell>
          <cell r="B236" t="str">
            <v>QOFSTRO</v>
          </cell>
          <cell r="C236">
            <v>2012</v>
          </cell>
          <cell r="D236" t="str">
            <v>Males</v>
          </cell>
          <cell r="E236" t="str">
            <v xml:space="preserve">Powys THB              </v>
          </cell>
          <cell r="F236" t="str">
            <v>HB</v>
          </cell>
          <cell r="G236">
            <v>2.4095098577794101</v>
          </cell>
          <cell r="H236">
            <v>1.3769706764702199</v>
          </cell>
          <cell r="I236">
            <v>1.30732892668594</v>
          </cell>
          <cell r="J236">
            <v>1.4492546856980399</v>
          </cell>
          <cell r="K236">
            <v>7.2284009227811599E-2</v>
          </cell>
          <cell r="L236">
            <v>6.9641749784283405E-2</v>
          </cell>
        </row>
        <row r="237">
          <cell r="A237" t="str">
            <v>Hywel Dda HB_QOFSTRO_Males_2012_HB</v>
          </cell>
          <cell r="B237" t="str">
            <v>QOFSTRO</v>
          </cell>
          <cell r="C237">
            <v>2012</v>
          </cell>
          <cell r="D237" t="str">
            <v>Males</v>
          </cell>
          <cell r="E237" t="str">
            <v xml:space="preserve"> Hywel Dda HB            </v>
          </cell>
          <cell r="F237" t="str">
            <v>HB</v>
          </cell>
          <cell r="G237">
            <v>2.3488806596332603</v>
          </cell>
          <cell r="H237">
            <v>1.4453275493522999</v>
          </cell>
          <cell r="I237">
            <v>1.40050532964034</v>
          </cell>
          <cell r="J237">
            <v>1.49118427197682</v>
          </cell>
          <cell r="K237">
            <v>4.58567226245188E-2</v>
          </cell>
          <cell r="L237">
            <v>4.4822219711957503E-2</v>
          </cell>
        </row>
        <row r="238">
          <cell r="A238" t="str">
            <v>ABM UHB_QOFSTRO_Males_2012_HB</v>
          </cell>
          <cell r="B238" t="str">
            <v>QOFSTRO</v>
          </cell>
          <cell r="C238">
            <v>2012</v>
          </cell>
          <cell r="D238" t="str">
            <v>Males</v>
          </cell>
          <cell r="E238" t="str">
            <v xml:space="preserve">ABM UHB                  </v>
          </cell>
          <cell r="F238" t="str">
            <v>HB</v>
          </cell>
          <cell r="G238">
            <v>2.3556156765490597</v>
          </cell>
          <cell r="H238">
            <v>1.6632511403418699</v>
          </cell>
          <cell r="I238">
            <v>1.6214087127528298</v>
          </cell>
          <cell r="J238">
            <v>1.70588211310019</v>
          </cell>
          <cell r="K238">
            <v>4.2630972758324497E-2</v>
          </cell>
          <cell r="L238">
            <v>4.1842427589033795E-2</v>
          </cell>
        </row>
        <row r="239">
          <cell r="A239" t="str">
            <v>Cardiff &amp; Vale UHB_QOFSTRO_Males_2012_HB</v>
          </cell>
          <cell r="B239" t="str">
            <v>QOFSTRO</v>
          </cell>
          <cell r="C239">
            <v>2012</v>
          </cell>
          <cell r="D239" t="str">
            <v>Males</v>
          </cell>
          <cell r="E239" t="str">
            <v xml:space="preserve">Cardiff &amp; Vale UHB </v>
          </cell>
          <cell r="F239" t="str">
            <v>HB</v>
          </cell>
          <cell r="G239">
            <v>1.8073766924373502</v>
          </cell>
          <cell r="H239">
            <v>1.5756367344332101</v>
          </cell>
          <cell r="I239">
            <v>1.5296219673928799</v>
          </cell>
          <cell r="J239">
            <v>1.62266919676409</v>
          </cell>
          <cell r="K239">
            <v>4.70324623308759E-2</v>
          </cell>
          <cell r="L239">
            <v>4.6014767040326296E-2</v>
          </cell>
        </row>
        <row r="240">
          <cell r="A240" t="str">
            <v>Cwm Taf HB_QOFSTRO_Males_2012_HB</v>
          </cell>
          <cell r="B240" t="str">
            <v>QOFSTRO</v>
          </cell>
          <cell r="C240">
            <v>2012</v>
          </cell>
          <cell r="D240" t="str">
            <v>Males</v>
          </cell>
          <cell r="E240" t="str">
            <v xml:space="preserve"> Cwm Taf HB         </v>
          </cell>
          <cell r="F240" t="str">
            <v>HB</v>
          </cell>
          <cell r="G240">
            <v>2.1370578698993801</v>
          </cell>
          <cell r="H240">
            <v>1.6385870485064402</v>
          </cell>
          <cell r="I240">
            <v>1.5820798585258902</v>
          </cell>
          <cell r="J240">
            <v>1.6965778554056701</v>
          </cell>
          <cell r="K240">
            <v>5.7990806899237801E-2</v>
          </cell>
          <cell r="L240">
            <v>5.6507189980551001E-2</v>
          </cell>
        </row>
        <row r="241">
          <cell r="A241" t="str">
            <v>Aneurin Bevan HB_QOFSTRO_Males_2012_HB</v>
          </cell>
          <cell r="B241" t="str">
            <v>QOFSTRO</v>
          </cell>
          <cell r="C241">
            <v>2012</v>
          </cell>
          <cell r="D241" t="str">
            <v>Males</v>
          </cell>
          <cell r="E241" t="str">
            <v xml:space="preserve">Aneurin Bevan HB       </v>
          </cell>
          <cell r="F241" t="str">
            <v>HB</v>
          </cell>
          <cell r="G241">
            <v>2.0833038781829201</v>
          </cell>
          <cell r="H241">
            <v>1.5170011710178899</v>
          </cell>
          <cell r="I241">
            <v>1.4779095930038699</v>
          </cell>
          <cell r="J241">
            <v>1.55685277505234</v>
          </cell>
          <cell r="K241">
            <v>3.9851604034450698E-2</v>
          </cell>
          <cell r="L241">
            <v>3.9091578014022098E-2</v>
          </cell>
        </row>
        <row r="242">
          <cell r="A242" t="str">
            <v>Wales_QOFSTRO_Persons_2012_WALES</v>
          </cell>
          <cell r="B242" t="str">
            <v>QOFSTRO</v>
          </cell>
          <cell r="C242">
            <v>2012</v>
          </cell>
          <cell r="D242" t="str">
            <v>Persons</v>
          </cell>
          <cell r="E242" t="str">
            <v xml:space="preserve">Wales                 </v>
          </cell>
          <cell r="F242" t="str">
            <v>WALES</v>
          </cell>
          <cell r="G242">
            <v>2.0677574836580499</v>
          </cell>
          <cell r="H242">
            <v>1.30721139176131</v>
          </cell>
          <cell r="I242">
            <v>1.2966394200463001</v>
          </cell>
          <cell r="J242">
            <v>1.31784519297742</v>
          </cell>
          <cell r="K242">
            <v>1.0633801216108001E-2</v>
          </cell>
          <cell r="L242">
            <v>1.05719717150102E-2</v>
          </cell>
        </row>
        <row r="243">
          <cell r="A243" t="str">
            <v>Isle of Anglesey_QOFSTRO_Persons_2012_LA</v>
          </cell>
          <cell r="B243" t="str">
            <v>QOFSTRO</v>
          </cell>
          <cell r="C243">
            <v>2012</v>
          </cell>
          <cell r="D243" t="str">
            <v>Persons</v>
          </cell>
          <cell r="E243" t="str">
            <v xml:space="preserve">Isle of Anglesey      </v>
          </cell>
          <cell r="F243" t="str">
            <v>LA</v>
          </cell>
          <cell r="G243">
            <v>2.3569274860435301</v>
          </cell>
          <cell r="H243">
            <v>1.24088302006368</v>
          </cell>
          <cell r="I243">
            <v>1.1767244420329699</v>
          </cell>
          <cell r="J243">
            <v>1.3074758219502098</v>
          </cell>
          <cell r="K243">
            <v>6.6592801886522307E-2</v>
          </cell>
          <cell r="L243">
            <v>6.4158578030715702E-2</v>
          </cell>
        </row>
        <row r="244">
          <cell r="A244" t="str">
            <v>Gwynedd_QOFSTRO_Persons_2012_LA</v>
          </cell>
          <cell r="B244" t="str">
            <v>QOFSTRO</v>
          </cell>
          <cell r="C244">
            <v>2012</v>
          </cell>
          <cell r="D244" t="str">
            <v>Persons</v>
          </cell>
          <cell r="E244" t="str">
            <v xml:space="preserve">Gwynedd               </v>
          </cell>
          <cell r="F244" t="str">
            <v>LA</v>
          </cell>
          <cell r="G244">
            <v>1.9216292246127</v>
          </cell>
          <cell r="H244">
            <v>1.11464800755753</v>
          </cell>
          <cell r="I244">
            <v>1.06799690240415</v>
          </cell>
          <cell r="J244">
            <v>1.1627216455795899</v>
          </cell>
          <cell r="K244">
            <v>4.8073638022057004E-2</v>
          </cell>
          <cell r="L244">
            <v>4.6651105153380404E-2</v>
          </cell>
        </row>
        <row r="245">
          <cell r="A245" t="str">
            <v>Conwy_QOFSTRO_Persons_2012_LA</v>
          </cell>
          <cell r="B245" t="str">
            <v>QOFSTRO</v>
          </cell>
          <cell r="C245">
            <v>2012</v>
          </cell>
          <cell r="D245" t="str">
            <v>Persons</v>
          </cell>
          <cell r="E245" t="str">
            <v xml:space="preserve">Conwy                 </v>
          </cell>
          <cell r="F245" t="str">
            <v>LA</v>
          </cell>
          <cell r="G245">
            <v>2.5354650247511801</v>
          </cell>
          <cell r="H245">
            <v>1.21878999161972</v>
          </cell>
          <cell r="I245">
            <v>1.1706064339225299</v>
          </cell>
          <cell r="J245">
            <v>1.2683154181893701</v>
          </cell>
          <cell r="K245">
            <v>4.9525426569646105E-2</v>
          </cell>
          <cell r="L245">
            <v>4.81835576971976E-2</v>
          </cell>
        </row>
        <row r="246">
          <cell r="A246" t="str">
            <v>Denbighshire_QOFSTRO_Persons_2012_LA</v>
          </cell>
          <cell r="B246" t="str">
            <v>QOFSTRO</v>
          </cell>
          <cell r="C246">
            <v>2012</v>
          </cell>
          <cell r="D246" t="str">
            <v>Persons</v>
          </cell>
          <cell r="E246" t="str">
            <v xml:space="preserve">Denbighshire          </v>
          </cell>
          <cell r="F246" t="str">
            <v>LA</v>
          </cell>
          <cell r="G246">
            <v>2.30438212007149</v>
          </cell>
          <cell r="H246">
            <v>1.29965338653997</v>
          </cell>
          <cell r="I246">
            <v>1.2440100965368501</v>
          </cell>
          <cell r="J246">
            <v>1.3570366122047901</v>
          </cell>
          <cell r="K246">
            <v>5.7383225664820105E-2</v>
          </cell>
          <cell r="L246">
            <v>5.5643290003117796E-2</v>
          </cell>
        </row>
        <row r="247">
          <cell r="A247" t="str">
            <v>Flintshire_QOFSTRO_Persons_2012_LA</v>
          </cell>
          <cell r="B247" t="str">
            <v>QOFSTRO</v>
          </cell>
          <cell r="C247">
            <v>2012</v>
          </cell>
          <cell r="D247" t="str">
            <v>Persons</v>
          </cell>
          <cell r="E247" t="str">
            <v xml:space="preserve">Flintshire            </v>
          </cell>
          <cell r="F247" t="str">
            <v>LA</v>
          </cell>
          <cell r="G247">
            <v>1.8406459901876602</v>
          </cell>
          <cell r="H247">
            <v>1.18672800935713</v>
          </cell>
          <cell r="I247">
            <v>1.14155435315952</v>
          </cell>
          <cell r="J247">
            <v>1.2331903073461699</v>
          </cell>
          <cell r="K247">
            <v>4.6462297989040002E-2</v>
          </cell>
          <cell r="L247">
            <v>4.5173656197609401E-2</v>
          </cell>
        </row>
        <row r="248">
          <cell r="A248" t="str">
            <v>Wrexham_QOFSTRO_Persons_2012_LA</v>
          </cell>
          <cell r="B248" t="str">
            <v>QOFSTRO</v>
          </cell>
          <cell r="C248">
            <v>2012</v>
          </cell>
          <cell r="D248" t="str">
            <v>Persons</v>
          </cell>
          <cell r="E248" t="str">
            <v xml:space="preserve">Wrexham               </v>
          </cell>
          <cell r="F248" t="str">
            <v>LA</v>
          </cell>
          <cell r="G248">
            <v>1.8314102737319999</v>
          </cell>
          <cell r="H248">
            <v>1.2140551494876699</v>
          </cell>
          <cell r="I248">
            <v>1.1670364640294</v>
          </cell>
          <cell r="J248">
            <v>1.26242861170817</v>
          </cell>
          <cell r="K248">
            <v>4.83734622204995E-2</v>
          </cell>
          <cell r="L248">
            <v>4.70186854582757E-2</v>
          </cell>
        </row>
        <row r="249">
          <cell r="A249" t="str">
            <v>Powys_QOFSTRO_Persons_2012_LA</v>
          </cell>
          <cell r="B249" t="str">
            <v>QOFSTRO</v>
          </cell>
          <cell r="C249">
            <v>2012</v>
          </cell>
          <cell r="D249" t="str">
            <v>Persons</v>
          </cell>
          <cell r="E249" t="str">
            <v xml:space="preserve">Powys                 </v>
          </cell>
          <cell r="F249" t="str">
            <v>LA</v>
          </cell>
          <cell r="G249">
            <v>2.34329143257892</v>
          </cell>
          <cell r="H249">
            <v>1.2002197114333</v>
          </cell>
          <cell r="I249">
            <v>1.1553316787941099</v>
          </cell>
          <cell r="J249">
            <v>1.2463211942157899</v>
          </cell>
          <cell r="K249">
            <v>4.6101482782492396E-2</v>
          </cell>
          <cell r="L249">
            <v>4.4888032639188301E-2</v>
          </cell>
        </row>
        <row r="250">
          <cell r="A250" t="str">
            <v>Ceredigion_QOFSTRO_Persons_2012_LA</v>
          </cell>
          <cell r="B250" t="str">
            <v>QOFSTRO</v>
          </cell>
          <cell r="C250">
            <v>2012</v>
          </cell>
          <cell r="D250" t="str">
            <v>Persons</v>
          </cell>
          <cell r="E250" t="str">
            <v xml:space="preserve">Ceredigion            </v>
          </cell>
          <cell r="F250" t="str">
            <v>LA</v>
          </cell>
          <cell r="G250">
            <v>1.96639418710263</v>
          </cell>
          <cell r="H250">
            <v>1.10041229691428</v>
          </cell>
          <cell r="I250">
            <v>1.0462622903255601</v>
          </cell>
          <cell r="J250">
            <v>1.1565221131712</v>
          </cell>
          <cell r="K250">
            <v>5.6109816256928201E-2</v>
          </cell>
          <cell r="L250">
            <v>5.4150006588712295E-2</v>
          </cell>
        </row>
        <row r="251">
          <cell r="A251" t="str">
            <v>Pembrokeshire_QOFSTRO_Persons_2012_LA</v>
          </cell>
          <cell r="B251" t="str">
            <v>QOFSTRO</v>
          </cell>
          <cell r="C251">
            <v>2012</v>
          </cell>
          <cell r="D251" t="str">
            <v>Persons</v>
          </cell>
          <cell r="E251" t="str">
            <v xml:space="preserve">Pembrokeshire         </v>
          </cell>
          <cell r="F251" t="str">
            <v>LA</v>
          </cell>
          <cell r="G251">
            <v>2.3200033961623401</v>
          </cell>
          <cell r="H251">
            <v>1.2342887425306299</v>
          </cell>
          <cell r="I251">
            <v>1.1799149300545499</v>
          </cell>
          <cell r="J251">
            <v>1.2904104212727001</v>
          </cell>
          <cell r="K251">
            <v>5.61216787420767E-2</v>
          </cell>
          <cell r="L251">
            <v>5.4373812476081293E-2</v>
          </cell>
        </row>
        <row r="252">
          <cell r="A252" t="str">
            <v>Carmarthenshire_QOFSTRO_Persons_2012_LA</v>
          </cell>
          <cell r="B252" t="str">
            <v>QOFSTRO</v>
          </cell>
          <cell r="C252">
            <v>2012</v>
          </cell>
          <cell r="D252" t="str">
            <v>Persons</v>
          </cell>
          <cell r="E252" t="str">
            <v xml:space="preserve">Carmarthenshire      </v>
          </cell>
          <cell r="F252" t="str">
            <v>LA</v>
          </cell>
          <cell r="G252">
            <v>2.3258978691554901</v>
          </cell>
          <cell r="H252">
            <v>1.3217830041493301</v>
          </cell>
          <cell r="I252">
            <v>1.2791631238673902</v>
          </cell>
          <cell r="J252">
            <v>1.36539826830317</v>
          </cell>
          <cell r="K252">
            <v>4.3615264153837402E-2</v>
          </cell>
          <cell r="L252">
            <v>4.2619880281938201E-2</v>
          </cell>
        </row>
        <row r="253">
          <cell r="A253" t="str">
            <v>Swansea_QOFSTRO_Persons_2012_LA</v>
          </cell>
          <cell r="B253" t="str">
            <v>QOFSTRO</v>
          </cell>
          <cell r="C253">
            <v>2012</v>
          </cell>
          <cell r="D253" t="str">
            <v>Persons</v>
          </cell>
          <cell r="E253" t="str">
            <v xml:space="preserve"> Swansea              </v>
          </cell>
          <cell r="F253" t="str">
            <v>LA</v>
          </cell>
          <cell r="G253">
            <v>2.1444057715790401</v>
          </cell>
          <cell r="H253">
            <v>1.37397286891214</v>
          </cell>
          <cell r="I253">
            <v>1.3346613773365499</v>
          </cell>
          <cell r="J253">
            <v>1.4141015780810899</v>
          </cell>
          <cell r="K253">
            <v>4.0128709168956597E-2</v>
          </cell>
          <cell r="L253">
            <v>3.9311491575584702E-2</v>
          </cell>
        </row>
        <row r="254">
          <cell r="A254" t="str">
            <v>Neath Port Talbot_QOFSTRO_Persons_2012_LA</v>
          </cell>
          <cell r="B254" t="str">
            <v>QOFSTRO</v>
          </cell>
          <cell r="C254">
            <v>2012</v>
          </cell>
          <cell r="D254" t="str">
            <v>Persons</v>
          </cell>
          <cell r="E254" t="str">
            <v xml:space="preserve">Neath Port Talbot    </v>
          </cell>
          <cell r="F254" t="str">
            <v>LA</v>
          </cell>
          <cell r="G254">
            <v>2.37294010600962</v>
          </cell>
          <cell r="H254">
            <v>1.4179134557716899</v>
          </cell>
          <cell r="I254">
            <v>1.3674019031904299</v>
          </cell>
          <cell r="J254">
            <v>1.4697450526422799</v>
          </cell>
          <cell r="K254">
            <v>5.18315968705911E-2</v>
          </cell>
          <cell r="L254">
            <v>5.0511552581261797E-2</v>
          </cell>
        </row>
        <row r="255">
          <cell r="A255" t="str">
            <v>Bridgend_QOFSTRO_Persons_2012_LA</v>
          </cell>
          <cell r="B255" t="str">
            <v>QOFSTRO</v>
          </cell>
          <cell r="C255">
            <v>2012</v>
          </cell>
          <cell r="D255" t="str">
            <v>Persons</v>
          </cell>
          <cell r="E255" t="str">
            <v xml:space="preserve">Bridgend             </v>
          </cell>
          <cell r="F255" t="str">
            <v>LA</v>
          </cell>
          <cell r="G255">
            <v>2.4285918587568398</v>
          </cell>
          <cell r="H255">
            <v>1.5739455746117099</v>
          </cell>
          <cell r="I255">
            <v>1.52195742339054</v>
          </cell>
          <cell r="J255">
            <v>1.6272067728081301</v>
          </cell>
          <cell r="K255">
            <v>5.3261198196421597E-2</v>
          </cell>
          <cell r="L255">
            <v>5.1988151221173798E-2</v>
          </cell>
        </row>
        <row r="256">
          <cell r="A256" t="str">
            <v>The Vale of Glamorgan_QOFSTRO_Persons_2012_LA</v>
          </cell>
          <cell r="B256" t="str">
            <v>QOFSTRO</v>
          </cell>
          <cell r="C256">
            <v>2012</v>
          </cell>
          <cell r="D256" t="str">
            <v>Persons</v>
          </cell>
          <cell r="E256" t="str">
            <v>The Vale of Glamorgan</v>
          </cell>
          <cell r="F256" t="str">
            <v>LA</v>
          </cell>
          <cell r="G256">
            <v>2.1640736631197499</v>
          </cell>
          <cell r="H256">
            <v>1.35859810682295</v>
          </cell>
          <cell r="I256">
            <v>1.30566065263843</v>
          </cell>
          <cell r="J256">
            <v>1.4130608786993999</v>
          </cell>
          <cell r="K256">
            <v>5.4462771876444507E-2</v>
          </cell>
          <cell r="L256">
            <v>5.2937454184521802E-2</v>
          </cell>
        </row>
        <row r="257">
          <cell r="A257" t="str">
            <v>Cardiff_QOFSTRO_Persons_2012_LA</v>
          </cell>
          <cell r="B257" t="str">
            <v>QOFSTRO</v>
          </cell>
          <cell r="C257">
            <v>2012</v>
          </cell>
          <cell r="D257" t="str">
            <v>Persons</v>
          </cell>
          <cell r="E257" t="str">
            <v xml:space="preserve">Cardiff              </v>
          </cell>
          <cell r="F257" t="str">
            <v>LA</v>
          </cell>
          <cell r="G257">
            <v>1.5835657293875101</v>
          </cell>
          <cell r="H257">
            <v>1.31343979613851</v>
          </cell>
          <cell r="I257">
            <v>1.2788462111418</v>
          </cell>
          <cell r="J257">
            <v>1.3487017289229801</v>
          </cell>
          <cell r="K257">
            <v>3.5261932784465697E-2</v>
          </cell>
          <cell r="L257">
            <v>3.4593584996711599E-2</v>
          </cell>
        </row>
        <row r="258">
          <cell r="A258" t="str">
            <v>Rhondda Cynon Taf_QOFSTRO_Persons_2012_LA</v>
          </cell>
          <cell r="B258" t="str">
            <v>QOFSTRO</v>
          </cell>
          <cell r="C258">
            <v>2012</v>
          </cell>
          <cell r="D258" t="str">
            <v>Persons</v>
          </cell>
          <cell r="E258" t="str">
            <v>Rhondda Cynon Taf</v>
          </cell>
          <cell r="F258" t="str">
            <v>LA</v>
          </cell>
          <cell r="G258">
            <v>2.0607136748307902</v>
          </cell>
          <cell r="H258">
            <v>1.4146303179495301</v>
          </cell>
          <cell r="I258">
            <v>1.3745998547982299</v>
          </cell>
          <cell r="J258">
            <v>1.45550146943406</v>
          </cell>
          <cell r="K258">
            <v>4.08711514845322E-2</v>
          </cell>
          <cell r="L258">
            <v>4.0030463151295097E-2</v>
          </cell>
        </row>
        <row r="259">
          <cell r="A259" t="str">
            <v>Merthyr Tydfil_QOFSTRO_Persons_2012_LA</v>
          </cell>
          <cell r="B259" t="str">
            <v>QOFSTRO</v>
          </cell>
          <cell r="C259">
            <v>2012</v>
          </cell>
          <cell r="D259" t="str">
            <v>Persons</v>
          </cell>
          <cell r="E259" t="str">
            <v xml:space="preserve">Merthyr Tydfil       </v>
          </cell>
          <cell r="F259" t="str">
            <v>LA</v>
          </cell>
          <cell r="G259">
            <v>1.86726545221252</v>
          </cell>
          <cell r="H259">
            <v>1.3326092465575901</v>
          </cell>
          <cell r="I259">
            <v>1.2528861000542899</v>
          </cell>
          <cell r="J259">
            <v>1.4159611823690601</v>
          </cell>
          <cell r="K259">
            <v>8.3351935811470101E-2</v>
          </cell>
          <cell r="L259">
            <v>7.9723146503299203E-2</v>
          </cell>
        </row>
        <row r="260">
          <cell r="A260" t="str">
            <v>Caerphilly_QOFSTRO_Persons_2012_LA</v>
          </cell>
          <cell r="B260" t="str">
            <v>QOFSTRO</v>
          </cell>
          <cell r="C260">
            <v>2012</v>
          </cell>
          <cell r="D260" t="str">
            <v>Persons</v>
          </cell>
          <cell r="E260" t="str">
            <v xml:space="preserve">Caerphilly           </v>
          </cell>
          <cell r="F260" t="str">
            <v>LA</v>
          </cell>
          <cell r="G260">
            <v>1.92563532971555</v>
          </cell>
          <cell r="H260">
            <v>1.3549191696671701</v>
          </cell>
          <cell r="I260">
            <v>1.3065338219429901</v>
          </cell>
          <cell r="J260">
            <v>1.40460438113415</v>
          </cell>
          <cell r="K260">
            <v>4.9685211466981898E-2</v>
          </cell>
          <cell r="L260">
            <v>4.8385347724186199E-2</v>
          </cell>
        </row>
        <row r="261">
          <cell r="A261" t="str">
            <v>Blaenau Gwent_QOFSTRO_Persons_2012_LA</v>
          </cell>
          <cell r="B261" t="str">
            <v>QOFSTRO</v>
          </cell>
          <cell r="C261">
            <v>2012</v>
          </cell>
          <cell r="D261" t="str">
            <v>Persons</v>
          </cell>
          <cell r="E261" t="str">
            <v xml:space="preserve">Blaenau Gwent        </v>
          </cell>
          <cell r="F261" t="str">
            <v>LA</v>
          </cell>
          <cell r="G261">
            <v>1.9356590199538499</v>
          </cell>
          <cell r="H261">
            <v>1.2823055310406801</v>
          </cell>
          <cell r="I261">
            <v>1.2142433787645899</v>
          </cell>
          <cell r="J261">
            <v>1.35308796779392</v>
          </cell>
          <cell r="K261">
            <v>7.0782436753236103E-2</v>
          </cell>
          <cell r="L261">
            <v>6.806215227608961E-2</v>
          </cell>
        </row>
        <row r="262">
          <cell r="A262" t="str">
            <v>Torfaen_QOFSTRO_Persons_2012_LA</v>
          </cell>
          <cell r="B262" t="str">
            <v>QOFSTRO</v>
          </cell>
          <cell r="C262">
            <v>2012</v>
          </cell>
          <cell r="D262" t="str">
            <v>Persons</v>
          </cell>
          <cell r="E262" t="str">
            <v xml:space="preserve">Torfaen              </v>
          </cell>
          <cell r="F262" t="str">
            <v>LA</v>
          </cell>
          <cell r="G262">
            <v>2.03431656876496</v>
          </cell>
          <cell r="H262">
            <v>1.31886901289636</v>
          </cell>
          <cell r="I262">
            <v>1.25796245212435</v>
          </cell>
          <cell r="J262">
            <v>1.3818621576082399</v>
          </cell>
          <cell r="K262">
            <v>6.29931447118766E-2</v>
          </cell>
          <cell r="L262">
            <v>6.0906560772010995E-2</v>
          </cell>
        </row>
        <row r="263">
          <cell r="A263" t="str">
            <v>Monmouthshire_QOFSTRO_Persons_2012_LA</v>
          </cell>
          <cell r="B263" t="str">
            <v>QOFSTRO</v>
          </cell>
          <cell r="C263">
            <v>2012</v>
          </cell>
          <cell r="D263" t="str">
            <v>Persons</v>
          </cell>
          <cell r="E263" t="str">
            <v xml:space="preserve">Monmouthshire        </v>
          </cell>
          <cell r="F263" t="str">
            <v>LA</v>
          </cell>
          <cell r="G263">
            <v>2.20424487569877</v>
          </cell>
          <cell r="H263">
            <v>1.1895205964365501</v>
          </cell>
          <cell r="I263">
            <v>1.13417817677711</v>
          </cell>
          <cell r="J263">
            <v>1.2467534957972801</v>
          </cell>
          <cell r="K263">
            <v>5.7232899360728597E-2</v>
          </cell>
          <cell r="L263">
            <v>5.5342419659436204E-2</v>
          </cell>
        </row>
        <row r="264">
          <cell r="A264" t="str">
            <v>Newport_QOFSTRO_Persons_2012_LA</v>
          </cell>
          <cell r="B264" t="str">
            <v>QOFSTRO</v>
          </cell>
          <cell r="C264">
            <v>2012</v>
          </cell>
          <cell r="D264" t="str">
            <v>Persons</v>
          </cell>
          <cell r="E264" t="str">
            <v xml:space="preserve">Newport              </v>
          </cell>
          <cell r="F264" t="str">
            <v>LA</v>
          </cell>
          <cell r="G264">
            <v>1.9749914698030999</v>
          </cell>
          <cell r="H264">
            <v>1.3849305732318</v>
          </cell>
          <cell r="I264">
            <v>1.3331956303508001</v>
          </cell>
          <cell r="J264">
            <v>1.4380930984394</v>
          </cell>
          <cell r="K264">
            <v>5.3162525207603097E-2</v>
          </cell>
          <cell r="L264">
            <v>5.1734942881000598E-2</v>
          </cell>
        </row>
        <row r="265">
          <cell r="A265" t="str">
            <v>Betsi Cadwaladr UHB_QOFSTRO_Persons_2012_HB</v>
          </cell>
          <cell r="B265" t="str">
            <v>QOFSTRO</v>
          </cell>
          <cell r="C265">
            <v>2012</v>
          </cell>
          <cell r="D265" t="str">
            <v>Persons</v>
          </cell>
          <cell r="E265" t="str">
            <v xml:space="preserve">Betsi Cadwaladr UHB     </v>
          </cell>
          <cell r="F265" t="str">
            <v>HB</v>
          </cell>
          <cell r="G265">
            <v>2.0805149511779502</v>
          </cell>
          <cell r="H265">
            <v>1.2086427450511601</v>
          </cell>
          <cell r="I265">
            <v>1.1881024235005</v>
          </cell>
          <cell r="J265">
            <v>1.22943505708068</v>
          </cell>
          <cell r="K265">
            <v>2.0792312029520803E-2</v>
          </cell>
          <cell r="L265">
            <v>2.05403215506548E-2</v>
          </cell>
        </row>
        <row r="266">
          <cell r="A266" t="str">
            <v>Powys THB_QOFSTRO_Persons_2012_HB</v>
          </cell>
          <cell r="B266" t="str">
            <v>QOFSTRO</v>
          </cell>
          <cell r="C266">
            <v>2012</v>
          </cell>
          <cell r="D266" t="str">
            <v>Persons</v>
          </cell>
          <cell r="E266" t="str">
            <v xml:space="preserve">Powys THB              </v>
          </cell>
          <cell r="F266" t="str">
            <v>HB</v>
          </cell>
          <cell r="G266">
            <v>2.34329143257892</v>
          </cell>
          <cell r="H266">
            <v>1.2002197114333</v>
          </cell>
          <cell r="I266">
            <v>1.1553316787941099</v>
          </cell>
          <cell r="J266">
            <v>1.2463211942157899</v>
          </cell>
          <cell r="K266">
            <v>4.6101482782492396E-2</v>
          </cell>
          <cell r="L266">
            <v>4.4888032639188301E-2</v>
          </cell>
        </row>
        <row r="267">
          <cell r="A267" t="str">
            <v>Hywel Dda HB_QOFSTRO_Persons_2012_HB</v>
          </cell>
          <cell r="B267" t="str">
            <v>QOFSTRO</v>
          </cell>
          <cell r="C267">
            <v>2012</v>
          </cell>
          <cell r="D267" t="str">
            <v>Persons</v>
          </cell>
          <cell r="E267" t="str">
            <v xml:space="preserve"> Hywel Dda HB            </v>
          </cell>
          <cell r="F267" t="str">
            <v>HB</v>
          </cell>
          <cell r="G267">
            <v>2.2360636358060098</v>
          </cell>
          <cell r="H267">
            <v>1.2449416031767799</v>
          </cell>
          <cell r="I267">
            <v>1.2161934474776799</v>
          </cell>
          <cell r="J267">
            <v>1.27416817770718</v>
          </cell>
          <cell r="K267">
            <v>2.9226574530394199E-2</v>
          </cell>
          <cell r="L267">
            <v>2.8748155699100397E-2</v>
          </cell>
        </row>
        <row r="268">
          <cell r="A268" t="str">
            <v>ABM UHB_QOFSTRO_Persons_2012_HB</v>
          </cell>
          <cell r="B268" t="str">
            <v>QOFSTRO</v>
          </cell>
          <cell r="C268">
            <v>2012</v>
          </cell>
          <cell r="D268" t="str">
            <v>Persons</v>
          </cell>
          <cell r="E268" t="str">
            <v xml:space="preserve">ABM UHB                  </v>
          </cell>
          <cell r="F268" t="str">
            <v>HB</v>
          </cell>
          <cell r="G268">
            <v>2.2857818180453902</v>
          </cell>
          <cell r="H268">
            <v>1.44358221687035</v>
          </cell>
          <cell r="I268">
            <v>1.4168134890917901</v>
          </cell>
          <cell r="J268">
            <v>1.47071172848523</v>
          </cell>
          <cell r="K268">
            <v>2.7129511614885998E-2</v>
          </cell>
          <cell r="L268">
            <v>2.6768727778562301E-2</v>
          </cell>
        </row>
        <row r="269">
          <cell r="A269" t="str">
            <v>Cardiff &amp; Vale UHB_QOFSTRO_Persons_2012_HB</v>
          </cell>
          <cell r="B269" t="str">
            <v>QOFSTRO</v>
          </cell>
          <cell r="C269">
            <v>2012</v>
          </cell>
          <cell r="D269" t="str">
            <v>Persons</v>
          </cell>
          <cell r="E269" t="str">
            <v xml:space="preserve">Cardiff &amp; Vale UHB </v>
          </cell>
          <cell r="F269" t="str">
            <v>HB</v>
          </cell>
          <cell r="G269">
            <v>1.72838866938567</v>
          </cell>
          <cell r="H269">
            <v>1.32635040187293</v>
          </cell>
          <cell r="I269">
            <v>1.2973967984127799</v>
          </cell>
          <cell r="J269">
            <v>1.3557670241784501</v>
          </cell>
          <cell r="K269">
            <v>2.9416622305522798E-2</v>
          </cell>
          <cell r="L269">
            <v>2.8953603460153798E-2</v>
          </cell>
        </row>
        <row r="270">
          <cell r="A270" t="str">
            <v>Cwm Taf HB_QOFSTRO_Persons_2012_HB</v>
          </cell>
          <cell r="B270" t="str">
            <v>QOFSTRO</v>
          </cell>
          <cell r="C270">
            <v>2012</v>
          </cell>
          <cell r="D270" t="str">
            <v>Persons</v>
          </cell>
          <cell r="E270" t="str">
            <v xml:space="preserve"> Cwm Taf HB         </v>
          </cell>
          <cell r="F270" t="str">
            <v>HB</v>
          </cell>
          <cell r="G270">
            <v>2.0231185424097</v>
          </cell>
          <cell r="H270">
            <v>1.3986209229244602</v>
          </cell>
          <cell r="I270">
            <v>1.3627741540976499</v>
          </cell>
          <cell r="J270">
            <v>1.43514892316181</v>
          </cell>
          <cell r="K270">
            <v>3.6528000237357403E-2</v>
          </cell>
          <cell r="L270">
            <v>3.5846768826806E-2</v>
          </cell>
        </row>
        <row r="271">
          <cell r="A271" t="str">
            <v>Aneurin Bevan HB_QOFSTRO_Persons_2012_HB</v>
          </cell>
          <cell r="B271" t="str">
            <v>QOFSTRO</v>
          </cell>
          <cell r="C271">
            <v>2012</v>
          </cell>
          <cell r="D271" t="str">
            <v>Persons</v>
          </cell>
          <cell r="E271" t="str">
            <v xml:space="preserve">Aneurin Bevan HB       </v>
          </cell>
          <cell r="F271" t="str">
            <v>HB</v>
          </cell>
          <cell r="G271">
            <v>2.00129320293243</v>
          </cell>
          <cell r="H271">
            <v>1.3192192013486901</v>
          </cell>
          <cell r="I271">
            <v>1.29411274976118</v>
          </cell>
          <cell r="J271">
            <v>1.3446762135064401</v>
          </cell>
          <cell r="K271">
            <v>2.54570121577526E-2</v>
          </cell>
          <cell r="L271">
            <v>2.5106451587508398E-2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QC sheet"/>
      <sheetName val="Output for interactive sheet"/>
      <sheetName val="SQL data"/>
      <sheetName val="SQL code"/>
      <sheetName val="check total numbers"/>
      <sheetName val="EASR_QC"/>
      <sheetName val="QC data"/>
      <sheetName val="SQL_QC"/>
    </sheetNames>
    <sheetDataSet>
      <sheetData sheetId="0"/>
      <sheetData sheetId="1"/>
      <sheetData sheetId="2">
        <row r="2">
          <cell r="A2" t="str">
            <v>Wales_REVAS_Persons_2009 - 2011_WALES</v>
          </cell>
          <cell r="B2" t="str">
            <v>REVAS</v>
          </cell>
          <cell r="C2" t="str">
            <v>2009 - 2011</v>
          </cell>
          <cell r="D2" t="str">
            <v>Persons</v>
          </cell>
          <cell r="E2" t="str">
            <v>Wales</v>
          </cell>
          <cell r="F2" t="str">
            <v>WALES</v>
          </cell>
          <cell r="G2">
            <v>4644</v>
          </cell>
          <cell r="H2">
            <v>116.41013</v>
          </cell>
          <cell r="I2">
            <v>114.42238</v>
          </cell>
          <cell r="J2">
            <v>118.42292</v>
          </cell>
          <cell r="K2">
            <v>2.0127899999999999</v>
          </cell>
          <cell r="L2">
            <v>1.9877499999999999</v>
          </cell>
        </row>
        <row r="3">
          <cell r="A3" t="str">
            <v>Isle of Anglesey_REVAS_Persons_2009 - 2011_LA</v>
          </cell>
          <cell r="B3" t="str">
            <v>REVAS</v>
          </cell>
          <cell r="C3" t="str">
            <v>2009 - 2011</v>
          </cell>
          <cell r="D3" t="str">
            <v>Persons</v>
          </cell>
          <cell r="E3" t="str">
            <v>Isle of Anglesey</v>
          </cell>
          <cell r="F3" t="str">
            <v>LA</v>
          </cell>
          <cell r="G3">
            <v>115.33329999999999</v>
          </cell>
          <cell r="H3">
            <v>108.87555</v>
          </cell>
          <cell r="I3">
            <v>97.104900000000001</v>
          </cell>
          <cell r="J3">
            <v>121.62306</v>
          </cell>
          <cell r="K3">
            <v>12.74751</v>
          </cell>
          <cell r="L3">
            <v>11.77065</v>
          </cell>
        </row>
        <row r="4">
          <cell r="A4" t="str">
            <v>Gwynedd_REVAS_Persons_2009 - 2011_LA</v>
          </cell>
          <cell r="B4" t="str">
            <v>REVAS</v>
          </cell>
          <cell r="C4" t="str">
            <v>2009 - 2011</v>
          </cell>
          <cell r="D4" t="str">
            <v>Persons</v>
          </cell>
          <cell r="E4" t="str">
            <v>Gwynedd</v>
          </cell>
          <cell r="F4" t="str">
            <v>LA</v>
          </cell>
          <cell r="G4">
            <v>149</v>
          </cell>
          <cell r="H4">
            <v>89.100430000000003</v>
          </cell>
          <cell r="I4">
            <v>80.591679999999997</v>
          </cell>
          <cell r="J4">
            <v>98.227119999999999</v>
          </cell>
          <cell r="K4">
            <v>9.1266999999999996</v>
          </cell>
          <cell r="L4">
            <v>8.5087499999999991</v>
          </cell>
        </row>
        <row r="5">
          <cell r="A5" t="str">
            <v>Conwy_REVAS_Persons_2009 - 2011_LA</v>
          </cell>
          <cell r="B5" t="str">
            <v>REVAS</v>
          </cell>
          <cell r="C5" t="str">
            <v>2009 - 2011</v>
          </cell>
          <cell r="D5" t="str">
            <v>Persons</v>
          </cell>
          <cell r="E5" t="str">
            <v>Conwy</v>
          </cell>
          <cell r="F5" t="str">
            <v>LA</v>
          </cell>
          <cell r="G5">
            <v>191.33330000000001</v>
          </cell>
          <cell r="H5">
            <v>105.79761000000001</v>
          </cell>
          <cell r="I5">
            <v>96.80368</v>
          </cell>
          <cell r="J5">
            <v>115.3653</v>
          </cell>
          <cell r="K5">
            <v>9.5677000000000003</v>
          </cell>
          <cell r="L5">
            <v>8.9939300000000006</v>
          </cell>
        </row>
        <row r="6">
          <cell r="A6" t="str">
            <v>Denbighshire_REVAS_Persons_2009 - 2011_LA</v>
          </cell>
          <cell r="B6" t="str">
            <v>REVAS</v>
          </cell>
          <cell r="C6" t="str">
            <v>2009 - 2011</v>
          </cell>
          <cell r="D6" t="str">
            <v>Persons</v>
          </cell>
          <cell r="E6" t="str">
            <v>Denbighshire</v>
          </cell>
          <cell r="F6" t="str">
            <v>LA</v>
          </cell>
          <cell r="G6">
            <v>152.66669999999999</v>
          </cell>
          <cell r="H6">
            <v>113.65215999999999</v>
          </cell>
          <cell r="I6">
            <v>103.03751</v>
          </cell>
          <cell r="J6">
            <v>125.02803</v>
          </cell>
          <cell r="K6">
            <v>11.375870000000001</v>
          </cell>
          <cell r="L6">
            <v>10.614649999999999</v>
          </cell>
        </row>
        <row r="7">
          <cell r="A7" t="str">
            <v>Flintshire_REVAS_Persons_2009 - 2011_LA</v>
          </cell>
          <cell r="B7" t="str">
            <v>REVAS</v>
          </cell>
          <cell r="C7" t="str">
            <v>2009 - 2011</v>
          </cell>
          <cell r="D7" t="str">
            <v>Persons</v>
          </cell>
          <cell r="E7" t="str">
            <v>Flintshire</v>
          </cell>
          <cell r="F7" t="str">
            <v>LA</v>
          </cell>
          <cell r="G7">
            <v>217</v>
          </cell>
          <cell r="H7">
            <v>107.47933999999999</v>
          </cell>
          <cell r="I7">
            <v>99.189499999999995</v>
          </cell>
          <cell r="J7">
            <v>116.26470999999999</v>
          </cell>
          <cell r="K7">
            <v>8.78538</v>
          </cell>
          <cell r="L7">
            <v>8.2898300000000003</v>
          </cell>
        </row>
        <row r="8">
          <cell r="A8" t="str">
            <v>Wrexham_REVAS_Persons_2009 - 2011_LA</v>
          </cell>
          <cell r="B8" t="str">
            <v>REVAS</v>
          </cell>
          <cell r="C8" t="str">
            <v>2009 - 2011</v>
          </cell>
          <cell r="D8" t="str">
            <v>Persons</v>
          </cell>
          <cell r="E8" t="str">
            <v>Wrexham</v>
          </cell>
          <cell r="F8" t="str">
            <v>LA</v>
          </cell>
          <cell r="G8">
            <v>172</v>
          </cell>
          <cell r="H8">
            <v>104.86736999999999</v>
          </cell>
          <cell r="I8">
            <v>95.809160000000006</v>
          </cell>
          <cell r="J8">
            <v>114.53619999999999</v>
          </cell>
          <cell r="K8">
            <v>9.6688399999999994</v>
          </cell>
          <cell r="L8">
            <v>9.0581999999999994</v>
          </cell>
        </row>
        <row r="9">
          <cell r="A9" t="str">
            <v>Powys_REVAS_Persons_2009 - 2011_LA</v>
          </cell>
          <cell r="B9" t="str">
            <v>REVAS</v>
          </cell>
          <cell r="C9" t="str">
            <v>2009 - 2011</v>
          </cell>
          <cell r="D9" t="str">
            <v>Persons</v>
          </cell>
          <cell r="E9" t="str">
            <v>Powys</v>
          </cell>
          <cell r="F9" t="str">
            <v>LA</v>
          </cell>
          <cell r="G9">
            <v>187.66669999999999</v>
          </cell>
          <cell r="H9">
            <v>87.060950000000005</v>
          </cell>
          <cell r="I9">
            <v>79.677660000000003</v>
          </cell>
          <cell r="J9">
            <v>94.92</v>
          </cell>
          <cell r="K9">
            <v>7.8590499999999999</v>
          </cell>
          <cell r="L9">
            <v>7.3832899999999997</v>
          </cell>
        </row>
        <row r="10">
          <cell r="A10" t="str">
            <v>Ceredigion_REVAS_Persons_2009 - 2011_LA</v>
          </cell>
          <cell r="B10" t="str">
            <v>REVAS</v>
          </cell>
          <cell r="C10" t="str">
            <v>2009 - 2011</v>
          </cell>
          <cell r="D10" t="str">
            <v>Persons</v>
          </cell>
          <cell r="E10" t="str">
            <v>Ceredigion</v>
          </cell>
          <cell r="F10" t="str">
            <v>LA</v>
          </cell>
          <cell r="G10">
            <v>137</v>
          </cell>
          <cell r="H10">
            <v>121.99306</v>
          </cell>
          <cell r="I10">
            <v>109.82223</v>
          </cell>
          <cell r="J10">
            <v>135.08725999999999</v>
          </cell>
          <cell r="K10">
            <v>13.094189999999999</v>
          </cell>
          <cell r="L10">
            <v>12.17083</v>
          </cell>
        </row>
        <row r="11">
          <cell r="A11" t="str">
            <v>Pembrokeshire_REVAS_Persons_2009 - 2011_LA</v>
          </cell>
          <cell r="B11" t="str">
            <v>REVAS</v>
          </cell>
          <cell r="C11" t="str">
            <v>2009 - 2011</v>
          </cell>
          <cell r="D11" t="str">
            <v>Persons</v>
          </cell>
          <cell r="E11" t="str">
            <v>Pembrokeshire</v>
          </cell>
          <cell r="F11" t="str">
            <v>LA</v>
          </cell>
          <cell r="G11">
            <v>208</v>
          </cell>
          <cell r="H11">
            <v>113.48541</v>
          </cell>
          <cell r="I11">
            <v>104.31923</v>
          </cell>
          <cell r="J11">
            <v>123.21165000000001</v>
          </cell>
          <cell r="K11">
            <v>9.7262299999999993</v>
          </cell>
          <cell r="L11">
            <v>9.1661800000000007</v>
          </cell>
        </row>
        <row r="12">
          <cell r="A12" t="str">
            <v>Carmarthenshire_REVAS_Persons_2009 - 2011_LA</v>
          </cell>
          <cell r="B12" t="str">
            <v>REVAS</v>
          </cell>
          <cell r="C12" t="str">
            <v>2009 - 2011</v>
          </cell>
          <cell r="D12" t="str">
            <v>Persons</v>
          </cell>
          <cell r="E12" t="str">
            <v>Carmarthenshire</v>
          </cell>
          <cell r="F12" t="str">
            <v>LA</v>
          </cell>
          <cell r="G12">
            <v>303.33330000000001</v>
          </cell>
          <cell r="H12">
            <v>115.67957</v>
          </cell>
          <cell r="I12">
            <v>107.94504999999999</v>
          </cell>
          <cell r="J12">
            <v>123.8032</v>
          </cell>
          <cell r="K12">
            <v>8.1236300000000004</v>
          </cell>
          <cell r="L12">
            <v>7.7345199999999998</v>
          </cell>
        </row>
        <row r="13">
          <cell r="A13" t="str">
            <v>Swansea_REVAS_Persons_2009 - 2011_LA</v>
          </cell>
          <cell r="B13" t="str">
            <v>REVAS</v>
          </cell>
          <cell r="C13" t="str">
            <v>2009 - 2011</v>
          </cell>
          <cell r="D13" t="str">
            <v>Persons</v>
          </cell>
          <cell r="E13" t="str">
            <v>Swansea</v>
          </cell>
          <cell r="F13" t="str">
            <v>LA</v>
          </cell>
          <cell r="G13">
            <v>449.33330000000001</v>
          </cell>
          <cell r="H13">
            <v>143.65609000000001</v>
          </cell>
          <cell r="I13">
            <v>135.75274999999999</v>
          </cell>
          <cell r="J13">
            <v>151.88452000000001</v>
          </cell>
          <cell r="K13">
            <v>8.2284299999999995</v>
          </cell>
          <cell r="L13">
            <v>7.90334</v>
          </cell>
        </row>
        <row r="14">
          <cell r="A14" t="str">
            <v>Neath Port Talbot_REVAS_Persons_2009 - 2011_LA</v>
          </cell>
          <cell r="B14" t="str">
            <v>REVAS</v>
          </cell>
          <cell r="C14" t="str">
            <v>2009 - 2011</v>
          </cell>
          <cell r="D14" t="str">
            <v>Persons</v>
          </cell>
          <cell r="E14" t="str">
            <v>Neath Port Talbot</v>
          </cell>
          <cell r="F14" t="str">
            <v>LA</v>
          </cell>
          <cell r="G14">
            <v>258.66669999999999</v>
          </cell>
          <cell r="H14">
            <v>135.50978000000001</v>
          </cell>
          <cell r="I14">
            <v>125.8203</v>
          </cell>
          <cell r="J14">
            <v>145.72834</v>
          </cell>
          <cell r="K14">
            <v>10.21856</v>
          </cell>
          <cell r="L14">
            <v>9.6894799999999996</v>
          </cell>
        </row>
        <row r="15">
          <cell r="A15" t="str">
            <v>Bridgend_REVAS_Persons_2009 - 2011_LA</v>
          </cell>
          <cell r="B15" t="str">
            <v>REVAS</v>
          </cell>
          <cell r="C15" t="str">
            <v>2009 - 2011</v>
          </cell>
          <cell r="D15" t="str">
            <v>Persons</v>
          </cell>
          <cell r="E15" t="str">
            <v>Bridgend</v>
          </cell>
          <cell r="F15" t="str">
            <v>LA</v>
          </cell>
          <cell r="G15">
            <v>195.33330000000001</v>
          </cell>
          <cell r="H15">
            <v>107.01764</v>
          </cell>
          <cell r="I15">
            <v>98.311520000000002</v>
          </cell>
          <cell r="J15">
            <v>116.27325</v>
          </cell>
          <cell r="K15">
            <v>9.2556200000000004</v>
          </cell>
          <cell r="L15">
            <v>8.7061200000000003</v>
          </cell>
        </row>
        <row r="16">
          <cell r="A16" t="str">
            <v>The Vale of Glamorgan_REVAS_Persons_2009 - 2011_LA</v>
          </cell>
          <cell r="B16" t="str">
            <v>REVAS</v>
          </cell>
          <cell r="C16" t="str">
            <v>2009 - 2011</v>
          </cell>
          <cell r="D16" t="str">
            <v>Persons</v>
          </cell>
          <cell r="E16" t="str">
            <v>The Vale of Glamorgan</v>
          </cell>
          <cell r="F16" t="str">
            <v>LA</v>
          </cell>
          <cell r="G16">
            <v>195</v>
          </cell>
          <cell r="H16">
            <v>115.77459</v>
          </cell>
          <cell r="I16">
            <v>106.33320999999999</v>
          </cell>
          <cell r="J16">
            <v>125.8124</v>
          </cell>
          <cell r="K16">
            <v>10.03781</v>
          </cell>
          <cell r="L16">
            <v>9.4413800000000005</v>
          </cell>
        </row>
        <row r="17">
          <cell r="A17" t="str">
            <v>Cardiff_REVAS_Persons_2009 - 2011_LA</v>
          </cell>
          <cell r="B17" t="str">
            <v>REVAS</v>
          </cell>
          <cell r="C17" t="str">
            <v>2009 - 2011</v>
          </cell>
          <cell r="D17" t="str">
            <v>Persons</v>
          </cell>
          <cell r="E17" t="str">
            <v>Cardiff</v>
          </cell>
          <cell r="F17" t="str">
            <v>LA</v>
          </cell>
          <cell r="G17">
            <v>415.66669999999999</v>
          </cell>
          <cell r="H17">
            <v>122.41419</v>
          </cell>
          <cell r="I17">
            <v>115.57037</v>
          </cell>
          <cell r="J17">
            <v>129.55096</v>
          </cell>
          <cell r="K17">
            <v>7.1367700000000003</v>
          </cell>
          <cell r="L17">
            <v>6.84382</v>
          </cell>
        </row>
        <row r="18">
          <cell r="A18" t="str">
            <v>Rhondda Cynon Taf_REVAS_Persons_2009 - 2011_LA</v>
          </cell>
          <cell r="B18" t="str">
            <v>REVAS</v>
          </cell>
          <cell r="C18" t="str">
            <v>2009 - 2011</v>
          </cell>
          <cell r="D18" t="str">
            <v>Persons</v>
          </cell>
          <cell r="E18" t="str">
            <v>Rhondda Cynon Taf</v>
          </cell>
          <cell r="F18" t="str">
            <v>LA</v>
          </cell>
          <cell r="G18">
            <v>349.66669999999999</v>
          </cell>
          <cell r="H18">
            <v>123.47239</v>
          </cell>
          <cell r="I18">
            <v>115.96576</v>
          </cell>
          <cell r="J18">
            <v>131.33009000000001</v>
          </cell>
          <cell r="K18">
            <v>7.8577000000000004</v>
          </cell>
          <cell r="L18">
            <v>7.5066199999999998</v>
          </cell>
        </row>
        <row r="19">
          <cell r="A19" t="str">
            <v>Merthyr Tydfil_REVAS_Persons_2009 - 2011_LA</v>
          </cell>
          <cell r="B19" t="str">
            <v>REVAS</v>
          </cell>
          <cell r="C19" t="str">
            <v>2009 - 2011</v>
          </cell>
          <cell r="D19" t="str">
            <v>Persons</v>
          </cell>
          <cell r="E19" t="str">
            <v>Merthyr Tydfil</v>
          </cell>
          <cell r="F19" t="str">
            <v>LA</v>
          </cell>
          <cell r="G19">
            <v>72.333299999999994</v>
          </cell>
          <cell r="H19">
            <v>107.02578</v>
          </cell>
          <cell r="I19">
            <v>93.082030000000003</v>
          </cell>
          <cell r="J19">
            <v>122.44799</v>
          </cell>
          <cell r="K19">
            <v>15.42221</v>
          </cell>
          <cell r="L19">
            <v>13.94375</v>
          </cell>
        </row>
        <row r="20">
          <cell r="A20" t="str">
            <v>Caerphilly_REVAS_Persons_2009 - 2011_LA</v>
          </cell>
          <cell r="B20" t="str">
            <v>REVAS</v>
          </cell>
          <cell r="C20" t="str">
            <v>2009 - 2011</v>
          </cell>
          <cell r="D20" t="str">
            <v>Persons</v>
          </cell>
          <cell r="E20" t="str">
            <v>Caerphilly</v>
          </cell>
          <cell r="F20" t="str">
            <v>LA</v>
          </cell>
          <cell r="G20">
            <v>275.33330000000001</v>
          </cell>
          <cell r="H20">
            <v>124.64066</v>
          </cell>
          <cell r="I20">
            <v>116.12512</v>
          </cell>
          <cell r="J20">
            <v>133.60647</v>
          </cell>
          <cell r="K20">
            <v>8.9658099999999994</v>
          </cell>
          <cell r="L20">
            <v>8.5155399999999997</v>
          </cell>
        </row>
        <row r="21">
          <cell r="A21" t="str">
            <v>Blaenau Gwent_REVAS_Persons_2009 - 2011_LA</v>
          </cell>
          <cell r="B21" t="str">
            <v>REVAS</v>
          </cell>
          <cell r="C21" t="str">
            <v>2009 - 2011</v>
          </cell>
          <cell r="D21" t="str">
            <v>Persons</v>
          </cell>
          <cell r="E21" t="str">
            <v>Blaenau Gwent</v>
          </cell>
          <cell r="F21" t="str">
            <v>LA</v>
          </cell>
          <cell r="G21">
            <v>102.33329999999999</v>
          </cell>
          <cell r="H21">
            <v>119.12635</v>
          </cell>
          <cell r="I21">
            <v>105.84681</v>
          </cell>
          <cell r="J21">
            <v>133.57909000000001</v>
          </cell>
          <cell r="K21">
            <v>14.45275</v>
          </cell>
          <cell r="L21">
            <v>13.279540000000001</v>
          </cell>
        </row>
        <row r="22">
          <cell r="A22" t="str">
            <v>Torfaen_REVAS_Persons_2009 - 2011_LA</v>
          </cell>
          <cell r="B22" t="str">
            <v>REVAS</v>
          </cell>
          <cell r="C22" t="str">
            <v>2009 - 2011</v>
          </cell>
          <cell r="D22" t="str">
            <v>Persons</v>
          </cell>
          <cell r="E22" t="str">
            <v>Torfaen</v>
          </cell>
          <cell r="F22" t="str">
            <v>LA</v>
          </cell>
          <cell r="G22">
            <v>142</v>
          </cell>
          <cell r="H22">
            <v>125.06833</v>
          </cell>
          <cell r="I22">
            <v>113.17256999999999</v>
          </cell>
          <cell r="J22">
            <v>137.84992</v>
          </cell>
          <cell r="K22">
            <v>12.78158</v>
          </cell>
          <cell r="L22">
            <v>11.895759999999999</v>
          </cell>
        </row>
        <row r="23">
          <cell r="A23" t="str">
            <v>Monmouthshire_REVAS_Persons_2009 - 2011_LA</v>
          </cell>
          <cell r="B23" t="str">
            <v>REVAS</v>
          </cell>
          <cell r="C23" t="str">
            <v>2009 - 2011</v>
          </cell>
          <cell r="D23" t="str">
            <v>Persons</v>
          </cell>
          <cell r="E23" t="str">
            <v>Monmouthshire</v>
          </cell>
          <cell r="F23" t="str">
            <v>LA</v>
          </cell>
          <cell r="G23">
            <v>128.33330000000001</v>
          </cell>
          <cell r="H23">
            <v>94.888419999999996</v>
          </cell>
          <cell r="I23">
            <v>85.297719999999998</v>
          </cell>
          <cell r="J23">
            <v>105.23192</v>
          </cell>
          <cell r="K23">
            <v>10.343500000000001</v>
          </cell>
          <cell r="L23">
            <v>9.5907</v>
          </cell>
        </row>
        <row r="24">
          <cell r="A24" t="str">
            <v>Newport_REVAS_Persons_2009 - 2011_LA</v>
          </cell>
          <cell r="B24" t="str">
            <v>REVAS</v>
          </cell>
          <cell r="C24" t="str">
            <v>2009 - 2011</v>
          </cell>
          <cell r="D24" t="str">
            <v>Persons</v>
          </cell>
          <cell r="E24" t="str">
            <v>Newport</v>
          </cell>
          <cell r="F24" t="str">
            <v>LA</v>
          </cell>
          <cell r="G24">
            <v>226.66669999999999</v>
          </cell>
          <cell r="H24">
            <v>134.05627000000001</v>
          </cell>
          <cell r="I24">
            <v>123.93201000000001</v>
          </cell>
          <cell r="J24">
            <v>144.77226999999999</v>
          </cell>
          <cell r="K24">
            <v>10.715999999999999</v>
          </cell>
          <cell r="L24">
            <v>10.12426</v>
          </cell>
        </row>
        <row r="25">
          <cell r="A25" t="str">
            <v>Betsi Cadwaladr UHB_REVAS_Persons_2009 - 2011_HB</v>
          </cell>
          <cell r="B25" t="str">
            <v>REVAS</v>
          </cell>
          <cell r="C25" t="str">
            <v>2009 - 2011</v>
          </cell>
          <cell r="D25" t="str">
            <v>Persons</v>
          </cell>
          <cell r="E25" t="str">
            <v>Betsi Cadwaladr UHB</v>
          </cell>
          <cell r="F25" t="str">
            <v>HB</v>
          </cell>
          <cell r="G25">
            <v>997.33330000000001</v>
          </cell>
          <cell r="H25">
            <v>104.70332999999999</v>
          </cell>
          <cell r="I25">
            <v>100.83447</v>
          </cell>
          <cell r="J25">
            <v>108.67823</v>
          </cell>
          <cell r="K25">
            <v>3.9748999999999999</v>
          </cell>
          <cell r="L25">
            <v>3.8688699999999998</v>
          </cell>
        </row>
        <row r="26">
          <cell r="A26" t="str">
            <v>Powys THB_REVAS_Persons_2009 - 2011_HB</v>
          </cell>
          <cell r="B26" t="str">
            <v>REVAS</v>
          </cell>
          <cell r="C26" t="str">
            <v>2009 - 2011</v>
          </cell>
          <cell r="D26" t="str">
            <v>Persons</v>
          </cell>
          <cell r="E26" t="str">
            <v>Powys THB</v>
          </cell>
          <cell r="F26" t="str">
            <v>HB</v>
          </cell>
          <cell r="G26">
            <v>187.66669999999999</v>
          </cell>
          <cell r="H26">
            <v>87.060950000000005</v>
          </cell>
          <cell r="I26">
            <v>79.677660000000003</v>
          </cell>
          <cell r="J26">
            <v>94.92</v>
          </cell>
          <cell r="K26">
            <v>7.8590499999999999</v>
          </cell>
          <cell r="L26">
            <v>7.3832899999999997</v>
          </cell>
        </row>
        <row r="27">
          <cell r="A27" t="str">
            <v>Hywel Dda HB_REVAS_Persons_2009 - 2011_HB</v>
          </cell>
          <cell r="B27" t="str">
            <v>REVAS</v>
          </cell>
          <cell r="C27" t="str">
            <v>2009 - 2011</v>
          </cell>
          <cell r="D27" t="str">
            <v>Persons</v>
          </cell>
          <cell r="E27" t="str">
            <v>Hywel Dda HB</v>
          </cell>
          <cell r="F27" t="str">
            <v>HB</v>
          </cell>
          <cell r="G27">
            <v>648.33330000000001</v>
          </cell>
          <cell r="H27">
            <v>116.29203</v>
          </cell>
          <cell r="I27">
            <v>110.92725</v>
          </cell>
          <cell r="J27">
            <v>121.83984</v>
          </cell>
          <cell r="K27">
            <v>5.5478100000000001</v>
          </cell>
          <cell r="L27">
            <v>5.3647900000000002</v>
          </cell>
        </row>
        <row r="28">
          <cell r="A28" t="str">
            <v>ABM UHB_REVAS_Persons_2009 - 2011_HB</v>
          </cell>
          <cell r="B28" t="str">
            <v>REVAS</v>
          </cell>
          <cell r="C28" t="str">
            <v>2009 - 2011</v>
          </cell>
          <cell r="D28" t="str">
            <v>Persons</v>
          </cell>
          <cell r="E28" t="str">
            <v>ABM UHB</v>
          </cell>
          <cell r="F28" t="str">
            <v>HB</v>
          </cell>
          <cell r="G28">
            <v>903.33330000000001</v>
          </cell>
          <cell r="H28">
            <v>131.53299000000001</v>
          </cell>
          <cell r="I28">
            <v>126.44898999999999</v>
          </cell>
          <cell r="J28">
            <v>136.76351</v>
          </cell>
          <cell r="K28">
            <v>5.2305200000000003</v>
          </cell>
          <cell r="L28">
            <v>5.0839999999999996</v>
          </cell>
        </row>
        <row r="29">
          <cell r="A29" t="str">
            <v>Cardiff &amp; Vale UHB_REVAS_Persons_2009 - 2011_HB</v>
          </cell>
          <cell r="B29" t="str">
            <v>REVAS</v>
          </cell>
          <cell r="C29" t="str">
            <v>2009 - 2011</v>
          </cell>
          <cell r="D29" t="str">
            <v>Persons</v>
          </cell>
          <cell r="E29" t="str">
            <v>Cardiff &amp; Vale UHB</v>
          </cell>
          <cell r="F29" t="str">
            <v>HB</v>
          </cell>
          <cell r="G29">
            <v>610.66669999999999</v>
          </cell>
          <cell r="H29">
            <v>120.24911</v>
          </cell>
          <cell r="I29">
            <v>114.68487</v>
          </cell>
          <cell r="J29">
            <v>126.00906000000001</v>
          </cell>
          <cell r="K29">
            <v>5.7599499999999999</v>
          </cell>
          <cell r="L29">
            <v>5.5642399999999999</v>
          </cell>
        </row>
        <row r="30">
          <cell r="A30" t="str">
            <v>Cwm Taf HB_REVAS_Persons_2009 - 2011_HB</v>
          </cell>
          <cell r="B30" t="str">
            <v>REVAS</v>
          </cell>
          <cell r="C30" t="str">
            <v>2009 - 2011</v>
          </cell>
          <cell r="D30" t="str">
            <v>Persons</v>
          </cell>
          <cell r="E30" t="str">
            <v>Cwm Taf HB</v>
          </cell>
          <cell r="F30" t="str">
            <v>HB</v>
          </cell>
          <cell r="G30">
            <v>422</v>
          </cell>
          <cell r="H30">
            <v>120.21879</v>
          </cell>
          <cell r="I30">
            <v>113.56559</v>
          </cell>
          <cell r="J30">
            <v>127.15458</v>
          </cell>
          <cell r="K30">
            <v>6.9357899999999999</v>
          </cell>
          <cell r="L30">
            <v>6.6532</v>
          </cell>
        </row>
        <row r="31">
          <cell r="A31" t="str">
            <v>Aneurin Bevan HB_REVAS_Persons_2009 - 2011_HB</v>
          </cell>
          <cell r="B31" t="str">
            <v>REVAS</v>
          </cell>
          <cell r="C31" t="str">
            <v>2009 - 2011</v>
          </cell>
          <cell r="D31" t="str">
            <v>Persons</v>
          </cell>
          <cell r="E31" t="str">
            <v>Aneurin Bevan HB</v>
          </cell>
          <cell r="F31" t="str">
            <v>HB</v>
          </cell>
          <cell r="G31">
            <v>874.66669999999999</v>
          </cell>
          <cell r="H31">
            <v>120.92887</v>
          </cell>
          <cell r="I31">
            <v>116.23302</v>
          </cell>
          <cell r="J31">
            <v>125.76228</v>
          </cell>
          <cell r="K31">
            <v>4.8334099999999998</v>
          </cell>
          <cell r="L31">
            <v>4.6958500000000001</v>
          </cell>
        </row>
        <row r="32">
          <cell r="A32" t="str">
            <v>Wales_REVAS_Males_2009 - 2011_WALES</v>
          </cell>
          <cell r="B32" t="str">
            <v>REVAS</v>
          </cell>
          <cell r="C32" t="str">
            <v>2009 - 2011</v>
          </cell>
          <cell r="D32" t="str">
            <v>Males</v>
          </cell>
          <cell r="E32" t="str">
            <v>Wales</v>
          </cell>
          <cell r="F32" t="str">
            <v>WALES</v>
          </cell>
          <cell r="G32">
            <v>3487.3332999999998</v>
          </cell>
          <cell r="H32">
            <v>185.67751000000001</v>
          </cell>
          <cell r="I32">
            <v>182.05631</v>
          </cell>
          <cell r="J32">
            <v>189.35140999999999</v>
          </cell>
          <cell r="K32">
            <v>3.6739000000000002</v>
          </cell>
          <cell r="L32">
            <v>3.6212</v>
          </cell>
        </row>
        <row r="33">
          <cell r="A33" t="str">
            <v>Isle of Anglesey_REVAS_Males_2009 - 2011_LA</v>
          </cell>
          <cell r="B33" t="str">
            <v>REVAS</v>
          </cell>
          <cell r="C33" t="str">
            <v>2009 - 2011</v>
          </cell>
          <cell r="D33" t="str">
            <v>Males</v>
          </cell>
          <cell r="E33" t="str">
            <v>Isle of Anglesey</v>
          </cell>
          <cell r="F33" t="str">
            <v>LA</v>
          </cell>
          <cell r="G33">
            <v>88</v>
          </cell>
          <cell r="H33">
            <v>173.75857999999999</v>
          </cell>
          <cell r="I33">
            <v>152.59976</v>
          </cell>
          <cell r="J33">
            <v>196.94071</v>
          </cell>
          <cell r="K33">
            <v>23.182130000000001</v>
          </cell>
          <cell r="L33">
            <v>21.158819999999999</v>
          </cell>
        </row>
        <row r="34">
          <cell r="A34" t="str">
            <v>Gwynedd_REVAS_Males_2009 - 2011_LA</v>
          </cell>
          <cell r="B34" t="str">
            <v>REVAS</v>
          </cell>
          <cell r="C34" t="str">
            <v>2009 - 2011</v>
          </cell>
          <cell r="D34" t="str">
            <v>Males</v>
          </cell>
          <cell r="E34" t="str">
            <v>Gwynedd</v>
          </cell>
          <cell r="F34" t="str">
            <v>LA</v>
          </cell>
          <cell r="G34">
            <v>111</v>
          </cell>
          <cell r="H34">
            <v>141.12308999999999</v>
          </cell>
          <cell r="I34">
            <v>125.77676</v>
          </cell>
          <cell r="J34">
            <v>157.76877999999999</v>
          </cell>
          <cell r="K34">
            <v>16.645679999999999</v>
          </cell>
          <cell r="L34">
            <v>15.34634</v>
          </cell>
        </row>
        <row r="35">
          <cell r="A35" t="str">
            <v>Conwy_REVAS_Males_2009 - 2011_LA</v>
          </cell>
          <cell r="B35" t="str">
            <v>REVAS</v>
          </cell>
          <cell r="C35" t="str">
            <v>2009 - 2011</v>
          </cell>
          <cell r="D35" t="str">
            <v>Males</v>
          </cell>
          <cell r="E35" t="str">
            <v>Conwy</v>
          </cell>
          <cell r="F35" t="str">
            <v>LA</v>
          </cell>
          <cell r="G35">
            <v>145.66669999999999</v>
          </cell>
          <cell r="H35">
            <v>171.74090000000001</v>
          </cell>
          <cell r="I35">
            <v>155.24253999999999</v>
          </cell>
          <cell r="J35">
            <v>189.45164</v>
          </cell>
          <cell r="K35">
            <v>17.710730000000002</v>
          </cell>
          <cell r="L35">
            <v>16.498360000000002</v>
          </cell>
        </row>
        <row r="36">
          <cell r="A36" t="str">
            <v>Denbighshire_REVAS_Males_2009 - 2011_LA</v>
          </cell>
          <cell r="B36" t="str">
            <v>REVAS</v>
          </cell>
          <cell r="C36" t="str">
            <v>2009 - 2011</v>
          </cell>
          <cell r="D36" t="str">
            <v>Males</v>
          </cell>
          <cell r="E36" t="str">
            <v>Denbighshire</v>
          </cell>
          <cell r="F36" t="str">
            <v>LA</v>
          </cell>
          <cell r="G36">
            <v>118</v>
          </cell>
          <cell r="H36">
            <v>186.46741</v>
          </cell>
          <cell r="I36">
            <v>166.84545</v>
          </cell>
          <cell r="J36">
            <v>207.69847999999999</v>
          </cell>
          <cell r="K36">
            <v>21.231079999999999</v>
          </cell>
          <cell r="L36">
            <v>19.621949999999998</v>
          </cell>
        </row>
        <row r="37">
          <cell r="A37" t="str">
            <v>Flintshire_REVAS_Males_2009 - 2011_LA</v>
          </cell>
          <cell r="B37" t="str">
            <v>REVAS</v>
          </cell>
          <cell r="C37" t="str">
            <v>2009 - 2011</v>
          </cell>
          <cell r="D37" t="str">
            <v>Males</v>
          </cell>
          <cell r="E37" t="str">
            <v>Flintshire</v>
          </cell>
          <cell r="F37" t="str">
            <v>LA</v>
          </cell>
          <cell r="G37">
            <v>167.66669999999999</v>
          </cell>
          <cell r="H37">
            <v>175.36177000000001</v>
          </cell>
          <cell r="I37">
            <v>160.11492000000001</v>
          </cell>
          <cell r="J37">
            <v>191.65013999999999</v>
          </cell>
          <cell r="K37">
            <v>16.28837</v>
          </cell>
          <cell r="L37">
            <v>15.24686</v>
          </cell>
        </row>
        <row r="38">
          <cell r="A38" t="str">
            <v>Wrexham_REVAS_Males_2009 - 2011_LA</v>
          </cell>
          <cell r="B38" t="str">
            <v>REVAS</v>
          </cell>
          <cell r="C38" t="str">
            <v>2009 - 2011</v>
          </cell>
          <cell r="D38" t="str">
            <v>Males</v>
          </cell>
          <cell r="E38" t="str">
            <v>Wrexham</v>
          </cell>
          <cell r="F38" t="str">
            <v>LA</v>
          </cell>
          <cell r="G38">
            <v>137.33330000000001</v>
          </cell>
          <cell r="H38">
            <v>174.02466000000001</v>
          </cell>
          <cell r="I38">
            <v>157.32803999999999</v>
          </cell>
          <cell r="J38">
            <v>191.9864</v>
          </cell>
          <cell r="K38">
            <v>17.961739999999999</v>
          </cell>
          <cell r="L38">
            <v>16.696619999999999</v>
          </cell>
        </row>
        <row r="39">
          <cell r="A39" t="str">
            <v>Powys_REVAS_Males_2009 - 2011_LA</v>
          </cell>
          <cell r="B39" t="str">
            <v>REVAS</v>
          </cell>
          <cell r="C39" t="str">
            <v>2009 - 2011</v>
          </cell>
          <cell r="D39" t="str">
            <v>Males</v>
          </cell>
          <cell r="E39" t="str">
            <v>Powys</v>
          </cell>
          <cell r="F39" t="str">
            <v>LA</v>
          </cell>
          <cell r="G39">
            <v>141</v>
          </cell>
          <cell r="H39">
            <v>138.45051000000001</v>
          </cell>
          <cell r="I39">
            <v>125.04107999999999</v>
          </cell>
          <cell r="J39">
            <v>152.86215000000001</v>
          </cell>
          <cell r="K39">
            <v>14.41164</v>
          </cell>
          <cell r="L39">
            <v>13.40943</v>
          </cell>
        </row>
        <row r="40">
          <cell r="A40" t="str">
            <v>Ceredigion_REVAS_Males_2009 - 2011_LA</v>
          </cell>
          <cell r="B40" t="str">
            <v>REVAS</v>
          </cell>
          <cell r="C40" t="str">
            <v>2009 - 2011</v>
          </cell>
          <cell r="D40" t="str">
            <v>Males</v>
          </cell>
          <cell r="E40" t="str">
            <v>Ceredigion</v>
          </cell>
          <cell r="F40" t="str">
            <v>LA</v>
          </cell>
          <cell r="G40">
            <v>106.33329999999999</v>
          </cell>
          <cell r="H40">
            <v>199.65544</v>
          </cell>
          <cell r="I40">
            <v>177.40679</v>
          </cell>
          <cell r="J40">
            <v>223.83063000000001</v>
          </cell>
          <cell r="K40">
            <v>24.175190000000001</v>
          </cell>
          <cell r="L40">
            <v>22.248650000000001</v>
          </cell>
        </row>
        <row r="41">
          <cell r="A41" t="str">
            <v>Pembrokeshire_REVAS_Males_2009 - 2011_LA</v>
          </cell>
          <cell r="B41" t="str">
            <v>REVAS</v>
          </cell>
          <cell r="C41" t="str">
            <v>2009 - 2011</v>
          </cell>
          <cell r="D41" t="str">
            <v>Males</v>
          </cell>
          <cell r="E41" t="str">
            <v>Pembrokeshire</v>
          </cell>
          <cell r="F41" t="str">
            <v>LA</v>
          </cell>
          <cell r="G41">
            <v>154.66669999999999</v>
          </cell>
          <cell r="H41">
            <v>178.47472999999999</v>
          </cell>
          <cell r="I41">
            <v>161.98654999999999</v>
          </cell>
          <cell r="J41">
            <v>196.13739000000001</v>
          </cell>
          <cell r="K41">
            <v>17.662659999999999</v>
          </cell>
          <cell r="L41">
            <v>16.48818</v>
          </cell>
        </row>
        <row r="42">
          <cell r="A42" t="str">
            <v>Carmarthenshire_REVAS_Males_2009 - 2011_LA</v>
          </cell>
          <cell r="B42" t="str">
            <v>REVAS</v>
          </cell>
          <cell r="C42" t="str">
            <v>2009 - 2011</v>
          </cell>
          <cell r="D42" t="str">
            <v>Males</v>
          </cell>
          <cell r="E42" t="str">
            <v>Carmarthenshire</v>
          </cell>
          <cell r="F42" t="str">
            <v>LA</v>
          </cell>
          <cell r="G42">
            <v>230</v>
          </cell>
          <cell r="H42">
            <v>186.11398</v>
          </cell>
          <cell r="I42">
            <v>171.99508</v>
          </cell>
          <cell r="J42">
            <v>201.05189999999999</v>
          </cell>
          <cell r="K42">
            <v>14.93793</v>
          </cell>
          <cell r="L42">
            <v>14.11889</v>
          </cell>
        </row>
        <row r="43">
          <cell r="A43" t="str">
            <v>Swansea_REVAS_Males_2009 - 2011_LA</v>
          </cell>
          <cell r="B43" t="str">
            <v>REVAS</v>
          </cell>
          <cell r="C43" t="str">
            <v>2009 - 2011</v>
          </cell>
          <cell r="D43" t="str">
            <v>Males</v>
          </cell>
          <cell r="E43" t="str">
            <v>Swansea</v>
          </cell>
          <cell r="F43" t="str">
            <v>LA</v>
          </cell>
          <cell r="G43">
            <v>327.33330000000001</v>
          </cell>
          <cell r="H43">
            <v>230.77912000000001</v>
          </cell>
          <cell r="I43">
            <v>216.16897</v>
          </cell>
          <cell r="J43">
            <v>246.09611000000001</v>
          </cell>
          <cell r="K43">
            <v>15.316990000000001</v>
          </cell>
          <cell r="L43">
            <v>14.61016</v>
          </cell>
        </row>
        <row r="44">
          <cell r="A44" t="str">
            <v>Neath Port Talbot_REVAS_Males_2009 - 2011_LA</v>
          </cell>
          <cell r="B44" t="str">
            <v>REVAS</v>
          </cell>
          <cell r="C44" t="str">
            <v>2009 - 2011</v>
          </cell>
          <cell r="D44" t="str">
            <v>Males</v>
          </cell>
          <cell r="E44" t="str">
            <v>Neath Port Talbot</v>
          </cell>
          <cell r="F44" t="str">
            <v>LA</v>
          </cell>
          <cell r="G44">
            <v>179</v>
          </cell>
          <cell r="H44">
            <v>201.41852</v>
          </cell>
          <cell r="I44">
            <v>184.38312999999999</v>
          </cell>
          <cell r="J44">
            <v>219.57883000000001</v>
          </cell>
          <cell r="K44">
            <v>18.160299999999999</v>
          </cell>
          <cell r="L44">
            <v>17.03539</v>
          </cell>
        </row>
        <row r="45">
          <cell r="A45" t="str">
            <v>Bridgend_REVAS_Males_2009 - 2011_LA</v>
          </cell>
          <cell r="B45" t="str">
            <v>REVAS</v>
          </cell>
          <cell r="C45" t="str">
            <v>2009 - 2011</v>
          </cell>
          <cell r="D45" t="str">
            <v>Males</v>
          </cell>
          <cell r="E45" t="str">
            <v>Bridgend</v>
          </cell>
          <cell r="F45" t="str">
            <v>LA</v>
          </cell>
          <cell r="G45">
            <v>146.66669999999999</v>
          </cell>
          <cell r="H45">
            <v>171.57827</v>
          </cell>
          <cell r="I45">
            <v>155.66478000000001</v>
          </cell>
          <cell r="J45">
            <v>188.65699000000001</v>
          </cell>
          <cell r="K45">
            <v>17.07873</v>
          </cell>
          <cell r="L45">
            <v>15.91348</v>
          </cell>
        </row>
        <row r="46">
          <cell r="A46" t="str">
            <v>The Vale of Glamorgan_REVAS_Males_2009 - 2011_LA</v>
          </cell>
          <cell r="B46" t="str">
            <v>REVAS</v>
          </cell>
          <cell r="C46" t="str">
            <v>2009 - 2011</v>
          </cell>
          <cell r="D46" t="str">
            <v>Males</v>
          </cell>
          <cell r="E46" t="str">
            <v>The Vale of Glamorgan</v>
          </cell>
          <cell r="F46" t="str">
            <v>LA</v>
          </cell>
          <cell r="G46">
            <v>149.33330000000001</v>
          </cell>
          <cell r="H46">
            <v>191.53550999999999</v>
          </cell>
          <cell r="I46">
            <v>173.8775</v>
          </cell>
          <cell r="J46">
            <v>210.47444999999999</v>
          </cell>
          <cell r="K46">
            <v>18.938939999999999</v>
          </cell>
          <cell r="L46">
            <v>17.658000000000001</v>
          </cell>
        </row>
        <row r="47">
          <cell r="A47" t="str">
            <v>Cardiff_REVAS_Males_2009 - 2011_LA</v>
          </cell>
          <cell r="B47" t="str">
            <v>REVAS</v>
          </cell>
          <cell r="C47" t="str">
            <v>2009 - 2011</v>
          </cell>
          <cell r="D47" t="str">
            <v>Males</v>
          </cell>
          <cell r="E47" t="str">
            <v>Cardiff</v>
          </cell>
          <cell r="F47" t="str">
            <v>LA</v>
          </cell>
          <cell r="G47">
            <v>303</v>
          </cell>
          <cell r="H47">
            <v>191.62146999999999</v>
          </cell>
          <cell r="I47">
            <v>179.24494000000001</v>
          </cell>
          <cell r="J47">
            <v>204.62099000000001</v>
          </cell>
          <cell r="K47">
            <v>12.99952</v>
          </cell>
          <cell r="L47">
            <v>12.376530000000001</v>
          </cell>
        </row>
        <row r="48">
          <cell r="A48" t="str">
            <v>Rhondda Cynon Taf_REVAS_Males_2009 - 2011_LA</v>
          </cell>
          <cell r="B48" t="str">
            <v>REVAS</v>
          </cell>
          <cell r="C48" t="str">
            <v>2009 - 2011</v>
          </cell>
          <cell r="D48" t="str">
            <v>Males</v>
          </cell>
          <cell r="E48" t="str">
            <v>Rhondda Cynon Taf</v>
          </cell>
          <cell r="F48" t="str">
            <v>LA</v>
          </cell>
          <cell r="G48">
            <v>256.66669999999999</v>
          </cell>
          <cell r="H48">
            <v>188.61911000000001</v>
          </cell>
          <cell r="I48">
            <v>175.32626999999999</v>
          </cell>
          <cell r="J48">
            <v>202.64068</v>
          </cell>
          <cell r="K48">
            <v>14.021570000000001</v>
          </cell>
          <cell r="L48">
            <v>13.29284</v>
          </cell>
        </row>
        <row r="49">
          <cell r="A49" t="str">
            <v>Merthyr Tydfil_REVAS_Males_2009 - 2011_LA</v>
          </cell>
          <cell r="B49" t="str">
            <v>REVAS</v>
          </cell>
          <cell r="C49" t="str">
            <v>2009 - 2011</v>
          </cell>
          <cell r="D49" t="str">
            <v>Males</v>
          </cell>
          <cell r="E49" t="str">
            <v>Merthyr Tydfil</v>
          </cell>
          <cell r="F49" t="str">
            <v>LA</v>
          </cell>
          <cell r="G49">
            <v>58.666699999999999</v>
          </cell>
          <cell r="H49">
            <v>177.51471000000001</v>
          </cell>
          <cell r="I49">
            <v>151.99843999999999</v>
          </cell>
          <cell r="J49">
            <v>206.05391</v>
          </cell>
          <cell r="K49">
            <v>28.539190000000001</v>
          </cell>
          <cell r="L49">
            <v>25.516269999999999</v>
          </cell>
        </row>
        <row r="50">
          <cell r="A50" t="str">
            <v>Caerphilly_REVAS_Males_2009 - 2011_LA</v>
          </cell>
          <cell r="B50" t="str">
            <v>REVAS</v>
          </cell>
          <cell r="C50" t="str">
            <v>2009 - 2011</v>
          </cell>
          <cell r="D50" t="str">
            <v>Males</v>
          </cell>
          <cell r="E50" t="str">
            <v>Caerphilly</v>
          </cell>
          <cell r="F50" t="str">
            <v>LA</v>
          </cell>
          <cell r="G50">
            <v>200.66669999999999</v>
          </cell>
          <cell r="H50">
            <v>191.38326000000001</v>
          </cell>
          <cell r="I50">
            <v>176.20371</v>
          </cell>
          <cell r="J50">
            <v>207.50763000000001</v>
          </cell>
          <cell r="K50">
            <v>16.124369999999999</v>
          </cell>
          <cell r="L50">
            <v>15.179550000000001</v>
          </cell>
        </row>
        <row r="51">
          <cell r="A51" t="str">
            <v>Blaenau Gwent_REVAS_Males_2009 - 2011_LA</v>
          </cell>
          <cell r="B51" t="str">
            <v>REVAS</v>
          </cell>
          <cell r="C51" t="str">
            <v>2009 - 2011</v>
          </cell>
          <cell r="D51" t="str">
            <v>Males</v>
          </cell>
          <cell r="E51" t="str">
            <v>Blaenau Gwent</v>
          </cell>
          <cell r="F51" t="str">
            <v>LA</v>
          </cell>
          <cell r="G51">
            <v>81.666700000000006</v>
          </cell>
          <cell r="H51">
            <v>197.47902999999999</v>
          </cell>
          <cell r="I51">
            <v>173.04312999999999</v>
          </cell>
          <cell r="J51">
            <v>224.34523999999999</v>
          </cell>
          <cell r="K51">
            <v>26.866209999999999</v>
          </cell>
          <cell r="L51">
            <v>24.4359</v>
          </cell>
        </row>
        <row r="52">
          <cell r="A52" t="str">
            <v>Torfaen_REVAS_Males_2009 - 2011_LA</v>
          </cell>
          <cell r="B52" t="str">
            <v>REVAS</v>
          </cell>
          <cell r="C52" t="str">
            <v>2009 - 2011</v>
          </cell>
          <cell r="D52" t="str">
            <v>Males</v>
          </cell>
          <cell r="E52" t="str">
            <v>Torfaen</v>
          </cell>
          <cell r="F52" t="str">
            <v>LA</v>
          </cell>
          <cell r="G52">
            <v>105.33329999999999</v>
          </cell>
          <cell r="H52">
            <v>194.87721999999999</v>
          </cell>
          <cell r="I52">
            <v>173.63095000000001</v>
          </cell>
          <cell r="J52">
            <v>217.97237000000001</v>
          </cell>
          <cell r="K52">
            <v>23.09515</v>
          </cell>
          <cell r="L52">
            <v>21.246279999999999</v>
          </cell>
        </row>
        <row r="53">
          <cell r="A53" t="str">
            <v>Monmouthshire_REVAS_Males_2009 - 2011_LA</v>
          </cell>
          <cell r="B53" t="str">
            <v>REVAS</v>
          </cell>
          <cell r="C53" t="str">
            <v>2009 - 2011</v>
          </cell>
          <cell r="D53" t="str">
            <v>Males</v>
          </cell>
          <cell r="E53" t="str">
            <v>Monmouthshire</v>
          </cell>
          <cell r="F53" t="str">
            <v>LA</v>
          </cell>
          <cell r="G53">
            <v>103</v>
          </cell>
          <cell r="H53">
            <v>160.24087</v>
          </cell>
          <cell r="I53">
            <v>142.37210999999999</v>
          </cell>
          <cell r="J53">
            <v>179.68292</v>
          </cell>
          <cell r="K53">
            <v>19.442049999999998</v>
          </cell>
          <cell r="L53">
            <v>17.868760000000002</v>
          </cell>
        </row>
        <row r="54">
          <cell r="A54" t="str">
            <v>Newport_REVAS_Males_2009 - 2011_LA</v>
          </cell>
          <cell r="B54" t="str">
            <v>REVAS</v>
          </cell>
          <cell r="C54" t="str">
            <v>2009 - 2011</v>
          </cell>
          <cell r="D54" t="str">
            <v>Males</v>
          </cell>
          <cell r="E54" t="str">
            <v>Newport</v>
          </cell>
          <cell r="F54" t="str">
            <v>LA</v>
          </cell>
          <cell r="G54">
            <v>176.33330000000001</v>
          </cell>
          <cell r="H54">
            <v>219.94533999999999</v>
          </cell>
          <cell r="I54">
            <v>201.32154</v>
          </cell>
          <cell r="J54">
            <v>239.80853999999999</v>
          </cell>
          <cell r="K54">
            <v>19.863199999999999</v>
          </cell>
          <cell r="L54">
            <v>18.623799999999999</v>
          </cell>
        </row>
        <row r="55">
          <cell r="A55" t="str">
            <v>Betsi Cadwaladr UHB_REVAS_Males_2009 - 2011_HB</v>
          </cell>
          <cell r="B55" t="str">
            <v>REVAS</v>
          </cell>
          <cell r="C55" t="str">
            <v>2009 - 2011</v>
          </cell>
          <cell r="D55" t="str">
            <v>Males</v>
          </cell>
          <cell r="E55" t="str">
            <v>Betsi Cadwaladr UHB</v>
          </cell>
          <cell r="F55" t="str">
            <v>HB</v>
          </cell>
          <cell r="G55">
            <v>767.66669999999999</v>
          </cell>
          <cell r="H55">
            <v>170.32265000000001</v>
          </cell>
          <cell r="I55">
            <v>163.22327999999999</v>
          </cell>
          <cell r="J55">
            <v>177.64426</v>
          </cell>
          <cell r="K55">
            <v>7.3216099999999997</v>
          </cell>
          <cell r="L55">
            <v>7.0993700000000004</v>
          </cell>
        </row>
        <row r="56">
          <cell r="A56" t="str">
            <v>Powys THB_REVAS_Males_2009 - 2011_HB</v>
          </cell>
          <cell r="B56" t="str">
            <v>REVAS</v>
          </cell>
          <cell r="C56" t="str">
            <v>2009 - 2011</v>
          </cell>
          <cell r="D56" t="str">
            <v>Males</v>
          </cell>
          <cell r="E56" t="str">
            <v>Powys THB</v>
          </cell>
          <cell r="F56" t="str">
            <v>HB</v>
          </cell>
          <cell r="G56">
            <v>141</v>
          </cell>
          <cell r="H56">
            <v>138.45051000000001</v>
          </cell>
          <cell r="I56">
            <v>125.04107999999999</v>
          </cell>
          <cell r="J56">
            <v>152.86215000000001</v>
          </cell>
          <cell r="K56">
            <v>14.41164</v>
          </cell>
          <cell r="L56">
            <v>13.40943</v>
          </cell>
        </row>
        <row r="57">
          <cell r="A57" t="str">
            <v>Hywel Dda HB_REVAS_Males_2009 - 2011_HB</v>
          </cell>
          <cell r="B57" t="str">
            <v>REVAS</v>
          </cell>
          <cell r="C57" t="str">
            <v>2009 - 2011</v>
          </cell>
          <cell r="D57" t="str">
            <v>Males</v>
          </cell>
          <cell r="E57" t="str">
            <v>Hywel Dda HB</v>
          </cell>
          <cell r="F57" t="str">
            <v>HB</v>
          </cell>
          <cell r="G57">
            <v>491</v>
          </cell>
          <cell r="H57">
            <v>186.37640999999999</v>
          </cell>
          <cell r="I57">
            <v>176.61348000000001</v>
          </cell>
          <cell r="J57">
            <v>196.52312000000001</v>
          </cell>
          <cell r="K57">
            <v>10.14672</v>
          </cell>
          <cell r="L57">
            <v>9.7629300000000008</v>
          </cell>
        </row>
        <row r="58">
          <cell r="A58" t="str">
            <v>ABM UHB_REVAS_Males_2009 - 2011_HB</v>
          </cell>
          <cell r="B58" t="str">
            <v>REVAS</v>
          </cell>
          <cell r="C58" t="str">
            <v>2009 - 2011</v>
          </cell>
          <cell r="D58" t="str">
            <v>Males</v>
          </cell>
          <cell r="E58" t="str">
            <v>ABM UHB</v>
          </cell>
          <cell r="F58" t="str">
            <v>HB</v>
          </cell>
          <cell r="G58">
            <v>653</v>
          </cell>
          <cell r="H58">
            <v>206.44736</v>
          </cell>
          <cell r="I58">
            <v>197.20193</v>
          </cell>
          <cell r="J58">
            <v>216.00703999999999</v>
          </cell>
          <cell r="K58">
            <v>9.5596800000000002</v>
          </cell>
          <cell r="L58">
            <v>9.2454199999999993</v>
          </cell>
        </row>
        <row r="59">
          <cell r="A59" t="str">
            <v>Cardiff &amp; Vale UHB_REVAS_Males_2009 - 2011_HB</v>
          </cell>
          <cell r="B59" t="str">
            <v>REVAS</v>
          </cell>
          <cell r="C59" t="str">
            <v>2009 - 2011</v>
          </cell>
          <cell r="D59" t="str">
            <v>Males</v>
          </cell>
          <cell r="E59" t="str">
            <v>Cardiff &amp; Vale UHB</v>
          </cell>
          <cell r="F59" t="str">
            <v>HB</v>
          </cell>
          <cell r="G59">
            <v>452.33330000000001</v>
          </cell>
          <cell r="H59">
            <v>191.5795</v>
          </cell>
          <cell r="I59">
            <v>181.40694999999999</v>
          </cell>
          <cell r="J59">
            <v>202.16906</v>
          </cell>
          <cell r="K59">
            <v>10.589560000000001</v>
          </cell>
          <cell r="L59">
            <v>10.172549999999999</v>
          </cell>
        </row>
        <row r="60">
          <cell r="A60" t="str">
            <v>Cwm Taf HB_REVAS_Males_2009 - 2011_HB</v>
          </cell>
          <cell r="B60" t="str">
            <v>REVAS</v>
          </cell>
          <cell r="C60" t="str">
            <v>2009 - 2011</v>
          </cell>
          <cell r="D60" t="str">
            <v>Males</v>
          </cell>
          <cell r="E60" t="str">
            <v>Cwm Taf HB</v>
          </cell>
          <cell r="F60" t="str">
            <v>HB</v>
          </cell>
          <cell r="G60">
            <v>315.33330000000001</v>
          </cell>
          <cell r="H60">
            <v>186.43128999999999</v>
          </cell>
          <cell r="I60">
            <v>174.57101</v>
          </cell>
          <cell r="J60">
            <v>198.87647000000001</v>
          </cell>
          <cell r="K60">
            <v>12.445180000000001</v>
          </cell>
          <cell r="L60">
            <v>11.860279999999999</v>
          </cell>
        </row>
        <row r="61">
          <cell r="A61" t="str">
            <v>Aneurin Bevan HB_REVAS_Males_2009 - 2011_HB</v>
          </cell>
          <cell r="B61" t="str">
            <v>REVAS</v>
          </cell>
          <cell r="C61" t="str">
            <v>2009 - 2011</v>
          </cell>
          <cell r="D61" t="str">
            <v>Males</v>
          </cell>
          <cell r="E61" t="str">
            <v>Aneurin Bevan HB</v>
          </cell>
          <cell r="F61" t="str">
            <v>HB</v>
          </cell>
          <cell r="G61">
            <v>667</v>
          </cell>
          <cell r="H61">
            <v>193.72695999999999</v>
          </cell>
          <cell r="I61">
            <v>185.18897000000001</v>
          </cell>
          <cell r="J61">
            <v>202.55203</v>
          </cell>
          <cell r="K61">
            <v>8.8250700000000002</v>
          </cell>
          <cell r="L61">
            <v>8.5379799999999992</v>
          </cell>
        </row>
        <row r="62">
          <cell r="A62" t="str">
            <v>Wales_REVAS_Females_2009 - 2011_WALES</v>
          </cell>
          <cell r="B62" t="str">
            <v>REVAS</v>
          </cell>
          <cell r="C62" t="str">
            <v>2009 - 2011</v>
          </cell>
          <cell r="D62" t="str">
            <v>Females</v>
          </cell>
          <cell r="E62" t="str">
            <v>Wales</v>
          </cell>
          <cell r="F62" t="str">
            <v>WALES</v>
          </cell>
          <cell r="G62">
            <v>1156.6667</v>
          </cell>
          <cell r="H62">
            <v>51.837420000000002</v>
          </cell>
          <cell r="I62">
            <v>50.042310000000001</v>
          </cell>
          <cell r="J62">
            <v>53.678170000000001</v>
          </cell>
          <cell r="K62">
            <v>1.8407500000000001</v>
          </cell>
          <cell r="L62">
            <v>1.79511</v>
          </cell>
        </row>
        <row r="63">
          <cell r="A63" t="str">
            <v>Isle of Anglesey_REVAS_Females_2009 - 2011_LA</v>
          </cell>
          <cell r="B63" t="str">
            <v>REVAS</v>
          </cell>
          <cell r="C63" t="str">
            <v>2009 - 2011</v>
          </cell>
          <cell r="D63" t="str">
            <v>Females</v>
          </cell>
          <cell r="E63" t="str">
            <v>Isle of Anglesey</v>
          </cell>
          <cell r="F63" t="str">
            <v>LA</v>
          </cell>
          <cell r="G63">
            <v>27.333300000000001</v>
          </cell>
          <cell r="H63">
            <v>48.038170000000001</v>
          </cell>
          <cell r="I63">
            <v>37.454689999999999</v>
          </cell>
          <cell r="J63">
            <v>60.513069999999999</v>
          </cell>
          <cell r="K63">
            <v>12.4749</v>
          </cell>
          <cell r="L63">
            <v>10.58347</v>
          </cell>
        </row>
        <row r="64">
          <cell r="A64" t="str">
            <v>Gwynedd_REVAS_Females_2009 - 2011_LA</v>
          </cell>
          <cell r="B64" t="str">
            <v>REVAS</v>
          </cell>
          <cell r="C64" t="str">
            <v>2009 - 2011</v>
          </cell>
          <cell r="D64" t="str">
            <v>Females</v>
          </cell>
          <cell r="E64" t="str">
            <v>Gwynedd</v>
          </cell>
          <cell r="F64" t="str">
            <v>LA</v>
          </cell>
          <cell r="G64">
            <v>38</v>
          </cell>
          <cell r="H64">
            <v>39.527149999999999</v>
          </cell>
          <cell r="I64">
            <v>32.061720000000001</v>
          </cell>
          <cell r="J64">
            <v>48.108370000000001</v>
          </cell>
          <cell r="K64">
            <v>8.5812200000000001</v>
          </cell>
          <cell r="L64">
            <v>7.4654299999999996</v>
          </cell>
        </row>
        <row r="65">
          <cell r="A65" t="str">
            <v>Conwy_REVAS_Females_2009 - 2011_LA</v>
          </cell>
          <cell r="B65" t="str">
            <v>REVAS</v>
          </cell>
          <cell r="C65" t="str">
            <v>2009 - 2011</v>
          </cell>
          <cell r="D65" t="str">
            <v>Females</v>
          </cell>
          <cell r="E65" t="str">
            <v>Conwy</v>
          </cell>
          <cell r="F65" t="str">
            <v>LA</v>
          </cell>
          <cell r="G65">
            <v>45.666699999999999</v>
          </cell>
          <cell r="H65">
            <v>45.614750000000001</v>
          </cell>
          <cell r="I65">
            <v>37.68336</v>
          </cell>
          <cell r="J65">
            <v>54.620109999999997</v>
          </cell>
          <cell r="K65">
            <v>9.0053599999999996</v>
          </cell>
          <cell r="L65">
            <v>7.9313900000000004</v>
          </cell>
        </row>
        <row r="66">
          <cell r="A66" t="str">
            <v>Denbighshire_REVAS_Females_2009 - 2011_LA</v>
          </cell>
          <cell r="B66" t="str">
            <v>REVAS</v>
          </cell>
          <cell r="C66" t="str">
            <v>2009 - 2011</v>
          </cell>
          <cell r="D66" t="str">
            <v>Females</v>
          </cell>
          <cell r="E66" t="str">
            <v>Denbighshire</v>
          </cell>
          <cell r="F66" t="str">
            <v>LA</v>
          </cell>
          <cell r="G66">
            <v>34.666699999999999</v>
          </cell>
          <cell r="H66">
            <v>44.804789999999997</v>
          </cell>
          <cell r="I66">
            <v>36.20017</v>
          </cell>
          <cell r="J66">
            <v>54.760829999999999</v>
          </cell>
          <cell r="K66">
            <v>9.9560399999999998</v>
          </cell>
          <cell r="L66">
            <v>8.6046200000000006</v>
          </cell>
        </row>
        <row r="67">
          <cell r="A67" t="str">
            <v>Flintshire_REVAS_Females_2009 - 2011_LA</v>
          </cell>
          <cell r="B67" t="str">
            <v>REVAS</v>
          </cell>
          <cell r="C67" t="str">
            <v>2009 - 2011</v>
          </cell>
          <cell r="D67" t="str">
            <v>Females</v>
          </cell>
          <cell r="E67" t="str">
            <v>Flintshire</v>
          </cell>
          <cell r="F67" t="str">
            <v>LA</v>
          </cell>
          <cell r="G67">
            <v>49.333300000000001</v>
          </cell>
          <cell r="H67">
            <v>43.60172</v>
          </cell>
          <cell r="I67">
            <v>36.616950000000003</v>
          </cell>
          <cell r="J67">
            <v>51.493989999999997</v>
          </cell>
          <cell r="K67">
            <v>7.8922800000000004</v>
          </cell>
          <cell r="L67">
            <v>6.9847599999999996</v>
          </cell>
        </row>
        <row r="68">
          <cell r="A68" t="str">
            <v>Wrexham_REVAS_Females_2009 - 2011_LA</v>
          </cell>
          <cell r="B68" t="str">
            <v>REVAS</v>
          </cell>
          <cell r="C68" t="str">
            <v>2009 - 2011</v>
          </cell>
          <cell r="D68" t="str">
            <v>Females</v>
          </cell>
          <cell r="E68" t="str">
            <v>Wrexham</v>
          </cell>
          <cell r="F68" t="str">
            <v>LA</v>
          </cell>
          <cell r="G68">
            <v>34.666699999999999</v>
          </cell>
          <cell r="H68">
            <v>38.629959999999997</v>
          </cell>
          <cell r="I68">
            <v>31.339410000000001</v>
          </cell>
          <cell r="J68">
            <v>47.065550000000002</v>
          </cell>
          <cell r="K68">
            <v>8.4355899999999995</v>
          </cell>
          <cell r="L68">
            <v>7.2905499999999996</v>
          </cell>
        </row>
        <row r="69">
          <cell r="A69" t="str">
            <v>Powys_REVAS_Females_2009 - 2011_LA</v>
          </cell>
          <cell r="B69" t="str">
            <v>REVAS</v>
          </cell>
          <cell r="C69" t="str">
            <v>2009 - 2011</v>
          </cell>
          <cell r="D69" t="str">
            <v>Females</v>
          </cell>
          <cell r="E69" t="str">
            <v>Powys</v>
          </cell>
          <cell r="F69" t="str">
            <v>LA</v>
          </cell>
          <cell r="G69">
            <v>46.666699999999999</v>
          </cell>
          <cell r="H69">
            <v>37.705210000000001</v>
          </cell>
          <cell r="I69">
            <v>31.346509999999999</v>
          </cell>
          <cell r="J69">
            <v>44.915010000000002</v>
          </cell>
          <cell r="K69">
            <v>7.2098000000000004</v>
          </cell>
          <cell r="L69">
            <v>6.3587100000000003</v>
          </cell>
        </row>
        <row r="70">
          <cell r="A70" t="str">
            <v>Ceredigion_REVAS_Females_2009 - 2011_LA</v>
          </cell>
          <cell r="B70" t="str">
            <v>REVAS</v>
          </cell>
          <cell r="C70" t="str">
            <v>2009 - 2011</v>
          </cell>
          <cell r="D70" t="str">
            <v>Females</v>
          </cell>
          <cell r="E70" t="str">
            <v>Ceredigion</v>
          </cell>
          <cell r="F70" t="str">
            <v>LA</v>
          </cell>
          <cell r="G70">
            <v>30.666699999999999</v>
          </cell>
          <cell r="H70">
            <v>48.093330000000002</v>
          </cell>
          <cell r="I70">
            <v>37.813650000000003</v>
          </cell>
          <cell r="J70">
            <v>60.098500000000001</v>
          </cell>
          <cell r="K70">
            <v>12.00517</v>
          </cell>
          <cell r="L70">
            <v>10.279680000000001</v>
          </cell>
        </row>
        <row r="71">
          <cell r="A71" t="str">
            <v>Pembrokeshire_REVAS_Females_2009 - 2011_LA</v>
          </cell>
          <cell r="B71" t="str">
            <v>REVAS</v>
          </cell>
          <cell r="C71" t="str">
            <v>2009 - 2011</v>
          </cell>
          <cell r="D71" t="str">
            <v>Females</v>
          </cell>
          <cell r="E71" t="str">
            <v>Pembrokeshire</v>
          </cell>
          <cell r="F71" t="str">
            <v>LA</v>
          </cell>
          <cell r="G71">
            <v>53.333300000000001</v>
          </cell>
          <cell r="H71">
            <v>52.61956</v>
          </cell>
          <cell r="I71">
            <v>44.157530000000001</v>
          </cell>
          <cell r="J71">
            <v>62.136249999999997</v>
          </cell>
          <cell r="K71">
            <v>9.5166900000000005</v>
          </cell>
          <cell r="L71">
            <v>8.4620300000000004</v>
          </cell>
        </row>
        <row r="72">
          <cell r="A72" t="str">
            <v>Carmarthenshire_REVAS_Females_2009 - 2011_LA</v>
          </cell>
          <cell r="B72" t="str">
            <v>REVAS</v>
          </cell>
          <cell r="C72" t="str">
            <v>2009 - 2011</v>
          </cell>
          <cell r="D72" t="str">
            <v>Females</v>
          </cell>
          <cell r="E72" t="str">
            <v>Carmarthenshire</v>
          </cell>
          <cell r="F72" t="str">
            <v>LA</v>
          </cell>
          <cell r="G72">
            <v>73.333299999999994</v>
          </cell>
          <cell r="H72">
            <v>49.720280000000002</v>
          </cell>
          <cell r="I72">
            <v>42.910899999999998</v>
          </cell>
          <cell r="J72">
            <v>57.246459999999999</v>
          </cell>
          <cell r="K72">
            <v>7.5261699999999996</v>
          </cell>
          <cell r="L72">
            <v>6.8093899999999996</v>
          </cell>
        </row>
        <row r="73">
          <cell r="A73" t="str">
            <v>Swansea_REVAS_Females_2009 - 2011_LA</v>
          </cell>
          <cell r="B73" t="str">
            <v>REVAS</v>
          </cell>
          <cell r="C73" t="str">
            <v>2009 - 2011</v>
          </cell>
          <cell r="D73" t="str">
            <v>Females</v>
          </cell>
          <cell r="E73" t="str">
            <v>Swansea</v>
          </cell>
          <cell r="F73" t="str">
            <v>LA</v>
          </cell>
          <cell r="G73">
            <v>122</v>
          </cell>
          <cell r="H73">
            <v>66.047510000000003</v>
          </cell>
          <cell r="I73">
            <v>59.007359999999998</v>
          </cell>
          <cell r="J73">
            <v>73.655050000000003</v>
          </cell>
          <cell r="K73">
            <v>7.6075299999999997</v>
          </cell>
          <cell r="L73">
            <v>7.0401499999999997</v>
          </cell>
        </row>
        <row r="74">
          <cell r="A74" t="str">
            <v>Neath Port Talbot_REVAS_Females_2009 - 2011_LA</v>
          </cell>
          <cell r="B74" t="str">
            <v>REVAS</v>
          </cell>
          <cell r="C74" t="str">
            <v>2009 - 2011</v>
          </cell>
          <cell r="D74" t="str">
            <v>Females</v>
          </cell>
          <cell r="E74" t="str">
            <v>Neath Port Talbot</v>
          </cell>
          <cell r="F74" t="str">
            <v>LA</v>
          </cell>
          <cell r="G74">
            <v>79.666700000000006</v>
          </cell>
          <cell r="H74">
            <v>75.3626</v>
          </cell>
          <cell r="I74">
            <v>65.610150000000004</v>
          </cell>
          <cell r="J74">
            <v>86.097740000000002</v>
          </cell>
          <cell r="K74">
            <v>10.735139999999999</v>
          </cell>
          <cell r="L74">
            <v>9.7524499999999996</v>
          </cell>
        </row>
        <row r="75">
          <cell r="A75" t="str">
            <v>Bridgend_REVAS_Females_2009 - 2011_LA</v>
          </cell>
          <cell r="B75" t="str">
            <v>REVAS</v>
          </cell>
          <cell r="C75" t="str">
            <v>2009 - 2011</v>
          </cell>
          <cell r="D75" t="str">
            <v>Females</v>
          </cell>
          <cell r="E75" t="str">
            <v>Bridgend</v>
          </cell>
          <cell r="F75" t="str">
            <v>LA</v>
          </cell>
          <cell r="G75">
            <v>48.666699999999999</v>
          </cell>
          <cell r="H75">
            <v>48.300899999999999</v>
          </cell>
          <cell r="I75">
            <v>40.51155</v>
          </cell>
          <cell r="J75">
            <v>57.109690000000001</v>
          </cell>
          <cell r="K75">
            <v>8.8087900000000001</v>
          </cell>
          <cell r="L75">
            <v>7.7893499999999998</v>
          </cell>
        </row>
        <row r="76">
          <cell r="A76" t="str">
            <v>The Vale of Glamorgan_REVAS_Females_2009 - 2011_LA</v>
          </cell>
          <cell r="B76" t="str">
            <v>REVAS</v>
          </cell>
          <cell r="C76" t="str">
            <v>2009 - 2011</v>
          </cell>
          <cell r="D76" t="str">
            <v>Females</v>
          </cell>
          <cell r="E76" t="str">
            <v>The Vale of Glamorgan</v>
          </cell>
          <cell r="F76" t="str">
            <v>LA</v>
          </cell>
          <cell r="G76">
            <v>45.666699999999999</v>
          </cell>
          <cell r="H76">
            <v>48.004309999999997</v>
          </cell>
          <cell r="I76">
            <v>40.026870000000002</v>
          </cell>
          <cell r="J76">
            <v>57.061950000000003</v>
          </cell>
          <cell r="K76">
            <v>9.0576399999999992</v>
          </cell>
          <cell r="L76">
            <v>7.9774399999999996</v>
          </cell>
        </row>
        <row r="77">
          <cell r="A77" t="str">
            <v>Cardiff_REVAS_Females_2009 - 2011_LA</v>
          </cell>
          <cell r="B77" t="str">
            <v>REVAS</v>
          </cell>
          <cell r="C77" t="str">
            <v>2009 - 2011</v>
          </cell>
          <cell r="D77" t="str">
            <v>Females</v>
          </cell>
          <cell r="E77" t="str">
            <v>Cardiff</v>
          </cell>
          <cell r="F77" t="str">
            <v>LA</v>
          </cell>
          <cell r="G77">
            <v>112.66670000000001</v>
          </cell>
          <cell r="H77">
            <v>58.774720000000002</v>
          </cell>
          <cell r="I77">
            <v>52.420540000000003</v>
          </cell>
          <cell r="J77">
            <v>65.662729999999996</v>
          </cell>
          <cell r="K77">
            <v>6.8880100000000004</v>
          </cell>
          <cell r="L77">
            <v>6.3541800000000004</v>
          </cell>
        </row>
        <row r="78">
          <cell r="A78" t="str">
            <v>Rhondda Cynon Taf_REVAS_Females_2009 - 2011_LA</v>
          </cell>
          <cell r="B78" t="str">
            <v>REVAS</v>
          </cell>
          <cell r="C78" t="str">
            <v>2009 - 2011</v>
          </cell>
          <cell r="D78" t="str">
            <v>Females</v>
          </cell>
          <cell r="E78" t="str">
            <v>Rhondda Cynon Taf</v>
          </cell>
          <cell r="F78" t="str">
            <v>LA</v>
          </cell>
          <cell r="G78">
            <v>93</v>
          </cell>
          <cell r="H78">
            <v>61.735720000000001</v>
          </cell>
          <cell r="I78">
            <v>54.528019999999998</v>
          </cell>
          <cell r="J78">
            <v>69.612930000000006</v>
          </cell>
          <cell r="K78">
            <v>7.8772099999999998</v>
          </cell>
          <cell r="L78">
            <v>7.2076900000000004</v>
          </cell>
        </row>
        <row r="79">
          <cell r="A79" t="str">
            <v>Merthyr Tydfil_REVAS_Females_2009 - 2011_LA</v>
          </cell>
          <cell r="B79" t="str">
            <v>REVAS</v>
          </cell>
          <cell r="C79" t="str">
            <v>2009 - 2011</v>
          </cell>
          <cell r="D79" t="str">
            <v>Females</v>
          </cell>
          <cell r="E79" t="str">
            <v>Merthyr Tydfil</v>
          </cell>
          <cell r="F79" t="str">
            <v>LA</v>
          </cell>
          <cell r="G79">
            <v>13.666700000000001</v>
          </cell>
          <cell r="H79">
            <v>38.914879999999997</v>
          </cell>
          <cell r="I79">
            <v>27.739899999999999</v>
          </cell>
          <cell r="J79">
            <v>53.024889999999999</v>
          </cell>
          <cell r="K79">
            <v>14.110010000000001</v>
          </cell>
          <cell r="L79">
            <v>11.17498</v>
          </cell>
        </row>
        <row r="80">
          <cell r="A80" t="str">
            <v>Caerphilly_REVAS_Females_2009 - 2011_LA</v>
          </cell>
          <cell r="B80" t="str">
            <v>REVAS</v>
          </cell>
          <cell r="C80" t="str">
            <v>2009 - 2011</v>
          </cell>
          <cell r="D80" t="str">
            <v>Females</v>
          </cell>
          <cell r="E80" t="str">
            <v>Caerphilly</v>
          </cell>
          <cell r="F80" t="str">
            <v>LA</v>
          </cell>
          <cell r="G80">
            <v>74.666700000000006</v>
          </cell>
          <cell r="H80">
            <v>62.196399999999997</v>
          </cell>
          <cell r="I80">
            <v>54.09937</v>
          </cell>
          <cell r="J80">
            <v>71.137680000000003</v>
          </cell>
          <cell r="K80">
            <v>8.9412800000000008</v>
          </cell>
          <cell r="L80">
            <v>8.0970300000000002</v>
          </cell>
        </row>
        <row r="81">
          <cell r="A81" t="str">
            <v>Blaenau Gwent_REVAS_Females_2009 - 2011_LA</v>
          </cell>
          <cell r="B81" t="str">
            <v>REVAS</v>
          </cell>
          <cell r="C81" t="str">
            <v>2009 - 2011</v>
          </cell>
          <cell r="D81" t="str">
            <v>Females</v>
          </cell>
          <cell r="E81" t="str">
            <v>Blaenau Gwent</v>
          </cell>
          <cell r="F81" t="str">
            <v>LA</v>
          </cell>
          <cell r="G81">
            <v>20.666699999999999</v>
          </cell>
          <cell r="H81">
            <v>42.409700000000001</v>
          </cell>
          <cell r="I81">
            <v>32.181519999999999</v>
          </cell>
          <cell r="J81">
            <v>54.769460000000002</v>
          </cell>
          <cell r="K81">
            <v>12.35976</v>
          </cell>
          <cell r="L81">
            <v>10.22818</v>
          </cell>
        </row>
        <row r="82">
          <cell r="A82" t="str">
            <v>Torfaen_REVAS_Females_2009 - 2011_LA</v>
          </cell>
          <cell r="B82" t="str">
            <v>REVAS</v>
          </cell>
          <cell r="C82" t="str">
            <v>2009 - 2011</v>
          </cell>
          <cell r="D82" t="str">
            <v>Females</v>
          </cell>
          <cell r="E82" t="str">
            <v>Torfaen</v>
          </cell>
          <cell r="F82" t="str">
            <v>LA</v>
          </cell>
          <cell r="G82">
            <v>36.666699999999999</v>
          </cell>
          <cell r="H82">
            <v>59.924900000000001</v>
          </cell>
          <cell r="I82">
            <v>48.798389999999998</v>
          </cell>
          <cell r="J82">
            <v>72.746750000000006</v>
          </cell>
          <cell r="K82">
            <v>12.82185</v>
          </cell>
          <cell r="L82">
            <v>11.12651</v>
          </cell>
        </row>
        <row r="83">
          <cell r="A83" t="str">
            <v>Monmouthshire_REVAS_Females_2009 - 2011_LA</v>
          </cell>
          <cell r="B83" t="str">
            <v>REVAS</v>
          </cell>
          <cell r="C83" t="str">
            <v>2009 - 2011</v>
          </cell>
          <cell r="D83" t="str">
            <v>Females</v>
          </cell>
          <cell r="E83" t="str">
            <v>Monmouthshire</v>
          </cell>
          <cell r="F83" t="str">
            <v>LA</v>
          </cell>
          <cell r="G83">
            <v>25.333300000000001</v>
          </cell>
          <cell r="H83">
            <v>33.027659999999997</v>
          </cell>
          <cell r="I83">
            <v>25.583749999999998</v>
          </cell>
          <cell r="J83">
            <v>41.858379999999997</v>
          </cell>
          <cell r="K83">
            <v>8.8307199999999995</v>
          </cell>
          <cell r="L83">
            <v>7.4439099999999998</v>
          </cell>
        </row>
        <row r="84">
          <cell r="A84" t="str">
            <v>Newport_REVAS_Females_2009 - 2011_LA</v>
          </cell>
          <cell r="B84" t="str">
            <v>REVAS</v>
          </cell>
          <cell r="C84" t="str">
            <v>2009 - 2011</v>
          </cell>
          <cell r="D84" t="str">
            <v>Females</v>
          </cell>
          <cell r="E84" t="str">
            <v>Newport</v>
          </cell>
          <cell r="F84" t="str">
            <v>LA</v>
          </cell>
          <cell r="G84">
            <v>50.333300000000001</v>
          </cell>
          <cell r="H84">
            <v>53.335859999999997</v>
          </cell>
          <cell r="I84">
            <v>44.888039999999997</v>
          </cell>
          <cell r="J84">
            <v>62.869579999999999</v>
          </cell>
          <cell r="K84">
            <v>9.5337200000000006</v>
          </cell>
          <cell r="L84">
            <v>8.4478200000000001</v>
          </cell>
        </row>
        <row r="85">
          <cell r="A85" t="str">
            <v>Betsi Cadwaladr UHB_REVAS_Females_2009 - 2011_HB</v>
          </cell>
          <cell r="B85" t="str">
            <v>REVAS</v>
          </cell>
          <cell r="C85" t="str">
            <v>2009 - 2011</v>
          </cell>
          <cell r="D85" t="str">
            <v>Females</v>
          </cell>
          <cell r="E85" t="str">
            <v>Betsi Cadwaladr UHB</v>
          </cell>
          <cell r="F85" t="str">
            <v>HB</v>
          </cell>
          <cell r="G85">
            <v>229.66669999999999</v>
          </cell>
          <cell r="H85">
            <v>42.948689999999999</v>
          </cell>
          <cell r="I85">
            <v>39.62097</v>
          </cell>
          <cell r="J85">
            <v>46.4696</v>
          </cell>
          <cell r="K85">
            <v>3.5209100000000002</v>
          </cell>
          <cell r="L85">
            <v>3.3277199999999998</v>
          </cell>
        </row>
        <row r="86">
          <cell r="A86" t="str">
            <v>Powys THB_REVAS_Females_2009 - 2011_HB</v>
          </cell>
          <cell r="B86" t="str">
            <v>REVAS</v>
          </cell>
          <cell r="C86" t="str">
            <v>2009 - 2011</v>
          </cell>
          <cell r="D86" t="str">
            <v>Females</v>
          </cell>
          <cell r="E86" t="str">
            <v>Powys THB</v>
          </cell>
          <cell r="F86" t="str">
            <v>HB</v>
          </cell>
          <cell r="G86">
            <v>46.666699999999999</v>
          </cell>
          <cell r="H86">
            <v>37.705210000000001</v>
          </cell>
          <cell r="I86">
            <v>31.346509999999999</v>
          </cell>
          <cell r="J86">
            <v>44.915010000000002</v>
          </cell>
          <cell r="K86">
            <v>7.2098000000000004</v>
          </cell>
          <cell r="L86">
            <v>6.3587100000000003</v>
          </cell>
        </row>
        <row r="87">
          <cell r="A87" t="str">
            <v>Hywel Dda HB_REVAS_Females_2009 - 2011_HB</v>
          </cell>
          <cell r="B87" t="str">
            <v>REVAS</v>
          </cell>
          <cell r="C87" t="str">
            <v>2009 - 2011</v>
          </cell>
          <cell r="D87" t="str">
            <v>Females</v>
          </cell>
          <cell r="E87" t="str">
            <v>Hywel Dda HB</v>
          </cell>
          <cell r="F87" t="str">
            <v>HB</v>
          </cell>
          <cell r="G87">
            <v>157.33330000000001</v>
          </cell>
          <cell r="H87">
            <v>50.380949999999999</v>
          </cell>
          <cell r="I87">
            <v>45.588439999999999</v>
          </cell>
          <cell r="J87">
            <v>55.511809999999997</v>
          </cell>
          <cell r="K87">
            <v>5.1308699999999998</v>
          </cell>
          <cell r="L87">
            <v>4.79251</v>
          </cell>
        </row>
        <row r="88">
          <cell r="A88" t="str">
            <v>ABM UHB_REVAS_Females_2009 - 2011_HB</v>
          </cell>
          <cell r="B88" t="str">
            <v>REVAS</v>
          </cell>
          <cell r="C88" t="str">
            <v>2009 - 2011</v>
          </cell>
          <cell r="D88" t="str">
            <v>Females</v>
          </cell>
          <cell r="E88" t="str">
            <v>ABM UHB</v>
          </cell>
          <cell r="F88" t="str">
            <v>HB</v>
          </cell>
          <cell r="G88">
            <v>250.33330000000001</v>
          </cell>
          <cell r="H88">
            <v>64.022720000000007</v>
          </cell>
          <cell r="I88">
            <v>59.271880000000003</v>
          </cell>
          <cell r="J88">
            <v>69.037390000000002</v>
          </cell>
          <cell r="K88">
            <v>5.0146699999999997</v>
          </cell>
          <cell r="L88">
            <v>4.7508499999999998</v>
          </cell>
        </row>
        <row r="89">
          <cell r="A89" t="str">
            <v>Cardiff &amp; Vale UHB_REVAS_Females_2009 - 2011_HB</v>
          </cell>
          <cell r="B89" t="str">
            <v>REVAS</v>
          </cell>
          <cell r="C89" t="str">
            <v>2009 - 2011</v>
          </cell>
          <cell r="D89" t="str">
            <v>Females</v>
          </cell>
          <cell r="E89" t="str">
            <v>Cardiff &amp; Vale UHB</v>
          </cell>
          <cell r="F89" t="str">
            <v>HB</v>
          </cell>
          <cell r="G89">
            <v>158.33330000000001</v>
          </cell>
          <cell r="H89">
            <v>55.346600000000002</v>
          </cell>
          <cell r="I89">
            <v>50.288969999999999</v>
          </cell>
          <cell r="J89">
            <v>60.76014</v>
          </cell>
          <cell r="K89">
            <v>5.4135400000000002</v>
          </cell>
          <cell r="L89">
            <v>5.0576299999999996</v>
          </cell>
        </row>
        <row r="90">
          <cell r="A90" t="str">
            <v>Cwm Taf HB_REVAS_Females_2009 - 2011_HB</v>
          </cell>
          <cell r="B90" t="str">
            <v>REVAS</v>
          </cell>
          <cell r="C90" t="str">
            <v>2009 - 2011</v>
          </cell>
          <cell r="D90" t="str">
            <v>Females</v>
          </cell>
          <cell r="E90" t="str">
            <v>Cwm Taf HB</v>
          </cell>
          <cell r="F90" t="str">
            <v>HB</v>
          </cell>
          <cell r="G90">
            <v>106.66670000000001</v>
          </cell>
          <cell r="H90">
            <v>57.245249999999999</v>
          </cell>
          <cell r="I90">
            <v>50.999090000000002</v>
          </cell>
          <cell r="J90">
            <v>64.031390000000002</v>
          </cell>
          <cell r="K90">
            <v>6.7861399999999996</v>
          </cell>
          <cell r="L90">
            <v>6.2461599999999997</v>
          </cell>
        </row>
        <row r="91">
          <cell r="A91" t="str">
            <v>Aneurin Bevan HB_REVAS_Females_2009 - 2011_HB</v>
          </cell>
          <cell r="B91" t="str">
            <v>REVAS</v>
          </cell>
          <cell r="C91" t="str">
            <v>2009 - 2011</v>
          </cell>
          <cell r="D91" t="str">
            <v>Females</v>
          </cell>
          <cell r="E91" t="str">
            <v>Aneurin Bevan HB</v>
          </cell>
          <cell r="F91" t="str">
            <v>HB</v>
          </cell>
          <cell r="G91">
            <v>207.66669999999999</v>
          </cell>
          <cell r="H91">
            <v>52.232750000000003</v>
          </cell>
          <cell r="I91">
            <v>48.063290000000002</v>
          </cell>
          <cell r="J91">
            <v>56.657170000000001</v>
          </cell>
          <cell r="K91">
            <v>4.4244199999999996</v>
          </cell>
          <cell r="L91">
            <v>4.1694599999999999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ales.nhs.uk/sitesplus/922/page/6668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E34"/>
  <sheetViews>
    <sheetView showGridLines="0" tabSelected="1" zoomScaleNormal="100" workbookViewId="0">
      <selection activeCell="A34" sqref="A34"/>
    </sheetView>
  </sheetViews>
  <sheetFormatPr defaultRowHeight="15"/>
  <cols>
    <col min="1" max="1" width="17.85546875" style="101" customWidth="1"/>
    <col min="2" max="2" width="63.85546875" style="101" customWidth="1"/>
    <col min="3" max="16384" width="9.140625" style="101"/>
  </cols>
  <sheetData>
    <row r="1" spans="1:5">
      <c r="A1" s="100"/>
      <c r="B1" s="100"/>
    </row>
    <row r="2" spans="1:5">
      <c r="A2" s="100"/>
      <c r="B2" s="100"/>
    </row>
    <row r="3" spans="1:5">
      <c r="A3" s="100"/>
      <c r="B3" s="100"/>
    </row>
    <row r="4" spans="1:5">
      <c r="A4" s="100"/>
      <c r="B4" s="100"/>
    </row>
    <row r="5" spans="1:5">
      <c r="A5" s="100"/>
      <c r="B5" s="100"/>
    </row>
    <row r="6" spans="1:5">
      <c r="A6" s="100"/>
      <c r="B6" s="100"/>
      <c r="E6" s="240"/>
    </row>
    <row r="7" spans="1:5" ht="13.5" customHeight="1">
      <c r="A7" s="102"/>
      <c r="B7" s="103"/>
    </row>
    <row r="8" spans="1:5" ht="3" customHeight="1">
      <c r="A8" s="109"/>
      <c r="B8" s="110"/>
    </row>
    <row r="9" spans="1:5" ht="15" customHeight="1">
      <c r="A9" s="107" t="s">
        <v>147</v>
      </c>
      <c r="B9" s="266" t="s">
        <v>1146</v>
      </c>
    </row>
    <row r="10" spans="1:5" ht="15" customHeight="1">
      <c r="A10" s="107" t="s">
        <v>148</v>
      </c>
      <c r="B10" s="266" t="s">
        <v>1147</v>
      </c>
    </row>
    <row r="11" spans="1:5" ht="28.5" customHeight="1">
      <c r="A11" s="332" t="s">
        <v>1022</v>
      </c>
      <c r="B11" s="267" t="s">
        <v>1015</v>
      </c>
    </row>
    <row r="12" spans="1:5" ht="28.5" customHeight="1">
      <c r="A12" s="332"/>
      <c r="B12" s="202" t="s">
        <v>1018</v>
      </c>
    </row>
    <row r="13" spans="1:5" ht="27.75" customHeight="1">
      <c r="A13" s="332"/>
      <c r="B13" s="267" t="s">
        <v>1017</v>
      </c>
    </row>
    <row r="14" spans="1:5" ht="27.75" customHeight="1">
      <c r="A14" s="332"/>
      <c r="B14" s="267" t="s">
        <v>1016</v>
      </c>
    </row>
    <row r="15" spans="1:5" ht="16.5" customHeight="1">
      <c r="A15" s="332"/>
      <c r="B15" s="267" t="s">
        <v>1145</v>
      </c>
    </row>
    <row r="16" spans="1:5" ht="31.5" customHeight="1">
      <c r="A16" s="107" t="s">
        <v>149</v>
      </c>
      <c r="B16" s="267" t="s">
        <v>1014</v>
      </c>
    </row>
    <row r="17" spans="1:2" ht="15" customHeight="1">
      <c r="A17" s="107" t="s">
        <v>150</v>
      </c>
      <c r="B17" s="266" t="s">
        <v>153</v>
      </c>
    </row>
    <row r="18" spans="1:2" ht="15" customHeight="1">
      <c r="A18" s="107" t="s">
        <v>151</v>
      </c>
      <c r="B18" s="266" t="s">
        <v>154</v>
      </c>
    </row>
    <row r="19" spans="1:2" ht="28.5" customHeight="1">
      <c r="A19" s="107" t="s">
        <v>152</v>
      </c>
      <c r="B19" s="267" t="s">
        <v>1133</v>
      </c>
    </row>
    <row r="20" spans="1:2" ht="14.1" customHeight="1">
      <c r="A20" s="107"/>
      <c r="B20" s="320" t="s">
        <v>1144</v>
      </c>
    </row>
    <row r="21" spans="1:2" ht="21.75" customHeight="1">
      <c r="A21" s="108"/>
      <c r="B21" s="268" t="s">
        <v>1155</v>
      </c>
    </row>
    <row r="22" spans="1:2" ht="15" customHeight="1">
      <c r="A22" s="108"/>
      <c r="B22" s="269" t="s">
        <v>1019</v>
      </c>
    </row>
    <row r="23" spans="1:2" ht="30.75" customHeight="1">
      <c r="A23" s="108"/>
      <c r="B23" s="269" t="s">
        <v>1134</v>
      </c>
    </row>
    <row r="24" spans="1:2" ht="15" customHeight="1">
      <c r="A24" s="108"/>
      <c r="B24" s="270" t="s">
        <v>1149</v>
      </c>
    </row>
    <row r="25" spans="1:2" ht="27" customHeight="1">
      <c r="A25" s="108"/>
      <c r="B25" s="271" t="s">
        <v>1153</v>
      </c>
    </row>
    <row r="26" spans="1:2" ht="15" customHeight="1">
      <c r="A26" s="108"/>
      <c r="B26" s="271" t="s">
        <v>1154</v>
      </c>
    </row>
    <row r="27" spans="1:2" ht="15" customHeight="1">
      <c r="A27" s="108"/>
      <c r="B27" s="271" t="s">
        <v>155</v>
      </c>
    </row>
    <row r="28" spans="1:2" ht="15" customHeight="1">
      <c r="A28" s="108"/>
      <c r="B28" s="271" t="s">
        <v>156</v>
      </c>
    </row>
    <row r="29" spans="1:2" ht="15" customHeight="1">
      <c r="A29" s="108"/>
      <c r="B29" s="271" t="s">
        <v>157</v>
      </c>
    </row>
    <row r="30" spans="1:2" ht="15" customHeight="1">
      <c r="A30" s="108"/>
      <c r="B30" s="271" t="s">
        <v>158</v>
      </c>
    </row>
    <row r="31" spans="1:2" ht="15" customHeight="1">
      <c r="A31" s="108"/>
      <c r="B31" s="318" t="s">
        <v>1020</v>
      </c>
    </row>
    <row r="32" spans="1:2" ht="15" customHeight="1">
      <c r="A32" s="108"/>
      <c r="B32" s="271" t="s">
        <v>1021</v>
      </c>
    </row>
    <row r="33" spans="1:2" ht="5.25" customHeight="1">
      <c r="A33" s="104"/>
      <c r="B33" s="104"/>
    </row>
    <row r="34" spans="1:2">
      <c r="A34" s="100"/>
      <c r="B34" s="100"/>
    </row>
  </sheetData>
  <mergeCells count="1">
    <mergeCell ref="A11:A15"/>
  </mergeCells>
  <hyperlinks>
    <hyperlink ref="B20" r:id="rId1"/>
  </hyperlinks>
  <pageMargins left="0.7" right="0.7" top="0.75" bottom="0.75" header="0.3" footer="0.3"/>
  <pageSetup paperSize="9" scale="68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2:M37"/>
  <sheetViews>
    <sheetView showGridLines="0" workbookViewId="0"/>
  </sheetViews>
  <sheetFormatPr defaultRowHeight="12.75"/>
  <cols>
    <col min="1" max="16384" width="9.140625" style="79"/>
  </cols>
  <sheetData>
    <row r="2" spans="1:13">
      <c r="M2" s="80" t="s">
        <v>124</v>
      </c>
    </row>
    <row r="7" spans="1:13" s="80" customFormat="1">
      <c r="A7" s="80" t="s">
        <v>125</v>
      </c>
    </row>
    <row r="8" spans="1:13" s="80" customFormat="1"/>
    <row r="9" spans="1:13" s="80" customFormat="1">
      <c r="A9" s="80" t="s">
        <v>126</v>
      </c>
    </row>
    <row r="10" spans="1:13">
      <c r="A10" s="79" t="s">
        <v>127</v>
      </c>
    </row>
    <row r="11" spans="1:13">
      <c r="A11" s="79" t="s">
        <v>128</v>
      </c>
    </row>
    <row r="12" spans="1:13">
      <c r="A12" s="79" t="s">
        <v>129</v>
      </c>
    </row>
    <row r="13" spans="1:13">
      <c r="A13" s="79" t="s">
        <v>130</v>
      </c>
    </row>
    <row r="15" spans="1:13" s="80" customFormat="1">
      <c r="A15" s="80" t="s">
        <v>131</v>
      </c>
    </row>
    <row r="16" spans="1:13">
      <c r="A16" s="81">
        <v>1</v>
      </c>
      <c r="B16" s="79" t="s">
        <v>132</v>
      </c>
    </row>
    <row r="17" spans="1:13">
      <c r="A17" s="82"/>
      <c r="B17" s="79" t="s">
        <v>133</v>
      </c>
    </row>
    <row r="18" spans="1:13">
      <c r="A18" s="81">
        <v>2</v>
      </c>
      <c r="B18" s="79" t="s">
        <v>134</v>
      </c>
    </row>
    <row r="19" spans="1:13">
      <c r="A19" s="81">
        <v>3</v>
      </c>
      <c r="B19" s="79" t="s">
        <v>135</v>
      </c>
    </row>
    <row r="20" spans="1:13">
      <c r="A20" s="81">
        <v>4</v>
      </c>
      <c r="B20" s="79" t="s">
        <v>136</v>
      </c>
    </row>
    <row r="21" spans="1:13">
      <c r="A21" s="81">
        <v>5</v>
      </c>
      <c r="B21" s="79" t="s">
        <v>137</v>
      </c>
    </row>
    <row r="22" spans="1:13">
      <c r="A22" s="81"/>
      <c r="B22" s="79" t="s">
        <v>138</v>
      </c>
    </row>
    <row r="23" spans="1:13">
      <c r="A23" s="81">
        <v>6</v>
      </c>
      <c r="B23" s="79" t="s">
        <v>139</v>
      </c>
    </row>
    <row r="25" spans="1:13">
      <c r="M25" s="80" t="s">
        <v>140</v>
      </c>
    </row>
    <row r="27" spans="1:13" s="80" customFormat="1">
      <c r="A27" s="80" t="s">
        <v>141</v>
      </c>
    </row>
    <row r="28" spans="1:13">
      <c r="A28" s="81">
        <v>1</v>
      </c>
      <c r="B28" s="79" t="s">
        <v>142</v>
      </c>
    </row>
    <row r="29" spans="1:13">
      <c r="A29" s="82"/>
      <c r="B29" s="79" t="s">
        <v>143</v>
      </c>
    </row>
    <row r="30" spans="1:13">
      <c r="A30" s="81">
        <v>2</v>
      </c>
      <c r="B30" s="79" t="s">
        <v>134</v>
      </c>
    </row>
    <row r="31" spans="1:13">
      <c r="A31" s="81">
        <v>3</v>
      </c>
      <c r="B31" s="79" t="s">
        <v>144</v>
      </c>
    </row>
    <row r="32" spans="1:13">
      <c r="A32" s="81">
        <v>4</v>
      </c>
      <c r="B32" s="79" t="s">
        <v>136</v>
      </c>
    </row>
    <row r="33" spans="1:2">
      <c r="A33" s="81">
        <v>5</v>
      </c>
      <c r="B33" s="79" t="s">
        <v>137</v>
      </c>
    </row>
    <row r="34" spans="1:2">
      <c r="A34" s="81"/>
      <c r="B34" s="79" t="s">
        <v>138</v>
      </c>
    </row>
    <row r="35" spans="1:2">
      <c r="A35" s="81">
        <v>6</v>
      </c>
      <c r="B35" s="79" t="s">
        <v>139</v>
      </c>
    </row>
    <row r="36" spans="1:2">
      <c r="A36" s="81"/>
    </row>
    <row r="37" spans="1:2">
      <c r="A37" s="81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86"/>
  <sheetViews>
    <sheetView showGridLines="0" zoomScaleNormal="100" workbookViewId="0"/>
  </sheetViews>
  <sheetFormatPr defaultRowHeight="14.25"/>
  <cols>
    <col min="1" max="1" width="2.7109375" style="236" customWidth="1"/>
    <col min="2" max="2" width="24.5703125" style="236" customWidth="1"/>
    <col min="3" max="3" width="1.5703125" style="236" customWidth="1"/>
    <col min="4" max="4" width="9" style="28" customWidth="1"/>
    <col min="5" max="14" width="9" style="236" customWidth="1"/>
    <col min="15" max="15" width="11.42578125" style="173" customWidth="1"/>
    <col min="16" max="16" width="11.5703125" style="173" customWidth="1"/>
    <col min="17" max="17" width="12.85546875" style="28" customWidth="1"/>
    <col min="18" max="18" width="9.28515625" style="44" customWidth="1"/>
    <col min="19" max="19" width="5.28515625" style="28" hidden="1" customWidth="1"/>
    <col min="20" max="20" width="7.140625" style="293" hidden="1" customWidth="1"/>
    <col min="21" max="23" width="7.5703125" style="293" hidden="1" customWidth="1"/>
    <col min="24" max="24" width="10.85546875" style="293" hidden="1" customWidth="1"/>
    <col min="25" max="25" width="10.42578125" style="293" hidden="1" customWidth="1"/>
    <col min="26" max="26" width="11.28515625" style="293" hidden="1" customWidth="1"/>
    <col min="27" max="27" width="9.42578125" style="293" hidden="1" customWidth="1"/>
    <col min="28" max="28" width="12.5703125" style="293" hidden="1" customWidth="1"/>
    <col min="29" max="29" width="11.5703125" style="293" hidden="1" customWidth="1"/>
    <col min="30" max="38" width="7.5703125" style="293" hidden="1" customWidth="1"/>
    <col min="39" max="39" width="7.7109375" style="293" hidden="1" customWidth="1"/>
    <col min="40" max="40" width="10" style="293" hidden="1" customWidth="1"/>
    <col min="41" max="41" width="8.7109375" style="293" hidden="1" customWidth="1"/>
    <col min="42" max="42" width="5" style="293" hidden="1" customWidth="1"/>
    <col min="43" max="51" width="5" style="29" customWidth="1"/>
    <col min="52" max="52" width="5" style="28" customWidth="1"/>
    <col min="53" max="55" width="5" style="236" customWidth="1"/>
    <col min="56" max="16384" width="9.140625" style="236"/>
  </cols>
  <sheetData>
    <row r="1" spans="1:66" ht="14.25" customHeight="1">
      <c r="N1" s="226"/>
      <c r="AL1" s="317"/>
      <c r="AM1" s="317"/>
      <c r="AN1" s="317"/>
      <c r="AO1" s="317"/>
      <c r="AP1" s="317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66" ht="68.25" customHeight="1">
      <c r="O2" s="236"/>
      <c r="P2" s="236"/>
      <c r="S2" s="29"/>
      <c r="U2" s="294" t="s">
        <v>40</v>
      </c>
      <c r="V2" s="294" t="s">
        <v>40</v>
      </c>
      <c r="W2" s="294" t="s">
        <v>40</v>
      </c>
      <c r="X2" s="294" t="s">
        <v>40</v>
      </c>
      <c r="Y2" s="294" t="s">
        <v>40</v>
      </c>
      <c r="Z2" s="294" t="s">
        <v>40</v>
      </c>
      <c r="AA2" s="294" t="s">
        <v>38</v>
      </c>
      <c r="AB2" s="294" t="s">
        <v>38</v>
      </c>
      <c r="AC2" s="294" t="s">
        <v>39</v>
      </c>
      <c r="AD2" s="294" t="s">
        <v>39</v>
      </c>
      <c r="AE2" s="294" t="s">
        <v>40</v>
      </c>
      <c r="AF2" s="294" t="s">
        <v>40</v>
      </c>
      <c r="AG2" s="294" t="s">
        <v>38</v>
      </c>
      <c r="AH2" s="294" t="s">
        <v>38</v>
      </c>
      <c r="AI2" s="294" t="s">
        <v>39</v>
      </c>
      <c r="AJ2" s="294" t="s">
        <v>39</v>
      </c>
      <c r="AK2" s="294" t="s">
        <v>40</v>
      </c>
      <c r="AL2" s="294" t="s">
        <v>40</v>
      </c>
      <c r="AM2" s="294" t="s">
        <v>38</v>
      </c>
      <c r="AN2" s="294" t="s">
        <v>38</v>
      </c>
      <c r="AO2" s="294" t="s">
        <v>39</v>
      </c>
      <c r="AP2" s="294" t="s">
        <v>39</v>
      </c>
      <c r="AQ2" s="28"/>
      <c r="AR2" s="28"/>
      <c r="AS2" s="28"/>
      <c r="AT2" s="28"/>
      <c r="AU2" s="236"/>
      <c r="AV2" s="236"/>
      <c r="AW2" s="236"/>
      <c r="AX2" s="236"/>
      <c r="AY2" s="236"/>
      <c r="AZ2" s="236"/>
    </row>
    <row r="3" spans="1:66" ht="4.5" customHeight="1">
      <c r="B3" s="98"/>
      <c r="C3" s="98"/>
      <c r="D3" s="241"/>
      <c r="E3" s="98"/>
      <c r="F3" s="98"/>
      <c r="G3" s="98"/>
      <c r="H3" s="98"/>
      <c r="I3" s="98"/>
      <c r="J3" s="98"/>
      <c r="K3" s="98"/>
      <c r="L3" s="98"/>
      <c r="M3" s="98"/>
      <c r="N3" s="98"/>
      <c r="O3" s="185"/>
      <c r="P3" s="185"/>
      <c r="S3" s="27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  <c r="AK3" s="295"/>
      <c r="AL3" s="295"/>
      <c r="AM3" s="295"/>
      <c r="AN3" s="295"/>
      <c r="AO3" s="295"/>
      <c r="AP3" s="295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53"/>
      <c r="BC3" s="187"/>
      <c r="BD3" s="183"/>
      <c r="BE3" s="183"/>
      <c r="BF3" s="183"/>
      <c r="BG3" s="183"/>
      <c r="BH3" s="183"/>
      <c r="BI3" s="183"/>
      <c r="BJ3" s="183"/>
      <c r="BK3" s="183"/>
    </row>
    <row r="4" spans="1:66" ht="31.5" customHeight="1">
      <c r="B4" s="62"/>
      <c r="C4" s="196"/>
      <c r="D4" s="282" t="s">
        <v>1135</v>
      </c>
      <c r="E4" s="282" t="s">
        <v>538</v>
      </c>
      <c r="F4" s="333" t="s">
        <v>1030</v>
      </c>
      <c r="G4" s="333"/>
      <c r="H4" s="333"/>
      <c r="I4" s="333" t="s">
        <v>1028</v>
      </c>
      <c r="J4" s="333"/>
      <c r="K4" s="333"/>
      <c r="L4" s="334" t="s">
        <v>1029</v>
      </c>
      <c r="M4" s="334"/>
      <c r="N4" s="334"/>
      <c r="O4" s="278"/>
      <c r="P4" s="276"/>
      <c r="Q4" s="53"/>
      <c r="S4" s="27"/>
      <c r="T4" s="295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  <c r="AK4" s="296"/>
      <c r="AL4" s="296"/>
      <c r="AM4" s="296"/>
      <c r="AN4" s="296"/>
      <c r="AO4" s="296"/>
      <c r="AP4" s="296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</row>
    <row r="5" spans="1:66" ht="3.75" customHeight="1">
      <c r="B5" s="22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279"/>
      <c r="P5" s="277"/>
      <c r="Q5" s="234"/>
      <c r="S5" s="27"/>
      <c r="T5" s="295"/>
      <c r="Y5" s="297"/>
      <c r="Z5" s="297"/>
      <c r="AA5" s="298"/>
      <c r="AB5" s="298"/>
      <c r="AC5" s="298"/>
      <c r="AD5" s="298"/>
      <c r="AE5" s="299"/>
      <c r="AF5" s="299"/>
      <c r="AG5" s="298"/>
      <c r="AH5" s="298"/>
      <c r="AI5" s="298"/>
      <c r="AJ5" s="298"/>
      <c r="AK5" s="298"/>
      <c r="AL5" s="298"/>
      <c r="AM5" s="298"/>
      <c r="AN5" s="298"/>
      <c r="AO5" s="298"/>
      <c r="AP5" s="298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28"/>
      <c r="BC5" s="44"/>
    </row>
    <row r="6" spans="1:66" ht="19.5" customHeight="1" thickBot="1">
      <c r="A6" s="173"/>
      <c r="B6" s="22"/>
      <c r="C6" s="3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80"/>
      <c r="P6" s="229"/>
      <c r="Q6" s="230"/>
      <c r="S6" s="289"/>
      <c r="T6" s="295"/>
      <c r="U6" s="300" t="s">
        <v>27</v>
      </c>
      <c r="V6" s="300" t="s">
        <v>28</v>
      </c>
      <c r="W6" s="300" t="s">
        <v>27</v>
      </c>
      <c r="X6" s="300" t="s">
        <v>28</v>
      </c>
      <c r="Y6" s="300" t="s">
        <v>27</v>
      </c>
      <c r="Z6" s="300" t="s">
        <v>28</v>
      </c>
      <c r="AA6" s="300" t="s">
        <v>27</v>
      </c>
      <c r="AB6" s="300" t="s">
        <v>28</v>
      </c>
      <c r="AC6" s="300" t="s">
        <v>27</v>
      </c>
      <c r="AD6" s="300" t="s">
        <v>28</v>
      </c>
      <c r="AE6" s="300" t="s">
        <v>27</v>
      </c>
      <c r="AF6" s="300" t="s">
        <v>28</v>
      </c>
      <c r="AG6" s="300" t="s">
        <v>27</v>
      </c>
      <c r="AH6" s="300" t="s">
        <v>28</v>
      </c>
      <c r="AI6" s="300" t="s">
        <v>27</v>
      </c>
      <c r="AJ6" s="300" t="s">
        <v>28</v>
      </c>
      <c r="AK6" s="300" t="s">
        <v>27</v>
      </c>
      <c r="AL6" s="300" t="s">
        <v>28</v>
      </c>
      <c r="AM6" s="300" t="s">
        <v>27</v>
      </c>
      <c r="AN6" s="300" t="s">
        <v>28</v>
      </c>
      <c r="AO6" s="300" t="s">
        <v>27</v>
      </c>
      <c r="AP6" s="300" t="s">
        <v>28</v>
      </c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</row>
    <row r="7" spans="1:66" ht="13.5" customHeight="1" thickTop="1" thickBot="1">
      <c r="A7" s="188"/>
      <c r="B7" s="77" t="s">
        <v>0</v>
      </c>
      <c r="C7" s="113"/>
      <c r="D7" s="273">
        <v>24.935209999999998</v>
      </c>
      <c r="E7" s="273">
        <v>19.84186</v>
      </c>
      <c r="F7" s="273">
        <v>2.45909563978518</v>
      </c>
      <c r="G7" s="273">
        <v>3.3031695851060596</v>
      </c>
      <c r="H7" s="273">
        <v>1.6888753854779701</v>
      </c>
      <c r="I7" s="273">
        <v>10.0690346763561</v>
      </c>
      <c r="J7" s="273">
        <v>10.1272444387417</v>
      </c>
      <c r="K7" s="273">
        <v>9.934931604645671</v>
      </c>
      <c r="L7" s="273">
        <v>1.24088302006368</v>
      </c>
      <c r="M7" s="273">
        <v>1.4815488174413098</v>
      </c>
      <c r="N7" s="273">
        <v>1.0256411631704501</v>
      </c>
      <c r="P7" s="232"/>
      <c r="Q7" s="233"/>
      <c r="S7" s="290" t="s">
        <v>0</v>
      </c>
      <c r="T7" s="301" t="s">
        <v>76</v>
      </c>
      <c r="U7" s="302">
        <v>21.861840000000001</v>
      </c>
      <c r="V7" s="302">
        <v>28.008589999999998</v>
      </c>
      <c r="W7" s="302">
        <v>17.32968</v>
      </c>
      <c r="X7" s="302">
        <v>22.354040000000001</v>
      </c>
      <c r="Y7" s="302">
        <v>2.3681933040752297</v>
      </c>
      <c r="Z7" s="302">
        <v>2.5524638848310497</v>
      </c>
      <c r="AA7" s="302">
        <v>3.14946933284955</v>
      </c>
      <c r="AB7" s="302">
        <v>3.4622726686772602</v>
      </c>
      <c r="AC7" s="302">
        <v>1.5877564701267801</v>
      </c>
      <c r="AD7" s="302">
        <v>1.7943732859465498</v>
      </c>
      <c r="AE7" s="302">
        <v>9.8694012502425998</v>
      </c>
      <c r="AF7" s="302">
        <v>10.2715124117237</v>
      </c>
      <c r="AG7" s="302">
        <v>9.8393916028144606</v>
      </c>
      <c r="AH7" s="302">
        <v>10.421149798070699</v>
      </c>
      <c r="AI7" s="302">
        <v>9.6591018387981613</v>
      </c>
      <c r="AJ7" s="302">
        <v>10.2161374904613</v>
      </c>
      <c r="AK7" s="302">
        <v>1.1767244420329699</v>
      </c>
      <c r="AL7" s="302">
        <v>1.3074758219502098</v>
      </c>
      <c r="AM7" s="302">
        <v>1.3794860203624599</v>
      </c>
      <c r="AN7" s="302">
        <v>1.5889783112187899</v>
      </c>
      <c r="AO7" s="302">
        <v>0.94611235641510893</v>
      </c>
      <c r="AP7" s="302">
        <v>1.1096076774392301</v>
      </c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</row>
    <row r="8" spans="1:66" ht="13.5" customHeight="1" thickTop="1" thickBot="1">
      <c r="A8" s="188"/>
      <c r="B8" s="77" t="s">
        <v>1</v>
      </c>
      <c r="C8" s="113"/>
      <c r="D8" s="273">
        <v>20.94746</v>
      </c>
      <c r="E8" s="273">
        <v>17.985860000000002</v>
      </c>
      <c r="F8" s="273">
        <v>2.2212457295311401</v>
      </c>
      <c r="G8" s="273">
        <v>3.0529621240292899</v>
      </c>
      <c r="H8" s="273">
        <v>1.4633845380612098</v>
      </c>
      <c r="I8" s="273">
        <v>10.1012651866029</v>
      </c>
      <c r="J8" s="273">
        <v>10.174009701511299</v>
      </c>
      <c r="K8" s="273">
        <v>9.9492754926208509</v>
      </c>
      <c r="L8" s="273">
        <v>1.11464800755753</v>
      </c>
      <c r="M8" s="273">
        <v>1.32058140326762</v>
      </c>
      <c r="N8" s="273">
        <v>0.93883503250192502</v>
      </c>
      <c r="O8" s="231"/>
      <c r="P8" s="281"/>
      <c r="Q8" s="111"/>
      <c r="S8" s="291" t="s">
        <v>1</v>
      </c>
      <c r="T8" s="301" t="s">
        <v>76</v>
      </c>
      <c r="U8" s="302">
        <v>18.30423</v>
      </c>
      <c r="V8" s="302">
        <v>23.590689999999999</v>
      </c>
      <c r="W8" s="302">
        <v>15.639900000000001</v>
      </c>
      <c r="X8" s="302">
        <v>20.33182</v>
      </c>
      <c r="Y8" s="302">
        <v>2.15429112490117</v>
      </c>
      <c r="Z8" s="302">
        <v>2.2896675573147998</v>
      </c>
      <c r="AA8" s="302">
        <v>2.9384305162019997</v>
      </c>
      <c r="AB8" s="302">
        <v>3.1707330611397202</v>
      </c>
      <c r="AC8" s="302">
        <v>1.3907256207235901</v>
      </c>
      <c r="AD8" s="302">
        <v>1.5385932949499499</v>
      </c>
      <c r="AE8" s="302">
        <v>9.9481882733793192</v>
      </c>
      <c r="AF8" s="302">
        <v>10.256011008552601</v>
      </c>
      <c r="AG8" s="302">
        <v>9.953522749595809</v>
      </c>
      <c r="AH8" s="302">
        <v>10.398050830068701</v>
      </c>
      <c r="AI8" s="302">
        <v>9.7372003290495694</v>
      </c>
      <c r="AJ8" s="302">
        <v>10.1645041338589</v>
      </c>
      <c r="AK8" s="302">
        <v>1.06799690240415</v>
      </c>
      <c r="AL8" s="302">
        <v>1.1627216455795899</v>
      </c>
      <c r="AM8" s="302">
        <v>1.24660708608086</v>
      </c>
      <c r="AN8" s="302">
        <v>1.3977182946937401</v>
      </c>
      <c r="AO8" s="302">
        <v>0.880013638123474</v>
      </c>
      <c r="AP8" s="302">
        <v>1.000252099044</v>
      </c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</row>
    <row r="9" spans="1:66" ht="13.5" customHeight="1" thickTop="1" thickBot="1">
      <c r="A9" s="188"/>
      <c r="B9" s="77" t="s">
        <v>2</v>
      </c>
      <c r="C9" s="113"/>
      <c r="D9" s="273">
        <v>22.309170000000002</v>
      </c>
      <c r="E9" s="273">
        <v>17.42812</v>
      </c>
      <c r="F9" s="273">
        <v>2.4216157059532701</v>
      </c>
      <c r="G9" s="273">
        <v>3.2925549143429302</v>
      </c>
      <c r="H9" s="273">
        <v>1.62850525256455</v>
      </c>
      <c r="I9" s="273">
        <v>9.9510217041536393</v>
      </c>
      <c r="J9" s="273">
        <v>9.9807878322215604</v>
      </c>
      <c r="K9" s="273">
        <v>9.8701962063997204</v>
      </c>
      <c r="L9" s="273">
        <v>1.21878999161972</v>
      </c>
      <c r="M9" s="273">
        <v>1.4218903893024599</v>
      </c>
      <c r="N9" s="273">
        <v>1.04277158804379</v>
      </c>
      <c r="O9" s="227"/>
      <c r="P9" s="228"/>
      <c r="Q9" s="111"/>
      <c r="S9" s="291" t="s">
        <v>2</v>
      </c>
      <c r="T9" s="301" t="s">
        <v>76</v>
      </c>
      <c r="U9" s="302">
        <v>19.61739</v>
      </c>
      <c r="V9" s="302">
        <v>25.00094</v>
      </c>
      <c r="W9" s="302">
        <v>15.209020000000001</v>
      </c>
      <c r="X9" s="302">
        <v>19.647220000000001</v>
      </c>
      <c r="Y9" s="302">
        <v>2.3522893826802003</v>
      </c>
      <c r="Z9" s="302">
        <v>2.4923477087546502</v>
      </c>
      <c r="AA9" s="302">
        <v>3.17374668296647</v>
      </c>
      <c r="AB9" s="302">
        <v>3.4145160746869401</v>
      </c>
      <c r="AC9" s="302">
        <v>1.5533503244204598</v>
      </c>
      <c r="AD9" s="302">
        <v>1.70604842598325</v>
      </c>
      <c r="AE9" s="302">
        <v>9.7991823166681495</v>
      </c>
      <c r="AF9" s="302">
        <v>10.1044837382465</v>
      </c>
      <c r="AG9" s="302">
        <v>9.7607769186066804</v>
      </c>
      <c r="AH9" s="302">
        <v>10.204315879528199</v>
      </c>
      <c r="AI9" s="302">
        <v>9.6609670863839092</v>
      </c>
      <c r="AJ9" s="302">
        <v>10.0824450854668</v>
      </c>
      <c r="AK9" s="302">
        <v>1.1706064339225299</v>
      </c>
      <c r="AL9" s="302">
        <v>1.2683154181893701</v>
      </c>
      <c r="AM9" s="302">
        <v>1.3460545395755499</v>
      </c>
      <c r="AN9" s="302">
        <v>1.5007304271886801</v>
      </c>
      <c r="AO9" s="302">
        <v>0.98171247904508796</v>
      </c>
      <c r="AP9" s="302">
        <v>1.1062520728752099</v>
      </c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</row>
    <row r="10" spans="1:66" ht="13.5" customHeight="1" thickTop="1" thickBot="1">
      <c r="A10" s="188"/>
      <c r="B10" s="77" t="s">
        <v>3</v>
      </c>
      <c r="C10" s="113"/>
      <c r="D10" s="273">
        <v>23.30321</v>
      </c>
      <c r="E10" s="273">
        <v>18.12293</v>
      </c>
      <c r="F10" s="273">
        <v>2.8416355363761197</v>
      </c>
      <c r="G10" s="273">
        <v>3.7812273976813202</v>
      </c>
      <c r="H10" s="273">
        <v>1.9829577674889101</v>
      </c>
      <c r="I10" s="273">
        <v>10.4853673933584</v>
      </c>
      <c r="J10" s="273">
        <v>10.689376616913</v>
      </c>
      <c r="K10" s="273">
        <v>10.239686510200499</v>
      </c>
      <c r="L10" s="273">
        <v>1.29965338653997</v>
      </c>
      <c r="M10" s="273">
        <v>1.5012511150660099</v>
      </c>
      <c r="N10" s="273">
        <v>1.1259645097855999</v>
      </c>
      <c r="O10" s="236"/>
      <c r="P10" s="236"/>
      <c r="S10" s="291" t="s">
        <v>3</v>
      </c>
      <c r="T10" s="301" t="s">
        <v>76</v>
      </c>
      <c r="U10" s="302">
        <v>20.42756</v>
      </c>
      <c r="V10" s="302">
        <v>26.178849999999997</v>
      </c>
      <c r="W10" s="302">
        <v>15.930839999999998</v>
      </c>
      <c r="X10" s="302">
        <v>20.315020000000001</v>
      </c>
      <c r="Y10" s="302">
        <v>2.75874740090403</v>
      </c>
      <c r="Z10" s="302">
        <v>2.9262911234505298</v>
      </c>
      <c r="AA10" s="302">
        <v>3.64223964750256</v>
      </c>
      <c r="AB10" s="302">
        <v>3.9240471051087602</v>
      </c>
      <c r="AC10" s="302">
        <v>1.8892610116884299</v>
      </c>
      <c r="AD10" s="302">
        <v>2.0798443056930003</v>
      </c>
      <c r="AE10" s="302">
        <v>10.3163920412</v>
      </c>
      <c r="AF10" s="302">
        <v>10.656308254188799</v>
      </c>
      <c r="AG10" s="302">
        <v>10.4434202101206</v>
      </c>
      <c r="AH10" s="302">
        <v>10.939520204884101</v>
      </c>
      <c r="AI10" s="302">
        <v>10.0081207655683</v>
      </c>
      <c r="AJ10" s="302">
        <v>10.474959708774801</v>
      </c>
      <c r="AK10" s="302">
        <v>1.2440100965368501</v>
      </c>
      <c r="AL10" s="302">
        <v>1.3570366122047901</v>
      </c>
      <c r="AM10" s="302">
        <v>1.41493529192033</v>
      </c>
      <c r="AN10" s="302">
        <v>1.5913254411064499</v>
      </c>
      <c r="AO10" s="302">
        <v>1.05428527201392</v>
      </c>
      <c r="AP10" s="302">
        <v>1.20091246230478</v>
      </c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</row>
    <row r="11" spans="1:66" ht="13.5" customHeight="1" thickTop="1" thickBot="1">
      <c r="A11" s="188"/>
      <c r="B11" s="77" t="s">
        <v>4</v>
      </c>
      <c r="C11" s="113"/>
      <c r="D11" s="273">
        <v>21.432549999999999</v>
      </c>
      <c r="E11" s="273">
        <v>21.154730000000001</v>
      </c>
      <c r="F11" s="273">
        <v>2.5965595116335001</v>
      </c>
      <c r="G11" s="273">
        <v>3.5035851084242999</v>
      </c>
      <c r="H11" s="273">
        <v>1.7606003377564601</v>
      </c>
      <c r="I11" s="273">
        <v>11.0336591792292</v>
      </c>
      <c r="J11" s="273">
        <v>11.1967829328433</v>
      </c>
      <c r="K11" s="273">
        <v>10.8185257708751</v>
      </c>
      <c r="L11" s="273">
        <v>1.18672800935713</v>
      </c>
      <c r="M11" s="273">
        <v>1.40836230587629</v>
      </c>
      <c r="N11" s="273">
        <v>0.989540111697923</v>
      </c>
      <c r="S11" s="291" t="s">
        <v>4</v>
      </c>
      <c r="T11" s="303" t="s">
        <v>76</v>
      </c>
      <c r="U11" s="302">
        <v>18.83606</v>
      </c>
      <c r="V11" s="302">
        <v>24.029039999999998</v>
      </c>
      <c r="W11" s="302">
        <v>18.645700000000001</v>
      </c>
      <c r="X11" s="302">
        <v>23.66375</v>
      </c>
      <c r="Y11" s="302">
        <v>2.5289475073183301</v>
      </c>
      <c r="Z11" s="302">
        <v>2.6654862670914801</v>
      </c>
      <c r="AA11" s="302">
        <v>3.3889689851902403</v>
      </c>
      <c r="AB11" s="302">
        <v>3.6210534896455302</v>
      </c>
      <c r="AC11" s="302">
        <v>1.6854798025409299</v>
      </c>
      <c r="AD11" s="302">
        <v>1.8380881790949801</v>
      </c>
      <c r="AE11" s="302">
        <v>10.8875631340279</v>
      </c>
      <c r="AF11" s="302">
        <v>11.181186301557799</v>
      </c>
      <c r="AG11" s="302">
        <v>10.984805885655101</v>
      </c>
      <c r="AH11" s="302">
        <v>11.411779459919801</v>
      </c>
      <c r="AI11" s="302">
        <v>10.6174849513833</v>
      </c>
      <c r="AJ11" s="302">
        <v>11.0222906327872</v>
      </c>
      <c r="AK11" s="302">
        <v>1.14155435315952</v>
      </c>
      <c r="AL11" s="302">
        <v>1.2331903073461699</v>
      </c>
      <c r="AM11" s="302">
        <v>1.3365561252164599</v>
      </c>
      <c r="AN11" s="302">
        <v>1.4829873540823901</v>
      </c>
      <c r="AO11" s="302">
        <v>0.93296512885049798</v>
      </c>
      <c r="AP11" s="302">
        <v>1.0484970330748902</v>
      </c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</row>
    <row r="12" spans="1:66" ht="13.5" customHeight="1" thickTop="1" thickBot="1">
      <c r="A12" s="188"/>
      <c r="B12" s="77" t="s">
        <v>5</v>
      </c>
      <c r="C12" s="113"/>
      <c r="D12" s="273">
        <v>24.63738</v>
      </c>
      <c r="E12" s="273">
        <v>20.239100000000001</v>
      </c>
      <c r="F12" s="273">
        <v>2.6854202085556897</v>
      </c>
      <c r="G12" s="273">
        <v>3.5612384064936102</v>
      </c>
      <c r="H12" s="273">
        <v>1.8882542336350601</v>
      </c>
      <c r="I12" s="273">
        <v>11.712098775674999</v>
      </c>
      <c r="J12" s="273">
        <v>11.7923189792215</v>
      </c>
      <c r="K12" s="273">
        <v>11.5723706801021</v>
      </c>
      <c r="L12" s="273">
        <v>1.2140551494876699</v>
      </c>
      <c r="M12" s="273">
        <v>1.35984181860707</v>
      </c>
      <c r="N12" s="273">
        <v>1.0889110332151</v>
      </c>
      <c r="S12" s="291" t="s">
        <v>5</v>
      </c>
      <c r="T12" s="303" t="s">
        <v>76</v>
      </c>
      <c r="U12" s="302">
        <v>21.718870000000003</v>
      </c>
      <c r="V12" s="302">
        <v>27.555879999999998</v>
      </c>
      <c r="W12" s="302">
        <v>17.806899999999999</v>
      </c>
      <c r="X12" s="302">
        <v>22.671289999999999</v>
      </c>
      <c r="Y12" s="302">
        <v>2.6144360817943699</v>
      </c>
      <c r="Z12" s="302">
        <v>2.75779689540235</v>
      </c>
      <c r="AA12" s="302">
        <v>3.4419177433785797</v>
      </c>
      <c r="AB12" s="302">
        <v>3.6835990345487195</v>
      </c>
      <c r="AC12" s="302">
        <v>1.8076894579970801</v>
      </c>
      <c r="AD12" s="302">
        <v>1.9713233696672401</v>
      </c>
      <c r="AE12" s="302">
        <v>11.556651642724599</v>
      </c>
      <c r="AF12" s="302">
        <v>11.8690662570135</v>
      </c>
      <c r="AG12" s="302">
        <v>11.5676295635141</v>
      </c>
      <c r="AH12" s="302">
        <v>12.020230591861601</v>
      </c>
      <c r="AI12" s="302">
        <v>11.357416498437701</v>
      </c>
      <c r="AJ12" s="302">
        <v>11.790211609504301</v>
      </c>
      <c r="AK12" s="302">
        <v>1.1670364640294</v>
      </c>
      <c r="AL12" s="302">
        <v>1.26242861170817</v>
      </c>
      <c r="AM12" s="302">
        <v>1.2872799627669</v>
      </c>
      <c r="AN12" s="302">
        <v>1.43538725647534</v>
      </c>
      <c r="AO12" s="302">
        <v>1.02748546821987</v>
      </c>
      <c r="AP12" s="302">
        <v>1.1528499280543001</v>
      </c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</row>
    <row r="13" spans="1:66" ht="13.5" customHeight="1" thickTop="1" thickBot="1">
      <c r="A13" s="188"/>
      <c r="B13" s="77" t="s">
        <v>6</v>
      </c>
      <c r="C13" s="113"/>
      <c r="D13" s="273">
        <v>21.035529999999998</v>
      </c>
      <c r="E13" s="273">
        <v>18.588360000000002</v>
      </c>
      <c r="F13" s="273">
        <v>2.1444020542693099</v>
      </c>
      <c r="G13" s="273">
        <v>2.9971957187917697</v>
      </c>
      <c r="H13" s="273">
        <v>1.34592791624168</v>
      </c>
      <c r="I13" s="273">
        <v>9.9887896560920595</v>
      </c>
      <c r="J13" s="273">
        <v>10.0686892120272</v>
      </c>
      <c r="K13" s="273">
        <v>9.8676135452443496</v>
      </c>
      <c r="L13" s="273">
        <v>1.2002197114333</v>
      </c>
      <c r="M13" s="273">
        <v>1.3769706764702199</v>
      </c>
      <c r="N13" s="273">
        <v>1.03356215078377</v>
      </c>
      <c r="Q13" s="316"/>
      <c r="S13" s="291" t="s">
        <v>6</v>
      </c>
      <c r="T13" s="303" t="s">
        <v>76</v>
      </c>
      <c r="U13" s="302">
        <v>18.227509999999999</v>
      </c>
      <c r="V13" s="302">
        <v>23.84355</v>
      </c>
      <c r="W13" s="302">
        <v>16.165520000000001</v>
      </c>
      <c r="X13" s="302">
        <v>21.011189999999999</v>
      </c>
      <c r="Y13" s="302">
        <v>2.0844094497114503</v>
      </c>
      <c r="Z13" s="302">
        <v>2.2056201427471001</v>
      </c>
      <c r="AA13" s="302">
        <v>2.8940439148119701</v>
      </c>
      <c r="AB13" s="302">
        <v>3.10299899725117</v>
      </c>
      <c r="AC13" s="302">
        <v>1.28227543159865</v>
      </c>
      <c r="AD13" s="302">
        <v>1.41174906310534</v>
      </c>
      <c r="AE13" s="302">
        <v>9.84837851649519</v>
      </c>
      <c r="AF13" s="302">
        <v>10.130614503417799</v>
      </c>
      <c r="AG13" s="302">
        <v>9.8661354517706794</v>
      </c>
      <c r="AH13" s="302">
        <v>10.2742245896874</v>
      </c>
      <c r="AI13" s="302">
        <v>9.6733248898093098</v>
      </c>
      <c r="AJ13" s="302">
        <v>10.0645954062286</v>
      </c>
      <c r="AK13" s="302">
        <v>1.1553316787941099</v>
      </c>
      <c r="AL13" s="302">
        <v>1.2463211942157899</v>
      </c>
      <c r="AM13" s="302">
        <v>1.30732892668594</v>
      </c>
      <c r="AN13" s="302">
        <v>1.4492546856980399</v>
      </c>
      <c r="AO13" s="302">
        <v>0.97622713089245605</v>
      </c>
      <c r="AP13" s="302">
        <v>1.09313406849407</v>
      </c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</row>
    <row r="14" spans="1:66" ht="13.5" customHeight="1" thickTop="1" thickBot="1">
      <c r="A14" s="188"/>
      <c r="B14" s="77" t="s">
        <v>7</v>
      </c>
      <c r="C14" s="113"/>
      <c r="D14" s="273">
        <v>21.938949999999998</v>
      </c>
      <c r="E14" s="273">
        <v>19.463739999999998</v>
      </c>
      <c r="F14" s="273">
        <v>2.28406900664497</v>
      </c>
      <c r="G14" s="273">
        <v>3.1450124995842001</v>
      </c>
      <c r="H14" s="273">
        <v>1.4708109410335601</v>
      </c>
      <c r="I14" s="273">
        <v>10.466340109979301</v>
      </c>
      <c r="J14" s="273">
        <v>10.202205113645</v>
      </c>
      <c r="K14" s="273">
        <v>10.6836549139356</v>
      </c>
      <c r="L14" s="273">
        <v>1.10041229691428</v>
      </c>
      <c r="M14" s="273">
        <v>1.2927271629525601</v>
      </c>
      <c r="N14" s="273">
        <v>0.92696144573100692</v>
      </c>
      <c r="O14" s="236"/>
      <c r="P14" s="236"/>
      <c r="S14" s="291" t="s">
        <v>7</v>
      </c>
      <c r="T14" s="303" t="s">
        <v>76</v>
      </c>
      <c r="U14" s="302">
        <v>19.22139</v>
      </c>
      <c r="V14" s="302">
        <v>24.656510000000001</v>
      </c>
      <c r="W14" s="302">
        <v>16.90701</v>
      </c>
      <c r="X14" s="302">
        <v>22.02046</v>
      </c>
      <c r="Y14" s="302">
        <v>2.20566964798553</v>
      </c>
      <c r="Z14" s="302">
        <v>2.3644461275456399</v>
      </c>
      <c r="AA14" s="302">
        <v>3.0114390192750999</v>
      </c>
      <c r="AB14" s="302">
        <v>3.2828490958365402</v>
      </c>
      <c r="AC14" s="302">
        <v>1.3864770788515199</v>
      </c>
      <c r="AD14" s="302">
        <v>1.55867034095529</v>
      </c>
      <c r="AE14" s="302">
        <v>10.2836724624384</v>
      </c>
      <c r="AF14" s="302">
        <v>10.6512990806799</v>
      </c>
      <c r="AG14" s="302">
        <v>9.9447421692706008</v>
      </c>
      <c r="AH14" s="302">
        <v>10.464445597008801</v>
      </c>
      <c r="AI14" s="302">
        <v>10.4248522357249</v>
      </c>
      <c r="AJ14" s="302">
        <v>10.9468862667122</v>
      </c>
      <c r="AK14" s="302">
        <v>1.0462622903255601</v>
      </c>
      <c r="AL14" s="302">
        <v>1.1565221131712</v>
      </c>
      <c r="AM14" s="302">
        <v>1.20783319926413</v>
      </c>
      <c r="AN14" s="302">
        <v>1.3818609904385999</v>
      </c>
      <c r="AO14" s="302">
        <v>0.85867691995246198</v>
      </c>
      <c r="AP14" s="302">
        <v>0.99889543389214697</v>
      </c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</row>
    <row r="15" spans="1:66" ht="13.5" customHeight="1" thickTop="1" thickBot="1">
      <c r="A15" s="188"/>
      <c r="B15" s="77" t="s">
        <v>8</v>
      </c>
      <c r="C15" s="113"/>
      <c r="D15" s="273">
        <v>24.101239999999997</v>
      </c>
      <c r="E15" s="273">
        <v>21.606860000000001</v>
      </c>
      <c r="F15" s="273">
        <v>2.2892475580858997</v>
      </c>
      <c r="G15" s="273">
        <v>3.1599261314224103</v>
      </c>
      <c r="H15" s="273">
        <v>1.49777191576754</v>
      </c>
      <c r="I15" s="273">
        <v>10.4725992567066</v>
      </c>
      <c r="J15" s="273">
        <v>10.5056893001486</v>
      </c>
      <c r="K15" s="273">
        <v>10.3942972645632</v>
      </c>
      <c r="L15" s="273">
        <v>1.2342887425306299</v>
      </c>
      <c r="M15" s="273">
        <v>1.4352364286944701</v>
      </c>
      <c r="N15" s="273">
        <v>1.05124602803839</v>
      </c>
      <c r="O15" s="172"/>
      <c r="P15" s="177"/>
      <c r="Q15" s="50"/>
      <c r="S15" s="291" t="s">
        <v>8</v>
      </c>
      <c r="T15" s="303" t="s">
        <v>76</v>
      </c>
      <c r="U15" s="302">
        <v>21.384049999999998</v>
      </c>
      <c r="V15" s="302">
        <v>26.818439999999999</v>
      </c>
      <c r="W15" s="302">
        <v>19.08944</v>
      </c>
      <c r="X15" s="302">
        <v>24.124269999999999</v>
      </c>
      <c r="Y15" s="302">
        <v>2.2145242457397099</v>
      </c>
      <c r="Z15" s="302">
        <v>2.3657554547577799</v>
      </c>
      <c r="AA15" s="302">
        <v>3.0325477576504798</v>
      </c>
      <c r="AB15" s="302">
        <v>3.29115410639116</v>
      </c>
      <c r="AC15" s="302">
        <v>1.4159412528909798</v>
      </c>
      <c r="AD15" s="302">
        <v>1.5828374214176999</v>
      </c>
      <c r="AE15" s="302">
        <v>10.3002498616144</v>
      </c>
      <c r="AF15" s="302">
        <v>10.6469850350784</v>
      </c>
      <c r="AG15" s="302">
        <v>10.2573829026851</v>
      </c>
      <c r="AH15" s="302">
        <v>10.7583059614985</v>
      </c>
      <c r="AI15" s="302">
        <v>10.155563999633399</v>
      </c>
      <c r="AJ15" s="302">
        <v>10.636900369943401</v>
      </c>
      <c r="AK15" s="302">
        <v>1.1799149300545499</v>
      </c>
      <c r="AL15" s="302">
        <v>1.2904104212727001</v>
      </c>
      <c r="AM15" s="302">
        <v>1.3503764747967</v>
      </c>
      <c r="AN15" s="302">
        <v>1.5238944142067701</v>
      </c>
      <c r="AO15" s="302">
        <v>0.98208459897818001</v>
      </c>
      <c r="AP15" s="302">
        <v>1.1236515826542699</v>
      </c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</row>
    <row r="16" spans="1:66" ht="13.5" customHeight="1" thickTop="1" thickBot="1">
      <c r="A16" s="188"/>
      <c r="B16" s="77" t="s">
        <v>9</v>
      </c>
      <c r="C16" s="113"/>
      <c r="D16" s="273">
        <v>21.431370000000001</v>
      </c>
      <c r="E16" s="273">
        <v>23.71424</v>
      </c>
      <c r="F16" s="273">
        <v>2.7036641956359202</v>
      </c>
      <c r="G16" s="273">
        <v>3.6302077719969503</v>
      </c>
      <c r="H16" s="273">
        <v>1.8509169025312899</v>
      </c>
      <c r="I16" s="273">
        <v>10.387433948931699</v>
      </c>
      <c r="J16" s="273">
        <v>10.494148918090399</v>
      </c>
      <c r="K16" s="273">
        <v>10.2347294709986</v>
      </c>
      <c r="L16" s="273">
        <v>1.3217830041493301</v>
      </c>
      <c r="M16" s="273">
        <v>1.52857016613605</v>
      </c>
      <c r="N16" s="273">
        <v>1.13561646163355</v>
      </c>
      <c r="O16" s="172"/>
      <c r="P16" s="177"/>
      <c r="Q16" s="50"/>
      <c r="S16" s="291" t="s">
        <v>9</v>
      </c>
      <c r="T16" s="303" t="s">
        <v>76</v>
      </c>
      <c r="U16" s="302">
        <v>18.852640000000001</v>
      </c>
      <c r="V16" s="302">
        <v>24.010100000000001</v>
      </c>
      <c r="W16" s="302">
        <v>21.170269999999999</v>
      </c>
      <c r="X16" s="302">
        <v>26.258209999999998</v>
      </c>
      <c r="Y16" s="302">
        <v>2.64303819524297</v>
      </c>
      <c r="Z16" s="302">
        <v>2.76527969513115</v>
      </c>
      <c r="AA16" s="302">
        <v>3.5274369554668503</v>
      </c>
      <c r="AB16" s="302">
        <v>3.7351504015945602</v>
      </c>
      <c r="AC16" s="302">
        <v>1.78376556573361</v>
      </c>
      <c r="AD16" s="302">
        <v>1.9198094857072801</v>
      </c>
      <c r="AE16" s="302">
        <v>10.2597529582216</v>
      </c>
      <c r="AF16" s="302">
        <v>10.5162454774681</v>
      </c>
      <c r="AG16" s="302">
        <v>10.3089969284459</v>
      </c>
      <c r="AH16" s="302">
        <v>10.681708374415299</v>
      </c>
      <c r="AI16" s="302">
        <v>10.058871050598301</v>
      </c>
      <c r="AJ16" s="302">
        <v>10.4127222714921</v>
      </c>
      <c r="AK16" s="302">
        <v>1.2791631238673902</v>
      </c>
      <c r="AL16" s="302">
        <v>1.36539826830317</v>
      </c>
      <c r="AM16" s="302">
        <v>1.4623362591456099</v>
      </c>
      <c r="AN16" s="302">
        <v>1.59695994541569</v>
      </c>
      <c r="AO16" s="302">
        <v>1.0809201761082998</v>
      </c>
      <c r="AP16" s="302">
        <v>1.1921670881534401</v>
      </c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</row>
    <row r="17" spans="1:66" ht="13.5" customHeight="1" thickTop="1" thickBot="1">
      <c r="A17" s="188"/>
      <c r="B17" s="77" t="s">
        <v>10</v>
      </c>
      <c r="C17" s="113"/>
      <c r="D17" s="273">
        <v>22.798970000000001</v>
      </c>
      <c r="E17" s="273">
        <v>21.450859999999999</v>
      </c>
      <c r="F17" s="273">
        <v>2.47380547278653</v>
      </c>
      <c r="G17" s="273">
        <v>3.4804706088213102</v>
      </c>
      <c r="H17" s="273">
        <v>1.5663474067312699</v>
      </c>
      <c r="I17" s="273">
        <v>10.0133471592574</v>
      </c>
      <c r="J17" s="273">
        <v>10.2013072623652</v>
      </c>
      <c r="K17" s="273">
        <v>9.78397957094157</v>
      </c>
      <c r="L17" s="273">
        <v>1.37397286891214</v>
      </c>
      <c r="M17" s="273">
        <v>1.6064080194915</v>
      </c>
      <c r="N17" s="273">
        <v>1.1748701400628001</v>
      </c>
      <c r="O17" s="172"/>
      <c r="P17" s="177"/>
      <c r="Q17" s="50"/>
      <c r="S17" s="291" t="s">
        <v>10</v>
      </c>
      <c r="T17" s="303" t="s">
        <v>76</v>
      </c>
      <c r="U17" s="302">
        <v>20.46913</v>
      </c>
      <c r="V17" s="302">
        <v>25.128800000000002</v>
      </c>
      <c r="W17" s="302">
        <v>19.234950000000001</v>
      </c>
      <c r="X17" s="302">
        <v>23.66677</v>
      </c>
      <c r="Y17" s="302">
        <v>2.42054153348256</v>
      </c>
      <c r="Z17" s="302">
        <v>2.5279031225162898</v>
      </c>
      <c r="AA17" s="302">
        <v>3.3883125936074796</v>
      </c>
      <c r="AB17" s="302">
        <v>3.5744517525093897</v>
      </c>
      <c r="AC17" s="302">
        <v>1.5095074252152501</v>
      </c>
      <c r="AD17" s="302">
        <v>1.6246559126814302</v>
      </c>
      <c r="AE17" s="302">
        <v>9.8999539832271388</v>
      </c>
      <c r="AF17" s="302">
        <v>10.127671854743999</v>
      </c>
      <c r="AG17" s="302">
        <v>10.0366607949155</v>
      </c>
      <c r="AH17" s="302">
        <v>10.3679298141658</v>
      </c>
      <c r="AI17" s="302">
        <v>9.6280254426297898</v>
      </c>
      <c r="AJ17" s="302">
        <v>9.9416972582724998</v>
      </c>
      <c r="AK17" s="302">
        <v>1.3346613773365499</v>
      </c>
      <c r="AL17" s="302">
        <v>1.4141015780810899</v>
      </c>
      <c r="AM17" s="302">
        <v>1.5447963975727699</v>
      </c>
      <c r="AN17" s="302">
        <v>1.6697965582784602</v>
      </c>
      <c r="AO17" s="302">
        <v>1.12460377873539</v>
      </c>
      <c r="AP17" s="302">
        <v>1.2266590936094102</v>
      </c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</row>
    <row r="18" spans="1:66" ht="13.5" customHeight="1" thickTop="1" thickBot="1">
      <c r="A18" s="188"/>
      <c r="B18" s="77" t="s">
        <v>11</v>
      </c>
      <c r="C18" s="113"/>
      <c r="D18" s="273">
        <v>24.804539999999999</v>
      </c>
      <c r="E18" s="273">
        <v>24.880559999999999</v>
      </c>
      <c r="F18" s="273">
        <v>2.7970935668631602</v>
      </c>
      <c r="G18" s="273">
        <v>3.7864602531699001</v>
      </c>
      <c r="H18" s="273">
        <v>1.88879319205836</v>
      </c>
      <c r="I18" s="273">
        <v>11.592600897752401</v>
      </c>
      <c r="J18" s="273">
        <v>11.668370959308699</v>
      </c>
      <c r="K18" s="273">
        <v>11.461356144338399</v>
      </c>
      <c r="L18" s="273">
        <v>1.4179134557716899</v>
      </c>
      <c r="M18" s="273">
        <v>1.6055923568907002</v>
      </c>
      <c r="N18" s="273">
        <v>1.2484336463544099</v>
      </c>
      <c r="O18" s="172"/>
      <c r="P18" s="177"/>
      <c r="Q18" s="50"/>
      <c r="S18" s="291" t="s">
        <v>11</v>
      </c>
      <c r="T18" s="303" t="s">
        <v>76</v>
      </c>
      <c r="U18" s="302">
        <v>22.106310000000001</v>
      </c>
      <c r="V18" s="302">
        <v>27.502769999999998</v>
      </c>
      <c r="W18" s="302">
        <v>22.28162</v>
      </c>
      <c r="X18" s="302">
        <v>27.479500000000002</v>
      </c>
      <c r="Y18" s="302">
        <v>2.7250350408540602</v>
      </c>
      <c r="Z18" s="302">
        <v>2.8705141454692198</v>
      </c>
      <c r="AA18" s="302">
        <v>3.6641899408920899</v>
      </c>
      <c r="AB18" s="302">
        <v>3.9117069184302302</v>
      </c>
      <c r="AC18" s="302">
        <v>1.8091819457654901</v>
      </c>
      <c r="AD18" s="302">
        <v>1.9708183995623501</v>
      </c>
      <c r="AE18" s="302">
        <v>11.436934477757401</v>
      </c>
      <c r="AF18" s="302">
        <v>11.7497911077922</v>
      </c>
      <c r="AG18" s="302">
        <v>11.443714893479699</v>
      </c>
      <c r="AH18" s="302">
        <v>11.896255092435599</v>
      </c>
      <c r="AI18" s="302">
        <v>11.245992326024501</v>
      </c>
      <c r="AJ18" s="302">
        <v>11.6796118555657</v>
      </c>
      <c r="AK18" s="302">
        <v>1.3674019031904299</v>
      </c>
      <c r="AL18" s="302">
        <v>1.4697450526422799</v>
      </c>
      <c r="AM18" s="302">
        <v>1.5274013513171001</v>
      </c>
      <c r="AN18" s="302">
        <v>1.68667967313589</v>
      </c>
      <c r="AO18" s="302">
        <v>1.1832882172130099</v>
      </c>
      <c r="AP18" s="302">
        <v>1.3160102094374602</v>
      </c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</row>
    <row r="19" spans="1:66" ht="13.5" customHeight="1" thickTop="1" thickBot="1">
      <c r="A19" s="188"/>
      <c r="B19" s="77" t="s">
        <v>12</v>
      </c>
      <c r="C19" s="113"/>
      <c r="D19" s="273">
        <v>22.528649999999999</v>
      </c>
      <c r="E19" s="273">
        <v>24.567460000000001</v>
      </c>
      <c r="F19" s="273">
        <v>3.0108158286960203</v>
      </c>
      <c r="G19" s="273">
        <v>4.0537599393312904</v>
      </c>
      <c r="H19" s="273">
        <v>2.0688642942854698</v>
      </c>
      <c r="I19" s="273">
        <v>11.6058586002264</v>
      </c>
      <c r="J19" s="273">
        <v>11.985339846351501</v>
      </c>
      <c r="K19" s="273">
        <v>11.1818746409132</v>
      </c>
      <c r="L19" s="273">
        <v>1.5739455746117099</v>
      </c>
      <c r="M19" s="273">
        <v>1.8024475868346101</v>
      </c>
      <c r="N19" s="273">
        <v>1.3639201337361899</v>
      </c>
      <c r="O19" s="172"/>
      <c r="P19" s="177"/>
      <c r="Q19" s="50"/>
      <c r="S19" s="291" t="s">
        <v>12</v>
      </c>
      <c r="T19" s="303" t="s">
        <v>76</v>
      </c>
      <c r="U19" s="302">
        <v>19.82517</v>
      </c>
      <c r="V19" s="302">
        <v>25.232120000000002</v>
      </c>
      <c r="W19" s="302">
        <v>22.099959999999999</v>
      </c>
      <c r="X19" s="302">
        <v>27.034970000000001</v>
      </c>
      <c r="Y19" s="302">
        <v>2.9386706609250801</v>
      </c>
      <c r="Z19" s="302">
        <v>3.0842430700810302</v>
      </c>
      <c r="AA19" s="302">
        <v>3.9314692656424697</v>
      </c>
      <c r="AB19" s="302">
        <v>4.1788472483604302</v>
      </c>
      <c r="AC19" s="302">
        <v>1.9881946739723699</v>
      </c>
      <c r="AD19" s="302">
        <v>2.1518347059240197</v>
      </c>
      <c r="AE19" s="302">
        <v>11.456432598339301</v>
      </c>
      <c r="AF19" s="302">
        <v>11.7567009264073</v>
      </c>
      <c r="AG19" s="302">
        <v>11.766234392307201</v>
      </c>
      <c r="AH19" s="302">
        <v>12.207453068716401</v>
      </c>
      <c r="AI19" s="302">
        <v>10.9785917921141</v>
      </c>
      <c r="AJ19" s="302">
        <v>11.3878322886533</v>
      </c>
      <c r="AK19" s="302">
        <v>1.52195742339054</v>
      </c>
      <c r="AL19" s="302">
        <v>1.6272067728081301</v>
      </c>
      <c r="AM19" s="302">
        <v>1.72114191893099</v>
      </c>
      <c r="AN19" s="302">
        <v>1.8865542624119498</v>
      </c>
      <c r="AO19" s="302">
        <v>1.29791569428236</v>
      </c>
      <c r="AP19" s="302">
        <v>1.4322486221006199</v>
      </c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</row>
    <row r="20" spans="1:66" ht="13.5" customHeight="1" thickTop="1" thickBot="1">
      <c r="A20" s="188"/>
      <c r="B20" s="77" t="s">
        <v>13</v>
      </c>
      <c r="C20" s="113"/>
      <c r="D20" s="273">
        <v>21.366679999999999</v>
      </c>
      <c r="E20" s="273">
        <v>21.502009999999999</v>
      </c>
      <c r="F20" s="273">
        <v>2.3992964534007601</v>
      </c>
      <c r="G20" s="273">
        <v>3.3157093376579803</v>
      </c>
      <c r="H20" s="273">
        <v>1.57782841736374</v>
      </c>
      <c r="I20" s="273">
        <v>10.827453281911499</v>
      </c>
      <c r="J20" s="273">
        <v>11.426167910577501</v>
      </c>
      <c r="K20" s="273">
        <v>10.208666549941</v>
      </c>
      <c r="L20" s="273">
        <v>1.35859810682295</v>
      </c>
      <c r="M20" s="273">
        <v>1.6726191389367902</v>
      </c>
      <c r="N20" s="273">
        <v>1.0827010353647402</v>
      </c>
      <c r="O20" s="172"/>
      <c r="P20" s="177"/>
      <c r="Q20" s="50"/>
      <c r="S20" s="291" t="s">
        <v>13</v>
      </c>
      <c r="T20" s="303" t="s">
        <v>76</v>
      </c>
      <c r="U20" s="302">
        <v>18.634679999999999</v>
      </c>
      <c r="V20" s="302">
        <v>24.098680000000002</v>
      </c>
      <c r="W20" s="302">
        <v>19.00412</v>
      </c>
      <c r="X20" s="302">
        <v>23.9999</v>
      </c>
      <c r="Y20" s="302">
        <v>2.3284072966745</v>
      </c>
      <c r="Z20" s="302">
        <v>2.4717351817633499</v>
      </c>
      <c r="AA20" s="302">
        <v>3.1936676145429099</v>
      </c>
      <c r="AB20" s="302">
        <v>3.4411641875806502</v>
      </c>
      <c r="AC20" s="302">
        <v>1.50078030785654</v>
      </c>
      <c r="AD20" s="302">
        <v>1.6576108565233099</v>
      </c>
      <c r="AE20" s="302">
        <v>10.668296516022099</v>
      </c>
      <c r="AF20" s="302">
        <v>10.988327923978</v>
      </c>
      <c r="AG20" s="302">
        <v>11.1895371245331</v>
      </c>
      <c r="AH20" s="302">
        <v>11.666478644515399</v>
      </c>
      <c r="AI20" s="302">
        <v>9.9952378734388994</v>
      </c>
      <c r="AJ20" s="302">
        <v>10.4253104839652</v>
      </c>
      <c r="AK20" s="302">
        <v>1.30566065263843</v>
      </c>
      <c r="AL20" s="302">
        <v>1.4130608786993999</v>
      </c>
      <c r="AM20" s="302">
        <v>1.58681749108909</v>
      </c>
      <c r="AN20" s="302">
        <v>1.76179256859059</v>
      </c>
      <c r="AO20" s="302">
        <v>1.01815687235951</v>
      </c>
      <c r="AP20" s="302">
        <v>1.1500194129271801</v>
      </c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</row>
    <row r="21" spans="1:66" ht="13.5" customHeight="1" thickTop="1" thickBot="1">
      <c r="A21" s="188"/>
      <c r="B21" s="77" t="s">
        <v>14</v>
      </c>
      <c r="C21" s="113"/>
      <c r="D21" s="274">
        <v>20.646700000000003</v>
      </c>
      <c r="E21" s="274">
        <v>19.822330000000001</v>
      </c>
      <c r="F21" s="274">
        <v>2.4637187141660601</v>
      </c>
      <c r="G21" s="274">
        <v>3.3035193320948304</v>
      </c>
      <c r="H21" s="274">
        <v>1.6765995205156901</v>
      </c>
      <c r="I21" s="274">
        <v>11.0011565044026</v>
      </c>
      <c r="J21" s="274">
        <v>11.169199060697199</v>
      </c>
      <c r="K21" s="274">
        <v>10.7483896429388</v>
      </c>
      <c r="L21" s="274">
        <v>1.31343979613851</v>
      </c>
      <c r="M21" s="274">
        <v>1.5327686331614601</v>
      </c>
      <c r="N21" s="274">
        <v>1.1130521976699301</v>
      </c>
      <c r="O21" s="172"/>
      <c r="P21" s="177"/>
      <c r="Q21" s="50"/>
      <c r="S21" s="291" t="s">
        <v>14</v>
      </c>
      <c r="T21" s="303" t="s">
        <v>76</v>
      </c>
      <c r="U21" s="302">
        <v>18.715589999999999</v>
      </c>
      <c r="V21" s="302">
        <v>22.577820000000003</v>
      </c>
      <c r="W21" s="302">
        <v>17.882090000000002</v>
      </c>
      <c r="X21" s="302">
        <v>21.76258</v>
      </c>
      <c r="Y21" s="302">
        <v>2.4154563837128999</v>
      </c>
      <c r="Z21" s="302">
        <v>2.5126749138238198</v>
      </c>
      <c r="AA21" s="302">
        <v>3.2226381471719798</v>
      </c>
      <c r="AB21" s="302">
        <v>3.3858962320293897</v>
      </c>
      <c r="AC21" s="302">
        <v>1.62240573900275</v>
      </c>
      <c r="AD21" s="302">
        <v>1.7320422957550299</v>
      </c>
      <c r="AE21" s="302">
        <v>10.8957429648069</v>
      </c>
      <c r="AF21" s="302">
        <v>11.1073137427785</v>
      </c>
      <c r="AG21" s="302">
        <v>11.0176984924856</v>
      </c>
      <c r="AH21" s="302">
        <v>11.322246151240901</v>
      </c>
      <c r="AI21" s="302">
        <v>10.601986979835599</v>
      </c>
      <c r="AJ21" s="302">
        <v>10.8962258848301</v>
      </c>
      <c r="AK21" s="302">
        <v>1.2788462111418</v>
      </c>
      <c r="AL21" s="302">
        <v>1.3487017289229801</v>
      </c>
      <c r="AM21" s="302">
        <v>1.47841242948341</v>
      </c>
      <c r="AN21" s="302">
        <v>1.58858941097036</v>
      </c>
      <c r="AO21" s="302">
        <v>1.0693077358880001</v>
      </c>
      <c r="AP21" s="302">
        <v>1.1580202718664201</v>
      </c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</row>
    <row r="22" spans="1:66" ht="13.5" customHeight="1" thickTop="1" thickBot="1">
      <c r="A22" s="188"/>
      <c r="B22" s="77" t="s">
        <v>37</v>
      </c>
      <c r="C22" s="113"/>
      <c r="D22" s="274">
        <v>26.356539999999999</v>
      </c>
      <c r="E22" s="274">
        <v>25.255680000000002</v>
      </c>
      <c r="F22" s="274">
        <v>2.9392437161381899</v>
      </c>
      <c r="G22" s="274">
        <v>3.8640686994561699</v>
      </c>
      <c r="H22" s="274">
        <v>2.0889521315512902</v>
      </c>
      <c r="I22" s="274">
        <v>12.799722449722001</v>
      </c>
      <c r="J22" s="274">
        <v>13.244554173720601</v>
      </c>
      <c r="K22" s="274">
        <v>12.301131521233199</v>
      </c>
      <c r="L22" s="274">
        <v>1.4146303179495301</v>
      </c>
      <c r="M22" s="274">
        <v>1.65942416175116</v>
      </c>
      <c r="N22" s="274">
        <v>1.1977506375134799</v>
      </c>
      <c r="O22" s="172"/>
      <c r="P22" s="177"/>
      <c r="Q22" s="50"/>
      <c r="S22" s="291" t="s">
        <v>37</v>
      </c>
      <c r="T22" s="303" t="s">
        <v>76</v>
      </c>
      <c r="U22" s="302">
        <v>23.77374</v>
      </c>
      <c r="V22" s="302">
        <v>28.939330000000002</v>
      </c>
      <c r="W22" s="302">
        <v>22.97184</v>
      </c>
      <c r="X22" s="302">
        <v>27.53952</v>
      </c>
      <c r="Y22" s="302">
        <v>2.88102337864514</v>
      </c>
      <c r="Z22" s="302">
        <v>2.9983194641461202</v>
      </c>
      <c r="AA22" s="302">
        <v>3.7669567228132004</v>
      </c>
      <c r="AB22" s="302">
        <v>3.9630287666597801</v>
      </c>
      <c r="AC22" s="302">
        <v>2.0220312602340202</v>
      </c>
      <c r="AD22" s="302">
        <v>2.1574328561602001</v>
      </c>
      <c r="AE22" s="302">
        <v>12.672544980281</v>
      </c>
      <c r="AF22" s="302">
        <v>12.927832176497599</v>
      </c>
      <c r="AG22" s="302">
        <v>13.058642039550199</v>
      </c>
      <c r="AH22" s="302">
        <v>13.4324266670199</v>
      </c>
      <c r="AI22" s="302">
        <v>12.1272958415624</v>
      </c>
      <c r="AJ22" s="302">
        <v>12.4767456968895</v>
      </c>
      <c r="AK22" s="302">
        <v>1.3745998547982299</v>
      </c>
      <c r="AL22" s="302">
        <v>1.45550146943406</v>
      </c>
      <c r="AM22" s="302">
        <v>1.5962621191708402</v>
      </c>
      <c r="AN22" s="302">
        <v>1.7244202711156897</v>
      </c>
      <c r="AO22" s="302">
        <v>1.14699621385815</v>
      </c>
      <c r="AP22" s="302">
        <v>1.2500641980609202</v>
      </c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</row>
    <row r="23" spans="1:66" ht="13.5" customHeight="1" thickTop="1" thickBot="1">
      <c r="A23" s="188"/>
      <c r="B23" s="77" t="s">
        <v>15</v>
      </c>
      <c r="C23" s="113"/>
      <c r="D23" s="274">
        <v>23.926970000000001</v>
      </c>
      <c r="E23" s="274">
        <v>27.571349999999999</v>
      </c>
      <c r="F23" s="274">
        <v>2.9715384193390801</v>
      </c>
      <c r="G23" s="274">
        <v>4.00341502050426</v>
      </c>
      <c r="H23" s="274">
        <v>2.0361054428054501</v>
      </c>
      <c r="I23" s="274">
        <v>13.172373848601898</v>
      </c>
      <c r="J23" s="274">
        <v>13.463753509797101</v>
      </c>
      <c r="K23" s="274">
        <v>12.800400106210901</v>
      </c>
      <c r="L23" s="274">
        <v>1.3326092465575901</v>
      </c>
      <c r="M23" s="274">
        <v>1.5523166831353801</v>
      </c>
      <c r="N23" s="274">
        <v>1.1367373530496301</v>
      </c>
      <c r="O23" s="172"/>
      <c r="P23" s="177"/>
      <c r="Q23" s="50"/>
      <c r="S23" s="291" t="s">
        <v>15</v>
      </c>
      <c r="T23" s="303" t="s">
        <v>76</v>
      </c>
      <c r="U23" s="302">
        <v>21.176490000000001</v>
      </c>
      <c r="V23" s="302">
        <v>26.677440000000001</v>
      </c>
      <c r="W23" s="302">
        <v>24.870619999999999</v>
      </c>
      <c r="X23" s="302">
        <v>30.272090000000002</v>
      </c>
      <c r="Y23" s="302">
        <v>2.8511166768237</v>
      </c>
      <c r="Z23" s="302">
        <v>3.0956399060135902</v>
      </c>
      <c r="AA23" s="302">
        <v>3.8011440734774404</v>
      </c>
      <c r="AB23" s="302">
        <v>4.2135747755492998</v>
      </c>
      <c r="AC23" s="302">
        <v>1.8996207316423199</v>
      </c>
      <c r="AD23" s="302">
        <v>2.1794218395533198</v>
      </c>
      <c r="AE23" s="302">
        <v>12.908685534224798</v>
      </c>
      <c r="AF23" s="302">
        <v>13.439993400608799</v>
      </c>
      <c r="AG23" s="302">
        <v>13.0812427092539</v>
      </c>
      <c r="AH23" s="302">
        <v>13.8545243339092</v>
      </c>
      <c r="AI23" s="302">
        <v>12.4380479398099</v>
      </c>
      <c r="AJ23" s="302">
        <v>13.1702687638676</v>
      </c>
      <c r="AK23" s="302">
        <v>1.2528861000542899</v>
      </c>
      <c r="AL23" s="302">
        <v>1.4159611823690601</v>
      </c>
      <c r="AM23" s="302">
        <v>1.4277552744279201</v>
      </c>
      <c r="AN23" s="302">
        <v>1.6847399430990802</v>
      </c>
      <c r="AO23" s="302">
        <v>1.03543324158316</v>
      </c>
      <c r="AP23" s="302">
        <v>1.2448433539486301</v>
      </c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</row>
    <row r="24" spans="1:66" ht="13.5" customHeight="1" thickTop="1" thickBot="1">
      <c r="A24" s="188"/>
      <c r="B24" s="77" t="s">
        <v>16</v>
      </c>
      <c r="C24" s="113"/>
      <c r="D24" s="274">
        <v>23.460080000000001</v>
      </c>
      <c r="E24" s="274">
        <v>26.397199999999998</v>
      </c>
      <c r="F24" s="274">
        <v>2.96179600847316</v>
      </c>
      <c r="G24" s="274">
        <v>4.0200331476142095</v>
      </c>
      <c r="H24" s="274">
        <v>1.9965441111363202</v>
      </c>
      <c r="I24" s="274">
        <v>12.6491836381498</v>
      </c>
      <c r="J24" s="274">
        <v>13.044331449951599</v>
      </c>
      <c r="K24" s="274">
        <v>12.1984648359606</v>
      </c>
      <c r="L24" s="274">
        <v>1.3549191696671701</v>
      </c>
      <c r="M24" s="274">
        <v>1.5777336939152899</v>
      </c>
      <c r="N24" s="274">
        <v>1.1551525296868601</v>
      </c>
      <c r="O24" s="172"/>
      <c r="P24" s="177"/>
      <c r="Q24" s="50"/>
      <c r="S24" s="291" t="s">
        <v>16</v>
      </c>
      <c r="T24" s="303" t="s">
        <v>76</v>
      </c>
      <c r="U24" s="302">
        <v>20.85633</v>
      </c>
      <c r="V24" s="302">
        <v>26.06382</v>
      </c>
      <c r="W24" s="302">
        <v>23.734390000000001</v>
      </c>
      <c r="X24" s="302">
        <v>29.060009999999998</v>
      </c>
      <c r="Y24" s="302">
        <v>2.8899119938265203</v>
      </c>
      <c r="Z24" s="302">
        <v>3.0349883017728199</v>
      </c>
      <c r="AA24" s="302">
        <v>3.8979612911693602</v>
      </c>
      <c r="AB24" s="302">
        <v>4.1449289165787198</v>
      </c>
      <c r="AC24" s="302">
        <v>1.9163410767042</v>
      </c>
      <c r="AD24" s="302">
        <v>2.0791372919020499</v>
      </c>
      <c r="AE24" s="302">
        <v>12.4935925706184</v>
      </c>
      <c r="AF24" s="302">
        <v>12.806197358227701</v>
      </c>
      <c r="AG24" s="302">
        <v>12.8165873125925</v>
      </c>
      <c r="AH24" s="302">
        <v>13.275074849712601</v>
      </c>
      <c r="AI24" s="302">
        <v>11.9862915714225</v>
      </c>
      <c r="AJ24" s="302">
        <v>12.413344706252001</v>
      </c>
      <c r="AK24" s="302">
        <v>1.3065338219429901</v>
      </c>
      <c r="AL24" s="302">
        <v>1.40460438113415</v>
      </c>
      <c r="AM24" s="302">
        <v>1.5015865452841699</v>
      </c>
      <c r="AN24" s="302">
        <v>1.6567110580403501</v>
      </c>
      <c r="AO24" s="302">
        <v>1.0937464585960002</v>
      </c>
      <c r="AP24" s="302">
        <v>1.21897673230176</v>
      </c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</row>
    <row r="25" spans="1:66" ht="13.5" customHeight="1" thickTop="1" thickBot="1">
      <c r="A25" s="188"/>
      <c r="B25" s="77" t="s">
        <v>17</v>
      </c>
      <c r="C25" s="113"/>
      <c r="D25" s="274">
        <v>27.752359999999999</v>
      </c>
      <c r="E25" s="274">
        <v>26.337539999999997</v>
      </c>
      <c r="F25" s="274">
        <v>3.1063784554496801</v>
      </c>
      <c r="G25" s="274">
        <v>4.1435653299755302</v>
      </c>
      <c r="H25" s="274">
        <v>2.1185677361489499</v>
      </c>
      <c r="I25" s="274">
        <v>13.0262095316596</v>
      </c>
      <c r="J25" s="274">
        <v>12.898686208709199</v>
      </c>
      <c r="K25" s="274">
        <v>13.0915061332765</v>
      </c>
      <c r="L25" s="274">
        <v>1.2823055310406801</v>
      </c>
      <c r="M25" s="274">
        <v>1.42107015681023</v>
      </c>
      <c r="N25" s="274">
        <v>1.15055108008288</v>
      </c>
      <c r="O25" s="172"/>
      <c r="P25" s="177"/>
      <c r="Q25" s="50"/>
      <c r="S25" s="291" t="s">
        <v>17</v>
      </c>
      <c r="T25" s="303" t="s">
        <v>76</v>
      </c>
      <c r="U25" s="302">
        <v>24.805679999999999</v>
      </c>
      <c r="V25" s="302">
        <v>30.69904</v>
      </c>
      <c r="W25" s="302">
        <v>23.557690000000001</v>
      </c>
      <c r="X25" s="302">
        <v>29.11739</v>
      </c>
      <c r="Y25" s="302">
        <v>2.9993832288114199</v>
      </c>
      <c r="Z25" s="302">
        <v>3.2161297190358398</v>
      </c>
      <c r="AA25" s="302">
        <v>3.9654907980303298</v>
      </c>
      <c r="AB25" s="302">
        <v>4.3274794272134001</v>
      </c>
      <c r="AC25" s="302">
        <v>1.9977513227829</v>
      </c>
      <c r="AD25" s="302">
        <v>2.24448907967371</v>
      </c>
      <c r="AE25" s="302">
        <v>12.7950326883657</v>
      </c>
      <c r="AF25" s="302">
        <v>13.260419014935801</v>
      </c>
      <c r="AG25" s="302">
        <v>12.5709585615874</v>
      </c>
      <c r="AH25" s="302">
        <v>13.2326858220536</v>
      </c>
      <c r="AI25" s="302">
        <v>12.7658691808469</v>
      </c>
      <c r="AJ25" s="302">
        <v>13.423043514170999</v>
      </c>
      <c r="AK25" s="302">
        <v>1.2142433787645899</v>
      </c>
      <c r="AL25" s="302">
        <v>1.35308796779392</v>
      </c>
      <c r="AM25" s="302">
        <v>1.31866337726335</v>
      </c>
      <c r="AN25" s="302">
        <v>1.5292191322893198</v>
      </c>
      <c r="AO25" s="302">
        <v>1.0602518231479698</v>
      </c>
      <c r="AP25" s="302">
        <v>1.2460925010639001</v>
      </c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</row>
    <row r="26" spans="1:66" ht="13.5" customHeight="1" thickTop="1" thickBot="1">
      <c r="A26" s="188"/>
      <c r="B26" s="77" t="s">
        <v>18</v>
      </c>
      <c r="C26" s="113"/>
      <c r="D26" s="274">
        <v>26.456819999999997</v>
      </c>
      <c r="E26" s="274">
        <v>25.754500000000004</v>
      </c>
      <c r="F26" s="274">
        <v>2.82894183662957</v>
      </c>
      <c r="G26" s="274">
        <v>3.7997928350412797</v>
      </c>
      <c r="H26" s="274">
        <v>1.94457841519784</v>
      </c>
      <c r="I26" s="274">
        <v>12.026913849792901</v>
      </c>
      <c r="J26" s="274">
        <v>12.1310655449346</v>
      </c>
      <c r="K26" s="274">
        <v>11.8711328332327</v>
      </c>
      <c r="L26" s="274">
        <v>1.31886901289636</v>
      </c>
      <c r="M26" s="274">
        <v>1.5580827453441</v>
      </c>
      <c r="N26" s="274">
        <v>1.1207974278036901</v>
      </c>
      <c r="O26" s="172"/>
      <c r="P26" s="177"/>
      <c r="Q26" s="50"/>
      <c r="S26" s="291" t="s">
        <v>18</v>
      </c>
      <c r="T26" s="303" t="s">
        <v>76</v>
      </c>
      <c r="U26" s="302">
        <v>23.57987</v>
      </c>
      <c r="V26" s="302">
        <v>29.333779999999997</v>
      </c>
      <c r="W26" s="302">
        <v>23.08942</v>
      </c>
      <c r="X26" s="302">
        <v>28.41958</v>
      </c>
      <c r="Y26" s="302">
        <v>2.73898669475401</v>
      </c>
      <c r="Z26" s="302">
        <v>2.9210141411354802</v>
      </c>
      <c r="AA26" s="302">
        <v>3.6475163715553998</v>
      </c>
      <c r="AB26" s="302">
        <v>3.9567175418306801</v>
      </c>
      <c r="AC26" s="302">
        <v>1.8442027168465001</v>
      </c>
      <c r="AD26" s="302">
        <v>2.0487129468465599</v>
      </c>
      <c r="AE26" s="302">
        <v>11.830887097408901</v>
      </c>
      <c r="AF26" s="302">
        <v>12.22528785077</v>
      </c>
      <c r="AG26" s="302">
        <v>11.847748305377699</v>
      </c>
      <c r="AH26" s="302">
        <v>12.4193649504964</v>
      </c>
      <c r="AI26" s="302">
        <v>11.600154938342701</v>
      </c>
      <c r="AJ26" s="302">
        <v>12.146564020796999</v>
      </c>
      <c r="AK26" s="302">
        <v>1.25796245212435</v>
      </c>
      <c r="AL26" s="302">
        <v>1.3818621576082399</v>
      </c>
      <c r="AM26" s="302">
        <v>1.4619034051861202</v>
      </c>
      <c r="AN26" s="302">
        <v>1.6588415658450502</v>
      </c>
      <c r="AO26" s="302">
        <v>1.04348508000019</v>
      </c>
      <c r="AP26" s="302">
        <v>1.20198611785273</v>
      </c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</row>
    <row r="27" spans="1:66" ht="13.5" customHeight="1" thickTop="1" thickBot="1">
      <c r="A27" s="188"/>
      <c r="B27" s="77" t="s">
        <v>19</v>
      </c>
      <c r="C27" s="113"/>
      <c r="D27" s="274">
        <v>18.358450000000001</v>
      </c>
      <c r="E27" s="274">
        <v>17.661089999999998</v>
      </c>
      <c r="F27" s="274">
        <v>2.16876757027141</v>
      </c>
      <c r="G27" s="274">
        <v>3.05389141953887</v>
      </c>
      <c r="H27" s="274">
        <v>1.3618380258293299</v>
      </c>
      <c r="I27" s="274">
        <v>9.6461308946396702</v>
      </c>
      <c r="J27" s="274">
        <v>9.9767228153204801</v>
      </c>
      <c r="K27" s="274">
        <v>9.2694147284559101</v>
      </c>
      <c r="L27" s="274">
        <v>1.1895205964365501</v>
      </c>
      <c r="M27" s="274">
        <v>1.37929103170893</v>
      </c>
      <c r="N27" s="274">
        <v>1.0211287098650899</v>
      </c>
      <c r="O27" s="172"/>
      <c r="P27" s="177"/>
      <c r="Q27" s="50"/>
      <c r="S27" s="291" t="s">
        <v>19</v>
      </c>
      <c r="T27" s="303" t="s">
        <v>76</v>
      </c>
      <c r="U27" s="302">
        <v>15.542059999999999</v>
      </c>
      <c r="V27" s="302">
        <v>21.174849999999999</v>
      </c>
      <c r="W27" s="302">
        <v>15.319900000000001</v>
      </c>
      <c r="X27" s="302">
        <v>20.002279999999999</v>
      </c>
      <c r="Y27" s="302">
        <v>2.09383711915339</v>
      </c>
      <c r="Z27" s="302">
        <v>2.2456062049653798</v>
      </c>
      <c r="AA27" s="302">
        <v>2.9236337346379599</v>
      </c>
      <c r="AB27" s="302">
        <v>3.18835690320536</v>
      </c>
      <c r="AC27" s="302">
        <v>1.2829965630381399</v>
      </c>
      <c r="AD27" s="302">
        <v>1.4439923260652399</v>
      </c>
      <c r="AE27" s="302">
        <v>9.4767025647247713</v>
      </c>
      <c r="AF27" s="302">
        <v>9.8177248074809889</v>
      </c>
      <c r="AG27" s="302">
        <v>9.7278452816278609</v>
      </c>
      <c r="AH27" s="302">
        <v>10.230229803365301</v>
      </c>
      <c r="AI27" s="302">
        <v>9.0396734236269793</v>
      </c>
      <c r="AJ27" s="302">
        <v>9.5032203901328707</v>
      </c>
      <c r="AK27" s="302">
        <v>1.13417817677711</v>
      </c>
      <c r="AL27" s="302">
        <v>1.2467534957972801</v>
      </c>
      <c r="AM27" s="302">
        <v>1.29280800322945</v>
      </c>
      <c r="AN27" s="302">
        <v>1.4699299112633</v>
      </c>
      <c r="AO27" s="302">
        <v>0.95037817199200203</v>
      </c>
      <c r="AP27" s="302">
        <v>1.09537026098862</v>
      </c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</row>
    <row r="28" spans="1:66" ht="13.5" customHeight="1" thickTop="1" thickBot="1">
      <c r="A28" s="188"/>
      <c r="B28" s="77" t="s">
        <v>20</v>
      </c>
      <c r="C28" s="113"/>
      <c r="D28" s="274">
        <v>23.5578</v>
      </c>
      <c r="E28" s="274">
        <v>22.106960000000001</v>
      </c>
      <c r="F28" s="274">
        <v>2.7197869299926003</v>
      </c>
      <c r="G28" s="274">
        <v>3.6043601042209801</v>
      </c>
      <c r="H28" s="274">
        <v>1.9020877598669301</v>
      </c>
      <c r="I28" s="274">
        <v>11.5282524695267</v>
      </c>
      <c r="J28" s="274">
        <v>11.596390658609501</v>
      </c>
      <c r="K28" s="274">
        <v>11.400349770397501</v>
      </c>
      <c r="L28" s="274">
        <v>1.3849305732318</v>
      </c>
      <c r="M28" s="274">
        <v>1.5605387846215</v>
      </c>
      <c r="N28" s="274">
        <v>1.2310662353894899</v>
      </c>
      <c r="O28" s="172"/>
      <c r="P28" s="177"/>
      <c r="Q28" s="50"/>
      <c r="S28" s="291" t="s">
        <v>20</v>
      </c>
      <c r="T28" s="303" t="s">
        <v>76</v>
      </c>
      <c r="U28" s="302">
        <v>20.868580000000001</v>
      </c>
      <c r="V28" s="302">
        <v>26.247019999999999</v>
      </c>
      <c r="W28" s="302">
        <v>19.521359999999998</v>
      </c>
      <c r="X28" s="302">
        <v>24.692550000000001</v>
      </c>
      <c r="Y28" s="302">
        <v>2.6462926792996799</v>
      </c>
      <c r="Z28" s="302">
        <v>2.7947464485115501</v>
      </c>
      <c r="AA28" s="302">
        <v>3.4819826745618103</v>
      </c>
      <c r="AB28" s="302">
        <v>3.7298879039347703</v>
      </c>
      <c r="AC28" s="302">
        <v>1.8182302314586001</v>
      </c>
      <c r="AD28" s="302">
        <v>1.9886179980594201</v>
      </c>
      <c r="AE28" s="302">
        <v>11.3698977023229</v>
      </c>
      <c r="AF28" s="302">
        <v>11.6882071636795</v>
      </c>
      <c r="AG28" s="302">
        <v>11.369618870993</v>
      </c>
      <c r="AH28" s="302">
        <v>11.826499569561999</v>
      </c>
      <c r="AI28" s="302">
        <v>11.179517459673601</v>
      </c>
      <c r="AJ28" s="302">
        <v>11.6242643252692</v>
      </c>
      <c r="AK28" s="302">
        <v>1.3331956303508001</v>
      </c>
      <c r="AL28" s="302">
        <v>1.4380930984394</v>
      </c>
      <c r="AM28" s="302">
        <v>1.48129228059748</v>
      </c>
      <c r="AN28" s="302">
        <v>1.64286654469467</v>
      </c>
      <c r="AO28" s="302">
        <v>1.1632387780450899</v>
      </c>
      <c r="AP28" s="302">
        <v>1.3015844253773898</v>
      </c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</row>
    <row r="29" spans="1:66" ht="13.5" customHeight="1" thickTop="1" thickBot="1">
      <c r="A29" s="188"/>
      <c r="B29" s="245"/>
      <c r="C29" s="178"/>
      <c r="D29" s="275"/>
      <c r="E29" s="275"/>
      <c r="F29" s="275"/>
      <c r="G29" s="275"/>
      <c r="H29" s="275"/>
      <c r="I29" s="275"/>
      <c r="J29" s="275"/>
      <c r="K29" s="275"/>
      <c r="L29" s="275"/>
      <c r="M29" s="275"/>
      <c r="N29" s="275"/>
      <c r="O29" s="172"/>
      <c r="P29" s="177"/>
      <c r="Q29" s="50"/>
      <c r="S29" s="291"/>
      <c r="T29" s="303"/>
      <c r="U29" s="302"/>
      <c r="V29" s="302"/>
      <c r="W29" s="302"/>
      <c r="X29" s="302"/>
      <c r="Y29" s="302"/>
      <c r="Z29" s="302"/>
      <c r="AA29" s="302"/>
      <c r="AB29" s="302"/>
      <c r="AC29" s="302"/>
      <c r="AD29" s="302"/>
      <c r="AE29" s="302"/>
      <c r="AF29" s="302"/>
      <c r="AG29" s="302"/>
      <c r="AH29" s="302"/>
      <c r="AI29" s="302"/>
      <c r="AJ29" s="302"/>
      <c r="AK29" s="302"/>
      <c r="AL29" s="302"/>
      <c r="AM29" s="302"/>
      <c r="AN29" s="302"/>
      <c r="AO29" s="302"/>
      <c r="AP29" s="302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</row>
    <row r="30" spans="1:66" ht="14.25" customHeight="1" thickTop="1" thickBot="1">
      <c r="A30" s="188"/>
      <c r="B30" s="244" t="s">
        <v>44</v>
      </c>
      <c r="C30" s="113"/>
      <c r="D30" s="274">
        <v>22.767799999999998</v>
      </c>
      <c r="E30" s="274">
        <v>19.289739999999998</v>
      </c>
      <c r="F30" s="274">
        <v>2.5399955922275703</v>
      </c>
      <c r="G30" s="274">
        <v>3.4187908876849002</v>
      </c>
      <c r="H30" s="274">
        <v>1.7364325403931598</v>
      </c>
      <c r="I30" s="274">
        <v>10.643789500864701</v>
      </c>
      <c r="J30" s="274">
        <v>10.7506281213701</v>
      </c>
      <c r="K30" s="274">
        <v>10.4782256111198</v>
      </c>
      <c r="L30" s="274">
        <v>1.2086427450511601</v>
      </c>
      <c r="M30" s="274">
        <v>1.40824534634941</v>
      </c>
      <c r="N30" s="274">
        <v>1.03525585217966</v>
      </c>
      <c r="O30" s="172"/>
      <c r="P30" s="177"/>
      <c r="Q30" s="50"/>
      <c r="S30" s="292" t="s">
        <v>44</v>
      </c>
      <c r="T30" s="303" t="s">
        <v>77</v>
      </c>
      <c r="U30" s="302">
        <v>21.602979999999999</v>
      </c>
      <c r="V30" s="302">
        <v>23.93263</v>
      </c>
      <c r="W30" s="302">
        <v>18.29091</v>
      </c>
      <c r="X30" s="302">
        <v>20.28857</v>
      </c>
      <c r="Y30" s="302">
        <v>2.5098326772645398</v>
      </c>
      <c r="Z30" s="302">
        <v>2.57041810991283</v>
      </c>
      <c r="AA30" s="302">
        <v>3.3676668507096901</v>
      </c>
      <c r="AB30" s="302">
        <v>3.4704832433625397</v>
      </c>
      <c r="AC30" s="302">
        <v>1.7028185370615301</v>
      </c>
      <c r="AD30" s="302">
        <v>1.7705058769631301</v>
      </c>
      <c r="AE30" s="302">
        <v>10.5782501287971</v>
      </c>
      <c r="AF30" s="302">
        <v>10.709619887489101</v>
      </c>
      <c r="AG30" s="302">
        <v>10.655649143280801</v>
      </c>
      <c r="AH30" s="302">
        <v>10.846226579390899</v>
      </c>
      <c r="AI30" s="302">
        <v>10.3878081227171</v>
      </c>
      <c r="AJ30" s="302">
        <v>10.5691922551378</v>
      </c>
      <c r="AK30" s="302">
        <v>1.1881024235005</v>
      </c>
      <c r="AL30" s="302">
        <v>1.22943505708068</v>
      </c>
      <c r="AM30" s="302">
        <v>1.37592304678818</v>
      </c>
      <c r="AN30" s="302">
        <v>1.44112152460335</v>
      </c>
      <c r="AO30" s="302">
        <v>1.0090344295628499</v>
      </c>
      <c r="AP30" s="302">
        <v>1.06194069756735</v>
      </c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</row>
    <row r="31" spans="1:66" ht="13.5" customHeight="1" thickTop="1" thickBot="1">
      <c r="A31" s="188"/>
      <c r="B31" s="244" t="s">
        <v>1148</v>
      </c>
      <c r="C31" s="113"/>
      <c r="D31" s="274">
        <v>21.035529999999998</v>
      </c>
      <c r="E31" s="274">
        <v>18.588360000000002</v>
      </c>
      <c r="F31" s="274">
        <v>2.1444020542693099</v>
      </c>
      <c r="G31" s="274">
        <v>2.9971957187917697</v>
      </c>
      <c r="H31" s="274">
        <v>1.34592791624168</v>
      </c>
      <c r="I31" s="274">
        <v>9.9887896560920595</v>
      </c>
      <c r="J31" s="274">
        <v>10.0686892120272</v>
      </c>
      <c r="K31" s="274">
        <v>9.8676135452443496</v>
      </c>
      <c r="L31" s="274">
        <v>1.2002197114333</v>
      </c>
      <c r="M31" s="274">
        <v>1.3769706764702199</v>
      </c>
      <c r="N31" s="274">
        <v>1.03356215078377</v>
      </c>
      <c r="O31" s="172"/>
      <c r="P31" s="177"/>
      <c r="Q31" s="50"/>
      <c r="S31" s="292" t="s">
        <v>50</v>
      </c>
      <c r="T31" s="303" t="s">
        <v>77</v>
      </c>
      <c r="U31" s="302">
        <v>18.227509999999999</v>
      </c>
      <c r="V31" s="302">
        <v>23.84355</v>
      </c>
      <c r="W31" s="302">
        <v>16.165520000000001</v>
      </c>
      <c r="X31" s="302">
        <v>21.011189999999999</v>
      </c>
      <c r="Y31" s="302">
        <v>2.0844094497114503</v>
      </c>
      <c r="Z31" s="302">
        <v>2.2056201427471001</v>
      </c>
      <c r="AA31" s="302">
        <v>2.8940439148119701</v>
      </c>
      <c r="AB31" s="302">
        <v>3.10299899725117</v>
      </c>
      <c r="AC31" s="302">
        <v>1.28227543159865</v>
      </c>
      <c r="AD31" s="302">
        <v>1.41174906310534</v>
      </c>
      <c r="AE31" s="302">
        <v>9.84837851649519</v>
      </c>
      <c r="AF31" s="302">
        <v>10.130614503417799</v>
      </c>
      <c r="AG31" s="302">
        <v>9.8661354517706794</v>
      </c>
      <c r="AH31" s="302">
        <v>10.2742245896874</v>
      </c>
      <c r="AI31" s="302">
        <v>9.6733248898093098</v>
      </c>
      <c r="AJ31" s="302">
        <v>10.0645954062286</v>
      </c>
      <c r="AK31" s="302">
        <v>1.1553316787941099</v>
      </c>
      <c r="AL31" s="302">
        <v>1.2463211942157899</v>
      </c>
      <c r="AM31" s="302">
        <v>1.30732892668594</v>
      </c>
      <c r="AN31" s="302">
        <v>1.4492546856980399</v>
      </c>
      <c r="AO31" s="302">
        <v>0.97622713089245605</v>
      </c>
      <c r="AP31" s="302">
        <v>1.09313406849407</v>
      </c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</row>
    <row r="32" spans="1:66" ht="13.5" customHeight="1" thickTop="1" thickBot="1">
      <c r="A32" s="188"/>
      <c r="B32" s="244" t="s">
        <v>45</v>
      </c>
      <c r="C32" s="113"/>
      <c r="D32" s="274">
        <v>22.516349999999999</v>
      </c>
      <c r="E32" s="274">
        <v>22.088930000000001</v>
      </c>
      <c r="F32" s="274">
        <v>2.4894943299448697</v>
      </c>
      <c r="G32" s="274">
        <v>3.3837863793607297</v>
      </c>
      <c r="H32" s="274">
        <v>1.6634937561157901</v>
      </c>
      <c r="I32" s="274">
        <v>10.4293919745243</v>
      </c>
      <c r="J32" s="274">
        <v>10.42670608333</v>
      </c>
      <c r="K32" s="274">
        <v>10.383905922137499</v>
      </c>
      <c r="L32" s="274">
        <v>1.2449416031767799</v>
      </c>
      <c r="M32" s="274">
        <v>1.4453275493522999</v>
      </c>
      <c r="N32" s="274">
        <v>1.0639887760375499</v>
      </c>
      <c r="O32" s="172"/>
      <c r="P32" s="177"/>
      <c r="Q32" s="50"/>
      <c r="S32" s="292" t="s">
        <v>45</v>
      </c>
      <c r="T32" s="303" t="s">
        <v>77</v>
      </c>
      <c r="U32" s="302">
        <v>20.908899999999999</v>
      </c>
      <c r="V32" s="302">
        <v>24.123799999999999</v>
      </c>
      <c r="W32" s="302">
        <v>20.541780000000003</v>
      </c>
      <c r="X32" s="302">
        <v>23.63608</v>
      </c>
      <c r="Y32" s="302">
        <v>2.4488724548540803</v>
      </c>
      <c r="Z32" s="302">
        <v>2.5305968278642599</v>
      </c>
      <c r="AA32" s="302">
        <v>3.3147202375288103</v>
      </c>
      <c r="AB32" s="302">
        <v>3.4538976906647001</v>
      </c>
      <c r="AC32" s="302">
        <v>1.6188357211675601</v>
      </c>
      <c r="AD32" s="302">
        <v>1.7090050987857499</v>
      </c>
      <c r="AE32" s="302">
        <v>10.339844855917701</v>
      </c>
      <c r="AF32" s="302">
        <v>10.5194902011542</v>
      </c>
      <c r="AG32" s="302">
        <v>10.297865219687299</v>
      </c>
      <c r="AH32" s="302">
        <v>10.55671225369</v>
      </c>
      <c r="AI32" s="302">
        <v>10.259500361914899</v>
      </c>
      <c r="AJ32" s="302">
        <v>10.509359064325599</v>
      </c>
      <c r="AK32" s="302">
        <v>1.2161934474776799</v>
      </c>
      <c r="AL32" s="302">
        <v>1.27416817770718</v>
      </c>
      <c r="AM32" s="302">
        <v>1.40050532964034</v>
      </c>
      <c r="AN32" s="302">
        <v>1.49118427197682</v>
      </c>
      <c r="AO32" s="302">
        <v>1.0271794718919101</v>
      </c>
      <c r="AP32" s="302">
        <v>1.1016892225475101</v>
      </c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</row>
    <row r="33" spans="1:66" ht="13.5" customHeight="1" thickTop="1" thickBot="1">
      <c r="A33" s="188"/>
      <c r="B33" s="244" t="s">
        <v>46</v>
      </c>
      <c r="C33" s="113"/>
      <c r="D33" s="274">
        <v>23.230550000000001</v>
      </c>
      <c r="E33" s="274">
        <v>23.208090000000002</v>
      </c>
      <c r="F33" s="274">
        <v>2.7173432184795199</v>
      </c>
      <c r="G33" s="274">
        <v>3.7303245150922302</v>
      </c>
      <c r="H33" s="274">
        <v>1.7988422170066698</v>
      </c>
      <c r="I33" s="274">
        <v>10.9069699857305</v>
      </c>
      <c r="J33" s="274">
        <v>11.1196883727653</v>
      </c>
      <c r="K33" s="274">
        <v>10.6467386043213</v>
      </c>
      <c r="L33" s="274">
        <v>1.44358221687035</v>
      </c>
      <c r="M33" s="274">
        <v>1.6632511403418699</v>
      </c>
      <c r="N33" s="274">
        <v>1.24898601175033</v>
      </c>
      <c r="O33" s="172"/>
      <c r="P33" s="177"/>
      <c r="Q33" s="50"/>
      <c r="S33" s="292" t="s">
        <v>46</v>
      </c>
      <c r="T33" s="303" t="s">
        <v>77</v>
      </c>
      <c r="U33" s="302">
        <v>21.744979999999998</v>
      </c>
      <c r="V33" s="302">
        <v>24.71612</v>
      </c>
      <c r="W33" s="302">
        <v>21.79777</v>
      </c>
      <c r="X33" s="302">
        <v>24.618399999999998</v>
      </c>
      <c r="Y33" s="302">
        <v>2.68029203116423</v>
      </c>
      <c r="Z33" s="302">
        <v>2.7547625719917503</v>
      </c>
      <c r="AA33" s="302">
        <v>3.66694756862573</v>
      </c>
      <c r="AB33" s="302">
        <v>3.7945051844347701</v>
      </c>
      <c r="AC33" s="302">
        <v>1.75824610252231</v>
      </c>
      <c r="AD33" s="302">
        <v>1.84009134073264</v>
      </c>
      <c r="AE33" s="302">
        <v>10.828527587881599</v>
      </c>
      <c r="AF33" s="302">
        <v>10.9858227509497</v>
      </c>
      <c r="AG33" s="302">
        <v>11.005603886014301</v>
      </c>
      <c r="AH33" s="302">
        <v>11.234642805889701</v>
      </c>
      <c r="AI33" s="302">
        <v>10.5389741442755</v>
      </c>
      <c r="AJ33" s="302">
        <v>10.7552797035371</v>
      </c>
      <c r="AK33" s="302">
        <v>1.4168134890917901</v>
      </c>
      <c r="AL33" s="302">
        <v>1.47071172848523</v>
      </c>
      <c r="AM33" s="302">
        <v>1.6214087127528298</v>
      </c>
      <c r="AN33" s="302">
        <v>1.70588211310019</v>
      </c>
      <c r="AO33" s="302">
        <v>1.21471309644351</v>
      </c>
      <c r="AP33" s="302">
        <v>1.2839240143026001</v>
      </c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</row>
    <row r="34" spans="1:66" ht="13.5" customHeight="1" thickTop="1" thickBot="1">
      <c r="A34" s="188"/>
      <c r="B34" s="244" t="s">
        <v>49</v>
      </c>
      <c r="C34" s="113"/>
      <c r="D34" s="274">
        <v>20.649919999999998</v>
      </c>
      <c r="E34" s="274">
        <v>20.257339999999999</v>
      </c>
      <c r="F34" s="274">
        <v>2.4439961914914798</v>
      </c>
      <c r="G34" s="274">
        <v>3.3075263643236803</v>
      </c>
      <c r="H34" s="274">
        <v>1.64489732217895</v>
      </c>
      <c r="I34" s="274">
        <v>10.9469877931583</v>
      </c>
      <c r="J34" s="274">
        <v>11.2420905067837</v>
      </c>
      <c r="K34" s="274">
        <v>10.5811164292081</v>
      </c>
      <c r="L34" s="274">
        <v>1.32635040187293</v>
      </c>
      <c r="M34" s="274">
        <v>1.5756367344332101</v>
      </c>
      <c r="N34" s="274">
        <v>1.1017138119966901</v>
      </c>
      <c r="O34" s="172"/>
      <c r="P34" s="177"/>
      <c r="Q34" s="50"/>
      <c r="S34" s="292" t="s">
        <v>49</v>
      </c>
      <c r="T34" s="303" t="s">
        <v>77</v>
      </c>
      <c r="U34" s="302">
        <v>19.071940000000001</v>
      </c>
      <c r="V34" s="302">
        <v>22.227900000000002</v>
      </c>
      <c r="W34" s="302">
        <v>18.70168</v>
      </c>
      <c r="X34" s="302">
        <v>21.812989999999999</v>
      </c>
      <c r="Y34" s="302">
        <v>2.4040645408072598</v>
      </c>
      <c r="Z34" s="302">
        <v>2.48440627001998</v>
      </c>
      <c r="AA34" s="302">
        <v>3.2400435617549497</v>
      </c>
      <c r="AB34" s="302">
        <v>3.3760467105090597</v>
      </c>
      <c r="AC34" s="302">
        <v>1.6004881681055001</v>
      </c>
      <c r="AD34" s="302">
        <v>1.69016135377437</v>
      </c>
      <c r="AE34" s="302">
        <v>10.859200028618201</v>
      </c>
      <c r="AF34" s="302">
        <v>11.035293331933801</v>
      </c>
      <c r="AG34" s="302">
        <v>11.1146720439113</v>
      </c>
      <c r="AH34" s="302">
        <v>11.3705943584885</v>
      </c>
      <c r="AI34" s="302">
        <v>10.460395307534899</v>
      </c>
      <c r="AJ34" s="302">
        <v>10.702826955295199</v>
      </c>
      <c r="AK34" s="302">
        <v>1.2973967984127799</v>
      </c>
      <c r="AL34" s="302">
        <v>1.3557670241784501</v>
      </c>
      <c r="AM34" s="302">
        <v>1.5296219673928799</v>
      </c>
      <c r="AN34" s="302">
        <v>1.62266919676409</v>
      </c>
      <c r="AO34" s="302">
        <v>1.0655201845386402</v>
      </c>
      <c r="AP34" s="302">
        <v>1.1387518010208502</v>
      </c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</row>
    <row r="35" spans="1:66" ht="13.5" customHeight="1" thickTop="1" thickBot="1">
      <c r="A35" s="188"/>
      <c r="B35" s="244" t="s">
        <v>1041</v>
      </c>
      <c r="C35" s="113"/>
      <c r="D35" s="274">
        <v>25.913170000000001</v>
      </c>
      <c r="E35" s="274">
        <v>25.73724</v>
      </c>
      <c r="F35" s="274">
        <v>2.94550676876288</v>
      </c>
      <c r="G35" s="274">
        <v>3.8899636048064701</v>
      </c>
      <c r="H35" s="274">
        <v>2.0795878535747603</v>
      </c>
      <c r="I35" s="274">
        <v>12.871734746936999</v>
      </c>
      <c r="J35" s="274">
        <v>13.287045851295801</v>
      </c>
      <c r="K35" s="274">
        <v>12.3976217781461</v>
      </c>
      <c r="L35" s="274">
        <v>1.3986209229244602</v>
      </c>
      <c r="M35" s="274">
        <v>1.6385870485064402</v>
      </c>
      <c r="N35" s="274">
        <v>1.1858204254153901</v>
      </c>
      <c r="O35" s="172"/>
      <c r="P35" s="177"/>
      <c r="Q35" s="50"/>
      <c r="S35" s="292" t="s">
        <v>1041</v>
      </c>
      <c r="T35" s="303" t="s">
        <v>77</v>
      </c>
      <c r="U35" s="302">
        <v>23.76052</v>
      </c>
      <c r="V35" s="302">
        <v>28.065810000000003</v>
      </c>
      <c r="W35" s="302">
        <v>23.81803</v>
      </c>
      <c r="X35" s="302">
        <v>27.65644</v>
      </c>
      <c r="Y35" s="302">
        <v>2.8930131453066901</v>
      </c>
      <c r="Z35" s="302">
        <v>2.9986937872119901</v>
      </c>
      <c r="AA35" s="302">
        <v>3.8022687134448399</v>
      </c>
      <c r="AB35" s="302">
        <v>3.9791535876470499</v>
      </c>
      <c r="AC35" s="302">
        <v>2.01933415289351</v>
      </c>
      <c r="AD35" s="302">
        <v>2.1411098743793699</v>
      </c>
      <c r="AE35" s="302">
        <v>12.757102219853399</v>
      </c>
      <c r="AF35" s="302">
        <v>12.987120420220501</v>
      </c>
      <c r="AG35" s="302">
        <v>13.1196712224537</v>
      </c>
      <c r="AH35" s="302">
        <v>13.456003591493502</v>
      </c>
      <c r="AI35" s="302">
        <v>12.2407211638058</v>
      </c>
      <c r="AJ35" s="302">
        <v>12.5559595703214</v>
      </c>
      <c r="AK35" s="302">
        <v>1.3627741540976499</v>
      </c>
      <c r="AL35" s="302">
        <v>1.43514892316181</v>
      </c>
      <c r="AM35" s="302">
        <v>1.5820798585258902</v>
      </c>
      <c r="AN35" s="302">
        <v>1.6965778554056701</v>
      </c>
      <c r="AO35" s="302">
        <v>1.1403079063772199</v>
      </c>
      <c r="AP35" s="302">
        <v>1.23259799279961</v>
      </c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</row>
    <row r="36" spans="1:66" ht="13.5" customHeight="1" thickTop="1" thickBot="1">
      <c r="A36" s="188"/>
      <c r="B36" s="244" t="s">
        <v>1138</v>
      </c>
      <c r="C36" s="113"/>
      <c r="D36" s="274">
        <v>23.628170000000001</v>
      </c>
      <c r="E36" s="274">
        <v>23.766159999999999</v>
      </c>
      <c r="F36" s="274">
        <v>2.75955448432796</v>
      </c>
      <c r="G36" s="274">
        <v>3.7278186923210397</v>
      </c>
      <c r="H36" s="274">
        <v>1.86792270229999</v>
      </c>
      <c r="I36" s="274">
        <v>11.8008383600065</v>
      </c>
      <c r="J36" s="274">
        <v>11.989097782847701</v>
      </c>
      <c r="K36" s="274">
        <v>11.554577288668799</v>
      </c>
      <c r="L36" s="274">
        <v>1.3192192013486901</v>
      </c>
      <c r="M36" s="274">
        <v>1.5170011710178899</v>
      </c>
      <c r="N36" s="274">
        <v>1.1445517766703799</v>
      </c>
      <c r="O36" s="172"/>
      <c r="P36" s="177"/>
      <c r="Q36" s="50"/>
      <c r="S36" s="292" t="s">
        <v>1138</v>
      </c>
      <c r="T36" s="303" t="s">
        <v>77</v>
      </c>
      <c r="U36" s="302">
        <v>22.355520000000002</v>
      </c>
      <c r="V36" s="302">
        <v>24.900829999999999</v>
      </c>
      <c r="W36" s="302">
        <v>22.53989</v>
      </c>
      <c r="X36" s="302">
        <v>24.992420000000003</v>
      </c>
      <c r="Y36" s="302">
        <v>2.72299545397536</v>
      </c>
      <c r="Z36" s="302">
        <v>2.79646984593774</v>
      </c>
      <c r="AA36" s="302">
        <v>3.6659964346190699</v>
      </c>
      <c r="AB36" s="302">
        <v>3.7904109577151095</v>
      </c>
      <c r="AC36" s="302">
        <v>1.8270580632004301</v>
      </c>
      <c r="AD36" s="302">
        <v>1.9094307095360801</v>
      </c>
      <c r="AE36" s="302">
        <v>11.7213208199808</v>
      </c>
      <c r="AF36" s="302">
        <v>11.880748917563199</v>
      </c>
      <c r="AG36" s="302">
        <v>11.8739450047118</v>
      </c>
      <c r="AH36" s="302">
        <v>12.105076789297501</v>
      </c>
      <c r="AI36" s="302">
        <v>11.444814464461299</v>
      </c>
      <c r="AJ36" s="302">
        <v>11.6650901146685</v>
      </c>
      <c r="AK36" s="302">
        <v>1.29411274976118</v>
      </c>
      <c r="AL36" s="302">
        <v>1.3446762135064401</v>
      </c>
      <c r="AM36" s="302">
        <v>1.4779095930038699</v>
      </c>
      <c r="AN36" s="302">
        <v>1.55685277505234</v>
      </c>
      <c r="AO36" s="302">
        <v>1.11214189283946</v>
      </c>
      <c r="AP36" s="302">
        <v>1.17761631496007</v>
      </c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</row>
    <row r="37" spans="1:66" ht="9.9499999999999993" customHeight="1" thickTop="1" thickBot="1">
      <c r="A37" s="173"/>
      <c r="B37" s="77"/>
      <c r="C37" s="113"/>
      <c r="D37" s="242"/>
      <c r="E37" s="222"/>
      <c r="F37" s="221"/>
      <c r="G37" s="221"/>
      <c r="H37" s="221"/>
      <c r="I37" s="221"/>
      <c r="J37" s="221"/>
      <c r="K37" s="221"/>
      <c r="L37" s="221"/>
      <c r="M37" s="221"/>
      <c r="N37" s="221"/>
      <c r="O37" s="178"/>
      <c r="P37" s="179"/>
      <c r="Q37" s="50"/>
      <c r="S37" s="292"/>
      <c r="T37" s="303"/>
      <c r="U37" s="302"/>
      <c r="V37" s="302"/>
      <c r="W37" s="304"/>
      <c r="X37" s="304"/>
      <c r="Y37" s="302"/>
      <c r="Z37" s="302"/>
      <c r="AA37" s="302"/>
      <c r="AB37" s="302"/>
      <c r="AC37" s="302"/>
      <c r="AD37" s="302"/>
      <c r="AE37" s="302"/>
      <c r="AF37" s="302"/>
      <c r="AG37" s="302"/>
      <c r="AH37" s="302"/>
      <c r="AI37" s="302"/>
      <c r="AJ37" s="302"/>
      <c r="AK37" s="302"/>
      <c r="AL37" s="302"/>
      <c r="AM37" s="302"/>
      <c r="AN37" s="302"/>
      <c r="AO37" s="302"/>
      <c r="AP37" s="302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31"/>
      <c r="BC37" s="52"/>
    </row>
    <row r="38" spans="1:66" ht="15.75" customHeight="1" thickTop="1" thickBot="1">
      <c r="A38" s="173"/>
      <c r="B38" s="78" t="s">
        <v>21</v>
      </c>
      <c r="C38" s="114"/>
      <c r="D38" s="223">
        <v>22.89179</v>
      </c>
      <c r="E38" s="223">
        <v>21.871289999999998</v>
      </c>
      <c r="F38" s="223">
        <v>2.61037239819363</v>
      </c>
      <c r="G38" s="223">
        <v>3.5327038592549203</v>
      </c>
      <c r="H38" s="223">
        <v>1.7631143077946099</v>
      </c>
      <c r="I38" s="223">
        <v>11.100062265059201</v>
      </c>
      <c r="J38" s="223">
        <v>11.280407732311</v>
      </c>
      <c r="K38" s="223">
        <v>10.8636468450024</v>
      </c>
      <c r="L38" s="223">
        <v>1.30721139176131</v>
      </c>
      <c r="M38" s="223">
        <v>1.51891753152818</v>
      </c>
      <c r="N38" s="223">
        <v>1.11891010346054</v>
      </c>
      <c r="O38" s="172"/>
      <c r="P38" s="177"/>
      <c r="Q38" s="50"/>
      <c r="S38" s="292" t="s">
        <v>21</v>
      </c>
      <c r="T38" s="303" t="s">
        <v>21</v>
      </c>
      <c r="U38" s="302">
        <v>22.303039999999999</v>
      </c>
      <c r="V38" s="302">
        <v>23.480540000000001</v>
      </c>
      <c r="W38" s="302">
        <v>21.321670000000001</v>
      </c>
      <c r="X38" s="302">
        <v>22.420909999999999</v>
      </c>
      <c r="Y38" s="302">
        <v>2.5953038343780102</v>
      </c>
      <c r="Z38" s="302">
        <v>2.6255041838289701</v>
      </c>
      <c r="AA38" s="302">
        <v>3.50715931218528</v>
      </c>
      <c r="AB38" s="302">
        <v>3.5583856705411399</v>
      </c>
      <c r="AC38" s="302">
        <v>1.7463395497652701</v>
      </c>
      <c r="AD38" s="302">
        <v>1.7800019857124798</v>
      </c>
      <c r="AE38" s="302">
        <v>11.067270273657901</v>
      </c>
      <c r="AF38" s="302">
        <v>11.132924619513599</v>
      </c>
      <c r="AG38" s="302">
        <v>11.232855039407101</v>
      </c>
      <c r="AH38" s="302">
        <v>11.3281089616095</v>
      </c>
      <c r="AI38" s="302">
        <v>10.818422480403701</v>
      </c>
      <c r="AJ38" s="302">
        <v>10.909004866715801</v>
      </c>
      <c r="AK38" s="302">
        <v>1.2966394200463001</v>
      </c>
      <c r="AL38" s="302">
        <v>1.31784519297742</v>
      </c>
      <c r="AM38" s="302">
        <v>1.5023263564228599</v>
      </c>
      <c r="AN38" s="302">
        <v>1.53564350731705</v>
      </c>
      <c r="AO38" s="302">
        <v>1.1053977607497099</v>
      </c>
      <c r="AP38" s="302">
        <v>1.1325366089128202</v>
      </c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</row>
    <row r="39" spans="1:66" ht="7.5" customHeight="1" thickTop="1">
      <c r="B39" s="99"/>
      <c r="C39" s="99"/>
      <c r="D39" s="243"/>
      <c r="E39" s="99"/>
      <c r="F39" s="99"/>
      <c r="G39" s="99"/>
      <c r="H39" s="99"/>
      <c r="I39" s="99"/>
      <c r="J39" s="99"/>
      <c r="K39" s="99"/>
      <c r="L39" s="99"/>
      <c r="M39" s="99"/>
      <c r="N39" s="184"/>
      <c r="O39" s="185"/>
      <c r="P39" s="185"/>
      <c r="S39" s="29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8"/>
      <c r="AK39" s="298"/>
      <c r="AL39" s="298"/>
      <c r="AM39" s="298"/>
      <c r="AN39" s="298"/>
      <c r="AO39" s="298"/>
      <c r="AP39" s="298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28"/>
      <c r="BC39" s="44"/>
    </row>
    <row r="40" spans="1:66" ht="5.25" customHeight="1" thickBot="1">
      <c r="O40" s="185"/>
      <c r="P40" s="185"/>
      <c r="S40" s="29"/>
      <c r="AQ40" s="28"/>
      <c r="AR40" s="28"/>
      <c r="AS40" s="28"/>
      <c r="AT40" s="28"/>
      <c r="AU40" s="28"/>
      <c r="AV40" s="28"/>
      <c r="AW40" s="28"/>
      <c r="AX40" s="28"/>
      <c r="AY40" s="28"/>
      <c r="BA40" s="28"/>
      <c r="BB40" s="28"/>
      <c r="BC40" s="28"/>
    </row>
    <row r="41" spans="1:66" ht="15" customHeight="1" thickTop="1" thickBot="1">
      <c r="B41" s="54"/>
      <c r="E41" s="252"/>
      <c r="F41" s="237" t="s">
        <v>66</v>
      </c>
      <c r="L41" s="189"/>
      <c r="M41" s="189"/>
      <c r="N41" s="189"/>
      <c r="O41" s="180"/>
      <c r="P41" s="180"/>
      <c r="S41" s="29"/>
      <c r="U41" s="293">
        <v>22.303039999999999</v>
      </c>
      <c r="V41" s="293">
        <v>23.480540000000001</v>
      </c>
      <c r="BA41" s="44"/>
    </row>
    <row r="42" spans="1:66" ht="15" customHeight="1" thickTop="1" thickBot="1">
      <c r="B42" s="33"/>
      <c r="E42" s="253"/>
      <c r="F42" s="237" t="s">
        <v>122</v>
      </c>
      <c r="K42" s="189"/>
      <c r="L42" s="189"/>
      <c r="M42" s="189"/>
      <c r="N42" s="189"/>
      <c r="O42" s="181"/>
      <c r="P42" s="181"/>
      <c r="Q42" s="30"/>
      <c r="S42" s="30"/>
      <c r="T42" s="302"/>
      <c r="U42" s="302"/>
      <c r="V42" s="302"/>
      <c r="W42" s="302"/>
      <c r="X42" s="302"/>
      <c r="Y42" s="302"/>
      <c r="Z42" s="302"/>
      <c r="AA42" s="302"/>
      <c r="AB42" s="302"/>
      <c r="AC42" s="302"/>
      <c r="AD42" s="302"/>
      <c r="AE42" s="302"/>
      <c r="AF42" s="302"/>
      <c r="AG42" s="302"/>
      <c r="AH42" s="302"/>
      <c r="AI42" s="302"/>
      <c r="AJ42" s="302"/>
      <c r="AK42" s="302"/>
      <c r="AL42" s="302"/>
      <c r="AM42" s="302"/>
      <c r="AN42" s="302"/>
      <c r="AO42" s="302"/>
      <c r="AP42" s="302"/>
      <c r="AQ42" s="30"/>
      <c r="AR42" s="30"/>
      <c r="AS42" s="30"/>
      <c r="AT42" s="30"/>
      <c r="AU42" s="30"/>
      <c r="AV42" s="30"/>
      <c r="AW42" s="30"/>
      <c r="AX42" s="30"/>
      <c r="AY42" s="30"/>
      <c r="AZ42" s="31"/>
      <c r="BA42" s="26"/>
    </row>
    <row r="43" spans="1:66" ht="15" customHeight="1" thickTop="1" thickBot="1">
      <c r="B43" s="106"/>
      <c r="E43" s="254"/>
      <c r="F43" s="238" t="s">
        <v>67</v>
      </c>
      <c r="K43" s="189"/>
      <c r="L43" s="189"/>
      <c r="M43" s="189"/>
      <c r="N43" s="189"/>
      <c r="O43" s="181"/>
      <c r="P43" s="181"/>
      <c r="Q43" s="31"/>
      <c r="S43" s="30"/>
      <c r="T43" s="302"/>
      <c r="U43" s="293">
        <v>9</v>
      </c>
      <c r="V43" s="293">
        <v>10</v>
      </c>
      <c r="W43" s="293">
        <v>9</v>
      </c>
      <c r="X43" s="293">
        <v>10</v>
      </c>
      <c r="Y43" s="293">
        <v>9</v>
      </c>
      <c r="Z43" s="293">
        <v>10</v>
      </c>
      <c r="AA43" s="293">
        <v>9</v>
      </c>
      <c r="AB43" s="293">
        <v>10</v>
      </c>
      <c r="AC43" s="293">
        <v>9</v>
      </c>
      <c r="AD43" s="293">
        <v>10</v>
      </c>
      <c r="AE43" s="293">
        <v>9</v>
      </c>
      <c r="AF43" s="293">
        <v>10</v>
      </c>
      <c r="AG43" s="293">
        <v>9</v>
      </c>
      <c r="AH43" s="293">
        <v>10</v>
      </c>
      <c r="AI43" s="293">
        <v>9</v>
      </c>
      <c r="AJ43" s="293">
        <v>10</v>
      </c>
      <c r="AK43" s="293">
        <v>9</v>
      </c>
      <c r="AL43" s="293">
        <v>10</v>
      </c>
      <c r="AM43" s="293">
        <v>9</v>
      </c>
      <c r="AN43" s="293">
        <v>10</v>
      </c>
      <c r="AO43" s="293">
        <v>9</v>
      </c>
      <c r="AP43" s="293">
        <v>10</v>
      </c>
      <c r="AQ43" s="225"/>
      <c r="AR43" s="225"/>
      <c r="AS43" s="225"/>
      <c r="AT43" s="225"/>
      <c r="AU43" s="225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4"/>
      <c r="BN43" s="173"/>
    </row>
    <row r="44" spans="1:66" ht="46.5" customHeight="1" thickTop="1">
      <c r="E44" s="335" t="s">
        <v>116</v>
      </c>
      <c r="F44" s="335"/>
      <c r="G44" s="335"/>
      <c r="H44" s="335"/>
      <c r="I44" s="335"/>
      <c r="J44" s="335"/>
      <c r="K44" s="335"/>
      <c r="L44" s="335"/>
      <c r="M44" s="335"/>
      <c r="N44" s="335"/>
      <c r="O44" s="182"/>
      <c r="P44" s="182"/>
      <c r="Q44" s="31"/>
      <c r="S44" s="30"/>
      <c r="T44" s="302"/>
      <c r="U44" s="305" t="s">
        <v>169</v>
      </c>
      <c r="V44" s="305" t="s">
        <v>169</v>
      </c>
      <c r="W44" s="305" t="s">
        <v>96</v>
      </c>
      <c r="X44" s="305" t="s">
        <v>96</v>
      </c>
      <c r="Y44" s="305" t="s">
        <v>408</v>
      </c>
      <c r="Z44" s="305" t="s">
        <v>408</v>
      </c>
      <c r="AA44" s="305" t="s">
        <v>408</v>
      </c>
      <c r="AB44" s="305" t="s">
        <v>408</v>
      </c>
      <c r="AC44" s="305" t="s">
        <v>408</v>
      </c>
      <c r="AD44" s="305" t="s">
        <v>408</v>
      </c>
      <c r="AE44" s="305" t="s">
        <v>409</v>
      </c>
      <c r="AF44" s="305" t="s">
        <v>409</v>
      </c>
      <c r="AG44" s="305" t="s">
        <v>409</v>
      </c>
      <c r="AH44" s="305" t="s">
        <v>409</v>
      </c>
      <c r="AI44" s="305" t="s">
        <v>409</v>
      </c>
      <c r="AJ44" s="305" t="s">
        <v>409</v>
      </c>
      <c r="AK44" s="305" t="s">
        <v>410</v>
      </c>
      <c r="AL44" s="305" t="s">
        <v>410</v>
      </c>
      <c r="AM44" s="305" t="s">
        <v>410</v>
      </c>
      <c r="AN44" s="305" t="s">
        <v>410</v>
      </c>
      <c r="AO44" s="305" t="s">
        <v>410</v>
      </c>
      <c r="AP44" s="305" t="s">
        <v>410</v>
      </c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4"/>
      <c r="BN44" s="173"/>
    </row>
    <row r="45" spans="1:66" ht="63.75" customHeight="1">
      <c r="B45" s="272"/>
      <c r="S45" s="29"/>
      <c r="U45" s="306" t="s">
        <v>40</v>
      </c>
      <c r="V45" s="306" t="s">
        <v>40</v>
      </c>
      <c r="W45" s="306" t="s">
        <v>40</v>
      </c>
      <c r="X45" s="306" t="s">
        <v>40</v>
      </c>
      <c r="Y45" s="306" t="s">
        <v>40</v>
      </c>
      <c r="Z45" s="306" t="s">
        <v>40</v>
      </c>
      <c r="AA45" s="306" t="s">
        <v>38</v>
      </c>
      <c r="AB45" s="306" t="s">
        <v>38</v>
      </c>
      <c r="AC45" s="306" t="s">
        <v>39</v>
      </c>
      <c r="AD45" s="306" t="s">
        <v>39</v>
      </c>
      <c r="AE45" s="306" t="s">
        <v>40</v>
      </c>
      <c r="AF45" s="306" t="s">
        <v>40</v>
      </c>
      <c r="AG45" s="306" t="s">
        <v>38</v>
      </c>
      <c r="AH45" s="306" t="s">
        <v>38</v>
      </c>
      <c r="AI45" s="306" t="s">
        <v>39</v>
      </c>
      <c r="AJ45" s="306" t="s">
        <v>39</v>
      </c>
      <c r="AK45" s="306" t="s">
        <v>40</v>
      </c>
      <c r="AL45" s="306" t="s">
        <v>40</v>
      </c>
      <c r="AM45" s="306" t="s">
        <v>38</v>
      </c>
      <c r="AN45" s="306" t="s">
        <v>38</v>
      </c>
      <c r="AO45" s="306" t="s">
        <v>39</v>
      </c>
      <c r="AP45" s="306" t="s">
        <v>39</v>
      </c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4"/>
      <c r="BN45" s="173"/>
    </row>
    <row r="46" spans="1:66" ht="72">
      <c r="B46" s="70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35"/>
      <c r="Q46" s="235"/>
      <c r="S46" s="29"/>
      <c r="U46" s="306" t="s">
        <v>170</v>
      </c>
      <c r="V46" s="306" t="s">
        <v>170</v>
      </c>
      <c r="W46" s="306" t="s">
        <v>170</v>
      </c>
      <c r="X46" s="306" t="s">
        <v>170</v>
      </c>
      <c r="Y46" s="306">
        <v>2012</v>
      </c>
      <c r="Z46" s="306">
        <v>2012</v>
      </c>
      <c r="AA46" s="306">
        <v>2012</v>
      </c>
      <c r="AB46" s="306">
        <v>2012</v>
      </c>
      <c r="AC46" s="306">
        <v>2012</v>
      </c>
      <c r="AD46" s="306">
        <v>2012</v>
      </c>
      <c r="AE46" s="306">
        <v>2012</v>
      </c>
      <c r="AF46" s="306">
        <v>2012</v>
      </c>
      <c r="AG46" s="306">
        <v>2012</v>
      </c>
      <c r="AH46" s="306">
        <v>2012</v>
      </c>
      <c r="AI46" s="306">
        <v>2012</v>
      </c>
      <c r="AJ46" s="306">
        <v>2012</v>
      </c>
      <c r="AK46" s="306">
        <v>2012</v>
      </c>
      <c r="AL46" s="306">
        <v>2012</v>
      </c>
      <c r="AM46" s="306">
        <v>2012</v>
      </c>
      <c r="AN46" s="306">
        <v>2012</v>
      </c>
      <c r="AO46" s="306">
        <v>2012</v>
      </c>
      <c r="AP46" s="306">
        <v>2012</v>
      </c>
    </row>
    <row r="47" spans="1:66" ht="29.25">
      <c r="B47" s="70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35"/>
      <c r="Q47" s="235"/>
      <c r="S47" s="29"/>
      <c r="U47" s="307" t="s">
        <v>27</v>
      </c>
      <c r="V47" s="307" t="s">
        <v>28</v>
      </c>
      <c r="W47" s="307" t="s">
        <v>27</v>
      </c>
      <c r="X47" s="307" t="s">
        <v>28</v>
      </c>
      <c r="Y47" s="307" t="s">
        <v>27</v>
      </c>
      <c r="Z47" s="307" t="s">
        <v>28</v>
      </c>
      <c r="AA47" s="307" t="s">
        <v>27</v>
      </c>
      <c r="AB47" s="307" t="s">
        <v>28</v>
      </c>
      <c r="AC47" s="307" t="s">
        <v>27</v>
      </c>
      <c r="AD47" s="307" t="s">
        <v>28</v>
      </c>
      <c r="AE47" s="307" t="s">
        <v>27</v>
      </c>
      <c r="AF47" s="307" t="s">
        <v>28</v>
      </c>
      <c r="AG47" s="307" t="s">
        <v>27</v>
      </c>
      <c r="AH47" s="307" t="s">
        <v>28</v>
      </c>
      <c r="AI47" s="307" t="s">
        <v>27</v>
      </c>
      <c r="AJ47" s="307" t="s">
        <v>28</v>
      </c>
      <c r="AK47" s="307" t="s">
        <v>27</v>
      </c>
      <c r="AL47" s="307" t="s">
        <v>28</v>
      </c>
      <c r="AM47" s="307" t="s">
        <v>27</v>
      </c>
      <c r="AN47" s="307" t="s">
        <v>28</v>
      </c>
      <c r="AO47" s="307" t="s">
        <v>27</v>
      </c>
      <c r="AP47" s="307" t="s">
        <v>28</v>
      </c>
    </row>
    <row r="48" spans="1:66">
      <c r="B48" s="70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35"/>
      <c r="Q48" s="235"/>
      <c r="S48" s="29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  <c r="AJ48" s="296"/>
      <c r="AK48" s="296"/>
      <c r="AL48" s="296"/>
      <c r="AM48" s="302"/>
      <c r="AN48" s="302"/>
    </row>
    <row r="49" spans="2:38">
      <c r="B49" s="70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S49" s="29"/>
      <c r="U49" s="294"/>
      <c r="V49" s="294"/>
      <c r="W49" s="294"/>
      <c r="X49" s="294"/>
      <c r="Y49" s="308"/>
      <c r="Z49" s="308"/>
      <c r="AA49" s="308"/>
      <c r="AB49" s="308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</row>
    <row r="50" spans="2:38">
      <c r="B50" s="70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S50" s="29"/>
      <c r="T50" s="303"/>
    </row>
    <row r="51" spans="2:38">
      <c r="B51" s="70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S51" s="29"/>
      <c r="T51" s="303"/>
    </row>
    <row r="52" spans="2:38">
      <c r="B52" s="70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S52" s="29"/>
      <c r="T52" s="303"/>
    </row>
    <row r="53" spans="2:38">
      <c r="B53" s="70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S53" s="29"/>
      <c r="T53" s="303"/>
    </row>
    <row r="54" spans="2:38">
      <c r="B54" s="70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S54" s="29"/>
      <c r="T54" s="303"/>
    </row>
    <row r="55" spans="2:38">
      <c r="B55" s="70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S55" s="29"/>
      <c r="T55" s="303"/>
    </row>
    <row r="56" spans="2:38">
      <c r="B56" s="70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S56" s="29"/>
      <c r="T56" s="303"/>
    </row>
    <row r="57" spans="2:38">
      <c r="B57" s="70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S57" s="29"/>
      <c r="T57" s="303"/>
    </row>
    <row r="58" spans="2:38">
      <c r="B58" s="70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S58" s="29"/>
      <c r="T58" s="303"/>
    </row>
    <row r="59" spans="2:38">
      <c r="B59" s="70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S59" s="29"/>
      <c r="T59" s="303"/>
    </row>
    <row r="60" spans="2:38">
      <c r="B60" s="70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S60" s="29"/>
      <c r="T60" s="303"/>
    </row>
    <row r="61" spans="2:38">
      <c r="B61" s="70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S61" s="29"/>
      <c r="T61" s="303"/>
    </row>
    <row r="62" spans="2:38">
      <c r="B62" s="70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S62" s="29"/>
      <c r="T62" s="303"/>
    </row>
    <row r="63" spans="2:38">
      <c r="B63" s="70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S63" s="29"/>
      <c r="T63" s="303"/>
    </row>
    <row r="64" spans="2:38">
      <c r="B64" s="70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S64" s="29"/>
      <c r="T64" s="303"/>
    </row>
    <row r="65" spans="1:20">
      <c r="B65" s="70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S65" s="29"/>
      <c r="T65" s="303"/>
    </row>
    <row r="66" spans="1:20">
      <c r="B66" s="70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S66" s="29"/>
      <c r="T66" s="303"/>
    </row>
    <row r="67" spans="1:20">
      <c r="B67" s="70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S67" s="29"/>
      <c r="T67" s="303"/>
    </row>
    <row r="68" spans="1:20">
      <c r="B68" s="70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S68" s="29"/>
      <c r="T68" s="303"/>
    </row>
    <row r="69" spans="1:20">
      <c r="B69" s="70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S69" s="29"/>
      <c r="T69" s="303"/>
    </row>
    <row r="70" spans="1:20">
      <c r="B70" s="70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S70" s="29"/>
      <c r="T70" s="303"/>
    </row>
    <row r="71" spans="1:20">
      <c r="B71" s="70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S71" s="29"/>
      <c r="T71" s="303"/>
    </row>
    <row r="72" spans="1:20">
      <c r="B72" s="70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S72" s="29"/>
      <c r="T72" s="303"/>
    </row>
    <row r="73" spans="1:20">
      <c r="B73" s="70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S73" s="29"/>
      <c r="T73" s="303"/>
    </row>
    <row r="74" spans="1:20">
      <c r="B74" s="70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S74" s="29"/>
      <c r="T74" s="303"/>
    </row>
    <row r="75" spans="1:20">
      <c r="B75" s="70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S75" s="29"/>
      <c r="T75" s="303"/>
    </row>
    <row r="76" spans="1:20">
      <c r="B76" s="70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S76" s="29"/>
      <c r="T76" s="303"/>
    </row>
    <row r="77" spans="1:20">
      <c r="B77" s="70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S77" s="29"/>
      <c r="T77" s="303"/>
    </row>
    <row r="78" spans="1:20">
      <c r="S78" s="29"/>
      <c r="T78" s="303"/>
    </row>
    <row r="79" spans="1:20">
      <c r="A79" s="71"/>
      <c r="B79" s="141"/>
      <c r="S79" s="29"/>
      <c r="T79" s="303"/>
    </row>
    <row r="80" spans="1:20">
      <c r="A80" s="71"/>
      <c r="B80" s="140"/>
      <c r="S80" s="29"/>
      <c r="T80" s="303"/>
    </row>
    <row r="81" spans="1:20">
      <c r="A81" s="71"/>
      <c r="B81" s="288"/>
      <c r="S81" s="29"/>
      <c r="T81" s="303"/>
    </row>
    <row r="82" spans="1:20">
      <c r="A82" s="71"/>
      <c r="B82" s="72"/>
      <c r="S82" s="29"/>
    </row>
    <row r="83" spans="1:20">
      <c r="A83" s="71"/>
      <c r="B83" s="72"/>
      <c r="S83" s="29"/>
    </row>
    <row r="84" spans="1:20">
      <c r="B84" s="77"/>
    </row>
    <row r="85" spans="1:20">
      <c r="B85" s="77"/>
    </row>
    <row r="86" spans="1:20">
      <c r="B86" s="78"/>
    </row>
  </sheetData>
  <mergeCells count="4">
    <mergeCell ref="F4:H4"/>
    <mergeCell ref="I4:K4"/>
    <mergeCell ref="L4:N4"/>
    <mergeCell ref="E44:N44"/>
  </mergeCells>
  <conditionalFormatting sqref="V7:V36">
    <cfRule type="expression" dxfId="62" priority="61">
      <formula>$V$7&lt;$V$36</formula>
    </cfRule>
    <cfRule type="expression" dxfId="61" priority="62">
      <formula>$V$7&lt;$V$36</formula>
    </cfRule>
  </conditionalFormatting>
  <conditionalFormatting sqref="U50:AP81 D46:N77">
    <cfRule type="cellIs" dxfId="60" priority="36" operator="equal">
      <formula>TRUE</formula>
    </cfRule>
  </conditionalFormatting>
  <conditionalFormatting sqref="P25">
    <cfRule type="expression" dxfId="59" priority="155">
      <formula>$V$7&lt;$V$36</formula>
    </cfRule>
  </conditionalFormatting>
  <conditionalFormatting sqref="D7:D36">
    <cfRule type="expression" dxfId="58" priority="157">
      <formula>INDEX(Smoker,MATCH($B7,$S$7:$S$38,0),MATCH("LCL",$U$6:$V$6,0))&gt;D$38</formula>
    </cfRule>
    <cfRule type="expression" dxfId="57" priority="158">
      <formula>INDEX(Smoker,MATCH($B7,$S$7:$S$38,0),MATCH("UCL",$U$6:$V$6,0))&lt;D$38</formula>
    </cfRule>
  </conditionalFormatting>
  <conditionalFormatting sqref="H7:H36">
    <cfRule type="expression" dxfId="56" priority="159">
      <formula>INDEX(QOFCHDF,MATCH($B7,$S$7:$S$38,0),MATCH("LCL",$U$6:$V$6,0))&gt;H$38</formula>
    </cfRule>
    <cfRule type="expression" dxfId="55" priority="160">
      <formula>INDEX(QOFCHDF,MATCH($B7,$S$7:$S$38,0),MATCH("UCL",$U$6:$V$6,0))&lt;H$38</formula>
    </cfRule>
  </conditionalFormatting>
  <conditionalFormatting sqref="E7:E36">
    <cfRule type="expression" dxfId="54" priority="161">
      <formula>INDEX(Obese,MATCH($B7,$S$7:$S$38,0),MATCH("LCL",$U$6:$V$6,0))&gt;E$38</formula>
    </cfRule>
    <cfRule type="expression" dxfId="53" priority="162">
      <formula>INDEX(Obese,MATCH($B7,$S$7:$S$38,0),MATCH("UCL",$U$6:$V$6,0))&lt;E$38</formula>
    </cfRule>
  </conditionalFormatting>
  <conditionalFormatting sqref="F7:F36">
    <cfRule type="expression" dxfId="52" priority="163">
      <formula>INDEX(QOFCHDP,MATCH($B7,$S$7:$S$38,0),MATCH("LCL",$U$6:$V$6,0))&gt;F$38</formula>
    </cfRule>
    <cfRule type="expression" dxfId="51" priority="164">
      <formula>INDEX(QOFCHDP,MATCH($B7,$S$7:$S$38,0),MATCH("UCL",$U$6:$V$6,0))&lt;F$38</formula>
    </cfRule>
  </conditionalFormatting>
  <conditionalFormatting sqref="G7:G36">
    <cfRule type="expression" dxfId="50" priority="165">
      <formula>INDEX(QOFCHDM,MATCH($B7,$S$7:$S$38,0),MATCH("LCL",$U$6:$V$6,0))&gt;G$38</formula>
    </cfRule>
    <cfRule type="expression" dxfId="49" priority="166">
      <formula>INDEX(QOFCHDM,MATCH($B7,$S$7:$S$38,0),MATCH("UCL",$U$6:$V$6,0))&lt;G$38</formula>
    </cfRule>
  </conditionalFormatting>
  <conditionalFormatting sqref="I7:I36">
    <cfRule type="expression" dxfId="48" priority="167">
      <formula>INDEX(QOFHYPP,MATCH($B7,$S$7:$S$38,0),MATCH("LCL",$U$6:$V$6,0))&gt;I$38</formula>
    </cfRule>
    <cfRule type="expression" dxfId="47" priority="168">
      <formula>INDEX(QOFHYPP,MATCH($B7,$S$7:$S$38,0),MATCH("UCL",$U$6:$V$6,0))&lt;I$38</formula>
    </cfRule>
  </conditionalFormatting>
  <conditionalFormatting sqref="J7:J36">
    <cfRule type="expression" dxfId="46" priority="169">
      <formula>INDEX(QOFHYPM,MATCH($B7,$S$7:$S$38,0),MATCH("LCL",$U$6:$V$6,0))&gt;J$38</formula>
    </cfRule>
    <cfRule type="expression" dxfId="45" priority="170">
      <formula>INDEX(QOFHYPM,MATCH($B7,$S$7:$S$38,0),MATCH("UCL",$U$6:$V$6,0))&lt;J$38</formula>
    </cfRule>
  </conditionalFormatting>
  <conditionalFormatting sqref="K7:K36">
    <cfRule type="expression" dxfId="44" priority="171">
      <formula>INDEX(QOFHYPF,MATCH($B7,$S$7:$S$38,0),MATCH("LCL",$U$6:$V$6,0))&gt;K$38</formula>
    </cfRule>
    <cfRule type="expression" dxfId="43" priority="172">
      <formula>INDEX(QOFHYPF,MATCH($B7,$S$7:$S$38,0),MATCH("UCL",$U$6:$V$6,0))&lt;K$38</formula>
    </cfRule>
  </conditionalFormatting>
  <conditionalFormatting sqref="L7:L36">
    <cfRule type="expression" dxfId="42" priority="173">
      <formula>INDEX(QOFStroP,MATCH($B7,$S$7:$S$38,0),MATCH("LCL",$U$6:$V$6,0))&gt;L$38</formula>
    </cfRule>
    <cfRule type="expression" dxfId="41" priority="174">
      <formula>INDEX(QOFStroP,MATCH($B7,$S$7:$S$38,0),MATCH("UCL",$U$6:$V$6,0))&lt;L$38</formula>
    </cfRule>
  </conditionalFormatting>
  <conditionalFormatting sqref="M7:M36">
    <cfRule type="expression" dxfId="40" priority="175">
      <formula>INDEX(QOFStroM,MATCH($B7,$S$7:$S$38,0),MATCH("LCL",$U$6:$V$6,0))&gt;M$38</formula>
    </cfRule>
    <cfRule type="expression" dxfId="39" priority="176">
      <formula>INDEX(QOFStroM,MATCH($B7,$S$7:$S$38,0),MATCH("UCL",$U$6:$V$6,0))&lt;M$38</formula>
    </cfRule>
  </conditionalFormatting>
  <conditionalFormatting sqref="N7:N36">
    <cfRule type="expression" dxfId="38" priority="177">
      <formula>INDEX(QOFStroF,MATCH($B7,$S$7:$S$38,0),MATCH("LCL",$U$6:$V$6,0))&gt;N$38</formula>
    </cfRule>
    <cfRule type="expression" dxfId="37" priority="178">
      <formula>INDEX(QOFStroF,MATCH($B7,$S$7:$S$38,0),MATCH("UCL",$U$6:$V$6,0))&lt;N$38</formula>
    </cfRule>
  </conditionalFormatting>
  <pageMargins left="0.39370078740157483" right="0.39370078740157483" top="0.59055118110236227" bottom="0.59055118110236227" header="0.31496062992125984" footer="0.31496062992125984"/>
  <pageSetup paperSize="9" scale="8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86"/>
  <sheetViews>
    <sheetView showGridLines="0" zoomScaleNormal="100" workbookViewId="0"/>
  </sheetViews>
  <sheetFormatPr defaultRowHeight="14.25"/>
  <cols>
    <col min="1" max="1" width="2.7109375" style="236" customWidth="1"/>
    <col min="2" max="2" width="24.5703125" style="236" customWidth="1"/>
    <col min="3" max="3" width="1.5703125" style="236" customWidth="1"/>
    <col min="4" max="21" width="7.7109375" style="236" customWidth="1"/>
    <col min="22" max="22" width="12.7109375" style="173" customWidth="1"/>
    <col min="23" max="23" width="14.85546875" style="173" customWidth="1"/>
    <col min="24" max="24" width="15.28515625" style="28" customWidth="1"/>
    <col min="25" max="25" width="4" style="44" hidden="1" customWidth="1"/>
    <col min="26" max="26" width="5.28515625" style="44" hidden="1" customWidth="1"/>
    <col min="27" max="35" width="7.5703125" style="293" hidden="1" customWidth="1"/>
    <col min="36" max="48" width="5" style="293" hidden="1" customWidth="1"/>
    <col min="49" max="52" width="5" style="44" hidden="1" customWidth="1"/>
    <col min="53" max="62" width="9.140625" style="44" hidden="1" customWidth="1"/>
    <col min="63" max="63" width="9.140625" style="28"/>
    <col min="64" max="16384" width="9.140625" style="236"/>
  </cols>
  <sheetData>
    <row r="1" spans="1:63"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</row>
    <row r="2" spans="1:63" ht="68.25" customHeight="1">
      <c r="L2" s="184"/>
      <c r="O2" s="184"/>
      <c r="R2" s="184"/>
      <c r="T2" s="248"/>
      <c r="U2" s="184"/>
      <c r="V2" s="185"/>
      <c r="W2" s="295"/>
      <c r="X2" s="29"/>
      <c r="Y2" s="293"/>
      <c r="Z2" s="295"/>
      <c r="AA2" s="309" t="s">
        <v>38</v>
      </c>
      <c r="AB2" s="309" t="s">
        <v>38</v>
      </c>
      <c r="AC2" s="309" t="s">
        <v>39</v>
      </c>
      <c r="AD2" s="309" t="s">
        <v>39</v>
      </c>
      <c r="AE2" s="309" t="s">
        <v>40</v>
      </c>
      <c r="AF2" s="309" t="s">
        <v>40</v>
      </c>
      <c r="AG2" s="309" t="s">
        <v>38</v>
      </c>
      <c r="AH2" s="309" t="s">
        <v>38</v>
      </c>
      <c r="AI2" s="309" t="s">
        <v>39</v>
      </c>
      <c r="AJ2" s="309" t="s">
        <v>39</v>
      </c>
      <c r="AK2" s="309" t="s">
        <v>40</v>
      </c>
      <c r="AL2" s="309" t="s">
        <v>40</v>
      </c>
      <c r="AM2" s="309" t="s">
        <v>38</v>
      </c>
      <c r="AN2" s="309" t="s">
        <v>38</v>
      </c>
      <c r="AO2" s="309" t="s">
        <v>39</v>
      </c>
      <c r="AP2" s="309" t="s">
        <v>39</v>
      </c>
      <c r="AQ2" s="309" t="s">
        <v>40</v>
      </c>
      <c r="AR2" s="309" t="s">
        <v>40</v>
      </c>
      <c r="AS2" s="309" t="s">
        <v>38</v>
      </c>
      <c r="AT2" s="309" t="s">
        <v>38</v>
      </c>
      <c r="AU2" s="309" t="s">
        <v>39</v>
      </c>
      <c r="AV2" s="309" t="s">
        <v>39</v>
      </c>
      <c r="AW2" s="309" t="s">
        <v>40</v>
      </c>
      <c r="AX2" s="309" t="s">
        <v>40</v>
      </c>
      <c r="AY2" s="309" t="s">
        <v>38</v>
      </c>
      <c r="AZ2" s="309" t="s">
        <v>38</v>
      </c>
      <c r="BA2" s="309" t="s">
        <v>39</v>
      </c>
      <c r="BB2" s="309" t="s">
        <v>39</v>
      </c>
      <c r="BC2" s="309" t="s">
        <v>40</v>
      </c>
      <c r="BD2" s="309" t="s">
        <v>40</v>
      </c>
      <c r="BE2" s="309" t="s">
        <v>38</v>
      </c>
      <c r="BF2" s="309" t="s">
        <v>38</v>
      </c>
      <c r="BG2" s="309" t="s">
        <v>39</v>
      </c>
      <c r="BH2" s="309" t="s">
        <v>39</v>
      </c>
      <c r="BI2" s="309" t="s">
        <v>40</v>
      </c>
      <c r="BJ2" s="309" t="s">
        <v>40</v>
      </c>
      <c r="BK2" s="29"/>
    </row>
    <row r="3" spans="1:63" ht="4.5" customHeight="1" thickBot="1">
      <c r="B3" s="98"/>
      <c r="C3" s="98"/>
      <c r="D3" s="98"/>
      <c r="E3" s="98"/>
      <c r="F3" s="98"/>
      <c r="G3" s="98"/>
      <c r="H3" s="98"/>
      <c r="I3" s="98"/>
      <c r="J3" s="98"/>
      <c r="K3" s="98"/>
      <c r="L3" s="183"/>
      <c r="M3" s="98"/>
      <c r="N3" s="98"/>
      <c r="O3" s="183"/>
      <c r="P3" s="98"/>
      <c r="Q3" s="98"/>
      <c r="R3" s="183"/>
      <c r="S3" s="98"/>
      <c r="T3" s="98"/>
      <c r="U3" s="183"/>
      <c r="V3" s="185"/>
      <c r="W3" s="295"/>
      <c r="X3" s="29"/>
      <c r="Y3" s="293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  <c r="AK3" s="295"/>
      <c r="AL3" s="295"/>
      <c r="AM3" s="295"/>
      <c r="AN3" s="295"/>
      <c r="AO3" s="295"/>
      <c r="AP3" s="295"/>
      <c r="AQ3" s="295"/>
      <c r="AR3" s="295"/>
      <c r="AS3" s="295"/>
      <c r="AT3" s="295"/>
      <c r="AU3" s="295"/>
      <c r="AV3" s="295"/>
      <c r="AW3" s="295"/>
      <c r="AX3" s="295"/>
      <c r="AY3" s="295"/>
      <c r="AZ3" s="295"/>
      <c r="BA3" s="295"/>
      <c r="BB3" s="295"/>
      <c r="BC3" s="295"/>
      <c r="BD3" s="295"/>
      <c r="BE3" s="295"/>
      <c r="BF3" s="295"/>
      <c r="BG3" s="295"/>
      <c r="BH3" s="295"/>
      <c r="BI3" s="293"/>
      <c r="BJ3" s="293"/>
      <c r="BK3" s="29"/>
    </row>
    <row r="4" spans="1:63" ht="31.5" customHeight="1" thickTop="1" thickBot="1">
      <c r="B4" s="62"/>
      <c r="C4" s="196"/>
      <c r="D4" s="334" t="s">
        <v>155</v>
      </c>
      <c r="E4" s="334"/>
      <c r="F4" s="334"/>
      <c r="G4" s="334" t="s">
        <v>1012</v>
      </c>
      <c r="H4" s="334"/>
      <c r="I4" s="334"/>
      <c r="J4" s="334" t="s">
        <v>1034</v>
      </c>
      <c r="K4" s="334"/>
      <c r="L4" s="334"/>
      <c r="M4" s="334" t="s">
        <v>1033</v>
      </c>
      <c r="N4" s="334"/>
      <c r="O4" s="334"/>
      <c r="P4" s="334" t="s">
        <v>1013</v>
      </c>
      <c r="Q4" s="334"/>
      <c r="R4" s="334"/>
      <c r="S4" s="334" t="s">
        <v>1032</v>
      </c>
      <c r="T4" s="334"/>
      <c r="U4" s="334"/>
      <c r="V4" s="174"/>
      <c r="W4" s="310" t="b">
        <f>INDEX(StrokeAdP,MATCH($B7,$Y$7:$Y$38,0),MATCH("LCL",$AA$6:$AB$6,0))&gt;D$38</f>
        <v>1</v>
      </c>
      <c r="X4" s="27"/>
      <c r="Y4" s="295"/>
      <c r="Z4" s="295"/>
      <c r="AA4" s="296"/>
      <c r="AB4" s="296"/>
      <c r="AC4" s="296"/>
      <c r="AD4" s="296"/>
      <c r="AE4" s="296"/>
      <c r="AF4" s="296"/>
      <c r="AG4" s="296"/>
      <c r="AH4" s="296"/>
      <c r="AI4" s="296"/>
      <c r="AJ4" s="296"/>
      <c r="AK4" s="296"/>
      <c r="AL4" s="296"/>
      <c r="AM4" s="296"/>
      <c r="AN4" s="296"/>
      <c r="AO4" s="296"/>
      <c r="AP4" s="296"/>
      <c r="AQ4" s="296"/>
      <c r="AR4" s="296"/>
      <c r="AS4" s="296"/>
      <c r="AT4" s="296"/>
      <c r="AU4" s="296"/>
      <c r="AV4" s="296"/>
      <c r="AW4" s="296"/>
      <c r="AX4" s="296"/>
      <c r="AY4" s="296"/>
      <c r="AZ4" s="296"/>
      <c r="BA4" s="296"/>
      <c r="BB4" s="296"/>
      <c r="BC4" s="296"/>
      <c r="BD4" s="296"/>
      <c r="BE4" s="296"/>
      <c r="BF4" s="296"/>
      <c r="BG4" s="296"/>
      <c r="BH4" s="296"/>
      <c r="BI4" s="296"/>
      <c r="BJ4" s="296"/>
      <c r="BK4" s="48"/>
    </row>
    <row r="5" spans="1:63" ht="3.75" customHeight="1" thickTop="1">
      <c r="B5" s="22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175"/>
      <c r="W5" s="311"/>
      <c r="X5" s="27"/>
      <c r="Y5" s="295"/>
      <c r="Z5" s="295"/>
      <c r="AA5" s="299"/>
      <c r="AB5" s="299"/>
      <c r="AC5" s="298"/>
      <c r="AD5" s="298"/>
      <c r="AE5" s="298"/>
      <c r="AF5" s="298"/>
      <c r="AG5" s="298"/>
      <c r="AH5" s="298"/>
      <c r="AI5" s="298"/>
      <c r="AJ5" s="298"/>
      <c r="AK5" s="298"/>
      <c r="AL5" s="298"/>
      <c r="AM5" s="298"/>
      <c r="AN5" s="298"/>
      <c r="AO5" s="298"/>
      <c r="AP5" s="298"/>
      <c r="AQ5" s="298"/>
      <c r="AR5" s="298"/>
      <c r="AS5" s="298"/>
      <c r="AT5" s="298"/>
      <c r="AU5" s="298"/>
      <c r="AV5" s="298"/>
      <c r="AW5" s="298"/>
      <c r="AX5" s="298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"/>
    </row>
    <row r="6" spans="1:63" ht="19.5" customHeight="1" thickBot="1">
      <c r="A6" s="173"/>
      <c r="B6" s="22"/>
      <c r="C6" s="3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176"/>
      <c r="W6" s="312"/>
      <c r="X6" s="27"/>
      <c r="Y6" s="295"/>
      <c r="Z6" s="295"/>
      <c r="AA6" s="302" t="s">
        <v>27</v>
      </c>
      <c r="AB6" s="302" t="s">
        <v>28</v>
      </c>
      <c r="AC6" s="302" t="s">
        <v>27</v>
      </c>
      <c r="AD6" s="302" t="s">
        <v>28</v>
      </c>
      <c r="AE6" s="302" t="s">
        <v>27</v>
      </c>
      <c r="AF6" s="302" t="s">
        <v>28</v>
      </c>
      <c r="AG6" s="302" t="s">
        <v>27</v>
      </c>
      <c r="AH6" s="302" t="s">
        <v>28</v>
      </c>
      <c r="AI6" s="302" t="s">
        <v>27</v>
      </c>
      <c r="AJ6" s="302" t="s">
        <v>28</v>
      </c>
      <c r="AK6" s="302" t="s">
        <v>27</v>
      </c>
      <c r="AL6" s="302" t="s">
        <v>28</v>
      </c>
      <c r="AM6" s="302" t="s">
        <v>27</v>
      </c>
      <c r="AN6" s="302" t="s">
        <v>28</v>
      </c>
      <c r="AO6" s="302" t="s">
        <v>27</v>
      </c>
      <c r="AP6" s="302" t="s">
        <v>28</v>
      </c>
      <c r="AQ6" s="302" t="s">
        <v>27</v>
      </c>
      <c r="AR6" s="302" t="s">
        <v>28</v>
      </c>
      <c r="AS6" s="302" t="s">
        <v>27</v>
      </c>
      <c r="AT6" s="302" t="s">
        <v>28</v>
      </c>
      <c r="AU6" s="302" t="s">
        <v>27</v>
      </c>
      <c r="AV6" s="302" t="s">
        <v>28</v>
      </c>
      <c r="AW6" s="302" t="s">
        <v>27</v>
      </c>
      <c r="AX6" s="302" t="s">
        <v>28</v>
      </c>
      <c r="AY6" s="302" t="s">
        <v>27</v>
      </c>
      <c r="AZ6" s="302" t="s">
        <v>28</v>
      </c>
      <c r="BA6" s="302" t="s">
        <v>27</v>
      </c>
      <c r="BB6" s="302" t="s">
        <v>28</v>
      </c>
      <c r="BC6" s="302" t="s">
        <v>27</v>
      </c>
      <c r="BD6" s="302" t="s">
        <v>28</v>
      </c>
      <c r="BE6" s="302" t="s">
        <v>27</v>
      </c>
      <c r="BF6" s="302" t="s">
        <v>28</v>
      </c>
      <c r="BG6" s="302" t="s">
        <v>27</v>
      </c>
      <c r="BH6" s="302" t="s">
        <v>28</v>
      </c>
      <c r="BI6" s="302" t="s">
        <v>27</v>
      </c>
      <c r="BJ6" s="302" t="s">
        <v>28</v>
      </c>
      <c r="BK6" s="29"/>
    </row>
    <row r="7" spans="1:63" ht="13.5" customHeight="1" thickTop="1" thickBot="1">
      <c r="A7" s="188"/>
      <c r="B7" s="77" t="s">
        <v>0</v>
      </c>
      <c r="C7" s="113"/>
      <c r="D7" s="246">
        <v>131.87289000000001</v>
      </c>
      <c r="E7" s="246">
        <v>154.27655999999999</v>
      </c>
      <c r="F7" s="246">
        <v>111.07928</v>
      </c>
      <c r="G7" s="246">
        <v>250.66837000000001</v>
      </c>
      <c r="H7" s="246">
        <v>353.64323999999999</v>
      </c>
      <c r="I7" s="246">
        <v>158.99934999999999</v>
      </c>
      <c r="J7" s="246">
        <v>108.87555</v>
      </c>
      <c r="K7" s="246">
        <v>173.75857999999999</v>
      </c>
      <c r="L7" s="246">
        <v>48.038170000000001</v>
      </c>
      <c r="M7" s="246">
        <v>192.73258000000001</v>
      </c>
      <c r="N7" s="246">
        <v>265.10208</v>
      </c>
      <c r="O7" s="246">
        <v>125.71245</v>
      </c>
      <c r="P7" s="246">
        <v>63.272281454629784</v>
      </c>
      <c r="Q7" s="246">
        <v>81.349849859420956</v>
      </c>
      <c r="R7" s="246">
        <v>45.58857278529689</v>
      </c>
      <c r="S7" s="246">
        <v>44.753678312785965</v>
      </c>
      <c r="T7" s="246">
        <v>45.611861663912912</v>
      </c>
      <c r="U7" s="246">
        <v>43.797616425947695</v>
      </c>
      <c r="V7" s="172"/>
      <c r="W7" s="310"/>
      <c r="X7" s="291"/>
      <c r="Y7" s="301" t="s">
        <v>0</v>
      </c>
      <c r="Z7" s="301" t="s">
        <v>76</v>
      </c>
      <c r="AA7" s="302">
        <v>135.82929999999999</v>
      </c>
      <c r="AB7" s="302">
        <v>174.45372</v>
      </c>
      <c r="AC7" s="302">
        <v>97.171599999999998</v>
      </c>
      <c r="AD7" s="302">
        <v>126.25288999999999</v>
      </c>
      <c r="AE7" s="302">
        <v>120.42097</v>
      </c>
      <c r="AF7" s="302">
        <v>144.06206</v>
      </c>
      <c r="AG7" s="302">
        <v>323.77695999999997</v>
      </c>
      <c r="AH7" s="302">
        <v>385.43047999999999</v>
      </c>
      <c r="AI7" s="302">
        <v>140.50979000000001</v>
      </c>
      <c r="AJ7" s="302">
        <v>179.04707999999999</v>
      </c>
      <c r="AK7" s="302">
        <v>233.36904999999999</v>
      </c>
      <c r="AL7" s="302">
        <v>268.84244000000001</v>
      </c>
      <c r="AM7" s="302">
        <v>152.59976</v>
      </c>
      <c r="AN7" s="302">
        <v>196.94071</v>
      </c>
      <c r="AO7" s="302">
        <v>37.454689999999999</v>
      </c>
      <c r="AP7" s="302">
        <v>60.513069999999999</v>
      </c>
      <c r="AQ7" s="302">
        <v>97.104900000000001</v>
      </c>
      <c r="AR7" s="302">
        <v>121.62306</v>
      </c>
      <c r="AS7" s="302">
        <v>238.61689000000001</v>
      </c>
      <c r="AT7" s="302">
        <v>293.63051000000002</v>
      </c>
      <c r="AU7" s="302">
        <v>108.21925</v>
      </c>
      <c r="AV7" s="302">
        <v>145.09288000000001</v>
      </c>
      <c r="AW7" s="302">
        <v>176.91264000000001</v>
      </c>
      <c r="AX7" s="302">
        <v>209.53217000000001</v>
      </c>
      <c r="AY7" s="302">
        <v>67.119282007266918</v>
      </c>
      <c r="AZ7" s="302">
        <v>97.636658544576107</v>
      </c>
      <c r="BA7" s="302">
        <v>35.088923014267372</v>
      </c>
      <c r="BB7" s="302">
        <v>58.157758783740626</v>
      </c>
      <c r="BC7" s="302">
        <v>54.320261395919708</v>
      </c>
      <c r="BD7" s="302">
        <v>73.24270970167089</v>
      </c>
      <c r="BE7" s="302">
        <v>36.296186146606125</v>
      </c>
      <c r="BF7" s="302">
        <v>56.538893722459576</v>
      </c>
      <c r="BG7" s="302">
        <v>35.449197400461976</v>
      </c>
      <c r="BH7" s="302">
        <v>53.319975022340472</v>
      </c>
      <c r="BI7" s="302">
        <v>38.5459679796774</v>
      </c>
      <c r="BJ7" s="302">
        <v>51.623237299175884</v>
      </c>
      <c r="BK7" s="30"/>
    </row>
    <row r="8" spans="1:63" ht="13.5" customHeight="1" thickTop="1" thickBot="1">
      <c r="A8" s="188"/>
      <c r="B8" s="77" t="s">
        <v>1</v>
      </c>
      <c r="C8" s="113"/>
      <c r="D8" s="246">
        <v>113.0966</v>
      </c>
      <c r="E8" s="246">
        <v>129.24289999999999</v>
      </c>
      <c r="F8" s="246">
        <v>96.997540000000001</v>
      </c>
      <c r="G8" s="246">
        <v>244.49137999999999</v>
      </c>
      <c r="H8" s="246">
        <v>349.45749000000001</v>
      </c>
      <c r="I8" s="246">
        <v>147.06488999999999</v>
      </c>
      <c r="J8" s="246">
        <v>89.100430000000003</v>
      </c>
      <c r="K8" s="246">
        <v>141.12308999999999</v>
      </c>
      <c r="L8" s="246">
        <v>39.527149999999999</v>
      </c>
      <c r="M8" s="246">
        <v>183.18751</v>
      </c>
      <c r="N8" s="246">
        <v>243.46135000000001</v>
      </c>
      <c r="O8" s="246">
        <v>125.81659000000001</v>
      </c>
      <c r="P8" s="246">
        <v>64.982429881900586</v>
      </c>
      <c r="Q8" s="246">
        <v>97.591295626570343</v>
      </c>
      <c r="R8" s="246">
        <v>33.248031570802809</v>
      </c>
      <c r="S8" s="246">
        <v>41.221895011570851</v>
      </c>
      <c r="T8" s="246">
        <v>45.808979672895255</v>
      </c>
      <c r="U8" s="246">
        <v>36.789619545187648</v>
      </c>
      <c r="V8" s="172"/>
      <c r="W8" s="310"/>
      <c r="X8" s="291"/>
      <c r="Y8" s="301" t="s">
        <v>1</v>
      </c>
      <c r="Z8" s="301" t="s">
        <v>76</v>
      </c>
      <c r="AA8" s="302">
        <v>115.65533000000001</v>
      </c>
      <c r="AB8" s="302">
        <v>143.93340000000001</v>
      </c>
      <c r="AC8" s="302">
        <v>86.76455</v>
      </c>
      <c r="AD8" s="302">
        <v>108.00491</v>
      </c>
      <c r="AE8" s="302">
        <v>104.61676</v>
      </c>
      <c r="AF8" s="302">
        <v>122.04007</v>
      </c>
      <c r="AG8" s="302">
        <v>325.47458</v>
      </c>
      <c r="AH8" s="302">
        <v>374.67586999999997</v>
      </c>
      <c r="AI8" s="302">
        <v>133.24726999999999</v>
      </c>
      <c r="AJ8" s="302">
        <v>161.80476999999999</v>
      </c>
      <c r="AK8" s="302">
        <v>230.78391999999999</v>
      </c>
      <c r="AL8" s="302">
        <v>258.75288</v>
      </c>
      <c r="AM8" s="302">
        <v>125.77676</v>
      </c>
      <c r="AN8" s="302">
        <v>157.76877999999999</v>
      </c>
      <c r="AO8" s="302">
        <v>32.061720000000001</v>
      </c>
      <c r="AP8" s="302">
        <v>48.108370000000001</v>
      </c>
      <c r="AQ8" s="302">
        <v>80.591679999999997</v>
      </c>
      <c r="AR8" s="302">
        <v>98.227119999999999</v>
      </c>
      <c r="AS8" s="302">
        <v>223.37079</v>
      </c>
      <c r="AT8" s="302">
        <v>264.82105999999999</v>
      </c>
      <c r="AU8" s="302">
        <v>111.95213</v>
      </c>
      <c r="AV8" s="302">
        <v>140.83516</v>
      </c>
      <c r="AW8" s="302">
        <v>170.98636999999999</v>
      </c>
      <c r="AX8" s="302">
        <v>195.99599000000001</v>
      </c>
      <c r="AY8" s="302">
        <v>84.707501243355651</v>
      </c>
      <c r="AZ8" s="302">
        <v>111.84127807815948</v>
      </c>
      <c r="BA8" s="302">
        <v>25.944292581884582</v>
      </c>
      <c r="BB8" s="302">
        <v>41.915424345698426</v>
      </c>
      <c r="BC8" s="302">
        <v>57.543461002067538</v>
      </c>
      <c r="BD8" s="302">
        <v>73.095284941495294</v>
      </c>
      <c r="BE8" s="302">
        <v>38.225811173670841</v>
      </c>
      <c r="BF8" s="302">
        <v>54.411534232585971</v>
      </c>
      <c r="BG8" s="302">
        <v>31.304180332014017</v>
      </c>
      <c r="BH8" s="302">
        <v>42.881158417162986</v>
      </c>
      <c r="BI8" s="302">
        <v>36.622784992580343</v>
      </c>
      <c r="BJ8" s="302">
        <v>46.206432184528254</v>
      </c>
      <c r="BK8" s="30"/>
    </row>
    <row r="9" spans="1:63" ht="13.5" customHeight="1" thickTop="1" thickBot="1">
      <c r="A9" s="188"/>
      <c r="B9" s="77" t="s">
        <v>2</v>
      </c>
      <c r="C9" s="113"/>
      <c r="D9" s="246">
        <v>106.09517</v>
      </c>
      <c r="E9" s="246">
        <v>119.05028</v>
      </c>
      <c r="F9" s="246">
        <v>94.201650000000001</v>
      </c>
      <c r="G9" s="246">
        <v>206.19007999999999</v>
      </c>
      <c r="H9" s="246">
        <v>282.51634000000001</v>
      </c>
      <c r="I9" s="246">
        <v>138.14155</v>
      </c>
      <c r="J9" s="246">
        <v>105.79761000000001</v>
      </c>
      <c r="K9" s="246">
        <v>171.74090000000001</v>
      </c>
      <c r="L9" s="246">
        <v>45.614750000000001</v>
      </c>
      <c r="M9" s="246">
        <v>197.46727999999999</v>
      </c>
      <c r="N9" s="246">
        <v>265.04577</v>
      </c>
      <c r="O9" s="246">
        <v>136.77949000000001</v>
      </c>
      <c r="P9" s="246">
        <v>68.279686011827977</v>
      </c>
      <c r="Q9" s="246">
        <v>94.036643402267188</v>
      </c>
      <c r="R9" s="246">
        <v>44.67006203188577</v>
      </c>
      <c r="S9" s="246">
        <v>39.864136438061358</v>
      </c>
      <c r="T9" s="246">
        <v>38.995421107259368</v>
      </c>
      <c r="U9" s="246">
        <v>39.939976144478948</v>
      </c>
      <c r="V9" s="172"/>
      <c r="W9" s="310"/>
      <c r="X9" s="291"/>
      <c r="Y9" s="301" t="s">
        <v>2</v>
      </c>
      <c r="Z9" s="301" t="s">
        <v>76</v>
      </c>
      <c r="AA9" s="302">
        <v>106.19271000000001</v>
      </c>
      <c r="AB9" s="302">
        <v>132.94852</v>
      </c>
      <c r="AC9" s="302">
        <v>84.195800000000006</v>
      </c>
      <c r="AD9" s="302">
        <v>104.92917</v>
      </c>
      <c r="AE9" s="302">
        <v>98.013649999999998</v>
      </c>
      <c r="AF9" s="302">
        <v>114.6067</v>
      </c>
      <c r="AG9" s="302">
        <v>261.95884999999998</v>
      </c>
      <c r="AH9" s="302">
        <v>304.18245000000002</v>
      </c>
      <c r="AI9" s="302">
        <v>124.94838</v>
      </c>
      <c r="AJ9" s="302">
        <v>152.18879000000001</v>
      </c>
      <c r="AK9" s="302">
        <v>194.16875999999999</v>
      </c>
      <c r="AL9" s="302">
        <v>218.70493999999999</v>
      </c>
      <c r="AM9" s="302">
        <v>155.24253999999999</v>
      </c>
      <c r="AN9" s="302">
        <v>189.45164</v>
      </c>
      <c r="AO9" s="302">
        <v>37.68336</v>
      </c>
      <c r="AP9" s="302">
        <v>54.620109999999997</v>
      </c>
      <c r="AQ9" s="302">
        <v>96.80368</v>
      </c>
      <c r="AR9" s="302">
        <v>115.3653</v>
      </c>
      <c r="AS9" s="302">
        <v>244.25183000000001</v>
      </c>
      <c r="AT9" s="302">
        <v>287.06344999999999</v>
      </c>
      <c r="AU9" s="302">
        <v>122.24732</v>
      </c>
      <c r="AV9" s="302">
        <v>152.4255</v>
      </c>
      <c r="AW9" s="302">
        <v>184.92216999999999</v>
      </c>
      <c r="AX9" s="302">
        <v>210.59205</v>
      </c>
      <c r="AY9" s="302">
        <v>81.385925443915013</v>
      </c>
      <c r="AZ9" s="302">
        <v>108.04191405591517</v>
      </c>
      <c r="BA9" s="302">
        <v>36.418567363263023</v>
      </c>
      <c r="BB9" s="302">
        <v>54.175058912054588</v>
      </c>
      <c r="BC9" s="302">
        <v>60.76447685029725</v>
      </c>
      <c r="BD9" s="302">
        <v>76.440761557703311</v>
      </c>
      <c r="BE9" s="302">
        <v>32.588989399766206</v>
      </c>
      <c r="BF9" s="302">
        <v>46.245515706317832</v>
      </c>
      <c r="BG9" s="302">
        <v>34.459955115985885</v>
      </c>
      <c r="BH9" s="302">
        <v>45.957307094276857</v>
      </c>
      <c r="BI9" s="302">
        <v>35.663587584330855</v>
      </c>
      <c r="BJ9" s="302">
        <v>44.389577686755509</v>
      </c>
      <c r="BK9" s="30"/>
    </row>
    <row r="10" spans="1:63" ht="13.5" customHeight="1" thickTop="1" thickBot="1">
      <c r="A10" s="188"/>
      <c r="B10" s="77" t="s">
        <v>3</v>
      </c>
      <c r="C10" s="113"/>
      <c r="D10" s="246">
        <v>105.15403999999999</v>
      </c>
      <c r="E10" s="246">
        <v>122.73099999999999</v>
      </c>
      <c r="F10" s="246">
        <v>89.008610000000004</v>
      </c>
      <c r="G10" s="246">
        <v>210.63789</v>
      </c>
      <c r="H10" s="246">
        <v>298.32168999999999</v>
      </c>
      <c r="I10" s="246">
        <v>131.60142999999999</v>
      </c>
      <c r="J10" s="246">
        <v>113.65215999999999</v>
      </c>
      <c r="K10" s="246">
        <v>186.46741</v>
      </c>
      <c r="L10" s="246">
        <v>44.804789999999997</v>
      </c>
      <c r="M10" s="246">
        <v>196.58024</v>
      </c>
      <c r="N10" s="246">
        <v>261.05730999999997</v>
      </c>
      <c r="O10" s="246">
        <v>136.89660000000001</v>
      </c>
      <c r="P10" s="246">
        <v>78.084918002138707</v>
      </c>
      <c r="Q10" s="246">
        <v>106.50501806784962</v>
      </c>
      <c r="R10" s="246">
        <v>51.154452236619854</v>
      </c>
      <c r="S10" s="246">
        <v>41.334561156319786</v>
      </c>
      <c r="T10" s="246">
        <v>36.397138229839797</v>
      </c>
      <c r="U10" s="246">
        <v>43.491395177164947</v>
      </c>
      <c r="V10" s="172"/>
      <c r="W10" s="310"/>
      <c r="X10" s="291"/>
      <c r="Y10" s="301" t="s">
        <v>3</v>
      </c>
      <c r="Z10" s="301" t="s">
        <v>76</v>
      </c>
      <c r="AA10" s="302">
        <v>107.87788</v>
      </c>
      <c r="AB10" s="302">
        <v>138.99051</v>
      </c>
      <c r="AC10" s="302">
        <v>77.241579999999999</v>
      </c>
      <c r="AD10" s="302">
        <v>101.90311</v>
      </c>
      <c r="AE10" s="302">
        <v>95.688829999999996</v>
      </c>
      <c r="AF10" s="302">
        <v>115.24731</v>
      </c>
      <c r="AG10" s="302">
        <v>274.20434999999998</v>
      </c>
      <c r="AH10" s="302">
        <v>323.91748999999999</v>
      </c>
      <c r="AI10" s="302">
        <v>117.09482</v>
      </c>
      <c r="AJ10" s="302">
        <v>147.29071999999999</v>
      </c>
      <c r="AK10" s="302">
        <v>196.74401</v>
      </c>
      <c r="AL10" s="302">
        <v>225.20536000000001</v>
      </c>
      <c r="AM10" s="302">
        <v>166.84545</v>
      </c>
      <c r="AN10" s="302">
        <v>207.69847999999999</v>
      </c>
      <c r="AO10" s="302">
        <v>36.20017</v>
      </c>
      <c r="AP10" s="302">
        <v>54.760829999999999</v>
      </c>
      <c r="AQ10" s="302">
        <v>103.03751</v>
      </c>
      <c r="AR10" s="302">
        <v>125.02803</v>
      </c>
      <c r="AS10" s="302">
        <v>238.19505000000001</v>
      </c>
      <c r="AT10" s="302">
        <v>285.45614999999998</v>
      </c>
      <c r="AU10" s="302">
        <v>120.73801</v>
      </c>
      <c r="AV10" s="302">
        <v>154.51549</v>
      </c>
      <c r="AW10" s="302">
        <v>182.63917000000001</v>
      </c>
      <c r="AX10" s="302">
        <v>211.26451</v>
      </c>
      <c r="AY10" s="302">
        <v>91.813402747569185</v>
      </c>
      <c r="AZ10" s="302">
        <v>122.82947187501804</v>
      </c>
      <c r="BA10" s="302">
        <v>41.353853817990199</v>
      </c>
      <c r="BB10" s="302">
        <v>62.518790221301991</v>
      </c>
      <c r="BC10" s="302">
        <v>69.241346018232093</v>
      </c>
      <c r="BD10" s="302">
        <v>87.719938959301516</v>
      </c>
      <c r="BE10" s="302">
        <v>29.195993807923251</v>
      </c>
      <c r="BF10" s="302">
        <v>44.796718444165101</v>
      </c>
      <c r="BG10" s="302">
        <v>36.637295329804282</v>
      </c>
      <c r="BH10" s="302">
        <v>51.161181110525561</v>
      </c>
      <c r="BI10" s="302">
        <v>36.252882133115342</v>
      </c>
      <c r="BJ10" s="302">
        <v>46.898379273212349</v>
      </c>
      <c r="BK10" s="30"/>
    </row>
    <row r="11" spans="1:63" ht="13.5" customHeight="1" thickTop="1" thickBot="1">
      <c r="A11" s="188"/>
      <c r="B11" s="77" t="s">
        <v>4</v>
      </c>
      <c r="C11" s="113"/>
      <c r="D11" s="246">
        <v>93.918530000000004</v>
      </c>
      <c r="E11" s="246">
        <v>105.48129</v>
      </c>
      <c r="F11" s="246">
        <v>83.251429999999999</v>
      </c>
      <c r="G11" s="246">
        <v>242.50523000000001</v>
      </c>
      <c r="H11" s="246">
        <v>342.65352999999999</v>
      </c>
      <c r="I11" s="246">
        <v>149.38381999999999</v>
      </c>
      <c r="J11" s="246">
        <v>107.47933999999999</v>
      </c>
      <c r="K11" s="246">
        <v>175.36177000000001</v>
      </c>
      <c r="L11" s="246">
        <v>43.60172</v>
      </c>
      <c r="M11" s="246">
        <v>214.62423000000001</v>
      </c>
      <c r="N11" s="246">
        <v>288.06581</v>
      </c>
      <c r="O11" s="246">
        <v>145.41919999999999</v>
      </c>
      <c r="P11" s="246">
        <v>63.47340864113788</v>
      </c>
      <c r="Q11" s="246">
        <v>87.316059825460925</v>
      </c>
      <c r="R11" s="246">
        <v>40.42108683260436</v>
      </c>
      <c r="S11" s="246">
        <v>35.988241679313461</v>
      </c>
      <c r="T11" s="246">
        <v>29.914428531399043</v>
      </c>
      <c r="U11" s="246">
        <v>39.554132257846447</v>
      </c>
      <c r="V11" s="172"/>
      <c r="W11" s="310"/>
      <c r="X11" s="292"/>
      <c r="Y11" s="301" t="s">
        <v>4</v>
      </c>
      <c r="Z11" s="303" t="s">
        <v>76</v>
      </c>
      <c r="AA11" s="302">
        <v>94.308809999999994</v>
      </c>
      <c r="AB11" s="302">
        <v>117.58806</v>
      </c>
      <c r="AC11" s="302">
        <v>74.171329999999998</v>
      </c>
      <c r="AD11" s="302">
        <v>93.076149999999998</v>
      </c>
      <c r="AE11" s="302">
        <v>86.763909999999996</v>
      </c>
      <c r="AF11" s="302">
        <v>101.48665</v>
      </c>
      <c r="AG11" s="302">
        <v>321.29045000000002</v>
      </c>
      <c r="AH11" s="302">
        <v>365.04212999999999</v>
      </c>
      <c r="AI11" s="302">
        <v>136.57560000000001</v>
      </c>
      <c r="AJ11" s="302">
        <v>163.01585</v>
      </c>
      <c r="AK11" s="302">
        <v>230.20766</v>
      </c>
      <c r="AL11" s="302">
        <v>255.27197000000001</v>
      </c>
      <c r="AM11" s="302">
        <v>160.11492000000001</v>
      </c>
      <c r="AN11" s="302">
        <v>191.65013999999999</v>
      </c>
      <c r="AO11" s="302">
        <v>36.616950000000003</v>
      </c>
      <c r="AP11" s="302">
        <v>51.493989999999997</v>
      </c>
      <c r="AQ11" s="302">
        <v>99.189499999999995</v>
      </c>
      <c r="AR11" s="302">
        <v>116.26470999999999</v>
      </c>
      <c r="AS11" s="302">
        <v>268.25659000000002</v>
      </c>
      <c r="AT11" s="302">
        <v>308.92838</v>
      </c>
      <c r="AU11" s="302">
        <v>131.83774</v>
      </c>
      <c r="AV11" s="302">
        <v>159.98133999999999</v>
      </c>
      <c r="AW11" s="302">
        <v>202.66400999999999</v>
      </c>
      <c r="AX11" s="302">
        <v>227.09182999999999</v>
      </c>
      <c r="AY11" s="302">
        <v>76.497415773593659</v>
      </c>
      <c r="AZ11" s="302">
        <v>99.219688685930748</v>
      </c>
      <c r="BA11" s="302">
        <v>33.28750065935705</v>
      </c>
      <c r="BB11" s="302">
        <v>48.613230694367871</v>
      </c>
      <c r="BC11" s="302">
        <v>56.966382759067685</v>
      </c>
      <c r="BD11" s="302">
        <v>70.51194854125103</v>
      </c>
      <c r="BE11" s="302">
        <v>24.17623892686214</v>
      </c>
      <c r="BF11" s="302">
        <v>36.586729829557932</v>
      </c>
      <c r="BG11" s="302">
        <v>33.916218441534959</v>
      </c>
      <c r="BH11" s="302">
        <v>45.817473350246992</v>
      </c>
      <c r="BI11" s="302">
        <v>31.876748697985047</v>
      </c>
      <c r="BJ11" s="302">
        <v>40.469613223499273</v>
      </c>
      <c r="BK11" s="30"/>
    </row>
    <row r="12" spans="1:63" ht="13.5" customHeight="1" thickTop="1" thickBot="1">
      <c r="A12" s="188"/>
      <c r="B12" s="77" t="s">
        <v>5</v>
      </c>
      <c r="C12" s="113"/>
      <c r="D12" s="246">
        <v>90.327740000000006</v>
      </c>
      <c r="E12" s="246">
        <v>100.74141</v>
      </c>
      <c r="F12" s="246">
        <v>78.674080000000004</v>
      </c>
      <c r="G12" s="246">
        <v>301.49716999999998</v>
      </c>
      <c r="H12" s="246">
        <v>413.36369999999999</v>
      </c>
      <c r="I12" s="246">
        <v>195.32315</v>
      </c>
      <c r="J12" s="246">
        <v>104.86736999999999</v>
      </c>
      <c r="K12" s="246">
        <v>174.02466000000001</v>
      </c>
      <c r="L12" s="246">
        <v>38.629959999999997</v>
      </c>
      <c r="M12" s="246">
        <v>186.31891999999999</v>
      </c>
      <c r="N12" s="246">
        <v>251.64784</v>
      </c>
      <c r="O12" s="246">
        <v>124.72816</v>
      </c>
      <c r="P12" s="246">
        <v>68.22433639924067</v>
      </c>
      <c r="Q12" s="246">
        <v>94.80125157119015</v>
      </c>
      <c r="R12" s="246">
        <v>42.204678461684296</v>
      </c>
      <c r="S12" s="246">
        <v>39.917468633898679</v>
      </c>
      <c r="T12" s="246">
        <v>39.079939286997742</v>
      </c>
      <c r="U12" s="246">
        <v>38.62504898821296</v>
      </c>
      <c r="V12" s="172"/>
      <c r="W12" s="310"/>
      <c r="X12" s="292"/>
      <c r="Y12" s="301" t="s">
        <v>5</v>
      </c>
      <c r="Z12" s="303" t="s">
        <v>76</v>
      </c>
      <c r="AA12" s="302">
        <v>88.72193</v>
      </c>
      <c r="AB12" s="302">
        <v>113.91025</v>
      </c>
      <c r="AC12" s="302">
        <v>69.268450000000001</v>
      </c>
      <c r="AD12" s="302">
        <v>88.913510000000002</v>
      </c>
      <c r="AE12" s="302">
        <v>82.702439999999996</v>
      </c>
      <c r="AF12" s="302">
        <v>98.44171</v>
      </c>
      <c r="AG12" s="302">
        <v>387.714</v>
      </c>
      <c r="AH12" s="302">
        <v>440.23966999999999</v>
      </c>
      <c r="AI12" s="302">
        <v>178.88374999999999</v>
      </c>
      <c r="AJ12" s="302">
        <v>212.79022000000001</v>
      </c>
      <c r="AK12" s="302">
        <v>286.37155999999999</v>
      </c>
      <c r="AL12" s="302">
        <v>317.19243</v>
      </c>
      <c r="AM12" s="302">
        <v>157.32803999999999</v>
      </c>
      <c r="AN12" s="302">
        <v>191.9864</v>
      </c>
      <c r="AO12" s="302">
        <v>31.339410000000001</v>
      </c>
      <c r="AP12" s="302">
        <v>47.065550000000002</v>
      </c>
      <c r="AQ12" s="302">
        <v>95.809160000000006</v>
      </c>
      <c r="AR12" s="302">
        <v>114.53619999999999</v>
      </c>
      <c r="AS12" s="302">
        <v>231.70180999999999</v>
      </c>
      <c r="AT12" s="302">
        <v>272.82902000000001</v>
      </c>
      <c r="AU12" s="302">
        <v>110.93823999999999</v>
      </c>
      <c r="AV12" s="302">
        <v>139.71808999999999</v>
      </c>
      <c r="AW12" s="302">
        <v>174.22132999999999</v>
      </c>
      <c r="AX12" s="302">
        <v>199.02036000000001</v>
      </c>
      <c r="AY12" s="302">
        <v>82.449902279271669</v>
      </c>
      <c r="AZ12" s="302">
        <v>108.46488003082304</v>
      </c>
      <c r="BA12" s="302">
        <v>34.19787835634579</v>
      </c>
      <c r="BB12" s="302">
        <v>51.503960105858944</v>
      </c>
      <c r="BC12" s="302">
        <v>60.813138970780166</v>
      </c>
      <c r="BD12" s="302">
        <v>76.281497425852407</v>
      </c>
      <c r="BE12" s="302">
        <v>31.939819685279993</v>
      </c>
      <c r="BF12" s="302">
        <v>47.310236473058126</v>
      </c>
      <c r="BG12" s="302">
        <v>32.795720870871428</v>
      </c>
      <c r="BH12" s="302">
        <v>45.131012545311151</v>
      </c>
      <c r="BI12" s="302">
        <v>35.273095170911326</v>
      </c>
      <c r="BJ12" s="302">
        <v>44.982706091165682</v>
      </c>
      <c r="BK12" s="30"/>
    </row>
    <row r="13" spans="1:63" ht="13.5" customHeight="1" thickTop="1" thickBot="1">
      <c r="A13" s="188"/>
      <c r="B13" s="77" t="s">
        <v>6</v>
      </c>
      <c r="C13" s="113"/>
      <c r="D13" s="246">
        <v>80.3108</v>
      </c>
      <c r="E13" s="246">
        <v>78.004050000000007</v>
      </c>
      <c r="F13" s="246">
        <v>79.701899999999995</v>
      </c>
      <c r="G13" s="246">
        <v>183.08525</v>
      </c>
      <c r="H13" s="246">
        <v>261.66712000000001</v>
      </c>
      <c r="I13" s="246">
        <v>110.51711</v>
      </c>
      <c r="J13" s="246">
        <v>87.060950000000005</v>
      </c>
      <c r="K13" s="246">
        <v>138.45051000000001</v>
      </c>
      <c r="L13" s="246">
        <v>37.705210000000001</v>
      </c>
      <c r="M13" s="246">
        <v>178.4383</v>
      </c>
      <c r="N13" s="246">
        <v>243.24655999999999</v>
      </c>
      <c r="O13" s="246">
        <v>117.12726000000001</v>
      </c>
      <c r="P13" s="246">
        <v>49.800337984273206</v>
      </c>
      <c r="Q13" s="246">
        <v>65.658119669226707</v>
      </c>
      <c r="R13" s="246">
        <v>34.384208474265797</v>
      </c>
      <c r="S13" s="246">
        <v>39.435998771319412</v>
      </c>
      <c r="T13" s="246">
        <v>32.670491237517211</v>
      </c>
      <c r="U13" s="246">
        <v>44.639815313872035</v>
      </c>
      <c r="V13" s="172"/>
      <c r="W13" s="310"/>
      <c r="X13" s="292"/>
      <c r="Y13" s="301" t="s">
        <v>6</v>
      </c>
      <c r="Z13" s="303" t="s">
        <v>76</v>
      </c>
      <c r="AA13" s="302">
        <v>68.786590000000004</v>
      </c>
      <c r="AB13" s="302">
        <v>88.074510000000004</v>
      </c>
      <c r="AC13" s="302">
        <v>71.204310000000007</v>
      </c>
      <c r="AD13" s="302">
        <v>88.848299999999995</v>
      </c>
      <c r="AE13" s="302">
        <v>73.970609999999994</v>
      </c>
      <c r="AF13" s="302">
        <v>87.019599999999997</v>
      </c>
      <c r="AG13" s="302">
        <v>243.17608000000001</v>
      </c>
      <c r="AH13" s="302">
        <v>281.13287000000003</v>
      </c>
      <c r="AI13" s="302">
        <v>99.590580000000003</v>
      </c>
      <c r="AJ13" s="302">
        <v>122.22369999999999</v>
      </c>
      <c r="AK13" s="302">
        <v>172.46281999999999</v>
      </c>
      <c r="AL13" s="302">
        <v>194.15403000000001</v>
      </c>
      <c r="AM13" s="302">
        <v>125.04107999999999</v>
      </c>
      <c r="AN13" s="302">
        <v>152.86215000000001</v>
      </c>
      <c r="AO13" s="302">
        <v>31.346509999999999</v>
      </c>
      <c r="AP13" s="302">
        <v>44.915010000000002</v>
      </c>
      <c r="AQ13" s="302">
        <v>79.677660000000003</v>
      </c>
      <c r="AR13" s="302">
        <v>94.92</v>
      </c>
      <c r="AS13" s="302">
        <v>225.04384999999999</v>
      </c>
      <c r="AT13" s="302">
        <v>262.47424000000001</v>
      </c>
      <c r="AU13" s="302">
        <v>104.74513</v>
      </c>
      <c r="AV13" s="302">
        <v>130.49334999999999</v>
      </c>
      <c r="AW13" s="302">
        <v>167.46280999999999</v>
      </c>
      <c r="AX13" s="302">
        <v>189.91314</v>
      </c>
      <c r="AY13" s="302">
        <v>56.287876606226305</v>
      </c>
      <c r="AZ13" s="302">
        <v>76.107905828278291</v>
      </c>
      <c r="BA13" s="302">
        <v>27.635006813348472</v>
      </c>
      <c r="BB13" s="302">
        <v>42.220264153912403</v>
      </c>
      <c r="BC13" s="302">
        <v>43.991770395933884</v>
      </c>
      <c r="BD13" s="302">
        <v>56.142662139846983</v>
      </c>
      <c r="BE13" s="302">
        <v>27.272923847454088</v>
      </c>
      <c r="BF13" s="302">
        <v>38.807906945687172</v>
      </c>
      <c r="BG13" s="302">
        <v>38.762324486175494</v>
      </c>
      <c r="BH13" s="302">
        <v>51.074201215213932</v>
      </c>
      <c r="BI13" s="302">
        <v>35.420489474062016</v>
      </c>
      <c r="BJ13" s="302">
        <v>43.759455846906661</v>
      </c>
      <c r="BK13" s="30"/>
    </row>
    <row r="14" spans="1:63" ht="13.5" customHeight="1" thickTop="1" thickBot="1">
      <c r="A14" s="188"/>
      <c r="B14" s="77" t="s">
        <v>7</v>
      </c>
      <c r="C14" s="113"/>
      <c r="D14" s="246">
        <v>65.771469999999994</v>
      </c>
      <c r="E14" s="246">
        <v>82.010350000000003</v>
      </c>
      <c r="F14" s="246">
        <v>49.83052</v>
      </c>
      <c r="G14" s="246">
        <v>266.77972999999997</v>
      </c>
      <c r="H14" s="246">
        <v>400.35118</v>
      </c>
      <c r="I14" s="246">
        <v>140.17506</v>
      </c>
      <c r="J14" s="246">
        <v>121.99306</v>
      </c>
      <c r="K14" s="246">
        <v>199.65544</v>
      </c>
      <c r="L14" s="246">
        <v>48.093330000000002</v>
      </c>
      <c r="M14" s="246">
        <v>225.21654000000001</v>
      </c>
      <c r="N14" s="246">
        <v>305.49495999999999</v>
      </c>
      <c r="O14" s="246">
        <v>149.53214</v>
      </c>
      <c r="P14" s="246">
        <v>57.092586283454246</v>
      </c>
      <c r="Q14" s="246">
        <v>73.350654334471017</v>
      </c>
      <c r="R14" s="246">
        <v>41.451756415718016</v>
      </c>
      <c r="S14" s="246">
        <v>31.725061686340599</v>
      </c>
      <c r="T14" s="246">
        <v>31.674142676365495</v>
      </c>
      <c r="U14" s="246">
        <v>32.099522439040058</v>
      </c>
      <c r="V14" s="172"/>
      <c r="W14" s="310"/>
      <c r="X14" s="292"/>
      <c r="Y14" s="301" t="s">
        <v>7</v>
      </c>
      <c r="Z14" s="303" t="s">
        <v>76</v>
      </c>
      <c r="AA14" s="302">
        <v>68.771850000000001</v>
      </c>
      <c r="AB14" s="302">
        <v>96.956609999999998</v>
      </c>
      <c r="AC14" s="302">
        <v>40.884129999999999</v>
      </c>
      <c r="AD14" s="302">
        <v>59.988320000000002</v>
      </c>
      <c r="AE14" s="302">
        <v>57.778910000000003</v>
      </c>
      <c r="AF14" s="302">
        <v>74.495530000000002</v>
      </c>
      <c r="AG14" s="302">
        <v>368.39947000000001</v>
      </c>
      <c r="AH14" s="302">
        <v>434.22512</v>
      </c>
      <c r="AI14" s="302">
        <v>123.39543999999999</v>
      </c>
      <c r="AJ14" s="302">
        <v>158.41972000000001</v>
      </c>
      <c r="AK14" s="302">
        <v>248.89734999999999</v>
      </c>
      <c r="AL14" s="302">
        <v>285.53876000000002</v>
      </c>
      <c r="AM14" s="302">
        <v>177.40679</v>
      </c>
      <c r="AN14" s="302">
        <v>223.83063000000001</v>
      </c>
      <c r="AO14" s="302">
        <v>37.813650000000003</v>
      </c>
      <c r="AP14" s="302">
        <v>60.098500000000001</v>
      </c>
      <c r="AQ14" s="302">
        <v>109.82223</v>
      </c>
      <c r="AR14" s="302">
        <v>135.08725999999999</v>
      </c>
      <c r="AS14" s="302">
        <v>277.49766</v>
      </c>
      <c r="AT14" s="302">
        <v>335.45388000000003</v>
      </c>
      <c r="AU14" s="302">
        <v>130.32304999999999</v>
      </c>
      <c r="AV14" s="302">
        <v>170.59290999999999</v>
      </c>
      <c r="AW14" s="302">
        <v>208.27524</v>
      </c>
      <c r="AX14" s="302">
        <v>243.10646</v>
      </c>
      <c r="AY14" s="302">
        <v>59.652019379835238</v>
      </c>
      <c r="AZ14" s="302">
        <v>89.175512661719736</v>
      </c>
      <c r="BA14" s="302">
        <v>31.261070291146467</v>
      </c>
      <c r="BB14" s="302">
        <v>53.785559956069008</v>
      </c>
      <c r="BC14" s="302">
        <v>48.479471324438478</v>
      </c>
      <c r="BD14" s="302">
        <v>66.754020934433512</v>
      </c>
      <c r="BE14" s="302">
        <v>24.398716909372688</v>
      </c>
      <c r="BF14" s="302">
        <v>40.408281369150892</v>
      </c>
      <c r="BG14" s="302">
        <v>25.369265752755986</v>
      </c>
      <c r="BH14" s="302">
        <v>39.888365211730019</v>
      </c>
      <c r="BI14" s="302">
        <v>26.824290433298</v>
      </c>
      <c r="BJ14" s="302">
        <v>37.21683734664191</v>
      </c>
      <c r="BK14" s="30"/>
    </row>
    <row r="15" spans="1:63" ht="13.5" customHeight="1" thickTop="1" thickBot="1">
      <c r="A15" s="188"/>
      <c r="B15" s="77" t="s">
        <v>8</v>
      </c>
      <c r="C15" s="113"/>
      <c r="D15" s="246">
        <v>90.25712</v>
      </c>
      <c r="E15" s="246">
        <v>110.02404</v>
      </c>
      <c r="F15" s="246">
        <v>72.666370000000001</v>
      </c>
      <c r="G15" s="246">
        <v>292.60428999999999</v>
      </c>
      <c r="H15" s="246">
        <v>420.07427000000001</v>
      </c>
      <c r="I15" s="246">
        <v>179.35057</v>
      </c>
      <c r="J15" s="246">
        <v>113.48541</v>
      </c>
      <c r="K15" s="246">
        <v>178.47472999999999</v>
      </c>
      <c r="L15" s="246">
        <v>52.61956</v>
      </c>
      <c r="M15" s="246">
        <v>203.61454000000001</v>
      </c>
      <c r="N15" s="246">
        <v>281.42977999999999</v>
      </c>
      <c r="O15" s="246">
        <v>132.14283</v>
      </c>
      <c r="P15" s="246">
        <v>69.505400773281835</v>
      </c>
      <c r="Q15" s="246">
        <v>90.925341693121851</v>
      </c>
      <c r="R15" s="246">
        <v>48.833923961129493</v>
      </c>
      <c r="S15" s="246">
        <v>39.530112428866488</v>
      </c>
      <c r="T15" s="246">
        <v>38.354010217869281</v>
      </c>
      <c r="U15" s="246">
        <v>39.973136087465612</v>
      </c>
      <c r="V15" s="172"/>
      <c r="W15" s="310"/>
      <c r="X15" s="292"/>
      <c r="Y15" s="301" t="s">
        <v>8</v>
      </c>
      <c r="Z15" s="303" t="s">
        <v>76</v>
      </c>
      <c r="AA15" s="302">
        <v>98.019210000000001</v>
      </c>
      <c r="AB15" s="302">
        <v>123.03740000000001</v>
      </c>
      <c r="AC15" s="302">
        <v>63.728610000000003</v>
      </c>
      <c r="AD15" s="302">
        <v>82.388409999999993</v>
      </c>
      <c r="AE15" s="302">
        <v>82.862589999999997</v>
      </c>
      <c r="AF15" s="302">
        <v>98.094390000000004</v>
      </c>
      <c r="AG15" s="302">
        <v>394.99880999999999</v>
      </c>
      <c r="AH15" s="302">
        <v>446.27253000000002</v>
      </c>
      <c r="AI15" s="302">
        <v>163.79187999999999</v>
      </c>
      <c r="AJ15" s="302">
        <v>195.88104000000001</v>
      </c>
      <c r="AK15" s="302">
        <v>278.09796999999998</v>
      </c>
      <c r="AL15" s="302">
        <v>307.63439</v>
      </c>
      <c r="AM15" s="302">
        <v>161.98654999999999</v>
      </c>
      <c r="AN15" s="302">
        <v>196.13739000000001</v>
      </c>
      <c r="AO15" s="302">
        <v>44.157530000000001</v>
      </c>
      <c r="AP15" s="302">
        <v>62.136249999999997</v>
      </c>
      <c r="AQ15" s="302">
        <v>104.31923</v>
      </c>
      <c r="AR15" s="302">
        <v>123.21165000000001</v>
      </c>
      <c r="AS15" s="302">
        <v>260.68950000000001</v>
      </c>
      <c r="AT15" s="302">
        <v>303.3322</v>
      </c>
      <c r="AU15" s="302">
        <v>118.18214999999999</v>
      </c>
      <c r="AV15" s="302">
        <v>147.20382000000001</v>
      </c>
      <c r="AW15" s="302">
        <v>191.21731</v>
      </c>
      <c r="AX15" s="302">
        <v>216.57244</v>
      </c>
      <c r="AY15" s="302">
        <v>78.983487276597202</v>
      </c>
      <c r="AZ15" s="302">
        <v>104.114765756859</v>
      </c>
      <c r="BA15" s="302">
        <v>40.418560684261493</v>
      </c>
      <c r="BB15" s="302">
        <v>58.44380116717371</v>
      </c>
      <c r="BC15" s="302">
        <v>62.162529418059407</v>
      </c>
      <c r="BD15" s="302">
        <v>77.455240089971142</v>
      </c>
      <c r="BE15" s="302">
        <v>31.91672398748387</v>
      </c>
      <c r="BF15" s="302">
        <v>45.681953333599779</v>
      </c>
      <c r="BG15" s="302">
        <v>34.220103991604553</v>
      </c>
      <c r="BH15" s="302">
        <v>46.337155793559411</v>
      </c>
      <c r="BI15" s="302">
        <v>35.237137364375251</v>
      </c>
      <c r="BJ15" s="302">
        <v>44.178331293294626</v>
      </c>
      <c r="BK15" s="30"/>
    </row>
    <row r="16" spans="1:63" ht="13.5" customHeight="1" thickTop="1" thickBot="1">
      <c r="A16" s="188"/>
      <c r="B16" s="77" t="s">
        <v>9</v>
      </c>
      <c r="C16" s="113"/>
      <c r="D16" s="246">
        <v>95.601290000000006</v>
      </c>
      <c r="E16" s="246">
        <v>100.30683000000001</v>
      </c>
      <c r="F16" s="246">
        <v>88.830579999999998</v>
      </c>
      <c r="G16" s="246">
        <v>271.03231</v>
      </c>
      <c r="H16" s="246">
        <v>383.96739000000002</v>
      </c>
      <c r="I16" s="246">
        <v>168.97424000000001</v>
      </c>
      <c r="J16" s="246">
        <v>115.67957</v>
      </c>
      <c r="K16" s="246">
        <v>186.11398</v>
      </c>
      <c r="L16" s="246">
        <v>49.720280000000002</v>
      </c>
      <c r="M16" s="246">
        <v>262.52118999999999</v>
      </c>
      <c r="N16" s="246">
        <v>350.97667000000001</v>
      </c>
      <c r="O16" s="246">
        <v>179.24617000000001</v>
      </c>
      <c r="P16" s="246">
        <v>64.970577364970083</v>
      </c>
      <c r="Q16" s="246">
        <v>89.790025957840754</v>
      </c>
      <c r="R16" s="246">
        <v>40.930627456210303</v>
      </c>
      <c r="S16" s="246">
        <v>43.402850493228897</v>
      </c>
      <c r="T16" s="246">
        <v>44.387117582257922</v>
      </c>
      <c r="U16" s="246">
        <v>41.510342703607314</v>
      </c>
      <c r="V16" s="172"/>
      <c r="W16" s="310"/>
      <c r="X16" s="292"/>
      <c r="Y16" s="301" t="s">
        <v>9</v>
      </c>
      <c r="Z16" s="303" t="s">
        <v>76</v>
      </c>
      <c r="AA16" s="302">
        <v>90.681219999999996</v>
      </c>
      <c r="AB16" s="302">
        <v>110.64403</v>
      </c>
      <c r="AC16" s="302">
        <v>80.720249999999993</v>
      </c>
      <c r="AD16" s="302">
        <v>97.463040000000007</v>
      </c>
      <c r="AE16" s="302">
        <v>89.295240000000007</v>
      </c>
      <c r="AF16" s="302">
        <v>102.21021</v>
      </c>
      <c r="AG16" s="302">
        <v>363.86279999999999</v>
      </c>
      <c r="AH16" s="302">
        <v>404.85878000000002</v>
      </c>
      <c r="AI16" s="302">
        <v>156.85670999999999</v>
      </c>
      <c r="AJ16" s="302">
        <v>181.70910000000001</v>
      </c>
      <c r="AK16" s="302">
        <v>259.49835999999999</v>
      </c>
      <c r="AL16" s="302">
        <v>282.92178000000001</v>
      </c>
      <c r="AM16" s="302">
        <v>171.99508</v>
      </c>
      <c r="AN16" s="302">
        <v>201.05189999999999</v>
      </c>
      <c r="AO16" s="302">
        <v>42.910899999999998</v>
      </c>
      <c r="AP16" s="302">
        <v>57.246459999999999</v>
      </c>
      <c r="AQ16" s="302">
        <v>107.94504999999999</v>
      </c>
      <c r="AR16" s="302">
        <v>123.8032</v>
      </c>
      <c r="AS16" s="302">
        <v>331.32614000000001</v>
      </c>
      <c r="AT16" s="302">
        <v>371.45517999999998</v>
      </c>
      <c r="AU16" s="302">
        <v>165.85874000000001</v>
      </c>
      <c r="AV16" s="302">
        <v>193.38795999999999</v>
      </c>
      <c r="AW16" s="302">
        <v>250.70170999999999</v>
      </c>
      <c r="AX16" s="302">
        <v>274.73658999999998</v>
      </c>
      <c r="AY16" s="302">
        <v>79.901198289505913</v>
      </c>
      <c r="AZ16" s="302">
        <v>100.53949523257788</v>
      </c>
      <c r="BA16" s="302">
        <v>34.505479060080752</v>
      </c>
      <c r="BB16" s="302">
        <v>48.18233829971927</v>
      </c>
      <c r="BC16" s="302">
        <v>59.064721962761062</v>
      </c>
      <c r="BD16" s="302">
        <v>71.295848207978267</v>
      </c>
      <c r="BE16" s="302">
        <v>38.456844066725687</v>
      </c>
      <c r="BF16" s="302">
        <v>50.954530827701682</v>
      </c>
      <c r="BG16" s="302">
        <v>36.802895639473896</v>
      </c>
      <c r="BH16" s="302">
        <v>46.610277335181571</v>
      </c>
      <c r="BI16" s="302">
        <v>39.658159395720602</v>
      </c>
      <c r="BJ16" s="302">
        <v>47.390723993972344</v>
      </c>
      <c r="BK16" s="30"/>
    </row>
    <row r="17" spans="1:63" ht="13.5" customHeight="1" thickTop="1" thickBot="1">
      <c r="A17" s="188"/>
      <c r="B17" s="77" t="s">
        <v>10</v>
      </c>
      <c r="C17" s="113"/>
      <c r="D17" s="246">
        <v>82.731129999999993</v>
      </c>
      <c r="E17" s="246">
        <v>99.456299999999999</v>
      </c>
      <c r="F17" s="246">
        <v>67.026889999999995</v>
      </c>
      <c r="G17" s="246">
        <v>213.02645000000001</v>
      </c>
      <c r="H17" s="246">
        <v>305.09766999999999</v>
      </c>
      <c r="I17" s="246">
        <v>132.21584999999999</v>
      </c>
      <c r="J17" s="246">
        <v>143.65609000000001</v>
      </c>
      <c r="K17" s="246">
        <v>230.77912000000001</v>
      </c>
      <c r="L17" s="246">
        <v>66.047510000000003</v>
      </c>
      <c r="M17" s="246">
        <v>241.40277</v>
      </c>
      <c r="N17" s="246">
        <v>343.93844000000001</v>
      </c>
      <c r="O17" s="246">
        <v>149.84475</v>
      </c>
      <c r="P17" s="246">
        <v>77.140738370198918</v>
      </c>
      <c r="Q17" s="246">
        <v>112.99268250747051</v>
      </c>
      <c r="R17" s="246">
        <v>44.351933697809592</v>
      </c>
      <c r="S17" s="246">
        <v>42.228657291828256</v>
      </c>
      <c r="T17" s="246">
        <v>45.897518190796333</v>
      </c>
      <c r="U17" s="246">
        <v>38.506279447822109</v>
      </c>
      <c r="V17" s="172"/>
      <c r="W17" s="310"/>
      <c r="X17" s="292"/>
      <c r="Y17" s="301" t="s">
        <v>10</v>
      </c>
      <c r="Z17" s="303" t="s">
        <v>76</v>
      </c>
      <c r="AA17" s="302">
        <v>90.354830000000007</v>
      </c>
      <c r="AB17" s="302">
        <v>109.2032</v>
      </c>
      <c r="AC17" s="302">
        <v>60.537979999999997</v>
      </c>
      <c r="AD17" s="302">
        <v>73.966549999999998</v>
      </c>
      <c r="AE17" s="302">
        <v>77.204949999999997</v>
      </c>
      <c r="AF17" s="302">
        <v>88.528509999999997</v>
      </c>
      <c r="AG17" s="302">
        <v>288.53717999999998</v>
      </c>
      <c r="AH17" s="302">
        <v>322.33704</v>
      </c>
      <c r="AI17" s="302">
        <v>122.46326000000001</v>
      </c>
      <c r="AJ17" s="302">
        <v>142.48670999999999</v>
      </c>
      <c r="AK17" s="302">
        <v>203.63064</v>
      </c>
      <c r="AL17" s="302">
        <v>222.72507999999999</v>
      </c>
      <c r="AM17" s="302">
        <v>216.16897</v>
      </c>
      <c r="AN17" s="302">
        <v>246.09611000000001</v>
      </c>
      <c r="AO17" s="302">
        <v>59.007359999999998</v>
      </c>
      <c r="AP17" s="302">
        <v>73.655050000000003</v>
      </c>
      <c r="AQ17" s="302">
        <v>135.75274999999999</v>
      </c>
      <c r="AR17" s="302">
        <v>151.88452000000001</v>
      </c>
      <c r="AS17" s="302">
        <v>326.02107999999998</v>
      </c>
      <c r="AT17" s="302">
        <v>362.56310000000002</v>
      </c>
      <c r="AU17" s="302">
        <v>138.739</v>
      </c>
      <c r="AV17" s="302">
        <v>161.56013999999999</v>
      </c>
      <c r="AW17" s="302">
        <v>231.04272</v>
      </c>
      <c r="AX17" s="302">
        <v>252.09255999999999</v>
      </c>
      <c r="AY17" s="302">
        <v>102.50421393643377</v>
      </c>
      <c r="AZ17" s="302">
        <v>124.25301212442655</v>
      </c>
      <c r="BA17" s="302">
        <v>38.234329208068615</v>
      </c>
      <c r="BB17" s="302">
        <v>51.156737538197888</v>
      </c>
      <c r="BC17" s="302">
        <v>71.146337220962849</v>
      </c>
      <c r="BD17" s="302">
        <v>83.499486400673248</v>
      </c>
      <c r="BE17" s="302">
        <v>40.166538211901091</v>
      </c>
      <c r="BF17" s="302">
        <v>52.198213142507186</v>
      </c>
      <c r="BG17" s="302">
        <v>34.127230453821213</v>
      </c>
      <c r="BH17" s="302">
        <v>43.251213202362337</v>
      </c>
      <c r="BI17" s="302">
        <v>38.669429656383549</v>
      </c>
      <c r="BJ17" s="302">
        <v>46.012376678670662</v>
      </c>
      <c r="BK17" s="30"/>
    </row>
    <row r="18" spans="1:63" ht="13.5" customHeight="1" thickTop="1" thickBot="1">
      <c r="A18" s="188"/>
      <c r="B18" s="77" t="s">
        <v>11</v>
      </c>
      <c r="C18" s="113"/>
      <c r="D18" s="246">
        <v>86.636830000000003</v>
      </c>
      <c r="E18" s="246">
        <v>108.12994999999999</v>
      </c>
      <c r="F18" s="246">
        <v>66.13561</v>
      </c>
      <c r="G18" s="246">
        <v>244.14600999999999</v>
      </c>
      <c r="H18" s="246">
        <v>332.61192</v>
      </c>
      <c r="I18" s="246">
        <v>166.65147999999999</v>
      </c>
      <c r="J18" s="246">
        <v>135.50978000000001</v>
      </c>
      <c r="K18" s="246">
        <v>201.41852</v>
      </c>
      <c r="L18" s="246">
        <v>75.3626</v>
      </c>
      <c r="M18" s="246">
        <v>291.32968</v>
      </c>
      <c r="N18" s="246">
        <v>366.82175999999998</v>
      </c>
      <c r="O18" s="246">
        <v>221.57428999999999</v>
      </c>
      <c r="P18" s="246">
        <v>85.928661825737478</v>
      </c>
      <c r="Q18" s="246">
        <v>117.04355077606419</v>
      </c>
      <c r="R18" s="246">
        <v>56.358887161930525</v>
      </c>
      <c r="S18" s="246">
        <v>45.988513864913401</v>
      </c>
      <c r="T18" s="246">
        <v>48.401490338351472</v>
      </c>
      <c r="U18" s="246">
        <v>44.030710146798597</v>
      </c>
      <c r="V18" s="172"/>
      <c r="W18" s="293"/>
      <c r="X18" s="292"/>
      <c r="Y18" s="301" t="s">
        <v>11</v>
      </c>
      <c r="Z18" s="303" t="s">
        <v>76</v>
      </c>
      <c r="AA18" s="302">
        <v>96.030090000000001</v>
      </c>
      <c r="AB18" s="302">
        <v>121.30061000000001</v>
      </c>
      <c r="AC18" s="302">
        <v>57.897120000000001</v>
      </c>
      <c r="AD18" s="302">
        <v>75.129480000000001</v>
      </c>
      <c r="AE18" s="302">
        <v>79.373779999999996</v>
      </c>
      <c r="AF18" s="302">
        <v>94.355890000000002</v>
      </c>
      <c r="AG18" s="302">
        <v>310.79163999999997</v>
      </c>
      <c r="AH18" s="302">
        <v>355.53492999999997</v>
      </c>
      <c r="AI18" s="302">
        <v>152.56119000000001</v>
      </c>
      <c r="AJ18" s="302">
        <v>181.62106</v>
      </c>
      <c r="AK18" s="302">
        <v>231.38377</v>
      </c>
      <c r="AL18" s="302">
        <v>257.40514000000002</v>
      </c>
      <c r="AM18" s="302">
        <v>184.38312999999999</v>
      </c>
      <c r="AN18" s="302">
        <v>219.57883000000001</v>
      </c>
      <c r="AO18" s="302">
        <v>65.610150000000004</v>
      </c>
      <c r="AP18" s="302">
        <v>86.097740000000002</v>
      </c>
      <c r="AQ18" s="302">
        <v>125.8203</v>
      </c>
      <c r="AR18" s="302">
        <v>145.72834</v>
      </c>
      <c r="AS18" s="302">
        <v>343.57915000000003</v>
      </c>
      <c r="AT18" s="302">
        <v>391.19956000000002</v>
      </c>
      <c r="AU18" s="302">
        <v>203.99096</v>
      </c>
      <c r="AV18" s="302">
        <v>240.21374</v>
      </c>
      <c r="AW18" s="302">
        <v>276.82551999999998</v>
      </c>
      <c r="AX18" s="302">
        <v>306.37887999999998</v>
      </c>
      <c r="AY18" s="302">
        <v>103.7491527514987</v>
      </c>
      <c r="AZ18" s="302">
        <v>131.55413199855491</v>
      </c>
      <c r="BA18" s="302">
        <v>47.580264073608895</v>
      </c>
      <c r="BB18" s="302">
        <v>66.271237362361546</v>
      </c>
      <c r="BC18" s="302">
        <v>77.963035186912549</v>
      </c>
      <c r="BD18" s="302">
        <v>94.479690394103258</v>
      </c>
      <c r="BE18" s="302">
        <v>40.85070374314941</v>
      </c>
      <c r="BF18" s="302">
        <v>56.915021866474603</v>
      </c>
      <c r="BG18" s="302">
        <v>37.808886148766909</v>
      </c>
      <c r="BH18" s="302">
        <v>50.905550213310796</v>
      </c>
      <c r="BI18" s="302">
        <v>41.166184949000616</v>
      </c>
      <c r="BJ18" s="302">
        <v>51.194835584436916</v>
      </c>
      <c r="BK18" s="30"/>
    </row>
    <row r="19" spans="1:63" ht="13.5" customHeight="1" thickTop="1" thickBot="1">
      <c r="A19" s="188"/>
      <c r="B19" s="77" t="s">
        <v>12</v>
      </c>
      <c r="C19" s="113"/>
      <c r="D19" s="246">
        <v>90.980649999999997</v>
      </c>
      <c r="E19" s="246">
        <v>101.4815</v>
      </c>
      <c r="F19" s="246">
        <v>81.153130000000004</v>
      </c>
      <c r="G19" s="246">
        <v>254.03525999999999</v>
      </c>
      <c r="H19" s="246">
        <v>371.69785999999999</v>
      </c>
      <c r="I19" s="246">
        <v>149.36752000000001</v>
      </c>
      <c r="J19" s="246">
        <v>107.01764</v>
      </c>
      <c r="K19" s="246">
        <v>171.57827</v>
      </c>
      <c r="L19" s="246">
        <v>48.300899999999999</v>
      </c>
      <c r="M19" s="246">
        <v>295.19810999999999</v>
      </c>
      <c r="N19" s="246">
        <v>395.51476000000002</v>
      </c>
      <c r="O19" s="246">
        <v>203.26638</v>
      </c>
      <c r="P19" s="246">
        <v>67.045644500368624</v>
      </c>
      <c r="Q19" s="246">
        <v>92.549734598046683</v>
      </c>
      <c r="R19" s="246">
        <v>43.106932020610486</v>
      </c>
      <c r="S19" s="246">
        <v>44.559301083651093</v>
      </c>
      <c r="T19" s="246">
        <v>43.297708509882831</v>
      </c>
      <c r="U19" s="246">
        <v>44.309492730558667</v>
      </c>
      <c r="V19" s="172"/>
      <c r="W19" s="310"/>
      <c r="X19" s="292"/>
      <c r="Y19" s="301" t="s">
        <v>12</v>
      </c>
      <c r="Z19" s="303" t="s">
        <v>76</v>
      </c>
      <c r="AA19" s="302">
        <v>89.74015</v>
      </c>
      <c r="AB19" s="302">
        <v>114.30739</v>
      </c>
      <c r="AC19" s="302">
        <v>71.632339999999999</v>
      </c>
      <c r="AD19" s="302">
        <v>91.509379999999993</v>
      </c>
      <c r="AE19" s="302">
        <v>83.464280000000002</v>
      </c>
      <c r="AF19" s="302">
        <v>98.968519999999998</v>
      </c>
      <c r="AG19" s="302">
        <v>348.28969999999998</v>
      </c>
      <c r="AH19" s="302">
        <v>396.24326000000002</v>
      </c>
      <c r="AI19" s="302">
        <v>135.69829999999999</v>
      </c>
      <c r="AJ19" s="302">
        <v>163.98125999999999</v>
      </c>
      <c r="AK19" s="302">
        <v>240.74458999999999</v>
      </c>
      <c r="AL19" s="302">
        <v>267.84967999999998</v>
      </c>
      <c r="AM19" s="302">
        <v>155.66478000000001</v>
      </c>
      <c r="AN19" s="302">
        <v>188.65699000000001</v>
      </c>
      <c r="AO19" s="302">
        <v>40.51155</v>
      </c>
      <c r="AP19" s="302">
        <v>57.109690000000001</v>
      </c>
      <c r="AQ19" s="302">
        <v>98.311520000000002</v>
      </c>
      <c r="AR19" s="302">
        <v>116.27325</v>
      </c>
      <c r="AS19" s="302">
        <v>370.75520999999998</v>
      </c>
      <c r="AT19" s="302">
        <v>421.47215999999997</v>
      </c>
      <c r="AU19" s="302">
        <v>186.15253000000001</v>
      </c>
      <c r="AV19" s="302">
        <v>221.48912000000001</v>
      </c>
      <c r="AW19" s="302">
        <v>280.26094999999998</v>
      </c>
      <c r="AX19" s="302">
        <v>310.70947000000001</v>
      </c>
      <c r="AY19" s="302">
        <v>80.588723984986885</v>
      </c>
      <c r="AZ19" s="302">
        <v>105.77118743037352</v>
      </c>
      <c r="BA19" s="302">
        <v>35.545895639585154</v>
      </c>
      <c r="BB19" s="302">
        <v>51.782606513980035</v>
      </c>
      <c r="BC19" s="302">
        <v>59.981286373128519</v>
      </c>
      <c r="BD19" s="302">
        <v>74.704875047918804</v>
      </c>
      <c r="BE19" s="302">
        <v>36.055669100708556</v>
      </c>
      <c r="BF19" s="302">
        <v>51.547379612680011</v>
      </c>
      <c r="BG19" s="302">
        <v>38.268342229201174</v>
      </c>
      <c r="BH19" s="302">
        <v>50.986486063230423</v>
      </c>
      <c r="BI19" s="302">
        <v>39.844510577685476</v>
      </c>
      <c r="BJ19" s="302">
        <v>49.662872901755406</v>
      </c>
      <c r="BK19" s="30"/>
    </row>
    <row r="20" spans="1:63" ht="13.5" customHeight="1" thickTop="1" thickBot="1">
      <c r="A20" s="188"/>
      <c r="B20" s="77" t="s">
        <v>13</v>
      </c>
      <c r="C20" s="113"/>
      <c r="D20" s="246">
        <v>94.202039999999997</v>
      </c>
      <c r="E20" s="246">
        <v>115.82446</v>
      </c>
      <c r="F20" s="246">
        <v>74.487840000000006</v>
      </c>
      <c r="G20" s="246">
        <v>239.06798000000001</v>
      </c>
      <c r="H20" s="246">
        <v>324.47109999999998</v>
      </c>
      <c r="I20" s="246">
        <v>166.12854999999999</v>
      </c>
      <c r="J20" s="246">
        <v>115.77459</v>
      </c>
      <c r="K20" s="246">
        <v>191.53550999999999</v>
      </c>
      <c r="L20" s="246">
        <v>48.004309999999997</v>
      </c>
      <c r="M20" s="246">
        <v>230.49365</v>
      </c>
      <c r="N20" s="246">
        <v>317.46758999999997</v>
      </c>
      <c r="O20" s="246">
        <v>153.46798000000001</v>
      </c>
      <c r="P20" s="246">
        <v>56.785688038005667</v>
      </c>
      <c r="Q20" s="246">
        <v>80.563026932314543</v>
      </c>
      <c r="R20" s="246">
        <v>35.13959356933676</v>
      </c>
      <c r="S20" s="246">
        <v>39.46307948183663</v>
      </c>
      <c r="T20" s="246">
        <v>39.209961985773141</v>
      </c>
      <c r="U20" s="246">
        <v>39.57613698359588</v>
      </c>
      <c r="V20" s="172"/>
      <c r="W20" s="310"/>
      <c r="X20" s="292"/>
      <c r="Y20" s="301" t="s">
        <v>13</v>
      </c>
      <c r="Z20" s="303" t="s">
        <v>76</v>
      </c>
      <c r="AA20" s="302">
        <v>102.90228</v>
      </c>
      <c r="AB20" s="302">
        <v>129.89024000000001</v>
      </c>
      <c r="AC20" s="302">
        <v>65.594279999999998</v>
      </c>
      <c r="AD20" s="302">
        <v>84.173910000000006</v>
      </c>
      <c r="AE20" s="302">
        <v>86.467650000000006</v>
      </c>
      <c r="AF20" s="302">
        <v>102.41539</v>
      </c>
      <c r="AG20" s="302">
        <v>301.83823000000001</v>
      </c>
      <c r="AH20" s="302">
        <v>348.32056</v>
      </c>
      <c r="AI20" s="302">
        <v>151.33653000000001</v>
      </c>
      <c r="AJ20" s="302">
        <v>181.89546000000001</v>
      </c>
      <c r="AK20" s="302">
        <v>225.83288999999999</v>
      </c>
      <c r="AL20" s="302">
        <v>252.84933000000001</v>
      </c>
      <c r="AM20" s="302">
        <v>173.8775</v>
      </c>
      <c r="AN20" s="302">
        <v>210.47444999999999</v>
      </c>
      <c r="AO20" s="302">
        <v>40.026870000000002</v>
      </c>
      <c r="AP20" s="302">
        <v>57.061950000000003</v>
      </c>
      <c r="AQ20" s="302">
        <v>106.33320999999999</v>
      </c>
      <c r="AR20" s="302">
        <v>125.8124</v>
      </c>
      <c r="AS20" s="302">
        <v>294.55846000000003</v>
      </c>
      <c r="AT20" s="302">
        <v>341.65861000000001</v>
      </c>
      <c r="AU20" s="302">
        <v>138.41703000000001</v>
      </c>
      <c r="AV20" s="302">
        <v>169.66225</v>
      </c>
      <c r="AW20" s="302">
        <v>216.98277999999999</v>
      </c>
      <c r="AX20" s="302">
        <v>244.60732999999999</v>
      </c>
      <c r="AY20" s="302">
        <v>68.966217345473268</v>
      </c>
      <c r="AZ20" s="302">
        <v>93.537896750159803</v>
      </c>
      <c r="BA20" s="302">
        <v>27.953926847898408</v>
      </c>
      <c r="BB20" s="302">
        <v>43.582329062069796</v>
      </c>
      <c r="BC20" s="302">
        <v>50.017907879194432</v>
      </c>
      <c r="BD20" s="302">
        <v>64.205500467342446</v>
      </c>
      <c r="BE20" s="302">
        <v>32.144124137262246</v>
      </c>
      <c r="BF20" s="302">
        <v>47.339201618555244</v>
      </c>
      <c r="BG20" s="302">
        <v>33.600734955038256</v>
      </c>
      <c r="BH20" s="302">
        <v>46.236311568796715</v>
      </c>
      <c r="BI20" s="302">
        <v>34.88623856853863</v>
      </c>
      <c r="BJ20" s="302">
        <v>44.449247286313799</v>
      </c>
      <c r="BK20" s="30"/>
    </row>
    <row r="21" spans="1:63" ht="13.5" customHeight="1" thickTop="1" thickBot="1">
      <c r="A21" s="188"/>
      <c r="B21" s="77" t="s">
        <v>14</v>
      </c>
      <c r="C21" s="113"/>
      <c r="D21" s="246">
        <v>77.532349999999994</v>
      </c>
      <c r="E21" s="246">
        <v>99.055160000000001</v>
      </c>
      <c r="F21" s="246">
        <v>59.057290000000002</v>
      </c>
      <c r="G21" s="246">
        <v>196.00138000000001</v>
      </c>
      <c r="H21" s="246">
        <v>281.72877999999997</v>
      </c>
      <c r="I21" s="246">
        <v>119.23056</v>
      </c>
      <c r="J21" s="246">
        <v>122.41419</v>
      </c>
      <c r="K21" s="246">
        <v>191.62146999999999</v>
      </c>
      <c r="L21" s="246">
        <v>58.774720000000002</v>
      </c>
      <c r="M21" s="246">
        <v>217.42439999999999</v>
      </c>
      <c r="N21" s="246">
        <v>288.40575000000001</v>
      </c>
      <c r="O21" s="246">
        <v>153.52312000000001</v>
      </c>
      <c r="P21" s="246">
        <v>63.991683594765057</v>
      </c>
      <c r="Q21" s="246">
        <v>89.227683663421701</v>
      </c>
      <c r="R21" s="246">
        <v>40.375353226827606</v>
      </c>
      <c r="S21" s="246">
        <v>41.246483432423418</v>
      </c>
      <c r="T21" s="246">
        <v>45.092503130618326</v>
      </c>
      <c r="U21" s="246">
        <v>38.074347554372444</v>
      </c>
      <c r="V21" s="172"/>
      <c r="W21" s="310"/>
      <c r="X21" s="292"/>
      <c r="Y21" s="301" t="s">
        <v>14</v>
      </c>
      <c r="Z21" s="303" t="s">
        <v>76</v>
      </c>
      <c r="AA21" s="302">
        <v>90.659689999999998</v>
      </c>
      <c r="AB21" s="302">
        <v>108.00556</v>
      </c>
      <c r="AC21" s="302">
        <v>53.477870000000003</v>
      </c>
      <c r="AD21" s="302">
        <v>65.018240000000006</v>
      </c>
      <c r="AE21" s="302">
        <v>72.602649999999997</v>
      </c>
      <c r="AF21" s="302">
        <v>82.693849999999998</v>
      </c>
      <c r="AG21" s="302">
        <v>266.97442000000001</v>
      </c>
      <c r="AH21" s="302">
        <v>297.07603</v>
      </c>
      <c r="AI21" s="302">
        <v>110.60083</v>
      </c>
      <c r="AJ21" s="302">
        <v>128.31237999999999</v>
      </c>
      <c r="AK21" s="302">
        <v>187.625</v>
      </c>
      <c r="AL21" s="302">
        <v>204.64296999999999</v>
      </c>
      <c r="AM21" s="302">
        <v>179.24494000000001</v>
      </c>
      <c r="AN21" s="302">
        <v>204.62099000000001</v>
      </c>
      <c r="AO21" s="302">
        <v>52.420540000000003</v>
      </c>
      <c r="AP21" s="302">
        <v>65.662729999999996</v>
      </c>
      <c r="AQ21" s="302">
        <v>115.57037</v>
      </c>
      <c r="AR21" s="302">
        <v>129.55096</v>
      </c>
      <c r="AS21" s="302">
        <v>273.26618999999999</v>
      </c>
      <c r="AT21" s="302">
        <v>304.15902999999997</v>
      </c>
      <c r="AU21" s="302">
        <v>142.93253999999999</v>
      </c>
      <c r="AV21" s="302">
        <v>164.67057</v>
      </c>
      <c r="AW21" s="302">
        <v>208.28769</v>
      </c>
      <c r="AX21" s="302">
        <v>226.85239000000001</v>
      </c>
      <c r="AY21" s="302">
        <v>80.599176867572723</v>
      </c>
      <c r="AZ21" s="302">
        <v>98.526621273974044</v>
      </c>
      <c r="BA21" s="302">
        <v>34.877883283907643</v>
      </c>
      <c r="BB21" s="302">
        <v>46.487823458403952</v>
      </c>
      <c r="BC21" s="302">
        <v>58.905660152037022</v>
      </c>
      <c r="BD21" s="302">
        <v>69.397964950419052</v>
      </c>
      <c r="BE21" s="302">
        <v>39.728937376752668</v>
      </c>
      <c r="BF21" s="302">
        <v>50.967034520057119</v>
      </c>
      <c r="BG21" s="302">
        <v>33.971315533666122</v>
      </c>
      <c r="BH21" s="302">
        <v>42.499867331860642</v>
      </c>
      <c r="BI21" s="302">
        <v>37.945903110652722</v>
      </c>
      <c r="BJ21" s="302">
        <v>44.74453456542647</v>
      </c>
      <c r="BK21" s="30"/>
    </row>
    <row r="22" spans="1:63" ht="13.5" customHeight="1" thickTop="1" thickBot="1">
      <c r="A22" s="188"/>
      <c r="B22" s="77" t="s">
        <v>37</v>
      </c>
      <c r="C22" s="113"/>
      <c r="D22" s="246">
        <v>111.67426</v>
      </c>
      <c r="E22" s="246">
        <v>139.22370000000001</v>
      </c>
      <c r="F22" s="246">
        <v>86.55659</v>
      </c>
      <c r="G22" s="246">
        <v>299.91768999999999</v>
      </c>
      <c r="H22" s="246">
        <v>420.62419</v>
      </c>
      <c r="I22" s="246">
        <v>188.85490999999999</v>
      </c>
      <c r="J22" s="246">
        <v>123.47239</v>
      </c>
      <c r="K22" s="246">
        <v>188.61911000000001</v>
      </c>
      <c r="L22" s="246">
        <v>61.735720000000001</v>
      </c>
      <c r="M22" s="246">
        <v>277.15530999999999</v>
      </c>
      <c r="N22" s="246">
        <v>341.06628999999998</v>
      </c>
      <c r="O22" s="246">
        <v>217.67977999999999</v>
      </c>
      <c r="P22" s="246">
        <v>85.582575079951425</v>
      </c>
      <c r="Q22" s="246">
        <v>120.8723718066621</v>
      </c>
      <c r="R22" s="246">
        <v>51.772641559319879</v>
      </c>
      <c r="S22" s="246">
        <v>39.28723035291069</v>
      </c>
      <c r="T22" s="246">
        <v>40.64796441939157</v>
      </c>
      <c r="U22" s="246">
        <v>38.128878225255548</v>
      </c>
      <c r="V22" s="172"/>
      <c r="W22" s="310"/>
      <c r="X22" s="292"/>
      <c r="Y22" s="301" t="s">
        <v>37</v>
      </c>
      <c r="Z22" s="303" t="s">
        <v>76</v>
      </c>
      <c r="AA22" s="302">
        <v>128.31743</v>
      </c>
      <c r="AB22" s="302">
        <v>150.79579000000001</v>
      </c>
      <c r="AC22" s="302">
        <v>79.051450000000003</v>
      </c>
      <c r="AD22" s="302">
        <v>94.540530000000004</v>
      </c>
      <c r="AE22" s="302">
        <v>105.16714</v>
      </c>
      <c r="AF22" s="302">
        <v>118.46556</v>
      </c>
      <c r="AG22" s="302">
        <v>400.80392999999998</v>
      </c>
      <c r="AH22" s="302">
        <v>441.15699000000001</v>
      </c>
      <c r="AI22" s="302">
        <v>176.68611999999999</v>
      </c>
      <c r="AJ22" s="302">
        <v>201.59989999999999</v>
      </c>
      <c r="AK22" s="302">
        <v>288.45602000000002</v>
      </c>
      <c r="AL22" s="302">
        <v>311.70548000000002</v>
      </c>
      <c r="AM22" s="302">
        <v>175.32626999999999</v>
      </c>
      <c r="AN22" s="302">
        <v>202.64068</v>
      </c>
      <c r="AO22" s="302">
        <v>54.528019999999998</v>
      </c>
      <c r="AP22" s="302">
        <v>69.612930000000006</v>
      </c>
      <c r="AQ22" s="302">
        <v>115.96576</v>
      </c>
      <c r="AR22" s="302">
        <v>131.33009000000001</v>
      </c>
      <c r="AS22" s="302">
        <v>323.08222999999998</v>
      </c>
      <c r="AT22" s="302">
        <v>359.77832000000001</v>
      </c>
      <c r="AU22" s="302">
        <v>203.68145000000001</v>
      </c>
      <c r="AV22" s="302">
        <v>232.36770999999999</v>
      </c>
      <c r="AW22" s="302">
        <v>265.79487</v>
      </c>
      <c r="AX22" s="302">
        <v>288.86856999999998</v>
      </c>
      <c r="AY22" s="302">
        <v>110.18591362812931</v>
      </c>
      <c r="AZ22" s="302">
        <v>132.30744599254126</v>
      </c>
      <c r="BA22" s="302">
        <v>45.126799462545563</v>
      </c>
      <c r="BB22" s="302">
        <v>59.112476619950513</v>
      </c>
      <c r="BC22" s="302">
        <v>79.301711286096136</v>
      </c>
      <c r="BD22" s="302">
        <v>92.224429362898803</v>
      </c>
      <c r="BE22" s="302">
        <v>35.03292786415453</v>
      </c>
      <c r="BF22" s="302">
        <v>46.895400493096787</v>
      </c>
      <c r="BG22" s="302">
        <v>33.630920934963193</v>
      </c>
      <c r="BH22" s="302">
        <v>43.027638150529427</v>
      </c>
      <c r="BI22" s="302">
        <v>35.774492547833937</v>
      </c>
      <c r="BJ22" s="302">
        <v>43.041768865282691</v>
      </c>
      <c r="BK22" s="30"/>
    </row>
    <row r="23" spans="1:63" ht="13.5" customHeight="1" thickTop="1" thickBot="1">
      <c r="A23" s="188"/>
      <c r="B23" s="77" t="s">
        <v>15</v>
      </c>
      <c r="C23" s="113"/>
      <c r="D23" s="246">
        <v>108.33224</v>
      </c>
      <c r="E23" s="246">
        <v>129.33807999999999</v>
      </c>
      <c r="F23" s="246">
        <v>85.370699999999999</v>
      </c>
      <c r="G23" s="246">
        <v>293.92275999999998</v>
      </c>
      <c r="H23" s="246">
        <v>419.51353999999998</v>
      </c>
      <c r="I23" s="246">
        <v>178.96520000000001</v>
      </c>
      <c r="J23" s="246">
        <v>107.02578</v>
      </c>
      <c r="K23" s="246">
        <v>177.51471000000001</v>
      </c>
      <c r="L23" s="246">
        <v>38.914879999999997</v>
      </c>
      <c r="M23" s="246">
        <v>200.01709</v>
      </c>
      <c r="N23" s="246">
        <v>269.37259</v>
      </c>
      <c r="O23" s="246">
        <v>135.40273999999999</v>
      </c>
      <c r="P23" s="246">
        <v>84.04377290832312</v>
      </c>
      <c r="Q23" s="246">
        <v>108.83249198434257</v>
      </c>
      <c r="R23" s="246">
        <v>60.023100561934399</v>
      </c>
      <c r="S23" s="246">
        <v>40.554506988056062</v>
      </c>
      <c r="T23" s="246">
        <v>34.38334012857355</v>
      </c>
      <c r="U23" s="246">
        <v>44.134209088584136</v>
      </c>
      <c r="V23" s="172"/>
      <c r="W23" s="310"/>
      <c r="X23" s="292"/>
      <c r="Y23" s="301" t="s">
        <v>15</v>
      </c>
      <c r="Z23" s="303" t="s">
        <v>76</v>
      </c>
      <c r="AA23" s="302">
        <v>108.66661000000001</v>
      </c>
      <c r="AB23" s="302">
        <v>152.75541999999999</v>
      </c>
      <c r="AC23" s="302">
        <v>70.652159999999995</v>
      </c>
      <c r="AD23" s="302">
        <v>102.05177</v>
      </c>
      <c r="AE23" s="302">
        <v>95.583370000000002</v>
      </c>
      <c r="AF23" s="302">
        <v>122.25651999999999</v>
      </c>
      <c r="AG23" s="302">
        <v>380.06200999999999</v>
      </c>
      <c r="AH23" s="302">
        <v>461.90643999999998</v>
      </c>
      <c r="AI23" s="302">
        <v>155.50380999999999</v>
      </c>
      <c r="AJ23" s="302">
        <v>204.78030000000001</v>
      </c>
      <c r="AK23" s="302">
        <v>271.28811999999999</v>
      </c>
      <c r="AL23" s="302">
        <v>317.89463000000001</v>
      </c>
      <c r="AM23" s="302">
        <v>151.99843999999999</v>
      </c>
      <c r="AN23" s="302">
        <v>206.05391</v>
      </c>
      <c r="AO23" s="302">
        <v>27.739899999999999</v>
      </c>
      <c r="AP23" s="302">
        <v>53.024889999999999</v>
      </c>
      <c r="AQ23" s="302">
        <v>93.082030000000003</v>
      </c>
      <c r="AR23" s="302">
        <v>122.44799</v>
      </c>
      <c r="AS23" s="302">
        <v>238.14362</v>
      </c>
      <c r="AT23" s="302">
        <v>303.51891999999998</v>
      </c>
      <c r="AU23" s="302">
        <v>113.61360000000001</v>
      </c>
      <c r="AV23" s="302">
        <v>160.07536999999999</v>
      </c>
      <c r="AW23" s="302">
        <v>180.98462000000001</v>
      </c>
      <c r="AX23" s="302">
        <v>220.47907000000001</v>
      </c>
      <c r="AY23" s="302">
        <v>89.009603394343046</v>
      </c>
      <c r="AZ23" s="302">
        <v>131.71952466255834</v>
      </c>
      <c r="BA23" s="302">
        <v>46.034564260537131</v>
      </c>
      <c r="BB23" s="302">
        <v>76.888363755874607</v>
      </c>
      <c r="BC23" s="302">
        <v>71.780377131560343</v>
      </c>
      <c r="BD23" s="302">
        <v>97.784198176243493</v>
      </c>
      <c r="BE23" s="302">
        <v>24.485340320028186</v>
      </c>
      <c r="BF23" s="302">
        <v>46.898010270143452</v>
      </c>
      <c r="BG23" s="302">
        <v>34.166886669096712</v>
      </c>
      <c r="BH23" s="302">
        <v>55.919915709383794</v>
      </c>
      <c r="BI23" s="302">
        <v>33.357899389177561</v>
      </c>
      <c r="BJ23" s="302">
        <v>48.799786880232304</v>
      </c>
      <c r="BK23" s="30"/>
    </row>
    <row r="24" spans="1:63" ht="13.5" customHeight="1" thickTop="1" thickBot="1">
      <c r="A24" s="188"/>
      <c r="B24" s="77" t="s">
        <v>16</v>
      </c>
      <c r="C24" s="113"/>
      <c r="D24" s="246">
        <v>78.795190000000005</v>
      </c>
      <c r="E24" s="246">
        <v>96.647890000000004</v>
      </c>
      <c r="F24" s="246">
        <v>61.37462</v>
      </c>
      <c r="G24" s="246">
        <v>301.15427</v>
      </c>
      <c r="H24" s="246">
        <v>408.42129999999997</v>
      </c>
      <c r="I24" s="246">
        <v>208.43606</v>
      </c>
      <c r="J24" s="246">
        <v>124.64066</v>
      </c>
      <c r="K24" s="246">
        <v>191.38326000000001</v>
      </c>
      <c r="L24" s="246">
        <v>62.196399999999997</v>
      </c>
      <c r="M24" s="246">
        <v>229.45645999999999</v>
      </c>
      <c r="N24" s="246">
        <v>296.92669999999998</v>
      </c>
      <c r="O24" s="246">
        <v>167.51488000000001</v>
      </c>
      <c r="P24" s="246">
        <v>78.758202298178375</v>
      </c>
      <c r="Q24" s="246">
        <v>109.17940495179762</v>
      </c>
      <c r="R24" s="246">
        <v>49.690982928549921</v>
      </c>
      <c r="S24" s="246">
        <v>37.526181891149967</v>
      </c>
      <c r="T24" s="246">
        <v>37.959662573830819</v>
      </c>
      <c r="U24" s="246">
        <v>36.988794732782694</v>
      </c>
      <c r="V24" s="172"/>
      <c r="W24" s="310"/>
      <c r="X24" s="292"/>
      <c r="Y24" s="301" t="s">
        <v>16</v>
      </c>
      <c r="Z24" s="303" t="s">
        <v>76</v>
      </c>
      <c r="AA24" s="302">
        <v>86.282910000000001</v>
      </c>
      <c r="AB24" s="302">
        <v>107.90167</v>
      </c>
      <c r="AC24" s="302">
        <v>54.113419999999998</v>
      </c>
      <c r="AD24" s="302">
        <v>69.290859999999995</v>
      </c>
      <c r="AE24" s="302">
        <v>72.525660000000002</v>
      </c>
      <c r="AF24" s="302">
        <v>85.449060000000003</v>
      </c>
      <c r="AG24" s="302">
        <v>386.27969000000002</v>
      </c>
      <c r="AH24" s="302">
        <v>431.48599999999999</v>
      </c>
      <c r="AI24" s="302">
        <v>193.9444</v>
      </c>
      <c r="AJ24" s="302">
        <v>223.68188000000001</v>
      </c>
      <c r="AK24" s="302">
        <v>288.21638999999999</v>
      </c>
      <c r="AL24" s="302">
        <v>314.51010000000002</v>
      </c>
      <c r="AM24" s="302">
        <v>176.20371</v>
      </c>
      <c r="AN24" s="302">
        <v>207.50763000000001</v>
      </c>
      <c r="AO24" s="302">
        <v>54.09937</v>
      </c>
      <c r="AP24" s="302">
        <v>71.137680000000003</v>
      </c>
      <c r="AQ24" s="302">
        <v>116.12512</v>
      </c>
      <c r="AR24" s="302">
        <v>133.60647</v>
      </c>
      <c r="AS24" s="302">
        <v>277.99963000000002</v>
      </c>
      <c r="AT24" s="302">
        <v>316.79021999999998</v>
      </c>
      <c r="AU24" s="302">
        <v>153.60127</v>
      </c>
      <c r="AV24" s="302">
        <v>182.32587000000001</v>
      </c>
      <c r="AW24" s="302">
        <v>217.77931000000001</v>
      </c>
      <c r="AX24" s="302">
        <v>241.58808999999999</v>
      </c>
      <c r="AY24" s="302">
        <v>97.596263289387437</v>
      </c>
      <c r="AZ24" s="302">
        <v>121.74954826929137</v>
      </c>
      <c r="BA24" s="302">
        <v>42.236657918690263</v>
      </c>
      <c r="BB24" s="302">
        <v>58.07073283865369</v>
      </c>
      <c r="BC24" s="302">
        <v>71.870732328991139</v>
      </c>
      <c r="BD24" s="302">
        <v>86.122515802047502</v>
      </c>
      <c r="BE24" s="302">
        <v>31.631620285047642</v>
      </c>
      <c r="BF24" s="302">
        <v>45.166712743392367</v>
      </c>
      <c r="BG24" s="302">
        <v>31.724600220322213</v>
      </c>
      <c r="BH24" s="302">
        <v>42.832301902656305</v>
      </c>
      <c r="BI24" s="302">
        <v>33.485218885192957</v>
      </c>
      <c r="BJ24" s="302">
        <v>41.909343907591371</v>
      </c>
      <c r="BK24" s="30"/>
    </row>
    <row r="25" spans="1:63" ht="13.5" customHeight="1" thickTop="1" thickBot="1">
      <c r="A25" s="188"/>
      <c r="B25" s="77" t="s">
        <v>17</v>
      </c>
      <c r="C25" s="113"/>
      <c r="D25" s="246">
        <v>96.924059999999997</v>
      </c>
      <c r="E25" s="246">
        <v>107.61499999999999</v>
      </c>
      <c r="F25" s="246">
        <v>85.646320000000003</v>
      </c>
      <c r="G25" s="246">
        <v>323.95323000000002</v>
      </c>
      <c r="H25" s="246">
        <v>459.36926</v>
      </c>
      <c r="I25" s="246">
        <v>193.72117</v>
      </c>
      <c r="J25" s="246">
        <v>119.12635</v>
      </c>
      <c r="K25" s="246">
        <v>197.47902999999999</v>
      </c>
      <c r="L25" s="246">
        <v>42.409700000000001</v>
      </c>
      <c r="M25" s="246">
        <v>199.86010999999999</v>
      </c>
      <c r="N25" s="246">
        <v>257.75083999999998</v>
      </c>
      <c r="O25" s="246">
        <v>143.67952</v>
      </c>
      <c r="P25" s="246">
        <v>86.179645557754185</v>
      </c>
      <c r="Q25" s="246">
        <v>117.59588469949512</v>
      </c>
      <c r="R25" s="246">
        <v>54.95139939726463</v>
      </c>
      <c r="S25" s="246">
        <v>37.838988954778046</v>
      </c>
      <c r="T25" s="246">
        <v>41.162866613984264</v>
      </c>
      <c r="U25" s="246">
        <v>34.629350732248739</v>
      </c>
      <c r="V25" s="172"/>
      <c r="W25" s="310"/>
      <c r="X25" s="292"/>
      <c r="Y25" s="301" t="s">
        <v>17</v>
      </c>
      <c r="Z25" s="303" t="s">
        <v>76</v>
      </c>
      <c r="AA25" s="302">
        <v>90.706339999999997</v>
      </c>
      <c r="AB25" s="302">
        <v>126.71267</v>
      </c>
      <c r="AC25" s="302">
        <v>72.551940000000002</v>
      </c>
      <c r="AD25" s="302">
        <v>100.26463</v>
      </c>
      <c r="AE25" s="302">
        <v>86.291380000000004</v>
      </c>
      <c r="AF25" s="302">
        <v>108.45983</v>
      </c>
      <c r="AG25" s="302">
        <v>422.44443999999999</v>
      </c>
      <c r="AH25" s="302">
        <v>498.60431999999997</v>
      </c>
      <c r="AI25" s="302">
        <v>171.99561</v>
      </c>
      <c r="AJ25" s="302">
        <v>217.26352</v>
      </c>
      <c r="AK25" s="302">
        <v>302.67844000000002</v>
      </c>
      <c r="AL25" s="302">
        <v>346.28237000000001</v>
      </c>
      <c r="AM25" s="302">
        <v>173.04312999999999</v>
      </c>
      <c r="AN25" s="302">
        <v>224.34523999999999</v>
      </c>
      <c r="AO25" s="302">
        <v>32.181519999999999</v>
      </c>
      <c r="AP25" s="302">
        <v>54.769460000000002</v>
      </c>
      <c r="AQ25" s="302">
        <v>105.84681</v>
      </c>
      <c r="AR25" s="302">
        <v>133.57909000000001</v>
      </c>
      <c r="AS25" s="302">
        <v>229.83860000000001</v>
      </c>
      <c r="AT25" s="302">
        <v>288.06434999999999</v>
      </c>
      <c r="AU25" s="302">
        <v>123.53748</v>
      </c>
      <c r="AV25" s="302">
        <v>166.09386000000001</v>
      </c>
      <c r="AW25" s="302">
        <v>182.55823000000001</v>
      </c>
      <c r="AX25" s="302">
        <v>218.32836</v>
      </c>
      <c r="AY25" s="302">
        <v>99.214753892306462</v>
      </c>
      <c r="AZ25" s="302">
        <v>138.35105335807256</v>
      </c>
      <c r="BA25" s="302">
        <v>42.845506822097747</v>
      </c>
      <c r="BB25" s="302">
        <v>69.381088655876852</v>
      </c>
      <c r="BC25" s="302">
        <v>75.041478962749011</v>
      </c>
      <c r="BD25" s="302">
        <v>98.485706416766917</v>
      </c>
      <c r="BE25" s="302">
        <v>31.054916314940996</v>
      </c>
      <c r="BF25" s="302">
        <v>53.462223698384236</v>
      </c>
      <c r="BG25" s="302">
        <v>27.373521461891041</v>
      </c>
      <c r="BH25" s="302">
        <v>43.116646970853196</v>
      </c>
      <c r="BI25" s="302">
        <v>31.754408084386302</v>
      </c>
      <c r="BJ25" s="302">
        <v>44.71446046897028</v>
      </c>
      <c r="BK25" s="30"/>
    </row>
    <row r="26" spans="1:63" ht="13.5" customHeight="1" thickTop="1" thickBot="1">
      <c r="A26" s="188"/>
      <c r="B26" s="77" t="s">
        <v>18</v>
      </c>
      <c r="C26" s="113"/>
      <c r="D26" s="246">
        <v>70.4602</v>
      </c>
      <c r="E26" s="246">
        <v>78.138469999999998</v>
      </c>
      <c r="F26" s="246">
        <v>63.020009999999999</v>
      </c>
      <c r="G26" s="246">
        <v>322.07368000000002</v>
      </c>
      <c r="H26" s="246">
        <v>440.71866999999997</v>
      </c>
      <c r="I26" s="246">
        <v>213.61802</v>
      </c>
      <c r="J26" s="246">
        <v>125.06833</v>
      </c>
      <c r="K26" s="246">
        <v>194.87721999999999</v>
      </c>
      <c r="L26" s="246">
        <v>59.924900000000001</v>
      </c>
      <c r="M26" s="246">
        <v>213.48421999999999</v>
      </c>
      <c r="N26" s="246">
        <v>283.41338000000002</v>
      </c>
      <c r="O26" s="246">
        <v>148.58775</v>
      </c>
      <c r="P26" s="246">
        <v>66.504501929986489</v>
      </c>
      <c r="Q26" s="246">
        <v>94.534155678186593</v>
      </c>
      <c r="R26" s="246">
        <v>39.836977990810446</v>
      </c>
      <c r="S26" s="246">
        <v>30.2217183875076</v>
      </c>
      <c r="T26" s="246">
        <v>27.463854436119696</v>
      </c>
      <c r="U26" s="246">
        <v>31.643898397956125</v>
      </c>
      <c r="V26" s="172"/>
      <c r="W26" s="310"/>
      <c r="X26" s="292"/>
      <c r="Y26" s="301" t="s">
        <v>18</v>
      </c>
      <c r="Z26" s="303" t="s">
        <v>76</v>
      </c>
      <c r="AA26" s="302">
        <v>65.866650000000007</v>
      </c>
      <c r="AB26" s="302">
        <v>91.987750000000005</v>
      </c>
      <c r="AC26" s="302">
        <v>53.312350000000002</v>
      </c>
      <c r="AD26" s="302">
        <v>73.85745</v>
      </c>
      <c r="AE26" s="302">
        <v>62.654870000000003</v>
      </c>
      <c r="AF26" s="302">
        <v>78.926400000000001</v>
      </c>
      <c r="AG26" s="302">
        <v>409.28802000000002</v>
      </c>
      <c r="AH26" s="302">
        <v>473.88168999999999</v>
      </c>
      <c r="AI26" s="302">
        <v>193.66664</v>
      </c>
      <c r="AJ26" s="302">
        <v>234.9408</v>
      </c>
      <c r="AK26" s="302">
        <v>303.69159999999999</v>
      </c>
      <c r="AL26" s="302">
        <v>341.23874999999998</v>
      </c>
      <c r="AM26" s="302">
        <v>173.63095000000001</v>
      </c>
      <c r="AN26" s="302">
        <v>217.97237000000001</v>
      </c>
      <c r="AO26" s="302">
        <v>48.798389999999998</v>
      </c>
      <c r="AP26" s="302">
        <v>72.746750000000006</v>
      </c>
      <c r="AQ26" s="302">
        <v>113.17256999999999</v>
      </c>
      <c r="AR26" s="302">
        <v>137.84992</v>
      </c>
      <c r="AS26" s="302">
        <v>257.64240999999998</v>
      </c>
      <c r="AT26" s="302">
        <v>311.02623999999997</v>
      </c>
      <c r="AU26" s="302">
        <v>130.68111999999999</v>
      </c>
      <c r="AV26" s="302">
        <v>168.19322</v>
      </c>
      <c r="AW26" s="302">
        <v>197.83671000000001</v>
      </c>
      <c r="AX26" s="302">
        <v>230.01407</v>
      </c>
      <c r="AY26" s="302">
        <v>79.787641844867068</v>
      </c>
      <c r="AZ26" s="302">
        <v>111.19624624436604</v>
      </c>
      <c r="BA26" s="302">
        <v>30.918809276471702</v>
      </c>
      <c r="BB26" s="302">
        <v>50.504803612232628</v>
      </c>
      <c r="BC26" s="302">
        <v>57.869633704460433</v>
      </c>
      <c r="BD26" s="302">
        <v>76.054420363569335</v>
      </c>
      <c r="BE26" s="302">
        <v>20.823104755568053</v>
      </c>
      <c r="BF26" s="302">
        <v>35.525282953158957</v>
      </c>
      <c r="BG26" s="302">
        <v>25.774845591962819</v>
      </c>
      <c r="BH26" s="302">
        <v>38.388642316155718</v>
      </c>
      <c r="BI26" s="302">
        <v>25.753578377743192</v>
      </c>
      <c r="BJ26" s="302">
        <v>35.223240107579393</v>
      </c>
      <c r="BK26" s="30"/>
    </row>
    <row r="27" spans="1:63" ht="13.5" customHeight="1" thickTop="1" thickBot="1">
      <c r="A27" s="188"/>
      <c r="B27" s="77" t="s">
        <v>19</v>
      </c>
      <c r="C27" s="113"/>
      <c r="D27" s="246">
        <v>56.469880000000003</v>
      </c>
      <c r="E27" s="246">
        <v>61.196080000000002</v>
      </c>
      <c r="F27" s="246">
        <v>51.389000000000003</v>
      </c>
      <c r="G27" s="246">
        <v>235.09134</v>
      </c>
      <c r="H27" s="246">
        <v>346.29532999999998</v>
      </c>
      <c r="I27" s="246">
        <v>132.17071000000001</v>
      </c>
      <c r="J27" s="246">
        <v>94.888419999999996</v>
      </c>
      <c r="K27" s="246">
        <v>160.24087</v>
      </c>
      <c r="L27" s="246">
        <v>33.027659999999997</v>
      </c>
      <c r="M27" s="246">
        <v>174.89250999999999</v>
      </c>
      <c r="N27" s="246">
        <v>241.74743000000001</v>
      </c>
      <c r="O27" s="246">
        <v>112.55012000000001</v>
      </c>
      <c r="P27" s="246">
        <v>54.327841339717402</v>
      </c>
      <c r="Q27" s="246">
        <v>69.600581403419895</v>
      </c>
      <c r="R27" s="246">
        <v>39.401311888032595</v>
      </c>
      <c r="S27" s="246">
        <v>31.242615804686316</v>
      </c>
      <c r="T27" s="246">
        <v>30.762377628435086</v>
      </c>
      <c r="U27" s="246">
        <v>32.04527670745923</v>
      </c>
      <c r="V27" s="172"/>
      <c r="W27" s="310"/>
      <c r="X27" s="292"/>
      <c r="Y27" s="301" t="s">
        <v>19</v>
      </c>
      <c r="Z27" s="303" t="s">
        <v>76</v>
      </c>
      <c r="AA27" s="302">
        <v>50.78792</v>
      </c>
      <c r="AB27" s="302">
        <v>73.024720000000002</v>
      </c>
      <c r="AC27" s="302">
        <v>42.965249999999997</v>
      </c>
      <c r="AD27" s="302">
        <v>60.835709999999999</v>
      </c>
      <c r="AE27" s="302">
        <v>49.74924</v>
      </c>
      <c r="AF27" s="302">
        <v>63.788350000000001</v>
      </c>
      <c r="AG27" s="302">
        <v>319.78519999999997</v>
      </c>
      <c r="AH27" s="302">
        <v>374.34793999999999</v>
      </c>
      <c r="AI27" s="302">
        <v>117.49399</v>
      </c>
      <c r="AJ27" s="302">
        <v>148.03877</v>
      </c>
      <c r="AK27" s="302">
        <v>220.13436999999999</v>
      </c>
      <c r="AL27" s="302">
        <v>250.74851000000001</v>
      </c>
      <c r="AM27" s="302">
        <v>142.37210999999999</v>
      </c>
      <c r="AN27" s="302">
        <v>179.68292</v>
      </c>
      <c r="AO27" s="302">
        <v>25.583749999999998</v>
      </c>
      <c r="AP27" s="302">
        <v>41.858379999999997</v>
      </c>
      <c r="AQ27" s="302">
        <v>85.297719999999998</v>
      </c>
      <c r="AR27" s="302">
        <v>105.23192</v>
      </c>
      <c r="AS27" s="302">
        <v>219.20133000000001</v>
      </c>
      <c r="AT27" s="302">
        <v>265.91223000000002</v>
      </c>
      <c r="AU27" s="302">
        <v>97.457989999999995</v>
      </c>
      <c r="AV27" s="302">
        <v>129.20125999999999</v>
      </c>
      <c r="AW27" s="302">
        <v>161.38316</v>
      </c>
      <c r="AX27" s="302">
        <v>189.18847</v>
      </c>
      <c r="AY27" s="302">
        <v>57.382956393171774</v>
      </c>
      <c r="AZ27" s="302">
        <v>83.589247706690458</v>
      </c>
      <c r="BA27" s="302">
        <v>30.657581414333112</v>
      </c>
      <c r="BB27" s="302">
        <v>49.796511411978322</v>
      </c>
      <c r="BC27" s="302">
        <v>46.723370848184572</v>
      </c>
      <c r="BD27" s="302">
        <v>62.786019420463063</v>
      </c>
      <c r="BE27" s="302">
        <v>23.870887923252468</v>
      </c>
      <c r="BF27" s="302">
        <v>38.961160340604096</v>
      </c>
      <c r="BG27" s="302">
        <v>25.756370579215538</v>
      </c>
      <c r="BH27" s="302">
        <v>39.261955351833841</v>
      </c>
      <c r="BI27" s="302">
        <v>26.608508571515227</v>
      </c>
      <c r="BJ27" s="302">
        <v>36.403386209997549</v>
      </c>
      <c r="BK27" s="30"/>
    </row>
    <row r="28" spans="1:63" ht="13.5" customHeight="1" thickTop="1" thickBot="1">
      <c r="A28" s="188"/>
      <c r="B28" s="77" t="s">
        <v>20</v>
      </c>
      <c r="C28" s="113"/>
      <c r="D28" s="246">
        <v>74.40728</v>
      </c>
      <c r="E28" s="246">
        <v>88.528490000000005</v>
      </c>
      <c r="F28" s="246">
        <v>61.067720000000001</v>
      </c>
      <c r="G28" s="246">
        <v>311.06569000000002</v>
      </c>
      <c r="H28" s="246">
        <v>443.18892</v>
      </c>
      <c r="I28" s="246">
        <v>187.941</v>
      </c>
      <c r="J28" s="246">
        <v>134.05627000000001</v>
      </c>
      <c r="K28" s="246">
        <v>219.94533999999999</v>
      </c>
      <c r="L28" s="246">
        <v>53.335859999999997</v>
      </c>
      <c r="M28" s="246">
        <v>230.73698999999999</v>
      </c>
      <c r="N28" s="246">
        <v>299.04926999999998</v>
      </c>
      <c r="O28" s="246">
        <v>165.95971</v>
      </c>
      <c r="P28" s="246">
        <v>76.702584102889389</v>
      </c>
      <c r="Q28" s="246">
        <v>113.92475063126983</v>
      </c>
      <c r="R28" s="246">
        <v>41.174266979638439</v>
      </c>
      <c r="S28" s="246">
        <v>39.214540979565555</v>
      </c>
      <c r="T28" s="246">
        <v>39.172061161066246</v>
      </c>
      <c r="U28" s="246">
        <v>37.720513297275851</v>
      </c>
      <c r="V28" s="172"/>
      <c r="W28" s="310"/>
      <c r="X28" s="292"/>
      <c r="Y28" s="301"/>
      <c r="Z28" s="303"/>
      <c r="AA28" s="302"/>
      <c r="AB28" s="302"/>
      <c r="AC28" s="302"/>
      <c r="AD28" s="302"/>
      <c r="AE28" s="302"/>
      <c r="AF28" s="302"/>
      <c r="AG28" s="302"/>
      <c r="AH28" s="302"/>
      <c r="AI28" s="302"/>
      <c r="AJ28" s="302"/>
      <c r="AK28" s="302"/>
      <c r="AL28" s="302"/>
      <c r="AM28" s="302"/>
      <c r="AN28" s="302"/>
      <c r="AO28" s="302"/>
      <c r="AP28" s="302"/>
      <c r="AQ28" s="302"/>
      <c r="AR28" s="302"/>
      <c r="AS28" s="302"/>
      <c r="AT28" s="302"/>
      <c r="AU28" s="302"/>
      <c r="AV28" s="302"/>
      <c r="AW28" s="302"/>
      <c r="AX28" s="302"/>
      <c r="AY28" s="302"/>
      <c r="AZ28" s="302"/>
      <c r="BA28" s="302"/>
      <c r="BB28" s="302"/>
      <c r="BC28" s="302"/>
      <c r="BD28" s="302"/>
      <c r="BE28" s="302"/>
      <c r="BF28" s="302"/>
      <c r="BG28" s="302"/>
      <c r="BH28" s="302"/>
      <c r="BI28" s="302"/>
      <c r="BJ28" s="302"/>
      <c r="BK28" s="30"/>
    </row>
    <row r="29" spans="1:63" ht="13.5" customHeight="1" thickTop="1" thickBot="1">
      <c r="A29" s="188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172"/>
      <c r="W29" s="310"/>
      <c r="Y29" s="301" t="s">
        <v>20</v>
      </c>
      <c r="Z29" s="303" t="s">
        <v>76</v>
      </c>
      <c r="AA29" s="302">
        <v>77.551609999999997</v>
      </c>
      <c r="AB29" s="302">
        <v>100.5971</v>
      </c>
      <c r="AC29" s="302">
        <v>52.808280000000003</v>
      </c>
      <c r="AD29" s="302">
        <v>70.161259999999999</v>
      </c>
      <c r="AE29" s="302">
        <v>67.579099999999997</v>
      </c>
      <c r="AF29" s="302">
        <v>81.71181</v>
      </c>
      <c r="AG29" s="302">
        <v>416.96834000000001</v>
      </c>
      <c r="AH29" s="302">
        <v>470.60077999999999</v>
      </c>
      <c r="AI29" s="302">
        <v>172.23187999999999</v>
      </c>
      <c r="AJ29" s="302">
        <v>204.61393000000001</v>
      </c>
      <c r="AK29" s="302">
        <v>295.95146999999997</v>
      </c>
      <c r="AL29" s="302">
        <v>326.72742</v>
      </c>
      <c r="AM29" s="302">
        <v>201.32154</v>
      </c>
      <c r="AN29" s="302">
        <v>239.80853999999999</v>
      </c>
      <c r="AO29" s="302">
        <v>44.888039999999997</v>
      </c>
      <c r="AP29" s="302">
        <v>62.869579999999999</v>
      </c>
      <c r="AQ29" s="302">
        <v>123.93201000000001</v>
      </c>
      <c r="AR29" s="302">
        <v>144.77226999999999</v>
      </c>
      <c r="AS29" s="302">
        <v>277.13810000000001</v>
      </c>
      <c r="AT29" s="302">
        <v>322.21109999999999</v>
      </c>
      <c r="AU29" s="302">
        <v>150.14653000000001</v>
      </c>
      <c r="AV29" s="302">
        <v>182.94470999999999</v>
      </c>
      <c r="AW29" s="302">
        <v>217.23607000000001</v>
      </c>
      <c r="AX29" s="302">
        <v>244.84244000000001</v>
      </c>
      <c r="AY29" s="302">
        <v>100.39422177517402</v>
      </c>
      <c r="AZ29" s="302">
        <v>128.75937961726757</v>
      </c>
      <c r="BA29" s="302">
        <v>33.471556487668344</v>
      </c>
      <c r="BB29" s="302">
        <v>50.102732339093485</v>
      </c>
      <c r="BC29" s="302">
        <v>68.922961529853907</v>
      </c>
      <c r="BD29" s="302">
        <v>85.113171447228282</v>
      </c>
      <c r="BE29" s="302">
        <v>32.204716677947111</v>
      </c>
      <c r="BF29" s="302">
        <v>47.174954036287382</v>
      </c>
      <c r="BG29" s="302">
        <v>32.128190598260275</v>
      </c>
      <c r="BH29" s="302">
        <v>43.948651364041979</v>
      </c>
      <c r="BI29" s="302">
        <v>34.730705164024734</v>
      </c>
      <c r="BJ29" s="302">
        <v>44.095612980995313</v>
      </c>
      <c r="BK29" s="30"/>
    </row>
    <row r="30" spans="1:63" ht="13.5" customHeight="1" thickTop="1" thickBot="1">
      <c r="A30" s="188"/>
      <c r="B30" s="77" t="s">
        <v>44</v>
      </c>
      <c r="C30" s="113"/>
      <c r="D30" s="246">
        <v>104.72024999999999</v>
      </c>
      <c r="E30" s="246">
        <v>119.10991</v>
      </c>
      <c r="F30" s="246">
        <v>91.030659999999997</v>
      </c>
      <c r="G30" s="246">
        <v>243.76912999999999</v>
      </c>
      <c r="H30" s="246">
        <v>341.96713</v>
      </c>
      <c r="I30" s="246">
        <v>153.56017</v>
      </c>
      <c r="J30" s="246">
        <v>104.70332999999999</v>
      </c>
      <c r="K30" s="246">
        <v>170.32265000000001</v>
      </c>
      <c r="L30" s="246">
        <v>42.948689999999999</v>
      </c>
      <c r="M30" s="246">
        <v>196.5043</v>
      </c>
      <c r="N30" s="246">
        <v>263.84951000000001</v>
      </c>
      <c r="O30" s="246">
        <v>133.70589000000001</v>
      </c>
      <c r="P30" s="246">
        <v>67.546517111259831</v>
      </c>
      <c r="Q30" s="246">
        <v>93.792651921221392</v>
      </c>
      <c r="R30" s="246">
        <v>42.37136075075761</v>
      </c>
      <c r="S30" s="246">
        <v>40.206885766116926</v>
      </c>
      <c r="T30" s="246">
        <v>38.998235931546354</v>
      </c>
      <c r="U30" s="246">
        <v>39.993840362182368</v>
      </c>
      <c r="V30" s="172"/>
      <c r="W30" s="310"/>
      <c r="X30" s="292"/>
      <c r="Y30" s="303" t="s">
        <v>44</v>
      </c>
      <c r="Z30" s="303" t="s">
        <v>77</v>
      </c>
      <c r="AA30" s="302">
        <v>113.56394</v>
      </c>
      <c r="AB30" s="302">
        <v>124.8488</v>
      </c>
      <c r="AC30" s="302">
        <v>86.698269999999994</v>
      </c>
      <c r="AD30" s="302">
        <v>95.505939999999995</v>
      </c>
      <c r="AE30" s="302">
        <v>101.2376</v>
      </c>
      <c r="AF30" s="302">
        <v>108.28581</v>
      </c>
      <c r="AG30" s="302">
        <v>332.04867999999999</v>
      </c>
      <c r="AH30" s="302">
        <v>352.09836999999999</v>
      </c>
      <c r="AI30" s="302">
        <v>147.49010999999999</v>
      </c>
      <c r="AJ30" s="302">
        <v>159.79808</v>
      </c>
      <c r="AK30" s="302">
        <v>238.04088999999999</v>
      </c>
      <c r="AL30" s="302">
        <v>249.59408999999999</v>
      </c>
      <c r="AM30" s="302">
        <v>163.22327999999999</v>
      </c>
      <c r="AN30" s="302">
        <v>177.64426</v>
      </c>
      <c r="AO30" s="302">
        <v>39.62097</v>
      </c>
      <c r="AP30" s="302">
        <v>46.4696</v>
      </c>
      <c r="AQ30" s="302">
        <v>100.83447</v>
      </c>
      <c r="AR30" s="302">
        <v>108.67823</v>
      </c>
      <c r="AS30" s="302">
        <v>255.01787999999999</v>
      </c>
      <c r="AT30" s="302">
        <v>272.90156999999999</v>
      </c>
      <c r="AU30" s="302">
        <v>127.59533999999999</v>
      </c>
      <c r="AV30" s="302">
        <v>140.02098000000001</v>
      </c>
      <c r="AW30" s="302">
        <v>191.17597000000001</v>
      </c>
      <c r="AX30" s="302">
        <v>201.93877000000001</v>
      </c>
      <c r="AY30" s="302">
        <v>88.461829711515421</v>
      </c>
      <c r="AZ30" s="302">
        <v>99.355478279974349</v>
      </c>
      <c r="BA30" s="302">
        <v>38.877846340833514</v>
      </c>
      <c r="BB30" s="302">
        <v>46.088489788457231</v>
      </c>
      <c r="BC30" s="302">
        <v>64.37001885482276</v>
      </c>
      <c r="BD30" s="302">
        <v>70.836469372363226</v>
      </c>
      <c r="BE30" s="302">
        <v>36.011505831201809</v>
      </c>
      <c r="BF30" s="302">
        <v>42.160789523643523</v>
      </c>
      <c r="BG30" s="302">
        <v>37.455129774072873</v>
      </c>
      <c r="BH30" s="302">
        <v>42.646492972254812</v>
      </c>
      <c r="BI30" s="302">
        <v>38.257121675428536</v>
      </c>
      <c r="BJ30" s="302">
        <v>42.225699634640222</v>
      </c>
      <c r="BK30" s="30"/>
    </row>
    <row r="31" spans="1:63" ht="13.5" customHeight="1" thickTop="1" thickBot="1">
      <c r="A31" s="188"/>
      <c r="B31" s="77" t="s">
        <v>1148</v>
      </c>
      <c r="C31" s="113"/>
      <c r="D31" s="246">
        <v>80.3108</v>
      </c>
      <c r="E31" s="246">
        <v>78.004050000000007</v>
      </c>
      <c r="F31" s="246">
        <v>79.701899999999995</v>
      </c>
      <c r="G31" s="246">
        <v>183.08525</v>
      </c>
      <c r="H31" s="246">
        <v>261.66712000000001</v>
      </c>
      <c r="I31" s="246">
        <v>110.51711</v>
      </c>
      <c r="J31" s="246">
        <v>87.060950000000005</v>
      </c>
      <c r="K31" s="246">
        <v>138.45051000000001</v>
      </c>
      <c r="L31" s="246">
        <v>37.705210000000001</v>
      </c>
      <c r="M31" s="246">
        <v>178.4383</v>
      </c>
      <c r="N31" s="246">
        <v>243.24655999999999</v>
      </c>
      <c r="O31" s="246">
        <v>117.12726000000001</v>
      </c>
      <c r="P31" s="246">
        <v>49.800337984273206</v>
      </c>
      <c r="Q31" s="246">
        <v>65.658119669226707</v>
      </c>
      <c r="R31" s="246">
        <v>34.384208474265797</v>
      </c>
      <c r="S31" s="246">
        <v>39.435998771319412</v>
      </c>
      <c r="T31" s="246">
        <v>32.670491237517211</v>
      </c>
      <c r="U31" s="246">
        <v>44.639815313872035</v>
      </c>
      <c r="V31" s="172"/>
      <c r="W31" s="310"/>
      <c r="X31" s="292"/>
      <c r="Y31" s="303" t="s">
        <v>50</v>
      </c>
      <c r="Z31" s="303" t="s">
        <v>77</v>
      </c>
      <c r="AA31" s="302">
        <v>68.786590000000004</v>
      </c>
      <c r="AB31" s="302">
        <v>88.074510000000004</v>
      </c>
      <c r="AC31" s="302">
        <v>71.204310000000007</v>
      </c>
      <c r="AD31" s="302">
        <v>88.848299999999995</v>
      </c>
      <c r="AE31" s="302">
        <v>73.970609999999994</v>
      </c>
      <c r="AF31" s="302">
        <v>87.019599999999997</v>
      </c>
      <c r="AG31" s="302">
        <v>243.17608000000001</v>
      </c>
      <c r="AH31" s="302">
        <v>281.13287000000003</v>
      </c>
      <c r="AI31" s="302">
        <v>99.590580000000003</v>
      </c>
      <c r="AJ31" s="302">
        <v>122.22369999999999</v>
      </c>
      <c r="AK31" s="302">
        <v>172.46281999999999</v>
      </c>
      <c r="AL31" s="302">
        <v>194.15403000000001</v>
      </c>
      <c r="AM31" s="302">
        <v>125.04107999999999</v>
      </c>
      <c r="AN31" s="302">
        <v>152.86215000000001</v>
      </c>
      <c r="AO31" s="302">
        <v>31.346509999999999</v>
      </c>
      <c r="AP31" s="302">
        <v>44.915010000000002</v>
      </c>
      <c r="AQ31" s="302">
        <v>79.677660000000003</v>
      </c>
      <c r="AR31" s="302">
        <v>94.92</v>
      </c>
      <c r="AS31" s="302">
        <v>225.04384999999999</v>
      </c>
      <c r="AT31" s="302">
        <v>262.47424000000001</v>
      </c>
      <c r="AU31" s="302">
        <v>104.74513</v>
      </c>
      <c r="AV31" s="302">
        <v>130.49334999999999</v>
      </c>
      <c r="AW31" s="302">
        <v>167.46280999999999</v>
      </c>
      <c r="AX31" s="302">
        <v>189.91314</v>
      </c>
      <c r="AY31" s="302">
        <v>56.287876606226305</v>
      </c>
      <c r="AZ31" s="302">
        <v>76.107905828278291</v>
      </c>
      <c r="BA31" s="302">
        <v>27.635006813348472</v>
      </c>
      <c r="BB31" s="302">
        <v>42.220264153912403</v>
      </c>
      <c r="BC31" s="302">
        <v>43.991770395933884</v>
      </c>
      <c r="BD31" s="302">
        <v>56.142662139846983</v>
      </c>
      <c r="BE31" s="302">
        <v>27.272923847454088</v>
      </c>
      <c r="BF31" s="302">
        <v>38.807906945687172</v>
      </c>
      <c r="BG31" s="302">
        <v>38.762324486175494</v>
      </c>
      <c r="BH31" s="302">
        <v>51.074201215213932</v>
      </c>
      <c r="BI31" s="302">
        <v>35.420489474062016</v>
      </c>
      <c r="BJ31" s="302">
        <v>43.759455846906661</v>
      </c>
      <c r="BK31" s="30"/>
    </row>
    <row r="32" spans="1:63" ht="13.5" customHeight="1" thickTop="1" thickBot="1">
      <c r="A32" s="188"/>
      <c r="B32" s="77" t="s">
        <v>45</v>
      </c>
      <c r="C32" s="113"/>
      <c r="D32" s="246">
        <v>88.097399999999993</v>
      </c>
      <c r="E32" s="246">
        <v>99.842870000000005</v>
      </c>
      <c r="F32" s="246">
        <v>76.090459999999993</v>
      </c>
      <c r="G32" s="246">
        <v>277.58924000000002</v>
      </c>
      <c r="H32" s="246">
        <v>399.15753999999998</v>
      </c>
      <c r="I32" s="246">
        <v>167.10246000000001</v>
      </c>
      <c r="J32" s="246">
        <v>116.29203</v>
      </c>
      <c r="K32" s="246">
        <v>186.37640999999999</v>
      </c>
      <c r="L32" s="246">
        <v>50.380949999999999</v>
      </c>
      <c r="M32" s="246">
        <v>236.25662</v>
      </c>
      <c r="N32" s="246">
        <v>319.94189</v>
      </c>
      <c r="O32" s="246">
        <v>157.98159000000001</v>
      </c>
      <c r="P32" s="246">
        <v>64.905073754202377</v>
      </c>
      <c r="Q32" s="246">
        <v>86.955176194777252</v>
      </c>
      <c r="R32" s="246">
        <v>43.562309361043837</v>
      </c>
      <c r="S32" s="246">
        <v>39.791528944507313</v>
      </c>
      <c r="T32" s="246">
        <v>39.884357601671219</v>
      </c>
      <c r="U32" s="246">
        <v>39.102096387817085</v>
      </c>
      <c r="V32" s="172"/>
      <c r="W32" s="310"/>
      <c r="X32" s="292"/>
      <c r="Y32" s="303" t="s">
        <v>45</v>
      </c>
      <c r="Z32" s="303" t="s">
        <v>77</v>
      </c>
      <c r="AA32" s="302">
        <v>93.202470000000005</v>
      </c>
      <c r="AB32" s="302">
        <v>106.81547999999999</v>
      </c>
      <c r="AC32" s="302">
        <v>70.855509999999995</v>
      </c>
      <c r="AD32" s="302">
        <v>81.574809999999999</v>
      </c>
      <c r="AE32" s="302">
        <v>83.892830000000004</v>
      </c>
      <c r="AF32" s="302">
        <v>92.445890000000006</v>
      </c>
      <c r="AG32" s="302">
        <v>384.98021999999997</v>
      </c>
      <c r="AH32" s="302">
        <v>413.70623000000001</v>
      </c>
      <c r="AI32" s="302">
        <v>158.64148</v>
      </c>
      <c r="AJ32" s="302">
        <v>175.86369999999999</v>
      </c>
      <c r="AK32" s="302">
        <v>269.47476999999998</v>
      </c>
      <c r="AL32" s="302">
        <v>285.87394</v>
      </c>
      <c r="AM32" s="302">
        <v>176.61348000000001</v>
      </c>
      <c r="AN32" s="302">
        <v>196.52312000000001</v>
      </c>
      <c r="AO32" s="302">
        <v>45.588439999999999</v>
      </c>
      <c r="AP32" s="302">
        <v>55.511809999999997</v>
      </c>
      <c r="AQ32" s="302">
        <v>110.92725</v>
      </c>
      <c r="AR32" s="302">
        <v>121.83984</v>
      </c>
      <c r="AS32" s="302">
        <v>307.01355000000001</v>
      </c>
      <c r="AT32" s="302">
        <v>333.25815</v>
      </c>
      <c r="AU32" s="302">
        <v>149.20067</v>
      </c>
      <c r="AV32" s="302">
        <v>167.12047000000001</v>
      </c>
      <c r="AW32" s="302">
        <v>228.50461000000001</v>
      </c>
      <c r="AX32" s="302">
        <v>244.19497999999999</v>
      </c>
      <c r="AY32" s="302">
        <v>80.177261645401003</v>
      </c>
      <c r="AZ32" s="302">
        <v>94.140070669186315</v>
      </c>
      <c r="BA32" s="302">
        <v>38.903945159474617</v>
      </c>
      <c r="BB32" s="302">
        <v>48.61248982483302</v>
      </c>
      <c r="BC32" s="302">
        <v>60.793247575107131</v>
      </c>
      <c r="BD32" s="302">
        <v>69.215761112422229</v>
      </c>
      <c r="BE32" s="302">
        <v>36.023058568236777</v>
      </c>
      <c r="BF32" s="302">
        <v>44.039068949550469</v>
      </c>
      <c r="BG32" s="302">
        <v>35.856109495195646</v>
      </c>
      <c r="BH32" s="302">
        <v>42.540300183632077</v>
      </c>
      <c r="BI32" s="302">
        <v>37.304576065586517</v>
      </c>
      <c r="BJ32" s="302">
        <v>42.393466700092631</v>
      </c>
      <c r="BK32" s="30"/>
    </row>
    <row r="33" spans="1:63" ht="13.5" customHeight="1" thickTop="1" thickBot="1">
      <c r="A33" s="188"/>
      <c r="B33" s="77" t="s">
        <v>46</v>
      </c>
      <c r="C33" s="113"/>
      <c r="D33" s="246">
        <v>85.966009999999997</v>
      </c>
      <c r="E33" s="246">
        <v>102.20502</v>
      </c>
      <c r="F33" s="246">
        <v>70.587329999999994</v>
      </c>
      <c r="G33" s="246">
        <v>233.02681000000001</v>
      </c>
      <c r="H33" s="246">
        <v>331.09798999999998</v>
      </c>
      <c r="I33" s="246">
        <v>146.63747000000001</v>
      </c>
      <c r="J33" s="246">
        <v>131.53299000000001</v>
      </c>
      <c r="K33" s="246">
        <v>206.44736</v>
      </c>
      <c r="L33" s="246">
        <v>64.022720000000007</v>
      </c>
      <c r="M33" s="246">
        <v>270.37711999999999</v>
      </c>
      <c r="N33" s="246">
        <v>364.91897999999998</v>
      </c>
      <c r="O33" s="246">
        <v>184.74108000000001</v>
      </c>
      <c r="P33" s="246">
        <v>76.90883144074202</v>
      </c>
      <c r="Q33" s="246">
        <v>108.50878655529681</v>
      </c>
      <c r="R33" s="246">
        <v>47.421603080595602</v>
      </c>
      <c r="S33" s="246">
        <v>43.8045775278717</v>
      </c>
      <c r="T33" s="246">
        <v>45.895441099082518</v>
      </c>
      <c r="U33" s="246">
        <v>41.418161333758746</v>
      </c>
      <c r="V33" s="172"/>
      <c r="W33" s="310"/>
      <c r="X33" s="292"/>
      <c r="Y33" s="303" t="s">
        <v>46</v>
      </c>
      <c r="Z33" s="303" t="s">
        <v>77</v>
      </c>
      <c r="AA33" s="302">
        <v>95.965329999999994</v>
      </c>
      <c r="AB33" s="302">
        <v>108.73554</v>
      </c>
      <c r="AC33" s="302">
        <v>66.012420000000006</v>
      </c>
      <c r="AD33" s="302">
        <v>75.372630000000001</v>
      </c>
      <c r="AE33" s="302">
        <v>82.141670000000005</v>
      </c>
      <c r="AF33" s="302">
        <v>89.914619999999999</v>
      </c>
      <c r="AG33" s="302">
        <v>319.49446</v>
      </c>
      <c r="AH33" s="302">
        <v>343.00725999999997</v>
      </c>
      <c r="AI33" s="302">
        <v>139.61303000000001</v>
      </c>
      <c r="AJ33" s="302">
        <v>153.90384</v>
      </c>
      <c r="AK33" s="302">
        <v>226.39268000000001</v>
      </c>
      <c r="AL33" s="302">
        <v>239.79915</v>
      </c>
      <c r="AM33" s="302">
        <v>197.20193</v>
      </c>
      <c r="AN33" s="302">
        <v>216.00703999999999</v>
      </c>
      <c r="AO33" s="302">
        <v>59.271880000000003</v>
      </c>
      <c r="AP33" s="302">
        <v>69.037390000000002</v>
      </c>
      <c r="AQ33" s="302">
        <v>126.44898999999999</v>
      </c>
      <c r="AR33" s="302">
        <v>136.76351</v>
      </c>
      <c r="AS33" s="302">
        <v>352.50042999999999</v>
      </c>
      <c r="AT33" s="302">
        <v>377.65616999999997</v>
      </c>
      <c r="AU33" s="302">
        <v>176.25815</v>
      </c>
      <c r="AV33" s="302">
        <v>193.51154</v>
      </c>
      <c r="AW33" s="302">
        <v>262.95109000000002</v>
      </c>
      <c r="AX33" s="302">
        <v>277.95438999999999</v>
      </c>
      <c r="AY33" s="302">
        <v>101.61530484302952</v>
      </c>
      <c r="AZ33" s="302">
        <v>115.74286014262259</v>
      </c>
      <c r="BA33" s="302">
        <v>43.12694130183565</v>
      </c>
      <c r="BB33" s="302">
        <v>52.023143106079658</v>
      </c>
      <c r="BC33" s="302">
        <v>72.883435688778363</v>
      </c>
      <c r="BD33" s="302">
        <v>81.096409913408223</v>
      </c>
      <c r="BE33" s="302">
        <v>41.970007338895421</v>
      </c>
      <c r="BF33" s="302">
        <v>50.082168370773694</v>
      </c>
      <c r="BG33" s="302">
        <v>38.295166929047454</v>
      </c>
      <c r="BH33" s="302">
        <v>44.710912809535742</v>
      </c>
      <c r="BI33" s="302">
        <v>41.334199081451381</v>
      </c>
      <c r="BJ33" s="302">
        <v>46.378003442495654</v>
      </c>
      <c r="BK33" s="30"/>
    </row>
    <row r="34" spans="1:63" ht="13.5" customHeight="1" thickTop="1" thickBot="1">
      <c r="A34" s="188"/>
      <c r="B34" s="77" t="s">
        <v>49</v>
      </c>
      <c r="C34" s="113"/>
      <c r="D34" s="246">
        <v>82.906090000000006</v>
      </c>
      <c r="E34" s="246">
        <v>104.59214</v>
      </c>
      <c r="F34" s="246">
        <v>63.914020000000001</v>
      </c>
      <c r="G34" s="246">
        <v>209.93594999999999</v>
      </c>
      <c r="H34" s="246">
        <v>295.76265000000001</v>
      </c>
      <c r="I34" s="246">
        <v>134.32799</v>
      </c>
      <c r="J34" s="246">
        <v>120.24911</v>
      </c>
      <c r="K34" s="246">
        <v>191.5795</v>
      </c>
      <c r="L34" s="246">
        <v>55.346600000000002</v>
      </c>
      <c r="M34" s="246">
        <v>221.73616000000001</v>
      </c>
      <c r="N34" s="246">
        <v>297.97219999999999</v>
      </c>
      <c r="O34" s="246">
        <v>153.56138999999999</v>
      </c>
      <c r="P34" s="246">
        <v>61.589006499243006</v>
      </c>
      <c r="Q34" s="246">
        <v>86.413903829063671</v>
      </c>
      <c r="R34" s="246">
        <v>38.52320699600412</v>
      </c>
      <c r="S34" s="246">
        <v>40.574170021801201</v>
      </c>
      <c r="T34" s="246">
        <v>43.102560946208911</v>
      </c>
      <c r="U34" s="246">
        <v>38.314515478955968</v>
      </c>
      <c r="V34" s="172"/>
      <c r="W34" s="310"/>
      <c r="X34" s="292"/>
      <c r="Y34" s="303" t="s">
        <v>49</v>
      </c>
      <c r="Z34" s="303" t="s">
        <v>77</v>
      </c>
      <c r="AA34" s="302">
        <v>97.495500000000007</v>
      </c>
      <c r="AB34" s="302">
        <v>112.06034</v>
      </c>
      <c r="AC34" s="302">
        <v>59.152889999999999</v>
      </c>
      <c r="AD34" s="302">
        <v>68.930430000000001</v>
      </c>
      <c r="AE34" s="302">
        <v>78.72363</v>
      </c>
      <c r="AF34" s="302">
        <v>87.24391</v>
      </c>
      <c r="AG34" s="302">
        <v>283.34168</v>
      </c>
      <c r="AH34" s="302">
        <v>308.5806</v>
      </c>
      <c r="AI34" s="302">
        <v>126.75145999999999</v>
      </c>
      <c r="AJ34" s="302">
        <v>142.21243999999999</v>
      </c>
      <c r="AK34" s="302">
        <v>202.81905</v>
      </c>
      <c r="AL34" s="302">
        <v>217.23065</v>
      </c>
      <c r="AM34" s="302">
        <v>181.40694999999999</v>
      </c>
      <c r="AN34" s="302">
        <v>202.16906</v>
      </c>
      <c r="AO34" s="302">
        <v>50.288969999999999</v>
      </c>
      <c r="AP34" s="302">
        <v>60.76014</v>
      </c>
      <c r="AQ34" s="302">
        <v>114.68487</v>
      </c>
      <c r="AR34" s="302">
        <v>126.00906000000001</v>
      </c>
      <c r="AS34" s="302">
        <v>285.29829000000001</v>
      </c>
      <c r="AT34" s="302">
        <v>311.05923999999999</v>
      </c>
      <c r="AU34" s="302">
        <v>144.87004999999999</v>
      </c>
      <c r="AV34" s="302">
        <v>162.62506999999999</v>
      </c>
      <c r="AW34" s="302">
        <v>214.15405999999999</v>
      </c>
      <c r="AX34" s="302">
        <v>229.51383000000001</v>
      </c>
      <c r="AY34" s="302">
        <v>79.434076490355963</v>
      </c>
      <c r="AZ34" s="302">
        <v>93.841610006451148</v>
      </c>
      <c r="BA34" s="302">
        <v>34.118666173497047</v>
      </c>
      <c r="BB34" s="302">
        <v>43.335083021757939</v>
      </c>
      <c r="BC34" s="302">
        <v>57.497198603513546</v>
      </c>
      <c r="BD34" s="302">
        <v>65.894147763065547</v>
      </c>
      <c r="BE34" s="302">
        <v>38.783998331485286</v>
      </c>
      <c r="BF34" s="302">
        <v>47.763149892475219</v>
      </c>
      <c r="BG34" s="302">
        <v>34.943467104938897</v>
      </c>
      <c r="BH34" s="302">
        <v>41.901128742459811</v>
      </c>
      <c r="BI34" s="302">
        <v>37.889497195633353</v>
      </c>
      <c r="BJ34" s="302">
        <v>43.390965150162792</v>
      </c>
      <c r="BK34" s="30"/>
    </row>
    <row r="35" spans="1:63" ht="13.5" customHeight="1" thickTop="1" thickBot="1">
      <c r="A35" s="188"/>
      <c r="B35" s="77" t="s">
        <v>1041</v>
      </c>
      <c r="C35" s="113"/>
      <c r="D35" s="246">
        <v>110.94678</v>
      </c>
      <c r="E35" s="246">
        <v>137.14556999999999</v>
      </c>
      <c r="F35" s="246">
        <v>86.298659999999998</v>
      </c>
      <c r="G35" s="246">
        <v>298.85410999999999</v>
      </c>
      <c r="H35" s="246">
        <v>420.62160999999998</v>
      </c>
      <c r="I35" s="246">
        <v>186.92911000000001</v>
      </c>
      <c r="J35" s="246">
        <v>120.21879</v>
      </c>
      <c r="K35" s="246">
        <v>186.43128999999999</v>
      </c>
      <c r="L35" s="246">
        <v>57.245249999999999</v>
      </c>
      <c r="M35" s="246">
        <v>261.82846000000001</v>
      </c>
      <c r="N35" s="246">
        <v>326.70940000000002</v>
      </c>
      <c r="O35" s="246">
        <v>201.47056000000001</v>
      </c>
      <c r="P35" s="246">
        <v>85.271693318889405</v>
      </c>
      <c r="Q35" s="246">
        <v>118.40978195580038</v>
      </c>
      <c r="R35" s="246">
        <v>53.398580133754976</v>
      </c>
      <c r="S35" s="246">
        <v>39.548620583282073</v>
      </c>
      <c r="T35" s="246">
        <v>39.42506483823292</v>
      </c>
      <c r="U35" s="246">
        <v>39.322079308046135</v>
      </c>
      <c r="V35" s="172"/>
      <c r="W35" s="310"/>
      <c r="X35" s="292"/>
      <c r="Y35" s="303" t="s">
        <v>1041</v>
      </c>
      <c r="Z35" s="303" t="s">
        <v>77</v>
      </c>
      <c r="AA35" s="302">
        <v>127.44071</v>
      </c>
      <c r="AB35" s="302">
        <v>147.38353000000001</v>
      </c>
      <c r="AC35" s="302">
        <v>79.570880000000002</v>
      </c>
      <c r="AD35" s="302">
        <v>93.409610000000001</v>
      </c>
      <c r="AE35" s="302">
        <v>105.12877</v>
      </c>
      <c r="AF35" s="302">
        <v>116.9928</v>
      </c>
      <c r="AG35" s="302">
        <v>402.83931999999999</v>
      </c>
      <c r="AH35" s="302">
        <v>438.97631000000001</v>
      </c>
      <c r="AI35" s="302">
        <v>176.06627</v>
      </c>
      <c r="AJ35" s="302">
        <v>198.25353999999999</v>
      </c>
      <c r="AK35" s="302">
        <v>288.59370000000001</v>
      </c>
      <c r="AL35" s="302">
        <v>309.37630999999999</v>
      </c>
      <c r="AM35" s="302">
        <v>174.57101</v>
      </c>
      <c r="AN35" s="302">
        <v>198.87647000000001</v>
      </c>
      <c r="AO35" s="302">
        <v>50.999090000000002</v>
      </c>
      <c r="AP35" s="302">
        <v>64.031390000000002</v>
      </c>
      <c r="AQ35" s="302">
        <v>113.56559</v>
      </c>
      <c r="AR35" s="302">
        <v>127.15458</v>
      </c>
      <c r="AS35" s="302">
        <v>310.97161999999997</v>
      </c>
      <c r="AT35" s="302">
        <v>343.02798999999999</v>
      </c>
      <c r="AU35" s="302">
        <v>189.38673</v>
      </c>
      <c r="AV35" s="302">
        <v>214.10828000000001</v>
      </c>
      <c r="AW35" s="302">
        <v>251.94529</v>
      </c>
      <c r="AX35" s="302">
        <v>271.99392</v>
      </c>
      <c r="AY35" s="302">
        <v>108.9265577073707</v>
      </c>
      <c r="AZ35" s="302">
        <v>128.49141331998234</v>
      </c>
      <c r="BA35" s="302">
        <v>47.328191072702225</v>
      </c>
      <c r="BB35" s="302">
        <v>60.024674667300538</v>
      </c>
      <c r="BC35" s="302">
        <v>79.648853163830807</v>
      </c>
      <c r="BD35" s="302">
        <v>91.183484469744513</v>
      </c>
      <c r="BE35" s="302">
        <v>34.459196688510929</v>
      </c>
      <c r="BF35" s="302">
        <v>44.896766915398736</v>
      </c>
      <c r="BG35" s="302">
        <v>35.167065486381581</v>
      </c>
      <c r="BH35" s="302">
        <v>43.805020450548071</v>
      </c>
      <c r="BI35" s="302">
        <v>36.367755584060021</v>
      </c>
      <c r="BJ35" s="302">
        <v>42.925279848717466</v>
      </c>
      <c r="BK35" s="30"/>
    </row>
    <row r="36" spans="1:63" ht="13.5" customHeight="1" thickTop="1" thickBot="1">
      <c r="A36" s="188"/>
      <c r="B36" s="77" t="s">
        <v>1138</v>
      </c>
      <c r="C36" s="113"/>
      <c r="D36" s="246">
        <v>74.537379999999999</v>
      </c>
      <c r="E36" s="246">
        <v>86.477149999999995</v>
      </c>
      <c r="F36" s="246">
        <v>62.814660000000003</v>
      </c>
      <c r="G36" s="246">
        <v>297.02474999999998</v>
      </c>
      <c r="H36" s="246">
        <v>415.21348999999998</v>
      </c>
      <c r="I36" s="246">
        <v>188.71981</v>
      </c>
      <c r="J36" s="246">
        <v>120.92887</v>
      </c>
      <c r="K36" s="246">
        <v>193.72695999999999</v>
      </c>
      <c r="L36" s="246">
        <v>52.232750000000003</v>
      </c>
      <c r="M36" s="246">
        <v>213.57489000000001</v>
      </c>
      <c r="N36" s="246">
        <v>280.00067000000001</v>
      </c>
      <c r="O36" s="246">
        <v>151.41964999999999</v>
      </c>
      <c r="P36" s="246">
        <v>72.759084558437934</v>
      </c>
      <c r="Q36" s="246">
        <v>101.79375942961505</v>
      </c>
      <c r="R36" s="246">
        <v>44.889769518534919</v>
      </c>
      <c r="S36" s="246">
        <v>35.576228645373853</v>
      </c>
      <c r="T36" s="246">
        <v>35.494845334760711</v>
      </c>
      <c r="U36" s="246">
        <v>35.100997337413141</v>
      </c>
      <c r="V36" s="172"/>
      <c r="W36" s="310"/>
      <c r="X36" s="292"/>
      <c r="Y36" s="303" t="s">
        <v>1138</v>
      </c>
      <c r="Z36" s="303" t="s">
        <v>77</v>
      </c>
      <c r="AA36" s="302">
        <v>81.107200000000006</v>
      </c>
      <c r="AB36" s="302">
        <v>92.103819999999999</v>
      </c>
      <c r="AC36" s="302">
        <v>58.75712</v>
      </c>
      <c r="AD36" s="302">
        <v>67.060509999999994</v>
      </c>
      <c r="AE36" s="302">
        <v>71.207160000000002</v>
      </c>
      <c r="AF36" s="302">
        <v>77.97766</v>
      </c>
      <c r="AG36" s="302">
        <v>402.8691</v>
      </c>
      <c r="AH36" s="302">
        <v>427.834</v>
      </c>
      <c r="AI36" s="302">
        <v>181.09453999999999</v>
      </c>
      <c r="AJ36" s="302">
        <v>196.56649999999999</v>
      </c>
      <c r="AK36" s="302">
        <v>289.88467000000003</v>
      </c>
      <c r="AL36" s="302">
        <v>304.29086000000001</v>
      </c>
      <c r="AM36" s="302">
        <v>185.18897000000001</v>
      </c>
      <c r="AN36" s="302">
        <v>202.55203</v>
      </c>
      <c r="AO36" s="302">
        <v>48.063290000000002</v>
      </c>
      <c r="AP36" s="302">
        <v>56.657170000000001</v>
      </c>
      <c r="AQ36" s="302">
        <v>116.23302</v>
      </c>
      <c r="AR36" s="302">
        <v>125.76228</v>
      </c>
      <c r="AS36" s="302">
        <v>269.70762000000002</v>
      </c>
      <c r="AT36" s="302">
        <v>290.58067999999997</v>
      </c>
      <c r="AU36" s="302">
        <v>144.02925999999999</v>
      </c>
      <c r="AV36" s="302">
        <v>159.08161999999999</v>
      </c>
      <c r="AW36" s="302">
        <v>207.27538999999999</v>
      </c>
      <c r="AX36" s="302">
        <v>220.01363000000001</v>
      </c>
      <c r="AY36" s="302">
        <v>95.538923686184418</v>
      </c>
      <c r="AZ36" s="302">
        <v>108.3472592523579</v>
      </c>
      <c r="BA36" s="302">
        <v>40.907648956788456</v>
      </c>
      <c r="BB36" s="302">
        <v>49.151212409003961</v>
      </c>
      <c r="BC36" s="302">
        <v>69.062833569228346</v>
      </c>
      <c r="BD36" s="302">
        <v>76.600020079122189</v>
      </c>
      <c r="BE36" s="302">
        <v>32.186024422101568</v>
      </c>
      <c r="BF36" s="302">
        <v>39.04703683897371</v>
      </c>
      <c r="BG36" s="302">
        <v>32.364709180528898</v>
      </c>
      <c r="BH36" s="302">
        <v>37.993271224969838</v>
      </c>
      <c r="BI36" s="302">
        <v>33.463930976680849</v>
      </c>
      <c r="BJ36" s="302">
        <v>37.782770927197873</v>
      </c>
      <c r="BK36" s="30"/>
    </row>
    <row r="37" spans="1:63" ht="9.9499999999999993" customHeight="1" thickTop="1" thickBot="1">
      <c r="A37" s="173"/>
      <c r="B37" s="77"/>
      <c r="C37" s="113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178"/>
      <c r="W37" s="310"/>
      <c r="X37" s="292"/>
      <c r="Y37" s="303"/>
      <c r="Z37" s="303"/>
      <c r="AA37" s="313"/>
      <c r="AB37" s="313"/>
      <c r="AC37" s="304"/>
      <c r="AD37" s="304"/>
      <c r="AE37" s="304"/>
      <c r="AF37" s="304"/>
      <c r="AG37" s="304"/>
      <c r="AH37" s="304"/>
      <c r="AI37" s="304"/>
      <c r="AJ37" s="304"/>
      <c r="AK37" s="304"/>
      <c r="AL37" s="304"/>
      <c r="AM37" s="304"/>
      <c r="AN37" s="304"/>
      <c r="AO37" s="304"/>
      <c r="AP37" s="304"/>
      <c r="AQ37" s="304"/>
      <c r="AR37" s="304"/>
      <c r="AS37" s="304"/>
      <c r="AT37" s="304"/>
      <c r="AU37" s="304"/>
      <c r="AV37" s="304"/>
      <c r="AW37" s="304"/>
      <c r="AX37" s="304"/>
      <c r="AY37" s="302"/>
      <c r="AZ37" s="302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"/>
    </row>
    <row r="38" spans="1:63" ht="15.95" customHeight="1" thickTop="1" thickBot="1">
      <c r="A38" s="173"/>
      <c r="B38" s="78" t="s">
        <v>21</v>
      </c>
      <c r="C38" s="114"/>
      <c r="D38" s="223">
        <v>90.237939999999995</v>
      </c>
      <c r="E38" s="223">
        <v>105.27546</v>
      </c>
      <c r="F38" s="223">
        <v>75.749660000000006</v>
      </c>
      <c r="G38" s="223">
        <v>253.92814000000001</v>
      </c>
      <c r="H38" s="223">
        <v>358.7285</v>
      </c>
      <c r="I38" s="223">
        <v>158.84302</v>
      </c>
      <c r="J38" s="223">
        <v>116.41013</v>
      </c>
      <c r="K38" s="223">
        <v>185.67751000000001</v>
      </c>
      <c r="L38" s="223">
        <v>51.837420000000002</v>
      </c>
      <c r="M38" s="223">
        <v>226.09813</v>
      </c>
      <c r="N38" s="223">
        <v>300.71523000000002</v>
      </c>
      <c r="O38" s="223">
        <v>157.03231</v>
      </c>
      <c r="P38" s="223">
        <v>69.664968716433322</v>
      </c>
      <c r="Q38" s="223">
        <v>96.668963307947323</v>
      </c>
      <c r="R38" s="223">
        <v>43.909664789498329</v>
      </c>
      <c r="S38" s="223">
        <v>39.88682523727168</v>
      </c>
      <c r="T38" s="223">
        <v>39.908866337388439</v>
      </c>
      <c r="U38" s="223">
        <v>39.192108366324483</v>
      </c>
      <c r="V38" s="172"/>
      <c r="W38" s="310"/>
      <c r="X38" s="292"/>
      <c r="Y38" s="303"/>
      <c r="Z38" s="303" t="s">
        <v>21</v>
      </c>
      <c r="AA38" s="302">
        <v>102.70569999999999</v>
      </c>
      <c r="AB38" s="302">
        <v>107.89189</v>
      </c>
      <c r="AC38" s="302">
        <v>73.823790000000002</v>
      </c>
      <c r="AD38" s="302">
        <v>77.709450000000004</v>
      </c>
      <c r="AE38" s="302">
        <v>88.652690000000007</v>
      </c>
      <c r="AF38" s="302">
        <v>91.843170000000001</v>
      </c>
      <c r="AG38" s="302">
        <v>353.76344</v>
      </c>
      <c r="AH38" s="302">
        <v>363.74439000000001</v>
      </c>
      <c r="AI38" s="302">
        <v>155.81917999999999</v>
      </c>
      <c r="AJ38" s="302">
        <v>161.90723</v>
      </c>
      <c r="AK38" s="302">
        <v>251.07446999999999</v>
      </c>
      <c r="AL38" s="302">
        <v>256.80493999999999</v>
      </c>
      <c r="AM38" s="302">
        <v>182.05631</v>
      </c>
      <c r="AN38" s="302">
        <v>189.35140999999999</v>
      </c>
      <c r="AO38" s="302">
        <v>50.042310000000001</v>
      </c>
      <c r="AP38" s="302">
        <v>53.678170000000001</v>
      </c>
      <c r="AQ38" s="302">
        <v>114.42238</v>
      </c>
      <c r="AR38" s="302">
        <v>118.42292</v>
      </c>
      <c r="AS38" s="302">
        <v>296.09532999999999</v>
      </c>
      <c r="AT38" s="302">
        <v>305.38789000000003</v>
      </c>
      <c r="AU38" s="302">
        <v>153.79069000000001</v>
      </c>
      <c r="AV38" s="302">
        <v>160.32281</v>
      </c>
      <c r="AW38" s="302">
        <v>223.30341000000001</v>
      </c>
      <c r="AX38" s="302">
        <v>228.91824</v>
      </c>
      <c r="AY38" s="302">
        <v>94.008600675372364</v>
      </c>
      <c r="AZ38" s="302">
        <v>99.384744752077083</v>
      </c>
      <c r="BA38" s="302">
        <v>42.182074799343816</v>
      </c>
      <c r="BB38" s="302">
        <v>45.688975501496202</v>
      </c>
      <c r="BC38" s="302">
        <v>68.08968668523049</v>
      </c>
      <c r="BD38" s="302">
        <v>71.267087637124774</v>
      </c>
      <c r="BE38" s="302">
        <v>38.409043715461522</v>
      </c>
      <c r="BF38" s="302">
        <v>41.45126398961758</v>
      </c>
      <c r="BG38" s="302">
        <v>37.948335912426671</v>
      </c>
      <c r="BH38" s="302">
        <v>40.463544536887042</v>
      </c>
      <c r="BI38" s="302">
        <v>38.928744968444839</v>
      </c>
      <c r="BJ38" s="302">
        <v>40.861614134171639</v>
      </c>
      <c r="BK38" s="29"/>
    </row>
    <row r="39" spans="1:63" ht="7.5" customHeight="1" thickTop="1">
      <c r="B39" s="99"/>
      <c r="C39" s="99"/>
      <c r="D39" s="256"/>
      <c r="E39" s="256"/>
      <c r="F39" s="256"/>
      <c r="G39" s="256"/>
      <c r="H39" s="256"/>
      <c r="I39" s="256"/>
      <c r="J39" s="256"/>
      <c r="K39" s="256"/>
      <c r="L39" s="257"/>
      <c r="M39" s="256"/>
      <c r="N39" s="256"/>
      <c r="O39" s="257"/>
      <c r="P39" s="256"/>
      <c r="Q39" s="256"/>
      <c r="R39" s="257"/>
      <c r="S39" s="256"/>
      <c r="T39" s="256"/>
      <c r="U39" s="257"/>
      <c r="V39" s="185"/>
      <c r="W39" s="295"/>
      <c r="X39" s="29"/>
      <c r="Y39" s="293"/>
      <c r="Z39" s="293"/>
      <c r="AA39" s="298"/>
      <c r="AB39" s="298"/>
      <c r="AC39" s="298"/>
      <c r="AD39" s="298"/>
      <c r="AE39" s="298"/>
      <c r="AF39" s="298"/>
      <c r="AG39" s="298"/>
      <c r="AH39" s="298"/>
      <c r="AI39" s="298"/>
      <c r="AJ39" s="298"/>
      <c r="AK39" s="298"/>
      <c r="AL39" s="298"/>
      <c r="AM39" s="298"/>
      <c r="AN39" s="298"/>
      <c r="AO39" s="298"/>
      <c r="AP39" s="298"/>
      <c r="AQ39" s="298"/>
      <c r="AR39" s="298"/>
      <c r="AS39" s="298"/>
      <c r="AT39" s="298"/>
      <c r="AU39" s="298"/>
      <c r="AV39" s="298"/>
      <c r="AW39" s="298"/>
      <c r="AX39" s="298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"/>
    </row>
    <row r="40" spans="1:63" ht="4.5" customHeight="1" thickBot="1">
      <c r="V40" s="185"/>
      <c r="W40" s="295"/>
      <c r="X40" s="29"/>
      <c r="Y40" s="293"/>
      <c r="Z40" s="293"/>
      <c r="AW40" s="293"/>
      <c r="AX40" s="293"/>
      <c r="AY40" s="293"/>
      <c r="AZ40" s="293"/>
      <c r="BA40" s="293"/>
      <c r="BB40" s="293"/>
      <c r="BC40" s="293"/>
      <c r="BD40" s="293"/>
      <c r="BE40" s="293"/>
      <c r="BF40" s="293"/>
      <c r="BG40" s="293"/>
      <c r="BH40" s="293"/>
      <c r="BI40" s="293"/>
      <c r="BJ40" s="293"/>
      <c r="BK40" s="29"/>
    </row>
    <row r="41" spans="1:63" ht="15" customHeight="1" thickBot="1">
      <c r="B41" s="54"/>
      <c r="D41" s="112"/>
      <c r="E41" s="249"/>
      <c r="F41" s="237" t="s">
        <v>66</v>
      </c>
      <c r="K41" s="239"/>
      <c r="L41" s="336" t="s">
        <v>116</v>
      </c>
      <c r="M41" s="336"/>
      <c r="N41" s="336"/>
      <c r="O41" s="336"/>
      <c r="P41" s="336"/>
      <c r="Q41" s="336"/>
      <c r="R41" s="336"/>
      <c r="S41" s="336"/>
      <c r="T41" s="336"/>
      <c r="U41" s="336"/>
      <c r="V41" s="180"/>
      <c r="W41" s="293"/>
      <c r="X41" s="29"/>
      <c r="Y41" s="293"/>
      <c r="Z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"/>
    </row>
    <row r="42" spans="1:63" ht="15" customHeight="1" thickBot="1">
      <c r="B42" s="33"/>
      <c r="D42" s="112"/>
      <c r="E42" s="250"/>
      <c r="F42" s="237" t="s">
        <v>122</v>
      </c>
      <c r="K42" s="239"/>
      <c r="L42" s="336"/>
      <c r="M42" s="336"/>
      <c r="N42" s="336"/>
      <c r="O42" s="336"/>
      <c r="P42" s="336"/>
      <c r="Q42" s="336"/>
      <c r="R42" s="336"/>
      <c r="S42" s="336"/>
      <c r="T42" s="336"/>
      <c r="U42" s="336"/>
      <c r="V42" s="181"/>
      <c r="W42" s="302"/>
      <c r="X42" s="30"/>
      <c r="Y42" s="302"/>
      <c r="Z42" s="302"/>
      <c r="AA42" s="302"/>
      <c r="AB42" s="302"/>
      <c r="AC42" s="302"/>
      <c r="AD42" s="302"/>
      <c r="AE42" s="302"/>
      <c r="AF42" s="302"/>
      <c r="AG42" s="302"/>
      <c r="AH42" s="302"/>
      <c r="AI42" s="302"/>
      <c r="AJ42" s="302"/>
      <c r="AK42" s="302"/>
      <c r="AL42" s="302"/>
      <c r="AM42" s="302"/>
      <c r="AN42" s="302"/>
      <c r="AO42" s="302"/>
      <c r="AP42" s="302"/>
      <c r="AQ42" s="302"/>
      <c r="AR42" s="302"/>
      <c r="AS42" s="302"/>
      <c r="AT42" s="302"/>
      <c r="AU42" s="302"/>
      <c r="AV42" s="302"/>
      <c r="AW42" s="302"/>
      <c r="AX42" s="302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"/>
    </row>
    <row r="43" spans="1:63" ht="15" customHeight="1" thickBot="1">
      <c r="B43" s="106"/>
      <c r="D43" s="112"/>
      <c r="E43" s="251"/>
      <c r="F43" s="238" t="s">
        <v>67</v>
      </c>
      <c r="K43" s="239"/>
      <c r="L43" s="336"/>
      <c r="M43" s="336"/>
      <c r="N43" s="336"/>
      <c r="O43" s="336"/>
      <c r="P43" s="336"/>
      <c r="Q43" s="336"/>
      <c r="R43" s="336"/>
      <c r="S43" s="336"/>
      <c r="T43" s="336"/>
      <c r="U43" s="336"/>
      <c r="V43" s="181"/>
      <c r="W43" s="302"/>
      <c r="X43" s="30"/>
      <c r="Y43" s="302"/>
      <c r="Z43" s="302"/>
      <c r="AA43" s="306" t="s">
        <v>38</v>
      </c>
      <c r="AB43" s="306" t="s">
        <v>38</v>
      </c>
      <c r="AC43" s="306" t="s">
        <v>39</v>
      </c>
      <c r="AD43" s="306" t="s">
        <v>39</v>
      </c>
      <c r="AE43" s="306" t="s">
        <v>40</v>
      </c>
      <c r="AF43" s="306" t="s">
        <v>40</v>
      </c>
      <c r="AG43" s="306" t="s">
        <v>38</v>
      </c>
      <c r="AH43" s="306" t="s">
        <v>38</v>
      </c>
      <c r="AI43" s="306" t="s">
        <v>39</v>
      </c>
      <c r="AJ43" s="306" t="s">
        <v>39</v>
      </c>
      <c r="AK43" s="306" t="s">
        <v>40</v>
      </c>
      <c r="AL43" s="306" t="s">
        <v>40</v>
      </c>
      <c r="AM43" s="306" t="s">
        <v>38</v>
      </c>
      <c r="AN43" s="306" t="s">
        <v>38</v>
      </c>
      <c r="AO43" s="306" t="s">
        <v>39</v>
      </c>
      <c r="AP43" s="306" t="s">
        <v>39</v>
      </c>
      <c r="AQ43" s="306" t="s">
        <v>40</v>
      </c>
      <c r="AR43" s="306" t="s">
        <v>40</v>
      </c>
      <c r="AS43" s="306" t="s">
        <v>38</v>
      </c>
      <c r="AT43" s="306" t="s">
        <v>38</v>
      </c>
      <c r="AU43" s="306" t="s">
        <v>39</v>
      </c>
      <c r="AV43" s="306" t="s">
        <v>39</v>
      </c>
      <c r="AW43" s="306" t="s">
        <v>40</v>
      </c>
      <c r="AX43" s="306" t="s">
        <v>40</v>
      </c>
      <c r="AY43" s="306" t="s">
        <v>38</v>
      </c>
      <c r="AZ43" s="306" t="s">
        <v>38</v>
      </c>
      <c r="BA43" s="306" t="s">
        <v>39</v>
      </c>
      <c r="BB43" s="306" t="s">
        <v>39</v>
      </c>
      <c r="BC43" s="306" t="s">
        <v>40</v>
      </c>
      <c r="BD43" s="306" t="s">
        <v>40</v>
      </c>
      <c r="BE43" s="306" t="s">
        <v>38</v>
      </c>
      <c r="BF43" s="306" t="s">
        <v>38</v>
      </c>
      <c r="BG43" s="306" t="s">
        <v>39</v>
      </c>
      <c r="BH43" s="306" t="s">
        <v>39</v>
      </c>
      <c r="BI43" s="306" t="s">
        <v>40</v>
      </c>
      <c r="BJ43" s="306" t="s">
        <v>40</v>
      </c>
      <c r="BK43" s="29"/>
    </row>
    <row r="44" spans="1:63" ht="59.25" customHeight="1">
      <c r="V44" s="182"/>
      <c r="W44" s="314"/>
      <c r="X44" s="30"/>
      <c r="Y44" s="302"/>
      <c r="Z44" s="302"/>
      <c r="AA44" s="306" t="s">
        <v>232</v>
      </c>
      <c r="AB44" s="306" t="s">
        <v>232</v>
      </c>
      <c r="AC44" s="306" t="s">
        <v>232</v>
      </c>
      <c r="AD44" s="306" t="s">
        <v>232</v>
      </c>
      <c r="AE44" s="306" t="s">
        <v>232</v>
      </c>
      <c r="AF44" s="306" t="s">
        <v>232</v>
      </c>
      <c r="AG44" s="306" t="s">
        <v>321</v>
      </c>
      <c r="AH44" s="306" t="s">
        <v>321</v>
      </c>
      <c r="AI44" s="306" t="s">
        <v>321</v>
      </c>
      <c r="AJ44" s="306" t="s">
        <v>321</v>
      </c>
      <c r="AK44" s="306" t="s">
        <v>321</v>
      </c>
      <c r="AL44" s="306" t="s">
        <v>321</v>
      </c>
      <c r="AM44" s="306" t="s">
        <v>411</v>
      </c>
      <c r="AN44" s="306" t="s">
        <v>411</v>
      </c>
      <c r="AO44" s="306" t="s">
        <v>411</v>
      </c>
      <c r="AP44" s="306" t="s">
        <v>411</v>
      </c>
      <c r="AQ44" s="306" t="s">
        <v>411</v>
      </c>
      <c r="AR44" s="306" t="s">
        <v>411</v>
      </c>
      <c r="AS44" s="306" t="s">
        <v>412</v>
      </c>
      <c r="AT44" s="306" t="s">
        <v>412</v>
      </c>
      <c r="AU44" s="306" t="s">
        <v>412</v>
      </c>
      <c r="AV44" s="306" t="s">
        <v>412</v>
      </c>
      <c r="AW44" s="306" t="s">
        <v>412</v>
      </c>
      <c r="AX44" s="306" t="s">
        <v>412</v>
      </c>
      <c r="AY44" s="306" t="s">
        <v>230</v>
      </c>
      <c r="AZ44" s="306" t="s">
        <v>230</v>
      </c>
      <c r="BA44" s="306" t="s">
        <v>230</v>
      </c>
      <c r="BB44" s="306" t="s">
        <v>230</v>
      </c>
      <c r="BC44" s="306" t="s">
        <v>230</v>
      </c>
      <c r="BD44" s="306" t="s">
        <v>230</v>
      </c>
      <c r="BE44" s="306" t="s">
        <v>908</v>
      </c>
      <c r="BF44" s="306" t="s">
        <v>908</v>
      </c>
      <c r="BG44" s="306" t="s">
        <v>908</v>
      </c>
      <c r="BH44" s="306" t="s">
        <v>908</v>
      </c>
      <c r="BI44" s="306" t="s">
        <v>908</v>
      </c>
      <c r="BJ44" s="306" t="s">
        <v>908</v>
      </c>
      <c r="BK44" s="29"/>
    </row>
    <row r="45" spans="1:63" ht="18.75" customHeight="1">
      <c r="W45" s="293"/>
      <c r="X45" s="29"/>
      <c r="Y45" s="293"/>
      <c r="Z45" s="293"/>
      <c r="AA45" s="315" t="s">
        <v>233</v>
      </c>
      <c r="AB45" s="315" t="s">
        <v>233</v>
      </c>
      <c r="AC45" s="315" t="s">
        <v>233</v>
      </c>
      <c r="AD45" s="315" t="s">
        <v>233</v>
      </c>
      <c r="AE45" s="315" t="s">
        <v>233</v>
      </c>
      <c r="AF45" s="315" t="s">
        <v>233</v>
      </c>
      <c r="AG45" s="315" t="s">
        <v>233</v>
      </c>
      <c r="AH45" s="315" t="s">
        <v>233</v>
      </c>
      <c r="AI45" s="315" t="s">
        <v>233</v>
      </c>
      <c r="AJ45" s="315" t="s">
        <v>233</v>
      </c>
      <c r="AK45" s="315" t="s">
        <v>233</v>
      </c>
      <c r="AL45" s="315" t="s">
        <v>233</v>
      </c>
      <c r="AM45" s="315" t="s">
        <v>233</v>
      </c>
      <c r="AN45" s="315" t="s">
        <v>233</v>
      </c>
      <c r="AO45" s="315" t="s">
        <v>233</v>
      </c>
      <c r="AP45" s="315" t="s">
        <v>233</v>
      </c>
      <c r="AQ45" s="315" t="s">
        <v>233</v>
      </c>
      <c r="AR45" s="315" t="s">
        <v>233</v>
      </c>
      <c r="AS45" s="315" t="s">
        <v>233</v>
      </c>
      <c r="AT45" s="315" t="s">
        <v>233</v>
      </c>
      <c r="AU45" s="315" t="s">
        <v>233</v>
      </c>
      <c r="AV45" s="315" t="s">
        <v>233</v>
      </c>
      <c r="AW45" s="315" t="s">
        <v>233</v>
      </c>
      <c r="AX45" s="315" t="s">
        <v>233</v>
      </c>
      <c r="AY45" s="315" t="s">
        <v>233</v>
      </c>
      <c r="AZ45" s="315" t="s">
        <v>233</v>
      </c>
      <c r="BA45" s="315" t="s">
        <v>233</v>
      </c>
      <c r="BB45" s="315" t="s">
        <v>233</v>
      </c>
      <c r="BC45" s="315" t="s">
        <v>233</v>
      </c>
      <c r="BD45" s="315" t="s">
        <v>233</v>
      </c>
      <c r="BE45" s="315" t="s">
        <v>233</v>
      </c>
      <c r="BF45" s="315" t="s">
        <v>233</v>
      </c>
      <c r="BG45" s="315" t="s">
        <v>233</v>
      </c>
      <c r="BH45" s="315" t="s">
        <v>233</v>
      </c>
      <c r="BI45" s="315" t="s">
        <v>233</v>
      </c>
      <c r="BJ45" s="315" t="s">
        <v>233</v>
      </c>
      <c r="BK45" s="29"/>
    </row>
    <row r="46" spans="1:63">
      <c r="W46" s="293"/>
      <c r="X46" s="29"/>
      <c r="Y46" s="293"/>
      <c r="Z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"/>
    </row>
    <row r="47" spans="1:63">
      <c r="Y47" s="330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315"/>
      <c r="AV47" s="315"/>
      <c r="AW47" s="315"/>
      <c r="AX47" s="315"/>
      <c r="AY47" s="315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</row>
    <row r="48" spans="1:63">
      <c r="Y48" s="330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315"/>
      <c r="AV48" s="315"/>
      <c r="AW48" s="315"/>
      <c r="AX48" s="315"/>
      <c r="AY48" s="315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  <c r="BJ48" s="315"/>
    </row>
    <row r="49" spans="25:62">
      <c r="Y49" s="330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  <c r="BJ49" s="315"/>
    </row>
    <row r="50" spans="25:62">
      <c r="Y50" s="330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315"/>
      <c r="AV50" s="315"/>
      <c r="AW50" s="315"/>
      <c r="AX50" s="315"/>
      <c r="AY50" s="315"/>
      <c r="AZ50" s="315"/>
      <c r="BA50" s="315"/>
      <c r="BB50" s="315"/>
      <c r="BC50" s="315"/>
      <c r="BD50" s="315"/>
      <c r="BE50" s="315"/>
      <c r="BF50" s="315"/>
      <c r="BG50" s="315"/>
      <c r="BH50" s="315"/>
      <c r="BI50" s="315"/>
      <c r="BJ50" s="315"/>
    </row>
    <row r="51" spans="25:62">
      <c r="Y51" s="330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15"/>
      <c r="AV51" s="315"/>
      <c r="AW51" s="315"/>
      <c r="AX51" s="315"/>
      <c r="AY51" s="315"/>
      <c r="AZ51" s="315"/>
      <c r="BA51" s="315"/>
      <c r="BB51" s="315"/>
      <c r="BC51" s="315"/>
      <c r="BD51" s="315"/>
      <c r="BE51" s="315"/>
      <c r="BF51" s="315"/>
      <c r="BG51" s="315"/>
      <c r="BH51" s="315"/>
      <c r="BI51" s="315"/>
      <c r="BJ51" s="315"/>
    </row>
    <row r="52" spans="25:62">
      <c r="Y52" s="330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15"/>
      <c r="AV52" s="315"/>
      <c r="AW52" s="315"/>
      <c r="AX52" s="315"/>
      <c r="AY52" s="315"/>
      <c r="AZ52" s="315"/>
      <c r="BA52" s="315"/>
      <c r="BB52" s="315"/>
      <c r="BC52" s="315"/>
      <c r="BD52" s="315"/>
      <c r="BE52" s="315"/>
      <c r="BF52" s="315"/>
      <c r="BG52" s="315"/>
      <c r="BH52" s="315"/>
      <c r="BI52" s="315"/>
      <c r="BJ52" s="315"/>
    </row>
    <row r="53" spans="25:62">
      <c r="Y53" s="330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15"/>
      <c r="AV53" s="315"/>
      <c r="AW53" s="315"/>
      <c r="AX53" s="315"/>
      <c r="AY53" s="315"/>
      <c r="AZ53" s="315"/>
      <c r="BA53" s="315"/>
      <c r="BB53" s="315"/>
      <c r="BC53" s="315"/>
      <c r="BD53" s="315"/>
      <c r="BE53" s="315"/>
      <c r="BF53" s="315"/>
      <c r="BG53" s="315"/>
      <c r="BH53" s="315"/>
      <c r="BI53" s="315"/>
      <c r="BJ53" s="315"/>
    </row>
    <row r="54" spans="25:62">
      <c r="Y54" s="330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  <c r="BJ54" s="315"/>
    </row>
    <row r="55" spans="25:62">
      <c r="Y55" s="330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315"/>
      <c r="AT55" s="315"/>
      <c r="AU55" s="315"/>
      <c r="AV55" s="315"/>
      <c r="AW55" s="315"/>
      <c r="AX55" s="315"/>
      <c r="AY55" s="315"/>
      <c r="AZ55" s="315"/>
      <c r="BA55" s="315"/>
      <c r="BB55" s="315"/>
      <c r="BC55" s="315"/>
      <c r="BD55" s="315"/>
      <c r="BE55" s="315"/>
      <c r="BF55" s="315"/>
      <c r="BG55" s="315"/>
      <c r="BH55" s="315"/>
      <c r="BI55" s="315"/>
      <c r="BJ55" s="315"/>
    </row>
    <row r="56" spans="25:62">
      <c r="Y56" s="330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15"/>
      <c r="BE56" s="315"/>
      <c r="BF56" s="315"/>
      <c r="BG56" s="315"/>
      <c r="BH56" s="315"/>
      <c r="BI56" s="315"/>
      <c r="BJ56" s="315"/>
    </row>
    <row r="57" spans="25:62">
      <c r="Y57" s="330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15"/>
      <c r="BE57" s="315"/>
      <c r="BF57" s="315"/>
      <c r="BG57" s="315"/>
      <c r="BH57" s="315"/>
      <c r="BI57" s="315"/>
      <c r="BJ57" s="315"/>
    </row>
    <row r="58" spans="25:62">
      <c r="Y58" s="330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15"/>
      <c r="BE58" s="315"/>
      <c r="BF58" s="315"/>
      <c r="BG58" s="315"/>
      <c r="BH58" s="315"/>
      <c r="BI58" s="315"/>
      <c r="BJ58" s="315"/>
    </row>
    <row r="59" spans="25:62">
      <c r="Y59" s="330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  <c r="BJ59" s="315"/>
    </row>
    <row r="60" spans="25:62">
      <c r="Y60" s="330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15"/>
      <c r="AT60" s="315"/>
      <c r="AU60" s="315"/>
      <c r="AV60" s="315"/>
      <c r="AW60" s="315"/>
      <c r="AX60" s="315"/>
      <c r="AY60" s="315"/>
      <c r="AZ60" s="315"/>
      <c r="BA60" s="315"/>
      <c r="BB60" s="315"/>
      <c r="BC60" s="315"/>
      <c r="BD60" s="315"/>
      <c r="BE60" s="315"/>
      <c r="BF60" s="315"/>
      <c r="BG60" s="315"/>
      <c r="BH60" s="315"/>
      <c r="BI60" s="315"/>
      <c r="BJ60" s="315"/>
    </row>
    <row r="61" spans="25:62">
      <c r="Y61" s="330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15"/>
      <c r="AT61" s="315"/>
      <c r="AU61" s="315"/>
      <c r="AV61" s="315"/>
      <c r="AW61" s="315"/>
      <c r="AX61" s="315"/>
      <c r="AY61" s="315"/>
      <c r="AZ61" s="315"/>
      <c r="BA61" s="315"/>
      <c r="BB61" s="315"/>
      <c r="BC61" s="315"/>
      <c r="BD61" s="315"/>
      <c r="BE61" s="315"/>
      <c r="BF61" s="315"/>
      <c r="BG61" s="315"/>
      <c r="BH61" s="315"/>
      <c r="BI61" s="315"/>
      <c r="BJ61" s="315"/>
    </row>
    <row r="62" spans="25:62">
      <c r="Y62" s="330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15"/>
      <c r="AL62" s="315"/>
      <c r="AM62" s="315"/>
      <c r="AN62" s="315"/>
      <c r="AO62" s="315"/>
      <c r="AP62" s="315"/>
      <c r="AQ62" s="315"/>
      <c r="AR62" s="315"/>
      <c r="AS62" s="315"/>
      <c r="AT62" s="315"/>
      <c r="AU62" s="315"/>
      <c r="AV62" s="315"/>
      <c r="AW62" s="315"/>
      <c r="AX62" s="315"/>
      <c r="AY62" s="315"/>
      <c r="AZ62" s="315"/>
      <c r="BA62" s="315"/>
      <c r="BB62" s="315"/>
      <c r="BC62" s="315"/>
      <c r="BD62" s="315"/>
      <c r="BE62" s="315"/>
      <c r="BF62" s="315"/>
      <c r="BG62" s="315"/>
      <c r="BH62" s="315"/>
      <c r="BI62" s="315"/>
      <c r="BJ62" s="315"/>
    </row>
    <row r="63" spans="25:62">
      <c r="Y63" s="330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15"/>
      <c r="AL63" s="315"/>
      <c r="AM63" s="315"/>
      <c r="AN63" s="315"/>
      <c r="AO63" s="315"/>
      <c r="AP63" s="315"/>
      <c r="AQ63" s="315"/>
      <c r="AR63" s="315"/>
      <c r="AS63" s="315"/>
      <c r="AT63" s="315"/>
      <c r="AU63" s="315"/>
      <c r="AV63" s="315"/>
      <c r="AW63" s="315"/>
      <c r="AX63" s="315"/>
      <c r="AY63" s="315"/>
      <c r="AZ63" s="315"/>
      <c r="BA63" s="315"/>
      <c r="BB63" s="315"/>
      <c r="BC63" s="315"/>
      <c r="BD63" s="315"/>
      <c r="BE63" s="315"/>
      <c r="BF63" s="315"/>
      <c r="BG63" s="315"/>
      <c r="BH63" s="315"/>
      <c r="BI63" s="315"/>
      <c r="BJ63" s="315"/>
    </row>
    <row r="64" spans="25:62">
      <c r="Y64" s="330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  <c r="BJ64" s="315"/>
    </row>
    <row r="65" spans="2:62">
      <c r="Y65" s="330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15"/>
      <c r="AT65" s="315"/>
      <c r="AU65" s="315"/>
      <c r="AV65" s="315"/>
      <c r="AW65" s="315"/>
      <c r="AX65" s="315"/>
      <c r="AY65" s="315"/>
      <c r="AZ65" s="315"/>
      <c r="BA65" s="315"/>
      <c r="BB65" s="315"/>
      <c r="BC65" s="315"/>
      <c r="BD65" s="315"/>
      <c r="BE65" s="315"/>
      <c r="BF65" s="315"/>
      <c r="BG65" s="315"/>
      <c r="BH65" s="315"/>
      <c r="BI65" s="315"/>
      <c r="BJ65" s="315"/>
    </row>
    <row r="66" spans="2:62">
      <c r="Y66" s="330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15"/>
      <c r="AT66" s="315"/>
      <c r="AU66" s="315"/>
      <c r="AV66" s="315"/>
      <c r="AW66" s="315"/>
      <c r="AX66" s="315"/>
      <c r="AY66" s="315"/>
      <c r="AZ66" s="315"/>
      <c r="BA66" s="315"/>
      <c r="BB66" s="315"/>
      <c r="BC66" s="315"/>
      <c r="BD66" s="315"/>
      <c r="BE66" s="315"/>
      <c r="BF66" s="315"/>
      <c r="BG66" s="315"/>
      <c r="BH66" s="315"/>
      <c r="BI66" s="315"/>
      <c r="BJ66" s="315"/>
    </row>
    <row r="67" spans="2:62">
      <c r="Y67" s="330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15"/>
      <c r="AT67" s="315"/>
      <c r="AU67" s="315"/>
      <c r="AV67" s="315"/>
      <c r="AW67" s="315"/>
      <c r="AX67" s="315"/>
      <c r="AY67" s="315"/>
      <c r="AZ67" s="315"/>
      <c r="BA67" s="315"/>
      <c r="BB67" s="315"/>
      <c r="BC67" s="315"/>
      <c r="BD67" s="315"/>
      <c r="BE67" s="315"/>
      <c r="BF67" s="315"/>
      <c r="BG67" s="315"/>
      <c r="BH67" s="315"/>
      <c r="BI67" s="315"/>
      <c r="BJ67" s="315"/>
    </row>
    <row r="68" spans="2:62">
      <c r="Y68" s="330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15"/>
      <c r="AT68" s="315"/>
      <c r="AU68" s="315"/>
      <c r="AV68" s="315"/>
      <c r="AW68" s="315"/>
      <c r="AX68" s="315"/>
      <c r="AY68" s="315"/>
      <c r="AZ68" s="315"/>
      <c r="BA68" s="315"/>
      <c r="BB68" s="315"/>
      <c r="BC68" s="315"/>
      <c r="BD68" s="315"/>
      <c r="BE68" s="315"/>
      <c r="BF68" s="315"/>
      <c r="BG68" s="315"/>
      <c r="BH68" s="315"/>
      <c r="BI68" s="315"/>
      <c r="BJ68" s="315"/>
    </row>
    <row r="69" spans="2:62">
      <c r="Y69" s="330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5"/>
      <c r="BI69" s="315"/>
      <c r="BJ69" s="315"/>
    </row>
    <row r="70" spans="2:62">
      <c r="Y70" s="330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15"/>
      <c r="AT70" s="315"/>
      <c r="AU70" s="315"/>
      <c r="AV70" s="315"/>
      <c r="AW70" s="315"/>
      <c r="AX70" s="315"/>
      <c r="AY70" s="315"/>
      <c r="AZ70" s="315"/>
      <c r="BA70" s="315"/>
      <c r="BB70" s="315"/>
      <c r="BC70" s="315"/>
      <c r="BD70" s="315"/>
      <c r="BE70" s="315"/>
      <c r="BF70" s="315"/>
      <c r="BG70" s="315"/>
      <c r="BH70" s="315"/>
      <c r="BI70" s="315"/>
      <c r="BJ70" s="315"/>
    </row>
    <row r="71" spans="2:62">
      <c r="Y71" s="330"/>
      <c r="AA71" s="315"/>
      <c r="AB71" s="315"/>
      <c r="AC71" s="315"/>
      <c r="AD71" s="315"/>
      <c r="AE71" s="315"/>
      <c r="AF71" s="315"/>
      <c r="AG71" s="315"/>
      <c r="AH71" s="315"/>
      <c r="AI71" s="315"/>
      <c r="AJ71" s="315"/>
      <c r="AK71" s="315"/>
      <c r="AL71" s="315"/>
      <c r="AM71" s="315"/>
      <c r="AN71" s="315"/>
      <c r="AO71" s="315"/>
      <c r="AP71" s="315"/>
      <c r="AQ71" s="315"/>
      <c r="AR71" s="315"/>
      <c r="AS71" s="315"/>
      <c r="AT71" s="315"/>
      <c r="AU71" s="315"/>
      <c r="AV71" s="315"/>
      <c r="AW71" s="315"/>
      <c r="AX71" s="315"/>
      <c r="AY71" s="315"/>
      <c r="AZ71" s="315"/>
      <c r="BA71" s="315"/>
      <c r="BB71" s="315"/>
      <c r="BC71" s="315"/>
      <c r="BD71" s="315"/>
      <c r="BE71" s="315"/>
      <c r="BF71" s="315"/>
      <c r="BG71" s="315"/>
      <c r="BH71" s="315"/>
      <c r="BI71" s="315"/>
      <c r="BJ71" s="315"/>
    </row>
    <row r="72" spans="2:62">
      <c r="Y72" s="330"/>
      <c r="AA72" s="315"/>
      <c r="AB72" s="315"/>
      <c r="AC72" s="315"/>
      <c r="AD72" s="315"/>
      <c r="AE72" s="315"/>
      <c r="AF72" s="315"/>
      <c r="AG72" s="315"/>
      <c r="AH72" s="315"/>
      <c r="AI72" s="315"/>
      <c r="AJ72" s="315"/>
      <c r="AK72" s="315"/>
      <c r="AL72" s="315"/>
      <c r="AM72" s="315"/>
      <c r="AN72" s="315"/>
      <c r="AO72" s="315"/>
      <c r="AP72" s="315"/>
      <c r="AQ72" s="315"/>
      <c r="AR72" s="315"/>
      <c r="AS72" s="315"/>
      <c r="AT72" s="315"/>
      <c r="AU72" s="315"/>
      <c r="AV72" s="315"/>
      <c r="AW72" s="315"/>
      <c r="AX72" s="315"/>
      <c r="AY72" s="315"/>
      <c r="AZ72" s="315"/>
      <c r="BA72" s="315"/>
      <c r="BB72" s="315"/>
      <c r="BC72" s="315"/>
      <c r="BD72" s="315"/>
      <c r="BE72" s="315"/>
      <c r="BF72" s="315"/>
      <c r="BG72" s="315"/>
      <c r="BH72" s="315"/>
      <c r="BI72" s="315"/>
      <c r="BJ72" s="315"/>
    </row>
    <row r="73" spans="2:62">
      <c r="Y73" s="330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315"/>
      <c r="AL73" s="315"/>
      <c r="AM73" s="315"/>
      <c r="AN73" s="315"/>
      <c r="AO73" s="315"/>
      <c r="AP73" s="315"/>
      <c r="AQ73" s="315"/>
      <c r="AR73" s="315"/>
      <c r="AS73" s="315"/>
      <c r="AT73" s="315"/>
      <c r="AU73" s="315"/>
      <c r="AV73" s="315"/>
      <c r="AW73" s="315"/>
      <c r="AX73" s="315"/>
      <c r="AY73" s="315"/>
      <c r="AZ73" s="315"/>
      <c r="BA73" s="315"/>
      <c r="BB73" s="315"/>
      <c r="BC73" s="315"/>
      <c r="BD73" s="315"/>
      <c r="BE73" s="315"/>
      <c r="BF73" s="315"/>
      <c r="BG73" s="315"/>
      <c r="BH73" s="315"/>
      <c r="BI73" s="315"/>
      <c r="BJ73" s="315"/>
    </row>
    <row r="74" spans="2:62">
      <c r="Y74" s="330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315"/>
      <c r="AT74" s="315"/>
      <c r="AU74" s="315"/>
      <c r="AV74" s="315"/>
      <c r="AW74" s="315"/>
      <c r="AX74" s="315"/>
      <c r="AY74" s="315"/>
      <c r="AZ74" s="315"/>
      <c r="BA74" s="315"/>
      <c r="BB74" s="315"/>
      <c r="BC74" s="315"/>
      <c r="BD74" s="315"/>
      <c r="BE74" s="315"/>
      <c r="BF74" s="315"/>
      <c r="BG74" s="315"/>
      <c r="BH74" s="315"/>
      <c r="BI74" s="315"/>
      <c r="BJ74" s="315"/>
    </row>
    <row r="75" spans="2:62">
      <c r="Y75" s="330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315"/>
      <c r="AL75" s="315"/>
      <c r="AM75" s="315"/>
      <c r="AN75" s="315"/>
      <c r="AO75" s="315"/>
      <c r="AP75" s="315"/>
      <c r="AQ75" s="315"/>
      <c r="AR75" s="315"/>
      <c r="AS75" s="315"/>
      <c r="AT75" s="315"/>
      <c r="AU75" s="315"/>
      <c r="AV75" s="315"/>
      <c r="AW75" s="315"/>
      <c r="AX75" s="315"/>
      <c r="AY75" s="315"/>
      <c r="AZ75" s="315"/>
      <c r="BA75" s="315"/>
      <c r="BB75" s="315"/>
      <c r="BC75" s="315"/>
      <c r="BD75" s="315"/>
      <c r="BE75" s="315"/>
      <c r="BF75" s="315"/>
      <c r="BG75" s="315"/>
      <c r="BH75" s="315"/>
      <c r="BI75" s="315"/>
      <c r="BJ75" s="315"/>
    </row>
    <row r="76" spans="2:62">
      <c r="Y76" s="330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R76" s="315"/>
      <c r="AS76" s="315"/>
      <c r="AT76" s="315"/>
      <c r="AU76" s="315"/>
      <c r="AV76" s="315"/>
      <c r="AW76" s="315"/>
      <c r="AX76" s="315"/>
      <c r="AY76" s="315"/>
      <c r="AZ76" s="315"/>
      <c r="BA76" s="315"/>
      <c r="BB76" s="315"/>
      <c r="BC76" s="315"/>
      <c r="BD76" s="315"/>
      <c r="BE76" s="315"/>
      <c r="BF76" s="315"/>
      <c r="BG76" s="315"/>
      <c r="BH76" s="315"/>
      <c r="BI76" s="315"/>
      <c r="BJ76" s="315"/>
    </row>
    <row r="77" spans="2:62">
      <c r="Y77" s="330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15"/>
      <c r="AT77" s="315"/>
      <c r="AU77" s="315"/>
      <c r="AV77" s="315"/>
      <c r="AW77" s="315"/>
      <c r="AX77" s="315"/>
      <c r="AY77" s="315"/>
      <c r="AZ77" s="315"/>
      <c r="BA77" s="315"/>
      <c r="BB77" s="315"/>
      <c r="BC77" s="315"/>
      <c r="BD77" s="315"/>
      <c r="BE77" s="315"/>
      <c r="BF77" s="315"/>
      <c r="BG77" s="315"/>
      <c r="BH77" s="315"/>
      <c r="BI77" s="315"/>
      <c r="BJ77" s="315"/>
    </row>
    <row r="78" spans="2:62" ht="15">
      <c r="B78" s="248"/>
      <c r="Y78" s="330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315"/>
      <c r="AT78" s="315"/>
      <c r="AU78" s="315"/>
      <c r="AV78" s="315"/>
      <c r="AW78" s="315"/>
      <c r="AX78" s="315"/>
      <c r="AY78" s="315"/>
      <c r="AZ78" s="315"/>
      <c r="BA78" s="315"/>
      <c r="BB78" s="315"/>
      <c r="BC78" s="315"/>
      <c r="BD78" s="315"/>
      <c r="BE78" s="315"/>
      <c r="BF78" s="315"/>
      <c r="BG78" s="315"/>
      <c r="BH78" s="315"/>
      <c r="BI78" s="315"/>
      <c r="BJ78" s="315"/>
    </row>
    <row r="79" spans="2:62">
      <c r="B79" s="126"/>
      <c r="Y79" s="330"/>
      <c r="AA79" s="315"/>
    </row>
    <row r="80" spans="2:62">
      <c r="B80" s="140"/>
    </row>
    <row r="81" spans="2:2">
      <c r="B81" s="140"/>
    </row>
    <row r="82" spans="2:2">
      <c r="B82" s="140"/>
    </row>
    <row r="83" spans="2:2">
      <c r="B83" s="204"/>
    </row>
    <row r="84" spans="2:2">
      <c r="B84" s="77"/>
    </row>
    <row r="85" spans="2:2">
      <c r="B85" s="77"/>
    </row>
    <row r="86" spans="2:2">
      <c r="B86" s="78"/>
    </row>
  </sheetData>
  <mergeCells count="7">
    <mergeCell ref="L41:U43"/>
    <mergeCell ref="D4:F4"/>
    <mergeCell ref="G4:I4"/>
    <mergeCell ref="J4:L4"/>
    <mergeCell ref="M4:O4"/>
    <mergeCell ref="S4:U4"/>
    <mergeCell ref="P4:R4"/>
  </mergeCells>
  <conditionalFormatting sqref="AA47:BJ78 D45:U76">
    <cfRule type="cellIs" dxfId="36" priority="39" operator="equal">
      <formula>TRUE</formula>
    </cfRule>
  </conditionalFormatting>
  <conditionalFormatting sqref="D7:D36">
    <cfRule type="expression" dxfId="35" priority="78">
      <formula>INDEX(StrokeAdP,MATCH($B7,$Y$7:$Y$38,0),MATCH("LCL",$AA$6:$AB$6,0))&gt;D$38</formula>
    </cfRule>
    <cfRule type="expression" dxfId="34" priority="79">
      <formula>INDEX(StrokeAdP,MATCH($B7,$Y$7:$Y$38,0),MATCH("UCL",$AA$6:$AB$6,0))&lt;D$38</formula>
    </cfRule>
  </conditionalFormatting>
  <conditionalFormatting sqref="E7:E36">
    <cfRule type="expression" dxfId="33" priority="80">
      <formula>INDEX(StrokeAdM,MATCH($B7,$Y$7:$Y$38,0),MATCH("LCL",$AA$6:$AB$6,0))&gt;E$38</formula>
    </cfRule>
    <cfRule type="expression" dxfId="32" priority="81">
      <formula>INDEX(StrokeAdM,MATCH($B7,$Y$7:$Y$38,0),MATCH("UCL",$AA$6:$AB$6,0))&lt;E$38</formula>
    </cfRule>
  </conditionalFormatting>
  <conditionalFormatting sqref="F7:F36">
    <cfRule type="expression" dxfId="31" priority="82">
      <formula>INDEX(StrokeAdF,MATCH($B7,$Y$7:$Y$38,0),MATCH("LCL",$AA$6:$AB$6,0))&gt;F$38</formula>
    </cfRule>
    <cfRule type="expression" dxfId="30" priority="83">
      <formula>INDEX(StrokeAdF,MATCH($B7,$Y$7:$Y$38,0),MATCH("UCL",$AA$6:$AB$6,0))&lt;F$38</formula>
    </cfRule>
  </conditionalFormatting>
  <conditionalFormatting sqref="G7:G36">
    <cfRule type="expression" dxfId="29" priority="84">
      <formula>INDEX(CHDAdP,MATCH($B7,$Y$7:$Y$38,0),MATCH("LCL",$AA$6:$AB$6,0))&gt;G$38</formula>
    </cfRule>
    <cfRule type="expression" dxfId="28" priority="85">
      <formula>INDEX(CHDAdP,MATCH($B7,$Y$7:$Y$38,0),MATCH("UCL",$AA$6:$AB$6,0))&lt;G$38</formula>
    </cfRule>
  </conditionalFormatting>
  <conditionalFormatting sqref="H7:H36">
    <cfRule type="expression" dxfId="27" priority="86">
      <formula>INDEX(CHDAdM,MATCH($B7,$Y$7:$Y$38,0),MATCH("LCL",$AA$6:$AB$6,0))&gt;H$38</formula>
    </cfRule>
    <cfRule type="expression" dxfId="26" priority="87">
      <formula>INDEX(CHDAdM,MATCH($B7,$Y$7:$Y$38,0),MATCH("UCL",$AA$6:$AB$6,0))&lt;H$38</formula>
    </cfRule>
  </conditionalFormatting>
  <conditionalFormatting sqref="I7:I36">
    <cfRule type="expression" dxfId="25" priority="88">
      <formula>INDEX(CHDAdF,MATCH($B7,$Y$7:$Y$38,0),MATCH("LCL",$AA$6:$AB$6,0))&gt;I$38</formula>
    </cfRule>
    <cfRule type="expression" dxfId="24" priority="89">
      <formula>INDEX(CHDAdF,MATCH($B7,$Y$7:$Y$38,0),MATCH("UCL",$AA$6:$AB$6,0))&lt;I$38</formula>
    </cfRule>
  </conditionalFormatting>
  <conditionalFormatting sqref="J7:J36">
    <cfRule type="expression" dxfId="23" priority="90">
      <formula>INDEX(RevasP,MATCH($B7,$Y$7:$Y$38,0),MATCH("LCL",$AA$6:$AB$6,0))&gt;J$38</formula>
    </cfRule>
    <cfRule type="expression" dxfId="22" priority="91">
      <formula>INDEX(RevasP,MATCH($B7,$Y$7:$Y$38,0),MATCH("UCL",$AA$6:$AB$6,0))&lt;J$38</formula>
    </cfRule>
  </conditionalFormatting>
  <conditionalFormatting sqref="K7:K36">
    <cfRule type="expression" dxfId="21" priority="92">
      <formula>INDEX(RevasM,MATCH($B7,$Y$7:$Y$38,0),MATCH("LCL",$AA$6:$AB$6,0))&gt;K$38</formula>
    </cfRule>
    <cfRule type="expression" dxfId="20" priority="93">
      <formula>INDEX(RevasM,MATCH($B7,$Y$7:$Y$38,0),MATCH("UCL",$AA$6:$AB$6,0))&lt;K$38</formula>
    </cfRule>
  </conditionalFormatting>
  <conditionalFormatting sqref="L7:L36">
    <cfRule type="expression" dxfId="19" priority="94">
      <formula>INDEX(RevasF,MATCH($B7,$Y$7:$Y$38,0),MATCH("LCL",$AA$6:$AB$6,0))&gt;L$38</formula>
    </cfRule>
    <cfRule type="expression" dxfId="18" priority="95">
      <formula>INDEX(RevasF,MATCH($B7,$Y$7:$Y$38,0),MATCH("UCL",$AA$6:$AB$6,0))&lt;L$38</formula>
    </cfRule>
  </conditionalFormatting>
  <conditionalFormatting sqref="M7:M36">
    <cfRule type="expression" dxfId="17" priority="96">
      <formula>INDEX(AngioP,MATCH($B7,$Y$7:$Y$38,0),MATCH("LCL",$AA$6:$AB$6,0))&gt;M$38</formula>
    </cfRule>
    <cfRule type="expression" dxfId="16" priority="97">
      <formula>INDEX(AngioP,MATCH($B7,$Y$7:$Y$38,0),MATCH("UCL",$AA$6:$AB$6,0))&lt;M$38</formula>
    </cfRule>
  </conditionalFormatting>
  <conditionalFormatting sqref="N7:N36">
    <cfRule type="expression" dxfId="15" priority="98">
      <formula>INDEX(AngioM,MATCH($B7,$Y$7:$Y$38,0),MATCH("LCL",$AA$6:$AB$6,0))&gt;N$38</formula>
    </cfRule>
    <cfRule type="expression" dxfId="14" priority="99">
      <formula>INDEX(AngioM,MATCH($B7,$Y$7:$Y$38,0),MATCH("UCL",$AA$6:$AB$6,0))&lt;N$38</formula>
    </cfRule>
  </conditionalFormatting>
  <conditionalFormatting sqref="O7:O36">
    <cfRule type="expression" dxfId="13" priority="100">
      <formula>INDEX(AngioF,MATCH($B7,$Y$7:$Y$38,0),MATCH("LCL",$AA$6:$AB$6,0))&gt;O$38</formula>
    </cfRule>
    <cfRule type="expression" dxfId="12" priority="101">
      <formula>INDEX(AngioF,MATCH($B7,$Y$7:$Y$38,0),MATCH("UCL",$AA$6:$AB$6,0))&lt;O$38</formula>
    </cfRule>
  </conditionalFormatting>
  <conditionalFormatting sqref="S7:S36">
    <cfRule type="expression" dxfId="11" priority="102">
      <formula>INDEX(StrokeMortP,MATCH($B7,$Y$7:$Y$38,0),MATCH("LCL",$AA$6:$AB$6,0))&gt;S$38</formula>
    </cfRule>
    <cfRule type="expression" dxfId="10" priority="103">
      <formula>INDEX(StrokeMortP,MATCH($B7,$Y$7:$Y$38,0),MATCH("UCL",$AA$6:$AB$6,0))&lt;S$38</formula>
    </cfRule>
  </conditionalFormatting>
  <conditionalFormatting sqref="T7:T36">
    <cfRule type="expression" dxfId="9" priority="104">
      <formula>INDEX(StrokeMortM,MATCH($B7,$Y$7:$Y$38,0),MATCH("LCL",$AA$6:$AB$6,0))&gt;T$38</formula>
    </cfRule>
    <cfRule type="expression" dxfId="8" priority="105">
      <formula>INDEX(StrokeMortM,MATCH($B7,$Y$7:$Y$38,0),MATCH("UCL",$AA$6:$AB$6,0))&lt;T$38</formula>
    </cfRule>
  </conditionalFormatting>
  <conditionalFormatting sqref="U7:U36">
    <cfRule type="expression" dxfId="7" priority="106">
      <formula>INDEX(StrokeMortF,MATCH($B7,$Y$7:$Y$38,0),MATCH("LCL",$AA$6:$AB$6,0))&gt;U$38</formula>
    </cfRule>
    <cfRule type="expression" dxfId="6" priority="107">
      <formula>INDEX(StrokeMortF,MATCH($B7,$Y$7:$Y$38,0),MATCH("UCL",$AA$6:$AB$6,0))&lt;U$38</formula>
    </cfRule>
  </conditionalFormatting>
  <conditionalFormatting sqref="P7:P36">
    <cfRule type="expression" dxfId="5" priority="108">
      <formula>INDEX(CVMortP,MATCH($B7,$Y$7:$Y$38,0),MATCH("LCL",$AA$6:$AB$6,0))&gt;P$38</formula>
    </cfRule>
    <cfRule type="expression" dxfId="4" priority="109">
      <formula>INDEX(CVMortP,MATCH($B7,$Y$7:$Y$38,0),MATCH("UCL",$AA$6:$AB$6,0))&lt;P$38</formula>
    </cfRule>
  </conditionalFormatting>
  <conditionalFormatting sqref="Q7:Q36">
    <cfRule type="expression" dxfId="3" priority="110">
      <formula>INDEX(CVMortM,MATCH($B7,$Y$7:$Y$38,0),MATCH("LCL",$AA$6:$AB$6,0))&gt;Q$38</formula>
    </cfRule>
    <cfRule type="expression" dxfId="2" priority="111">
      <formula>INDEX(CVMortM,MATCH($B7,$Y$7:$Y$38,0),MATCH("UCL",$AA$6:$AB$6,0))&lt;Q$38</formula>
    </cfRule>
  </conditionalFormatting>
  <conditionalFormatting sqref="R7:R36">
    <cfRule type="expression" dxfId="1" priority="112">
      <formula>INDEX(CVMortF,MATCH($B7,$Y$7:$Y$38,0),MATCH("LCL",$AA$6:$AB$6,0))&gt;R$38</formula>
    </cfRule>
    <cfRule type="expression" dxfId="0" priority="113">
      <formula>INDEX(CVMortF,MATCH($B7,$Y$7:$Y$38,0),MATCH("UCL",$AA$6:$AB$6,0))&lt;R$38</formula>
    </cfRule>
  </conditionalFormatting>
  <pageMargins left="0.39370078740157483" right="0.39370078740157483" top="0.59055118110236227" bottom="0.59055118110236227" header="0.31496062992125984" footer="0.31496062992125984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AD50"/>
  <sheetViews>
    <sheetView showGridLines="0" zoomScale="85" zoomScaleNormal="85" workbookViewId="0"/>
  </sheetViews>
  <sheetFormatPr defaultRowHeight="15"/>
  <cols>
    <col min="1" max="2" width="9.140625" style="105"/>
    <col min="3" max="3" width="10.5703125" style="105" customWidth="1"/>
    <col min="4" max="4" width="7.140625" style="105" customWidth="1"/>
    <col min="5" max="5" width="9.140625" style="105" customWidth="1"/>
    <col min="6" max="10" width="9.140625" style="105"/>
    <col min="11" max="11" width="5" style="105" customWidth="1"/>
    <col min="12" max="12" width="8.7109375" style="105" customWidth="1"/>
    <col min="13" max="13" width="0.140625" style="105" customWidth="1"/>
    <col min="14" max="14" width="22.5703125" customWidth="1"/>
    <col min="15" max="15" width="14.7109375" customWidth="1"/>
    <col min="16" max="16" width="10" style="190" customWidth="1"/>
    <col min="17" max="17" width="14.42578125" style="13" customWidth="1"/>
    <col min="18" max="18" width="17.7109375" customWidth="1"/>
    <col min="19" max="19" width="9.140625" customWidth="1"/>
  </cols>
  <sheetData>
    <row r="1" spans="9:18" ht="15" customHeight="1">
      <c r="I1" s="6"/>
      <c r="N1" s="1"/>
    </row>
    <row r="2" spans="9:18" ht="15" customHeight="1"/>
    <row r="3" spans="9:18" ht="15" customHeight="1"/>
    <row r="4" spans="9:18" ht="15" customHeight="1">
      <c r="N4" s="31"/>
    </row>
    <row r="5" spans="9:18" ht="30" customHeight="1"/>
    <row r="6" spans="9:18" ht="39" customHeight="1">
      <c r="N6" s="337" t="str">
        <f ca="1">'Interactive controls'!K45</f>
        <v>CHD emergency admissions, European age-standardised rate per 100,000, persons, all ages, Wales local authorities, 2009/10 - 2011/12</v>
      </c>
      <c r="O6" s="337"/>
      <c r="P6" s="337"/>
      <c r="Q6" s="337"/>
      <c r="R6" s="337"/>
    </row>
    <row r="7" spans="9:18" ht="4.5" customHeight="1">
      <c r="N7" s="83"/>
      <c r="O7" s="84"/>
      <c r="P7" s="191"/>
      <c r="Q7" s="85"/>
      <c r="R7" s="86"/>
    </row>
    <row r="8" spans="9:18" ht="33.75" customHeight="1">
      <c r="N8" s="58"/>
      <c r="O8" s="59" t="str">
        <f ca="1">'Interactive controls'!K50</f>
        <v>Annual count</v>
      </c>
      <c r="P8" s="338" t="str">
        <f ca="1">'Interactive controls'!A18</f>
        <v>EASR per 100,000 (95% CI)</v>
      </c>
      <c r="Q8" s="338"/>
      <c r="R8" s="60" t="str">
        <f ca="1">'Interactive controls'!K52</f>
        <v>Compared to Wales*</v>
      </c>
    </row>
    <row r="9" spans="9:18" ht="15" customHeight="1">
      <c r="N9" s="88" t="s">
        <v>0</v>
      </c>
      <c r="O9" s="89" t="str">
        <f ca="1">IFERROR(FIXED(IFERROR('Interactive controls'!P10,"- "),'Interactive controls'!$A$21),"- ")</f>
        <v>300</v>
      </c>
      <c r="P9" s="90" t="str">
        <f ca="1">IFERROR(FIXED(IFERROR('Interactive controls'!Q10," "),'Interactive controls'!$A$21)," ")</f>
        <v>251</v>
      </c>
      <c r="Q9" s="262" t="str">
        <f ca="1">IFERROR("(" &amp; FIXED(('Interactive controls'!S10),'Interactive controls'!$A$21) &amp; " to " &amp; FIXED(('Interactive controls'!T10),'Interactive controls'!$A$21) &amp; ")"," ")</f>
        <v>(233 to 269)</v>
      </c>
      <c r="R9" s="91" t="str">
        <f ca="1">IFERROR('Interactive controls'!W10," ")</f>
        <v>No sig. difference</v>
      </c>
    </row>
    <row r="10" spans="9:18" ht="15" customHeight="1">
      <c r="N10" s="88" t="s">
        <v>1</v>
      </c>
      <c r="O10" s="89" t="str">
        <f ca="1">IFERROR(FIXED(IFERROR('Interactive controls'!P11,"- "),'Interactive controls'!$A$21),"- ")</f>
        <v>465</v>
      </c>
      <c r="P10" s="90" t="str">
        <f ca="1">IFERROR(FIXED(IFERROR('Interactive controls'!Q11," "),'Interactive controls'!$A$21)," ")</f>
        <v>244</v>
      </c>
      <c r="Q10" s="262" t="str">
        <f ca="1">IFERROR("(" &amp; FIXED(('Interactive controls'!S11),'Interactive controls'!$A$21) &amp; " to " &amp; FIXED(('Interactive controls'!T11),'Interactive controls'!$A$21) &amp; ")"," ")</f>
        <v>(231 to 259)</v>
      </c>
      <c r="R10" s="91" t="str">
        <f ca="1">IFERROR('Interactive controls'!W11," ")</f>
        <v>No sig. difference</v>
      </c>
    </row>
    <row r="11" spans="9:18" ht="15" customHeight="1">
      <c r="N11" s="88" t="s">
        <v>2</v>
      </c>
      <c r="O11" s="89" t="str">
        <f ca="1">IFERROR(FIXED(IFERROR('Interactive controls'!P12,"- "),'Interactive controls'!$A$21),"- ")</f>
        <v>451</v>
      </c>
      <c r="P11" s="90" t="str">
        <f ca="1">IFERROR(FIXED(IFERROR('Interactive controls'!Q12," "),'Interactive controls'!$A$21)," ")</f>
        <v>206</v>
      </c>
      <c r="Q11" s="262" t="str">
        <f ca="1">IFERROR("(" &amp; FIXED(('Interactive controls'!S12),'Interactive controls'!$A$21) &amp; " to " &amp; FIXED(('Interactive controls'!T12),'Interactive controls'!$A$21) &amp; ")"," ")</f>
        <v>(194 to 219)</v>
      </c>
      <c r="R11" s="91" t="str">
        <f ca="1">IFERROR('Interactive controls'!W12," ")</f>
        <v>Sig. low</v>
      </c>
    </row>
    <row r="12" spans="9:18" ht="15" customHeight="1">
      <c r="N12" s="88" t="s">
        <v>3</v>
      </c>
      <c r="O12" s="89" t="str">
        <f ca="1">IFERROR(FIXED(IFERROR('Interactive controls'!P13,"- "),'Interactive controls'!$A$21),"- ")</f>
        <v>326</v>
      </c>
      <c r="P12" s="90" t="str">
        <f ca="1">IFERROR(FIXED(IFERROR('Interactive controls'!Q13," "),'Interactive controls'!$A$21)," ")</f>
        <v>211</v>
      </c>
      <c r="Q12" s="262" t="str">
        <f ca="1">IFERROR("(" &amp; FIXED(('Interactive controls'!S13),'Interactive controls'!$A$21) &amp; " to " &amp; FIXED(('Interactive controls'!T13),'Interactive controls'!$A$21) &amp; ")"," ")</f>
        <v>(197 to 225)</v>
      </c>
      <c r="R12" s="91" t="str">
        <f ca="1">IFERROR('Interactive controls'!W13," ")</f>
        <v>Sig. low</v>
      </c>
    </row>
    <row r="13" spans="9:18" ht="15" customHeight="1">
      <c r="N13" s="88" t="s">
        <v>4</v>
      </c>
      <c r="O13" s="89" t="str">
        <f ca="1">IFERROR(FIXED(IFERROR('Interactive controls'!P14,"- "),'Interactive controls'!$A$21),"- ")</f>
        <v>521</v>
      </c>
      <c r="P13" s="90" t="str">
        <f ca="1">IFERROR(FIXED(IFERROR('Interactive controls'!Q14," "),'Interactive controls'!$A$21)," ")</f>
        <v>243</v>
      </c>
      <c r="Q13" s="262" t="str">
        <f ca="1">IFERROR("(" &amp; FIXED(('Interactive controls'!S14),'Interactive controls'!$A$21) &amp; " to " &amp; FIXED(('Interactive controls'!T14),'Interactive controls'!$A$21) &amp; ")"," ")</f>
        <v>(230 to 255)</v>
      </c>
      <c r="R13" s="91" t="str">
        <f ca="1">IFERROR('Interactive controls'!W14," ")</f>
        <v>No sig. difference</v>
      </c>
    </row>
    <row r="14" spans="9:18" ht="15" customHeight="1">
      <c r="N14" s="88" t="s">
        <v>5</v>
      </c>
      <c r="O14" s="89" t="str">
        <f ca="1">IFERROR(FIXED(IFERROR('Interactive controls'!P15,"- "),'Interactive controls'!$A$21),"- ")</f>
        <v>534</v>
      </c>
      <c r="P14" s="90" t="str">
        <f ca="1">IFERROR(FIXED(IFERROR('Interactive controls'!Q15," "),'Interactive controls'!$A$21)," ")</f>
        <v>301</v>
      </c>
      <c r="Q14" s="262" t="str">
        <f ca="1">IFERROR("(" &amp; FIXED(('Interactive controls'!S15),'Interactive controls'!$A$21) &amp; " to " &amp; FIXED(('Interactive controls'!T15),'Interactive controls'!$A$21) &amp; ")"," ")</f>
        <v>(286 to 317)</v>
      </c>
      <c r="R14" s="91" t="str">
        <f ca="1">IFERROR('Interactive controls'!W15," ")</f>
        <v>Sig. high</v>
      </c>
    </row>
    <row r="15" spans="9:18" ht="15" customHeight="1">
      <c r="N15" s="88" t="s">
        <v>6</v>
      </c>
      <c r="O15" s="89" t="str">
        <f ca="1">IFERROR(FIXED(IFERROR('Interactive controls'!P16,"- "),'Interactive controls'!$A$21),"- ")</f>
        <v>431</v>
      </c>
      <c r="P15" s="90" t="str">
        <f ca="1">IFERROR(FIXED(IFERROR('Interactive controls'!Q16," "),'Interactive controls'!$A$21)," ")</f>
        <v>183</v>
      </c>
      <c r="Q15" s="262" t="str">
        <f ca="1">IFERROR("(" &amp; FIXED(('Interactive controls'!S16),'Interactive controls'!$A$21) &amp; " to " &amp; FIXED(('Interactive controls'!T16),'Interactive controls'!$A$21) &amp; ")"," ")</f>
        <v>(172 to 194)</v>
      </c>
      <c r="R15" s="91" t="str">
        <f ca="1">IFERROR('Interactive controls'!W16," ")</f>
        <v>Sig. low</v>
      </c>
    </row>
    <row r="16" spans="9:18" ht="15" customHeight="1">
      <c r="N16" s="88" t="s">
        <v>7</v>
      </c>
      <c r="O16" s="89" t="str">
        <f ca="1">IFERROR(FIXED(IFERROR('Interactive controls'!P17,"- "),'Interactive controls'!$A$21),"- ")</f>
        <v>319</v>
      </c>
      <c r="P16" s="90" t="str">
        <f ca="1">IFERROR(FIXED(IFERROR('Interactive controls'!Q17," "),'Interactive controls'!$A$21)," ")</f>
        <v>267</v>
      </c>
      <c r="Q16" s="262" t="str">
        <f ca="1">IFERROR("(" &amp; FIXED(('Interactive controls'!S17),'Interactive controls'!$A$21) &amp; " to " &amp; FIXED(('Interactive controls'!T17),'Interactive controls'!$A$21) &amp; ")"," ")</f>
        <v>(249 to 286)</v>
      </c>
      <c r="R16" s="91" t="str">
        <f ca="1">IFERROR('Interactive controls'!W17," ")</f>
        <v>No sig. difference</v>
      </c>
    </row>
    <row r="17" spans="14:18" ht="15" customHeight="1">
      <c r="N17" s="92" t="s">
        <v>8</v>
      </c>
      <c r="O17" s="89" t="str">
        <f ca="1">IFERROR(FIXED(IFERROR('Interactive controls'!P18,"- "),'Interactive controls'!$A$21),"- ")</f>
        <v>580</v>
      </c>
      <c r="P17" s="90" t="str">
        <f ca="1">IFERROR(FIXED(IFERROR('Interactive controls'!Q18," "),'Interactive controls'!$A$21)," ")</f>
        <v>293</v>
      </c>
      <c r="Q17" s="262" t="str">
        <f ca="1">IFERROR("(" &amp; FIXED(('Interactive controls'!S18),'Interactive controls'!$A$21) &amp; " to " &amp; FIXED(('Interactive controls'!T18),'Interactive controls'!$A$21) &amp; ")"," ")</f>
        <v>(278 to 308)</v>
      </c>
      <c r="R17" s="91" t="str">
        <f ca="1">IFERROR('Interactive controls'!W18," ")</f>
        <v>Sig. high</v>
      </c>
    </row>
    <row r="18" spans="14:18" ht="15" customHeight="1">
      <c r="N18" s="88" t="s">
        <v>9</v>
      </c>
      <c r="O18" s="89" t="str">
        <f ca="1">IFERROR(FIXED(IFERROR('Interactive controls'!P19,"- "),'Interactive controls'!$A$21),"- ")</f>
        <v>791</v>
      </c>
      <c r="P18" s="90" t="str">
        <f ca="1">IFERROR(FIXED(IFERROR('Interactive controls'!Q19," "),'Interactive controls'!$A$21)," ")</f>
        <v>271</v>
      </c>
      <c r="Q18" s="262" t="str">
        <f ca="1">IFERROR("(" &amp; FIXED(('Interactive controls'!S19),'Interactive controls'!$A$21) &amp; " to " &amp; FIXED(('Interactive controls'!T19),'Interactive controls'!$A$21) &amp; ")"," ")</f>
        <v>(259 to 283)</v>
      </c>
      <c r="R18" s="91" t="str">
        <f ca="1">IFERROR('Interactive controls'!W19," ")</f>
        <v>Sig. high</v>
      </c>
    </row>
    <row r="19" spans="14:18" ht="15" customHeight="1">
      <c r="N19" s="88" t="s">
        <v>10</v>
      </c>
      <c r="O19" s="89" t="str">
        <f ca="1">IFERROR(FIXED(IFERROR('Interactive controls'!P20,"- "),'Interactive controls'!$A$21),"- ")</f>
        <v>725</v>
      </c>
      <c r="P19" s="90" t="str">
        <f ca="1">IFERROR(FIXED(IFERROR('Interactive controls'!Q20," "),'Interactive controls'!$A$21)," ")</f>
        <v>213</v>
      </c>
      <c r="Q19" s="262" t="str">
        <f ca="1">IFERROR("(" &amp; FIXED(('Interactive controls'!S20),'Interactive controls'!$A$21) &amp; " to " &amp; FIXED(('Interactive controls'!T20),'Interactive controls'!$A$21) &amp; ")"," ")</f>
        <v>(204 to 223)</v>
      </c>
      <c r="R19" s="91" t="str">
        <f ca="1">IFERROR('Interactive controls'!W20," ")</f>
        <v>Sig. low</v>
      </c>
    </row>
    <row r="20" spans="14:18" ht="15" customHeight="1">
      <c r="N20" s="88" t="s">
        <v>11</v>
      </c>
      <c r="O20" s="89" t="str">
        <f ca="1">IFERROR(FIXED(IFERROR('Interactive controls'!P21,"- "),'Interactive controls'!$A$21),"- ")</f>
        <v>500</v>
      </c>
      <c r="P20" s="90" t="str">
        <f ca="1">IFERROR(FIXED(IFERROR('Interactive controls'!Q21," "),'Interactive controls'!$A$21)," ")</f>
        <v>244</v>
      </c>
      <c r="Q20" s="262" t="str">
        <f ca="1">IFERROR("(" &amp; FIXED(('Interactive controls'!S21),'Interactive controls'!$A$21) &amp; " to " &amp; FIXED(('Interactive controls'!T21),'Interactive controls'!$A$21) &amp; ")"," ")</f>
        <v>(231 to 257)</v>
      </c>
      <c r="R20" s="91" t="str">
        <f ca="1">IFERROR('Interactive controls'!W21," ")</f>
        <v>No sig. difference</v>
      </c>
    </row>
    <row r="21" spans="14:18" ht="15" customHeight="1">
      <c r="N21" s="88" t="s">
        <v>12</v>
      </c>
      <c r="O21" s="89" t="str">
        <f ca="1">IFERROR(FIXED(IFERROR('Interactive controls'!P22,"- "),'Interactive controls'!$A$21),"- ")</f>
        <v>489</v>
      </c>
      <c r="P21" s="90" t="str">
        <f ca="1">IFERROR(FIXED(IFERROR('Interactive controls'!Q22," "),'Interactive controls'!$A$21)," ")</f>
        <v>254</v>
      </c>
      <c r="Q21" s="262" t="str">
        <f ca="1">IFERROR("(" &amp; FIXED(('Interactive controls'!S22),'Interactive controls'!$A$21) &amp; " to " &amp; FIXED(('Interactive controls'!T22),'Interactive controls'!$A$21) &amp; ")"," ")</f>
        <v>(241 to 268)</v>
      </c>
      <c r="R21" s="91" t="str">
        <f ca="1">IFERROR('Interactive controls'!W22," ")</f>
        <v>No sig. difference</v>
      </c>
    </row>
    <row r="22" spans="14:18" ht="15" customHeight="1">
      <c r="N22" s="88" t="s">
        <v>13</v>
      </c>
      <c r="O22" s="89" t="str">
        <f ca="1">IFERROR(FIXED(IFERROR('Interactive controls'!P23,"- "),'Interactive controls'!$A$21),"- ")</f>
        <v>446</v>
      </c>
      <c r="P22" s="90" t="str">
        <f ca="1">IFERROR(FIXED(IFERROR('Interactive controls'!Q23," "),'Interactive controls'!$A$21)," ")</f>
        <v>239</v>
      </c>
      <c r="Q22" s="262" t="str">
        <f ca="1">IFERROR("(" &amp; FIXED(('Interactive controls'!S23),'Interactive controls'!$A$21) &amp; " to " &amp; FIXED(('Interactive controls'!T23),'Interactive controls'!$A$21) &amp; ")"," ")</f>
        <v>(226 to 253)</v>
      </c>
      <c r="R22" s="91" t="str">
        <f ca="1">IFERROR('Interactive controls'!W23," ")</f>
        <v>Sig. low</v>
      </c>
    </row>
    <row r="23" spans="14:18" ht="15" customHeight="1">
      <c r="N23" s="88" t="s">
        <v>14</v>
      </c>
      <c r="O23" s="89" t="str">
        <f ca="1">IFERROR(FIXED(IFERROR('Interactive controls'!P24,"- "),'Interactive controls'!$A$21),"- ")</f>
        <v>751</v>
      </c>
      <c r="P23" s="90" t="str">
        <f ca="1">IFERROR(FIXED(IFERROR('Interactive controls'!Q24," "),'Interactive controls'!$A$21)," ")</f>
        <v>196</v>
      </c>
      <c r="Q23" s="262" t="str">
        <f ca="1">IFERROR("(" &amp; FIXED(('Interactive controls'!S24),'Interactive controls'!$A$21) &amp; " to " &amp; FIXED(('Interactive controls'!T24),'Interactive controls'!$A$21) &amp; ")"," ")</f>
        <v>(188 to 205)</v>
      </c>
      <c r="R23" s="91" t="str">
        <f ca="1">IFERROR('Interactive controls'!W24," ")</f>
        <v>Sig. low</v>
      </c>
    </row>
    <row r="24" spans="14:18" ht="15" customHeight="1">
      <c r="N24" s="88" t="s">
        <v>37</v>
      </c>
      <c r="O24" s="89" t="str">
        <f ca="1">IFERROR(FIXED(IFERROR('Interactive controls'!P25,"- "),'Interactive controls'!$A$21),"- ")</f>
        <v>926</v>
      </c>
      <c r="P24" s="90" t="str">
        <f ca="1">IFERROR(FIXED(IFERROR('Interactive controls'!Q25," "),'Interactive controls'!$A$21)," ")</f>
        <v>300</v>
      </c>
      <c r="Q24" s="262" t="str">
        <f ca="1">IFERROR("(" &amp; FIXED(('Interactive controls'!S25),'Interactive controls'!$A$21) &amp; " to " &amp; FIXED(('Interactive controls'!T25),'Interactive controls'!$A$21) &amp; ")"," ")</f>
        <v>(288 to 312)</v>
      </c>
      <c r="R24" s="91" t="str">
        <f ca="1">IFERROR('Interactive controls'!W25," ")</f>
        <v>Sig. high</v>
      </c>
    </row>
    <row r="25" spans="14:18" ht="15" customHeight="1">
      <c r="N25" s="88" t="s">
        <v>15</v>
      </c>
      <c r="O25" s="89" t="str">
        <f ca="1">IFERROR(FIXED(IFERROR('Interactive controls'!P26,"- "),'Interactive controls'!$A$21),"- ")</f>
        <v>222</v>
      </c>
      <c r="P25" s="90" t="str">
        <f ca="1">IFERROR(FIXED(IFERROR('Interactive controls'!Q26," "),'Interactive controls'!$A$21)," ")</f>
        <v>294</v>
      </c>
      <c r="Q25" s="262" t="str">
        <f ca="1">IFERROR("(" &amp; FIXED(('Interactive controls'!S26),'Interactive controls'!$A$21) &amp; " to " &amp; FIXED(('Interactive controls'!T26),'Interactive controls'!$A$21) &amp; ")"," ")</f>
        <v>(271 to 318)</v>
      </c>
      <c r="R25" s="91" t="str">
        <f ca="1">IFERROR('Interactive controls'!W26," ")</f>
        <v>Sig. high</v>
      </c>
    </row>
    <row r="26" spans="14:18" ht="15" customHeight="1">
      <c r="N26" s="88" t="s">
        <v>16</v>
      </c>
      <c r="O26" s="89" t="str">
        <f ca="1">IFERROR(FIXED(IFERROR('Interactive controls'!P27,"- "),'Interactive controls'!$A$21),"- ")</f>
        <v>722</v>
      </c>
      <c r="P26" s="90" t="str">
        <f ca="1">IFERROR(FIXED(IFERROR('Interactive controls'!Q27," "),'Interactive controls'!$A$21)," ")</f>
        <v>301</v>
      </c>
      <c r="Q26" s="262" t="str">
        <f ca="1">IFERROR("(" &amp; FIXED(('Interactive controls'!S27),'Interactive controls'!$A$21) &amp; " to " &amp; FIXED(('Interactive controls'!T27),'Interactive controls'!$A$21) &amp; ")"," ")</f>
        <v>(288 to 315)</v>
      </c>
      <c r="R26" s="91" t="str">
        <f ca="1">IFERROR('Interactive controls'!W27," ")</f>
        <v>Sig. high</v>
      </c>
    </row>
    <row r="27" spans="14:18" ht="15" customHeight="1">
      <c r="N27" s="88" t="s">
        <v>17</v>
      </c>
      <c r="O27" s="89" t="str">
        <f ca="1">IFERROR(FIXED(IFERROR('Interactive controls'!P28,"- "),'Interactive controls'!$A$21),"- ")</f>
        <v>312</v>
      </c>
      <c r="P27" s="90" t="str">
        <f ca="1">IFERROR(FIXED(IFERROR('Interactive controls'!Q28," "),'Interactive controls'!$A$21)," ")</f>
        <v>324</v>
      </c>
      <c r="Q27" s="262" t="str">
        <f ca="1">IFERROR("(" &amp; FIXED(('Interactive controls'!S28),'Interactive controls'!$A$21) &amp; " to " &amp; FIXED(('Interactive controls'!T28),'Interactive controls'!$A$21) &amp; ")"," ")</f>
        <v>(303 to 346)</v>
      </c>
      <c r="R27" s="91" t="str">
        <f ca="1">IFERROR('Interactive controls'!W28," ")</f>
        <v>Sig. high</v>
      </c>
    </row>
    <row r="28" spans="14:18" ht="15" customHeight="1">
      <c r="N28" s="88" t="s">
        <v>18</v>
      </c>
      <c r="O28" s="89" t="str">
        <f ca="1">IFERROR(FIXED(IFERROR('Interactive controls'!P29,"- "),'Interactive controls'!$A$21),"- ")</f>
        <v>420</v>
      </c>
      <c r="P28" s="90" t="str">
        <f ca="1">IFERROR(FIXED(IFERROR('Interactive controls'!Q29," "),'Interactive controls'!$A$21)," ")</f>
        <v>322</v>
      </c>
      <c r="Q28" s="262" t="str">
        <f ca="1">IFERROR("(" &amp; FIXED(('Interactive controls'!S29),'Interactive controls'!$A$21) &amp; " to " &amp; FIXED(('Interactive controls'!T29),'Interactive controls'!$A$21) &amp; ")"," ")</f>
        <v>(304 to 341)</v>
      </c>
      <c r="R28" s="91" t="str">
        <f ca="1">IFERROR('Interactive controls'!W29," ")</f>
        <v>Sig. high</v>
      </c>
    </row>
    <row r="29" spans="14:18" ht="15" customHeight="1">
      <c r="N29" s="88" t="s">
        <v>19</v>
      </c>
      <c r="O29" s="89" t="str">
        <f ca="1">IFERROR(FIXED(IFERROR('Interactive controls'!P30,"- "),'Interactive controls'!$A$21),"- ")</f>
        <v>349</v>
      </c>
      <c r="P29" s="90" t="str">
        <f ca="1">IFERROR(FIXED(IFERROR('Interactive controls'!Q30," "),'Interactive controls'!$A$21)," ")</f>
        <v>235</v>
      </c>
      <c r="Q29" s="262" t="str">
        <f ca="1">IFERROR("(" &amp; FIXED(('Interactive controls'!S30),'Interactive controls'!$A$21) &amp; " to " &amp; FIXED(('Interactive controls'!T30),'Interactive controls'!$A$21) &amp; ")"," ")</f>
        <v>(220 to 251)</v>
      </c>
      <c r="R29" s="91" t="str">
        <f ca="1">IFERROR('Interactive controls'!W30," ")</f>
        <v>Sig. low</v>
      </c>
    </row>
    <row r="30" spans="14:18" ht="15" customHeight="1">
      <c r="N30" s="88" t="s">
        <v>20</v>
      </c>
      <c r="O30" s="89" t="str">
        <f ca="1">IFERROR(FIXED(IFERROR('Interactive controls'!P31,"- "),'Interactive controls'!$A$21),"- ")</f>
        <v>576</v>
      </c>
      <c r="P30" s="90" t="str">
        <f ca="1">IFERROR(FIXED(IFERROR('Interactive controls'!Q31," "),'Interactive controls'!$A$21)," ")</f>
        <v>311</v>
      </c>
      <c r="Q30" s="262" t="str">
        <f ca="1">IFERROR("(" &amp; FIXED(('Interactive controls'!S31),'Interactive controls'!$A$21) &amp; " to " &amp; FIXED(('Interactive controls'!T31),'Interactive controls'!$A$21) &amp; ")"," ")</f>
        <v>(296 to 327)</v>
      </c>
      <c r="R30" s="91" t="str">
        <f ca="1">IFERROR('Interactive controls'!W31," ")</f>
        <v>Sig. high</v>
      </c>
    </row>
    <row r="31" spans="14:18" ht="5.25" customHeight="1">
      <c r="N31" s="88"/>
      <c r="O31" s="89"/>
      <c r="P31" s="90"/>
      <c r="Q31" s="262"/>
      <c r="R31" s="91"/>
    </row>
    <row r="32" spans="14:18" ht="4.5" customHeight="1">
      <c r="N32" s="93"/>
      <c r="O32" s="89"/>
      <c r="P32" s="90"/>
      <c r="Q32" s="262"/>
      <c r="R32" s="94"/>
    </row>
    <row r="33" spans="14:30" ht="15" customHeight="1">
      <c r="N33" s="88" t="s">
        <v>44</v>
      </c>
      <c r="O33" s="89" t="str">
        <f ca="1">IFERROR(FIXED(IFERROR('Interactive controls'!P34,"- "),'Interactive controls'!$A$21),"- ")</f>
        <v>2,597</v>
      </c>
      <c r="P33" s="90" t="str">
        <f ca="1">IFERROR(FIXED(IFERROR('Interactive controls'!Q34," "),'Interactive controls'!$A$21)," ")</f>
        <v>244</v>
      </c>
      <c r="Q33" s="262" t="str">
        <f ca="1">IFERROR("(" &amp; FIXED(('Interactive controls'!S34),'Interactive controls'!$A$21) &amp; " to " &amp; FIXED(('Interactive controls'!T34),'Interactive controls'!$A$21) &amp; ")"," ")</f>
        <v>(238 to 250)</v>
      </c>
      <c r="R33" s="91" t="str">
        <f ca="1">IFERROR('Interactive controls'!W34, " ")</f>
        <v>Sig. low</v>
      </c>
      <c r="AD33" s="20"/>
    </row>
    <row r="34" spans="14:30" ht="15" customHeight="1">
      <c r="N34" s="88" t="s">
        <v>1148</v>
      </c>
      <c r="O34" s="89" t="str">
        <f ca="1">IFERROR(FIXED(IFERROR('Interactive controls'!P35,"- "),'Interactive controls'!$A$21),"- ")</f>
        <v>431</v>
      </c>
      <c r="P34" s="90" t="str">
        <f ca="1">IFERROR(FIXED(IFERROR('Interactive controls'!Q35," "),'Interactive controls'!$A$21)," ")</f>
        <v>183</v>
      </c>
      <c r="Q34" s="262" t="str">
        <f ca="1">IFERROR("(" &amp; FIXED(('Interactive controls'!S35),'Interactive controls'!$A$21) &amp; " to " &amp; FIXED(('Interactive controls'!T35),'Interactive controls'!$A$21) &amp; ")"," ")</f>
        <v>(172 to 194)</v>
      </c>
      <c r="R34" s="91" t="str">
        <f ca="1">IFERROR('Interactive controls'!W35, " ")</f>
        <v>Sig. low</v>
      </c>
    </row>
    <row r="35" spans="14:30" ht="15" customHeight="1">
      <c r="N35" s="88" t="s">
        <v>45</v>
      </c>
      <c r="O35" s="89" t="str">
        <f ca="1">IFERROR(FIXED(IFERROR('Interactive controls'!P36,"- "),'Interactive controls'!$A$21),"- ")</f>
        <v>1,690</v>
      </c>
      <c r="P35" s="90" t="str">
        <f ca="1">IFERROR(FIXED(IFERROR('Interactive controls'!Q36," "),'Interactive controls'!$A$21)," ")</f>
        <v>278</v>
      </c>
      <c r="Q35" s="262" t="str">
        <f ca="1">IFERROR("(" &amp; FIXED(('Interactive controls'!S36),'Interactive controls'!$A$21) &amp; " to " &amp; FIXED(('Interactive controls'!T36),'Interactive controls'!$A$21) &amp; ")"," ")</f>
        <v>(269 to 286)</v>
      </c>
      <c r="R35" s="91" t="str">
        <f ca="1">IFERROR('Interactive controls'!W36, " ")</f>
        <v>Sig. high</v>
      </c>
    </row>
    <row r="36" spans="14:30" ht="15" customHeight="1">
      <c r="N36" s="88" t="s">
        <v>46</v>
      </c>
      <c r="O36" s="89" t="str">
        <f ca="1">IFERROR(FIXED(IFERROR('Interactive controls'!P37,"- "),'Interactive controls'!$A$21),"- ")</f>
        <v>1,714</v>
      </c>
      <c r="P36" s="90" t="str">
        <f ca="1">IFERROR(FIXED(IFERROR('Interactive controls'!Q37," "),'Interactive controls'!$A$21)," ")</f>
        <v>233</v>
      </c>
      <c r="Q36" s="262" t="str">
        <f ca="1">IFERROR("(" &amp; FIXED(('Interactive controls'!S37),'Interactive controls'!$A$21) &amp; " to " &amp; FIXED(('Interactive controls'!T37),'Interactive controls'!$A$21) &amp; ")"," ")</f>
        <v>(226 to 240)</v>
      </c>
      <c r="R36" s="91" t="str">
        <f ca="1">IFERROR('Interactive controls'!W37, " ")</f>
        <v>Sig. low</v>
      </c>
    </row>
    <row r="37" spans="14:30" ht="15" customHeight="1">
      <c r="N37" s="88" t="s">
        <v>49</v>
      </c>
      <c r="O37" s="89" t="str">
        <f ca="1">IFERROR(FIXED(IFERROR('Interactive controls'!P38,"- "),'Interactive controls'!$A$21),"- ")</f>
        <v>1,197</v>
      </c>
      <c r="P37" s="90" t="str">
        <f ca="1">IFERROR(FIXED(IFERROR('Interactive controls'!Q38," "),'Interactive controls'!$A$21)," ")</f>
        <v>210</v>
      </c>
      <c r="Q37" s="262" t="str">
        <f ca="1">IFERROR("(" &amp; FIXED(('Interactive controls'!S38),'Interactive controls'!$A$21) &amp; " to " &amp; FIXED(('Interactive controls'!T38),'Interactive controls'!$A$21) &amp; ")"," ")</f>
        <v>(203 to 217)</v>
      </c>
      <c r="R37" s="91" t="str">
        <f ca="1">IFERROR('Interactive controls'!W38, " ")</f>
        <v>Sig. low</v>
      </c>
    </row>
    <row r="38" spans="14:30" ht="15" customHeight="1">
      <c r="N38" s="88" t="s">
        <v>1041</v>
      </c>
      <c r="O38" s="89" t="str">
        <f ca="1">IFERROR(FIXED(IFERROR('Interactive controls'!P39,"- "),'Interactive controls'!$A$21),"- ")</f>
        <v>1,148</v>
      </c>
      <c r="P38" s="90" t="str">
        <f ca="1">IFERROR(FIXED(IFERROR('Interactive controls'!Q39," "),'Interactive controls'!$A$21)," ")</f>
        <v>299</v>
      </c>
      <c r="Q38" s="262" t="str">
        <f ca="1">IFERROR("(" &amp; FIXED(('Interactive controls'!S39),'Interactive controls'!$A$21) &amp; " to " &amp; FIXED(('Interactive controls'!T39),'Interactive controls'!$A$21) &amp; ")"," ")</f>
        <v>(289 to 309)</v>
      </c>
      <c r="R38" s="91" t="str">
        <f ca="1">IFERROR('Interactive controls'!W39, " ")</f>
        <v>Sig. high</v>
      </c>
    </row>
    <row r="39" spans="14:30" ht="15" customHeight="1">
      <c r="N39" s="88" t="s">
        <v>1138</v>
      </c>
      <c r="O39" s="89" t="str">
        <f ca="1">IFERROR(FIXED(IFERROR('Interactive controls'!P40,"- "),'Interactive controls'!$A$21),"- ")</f>
        <v>2,379</v>
      </c>
      <c r="P39" s="90" t="str">
        <f ca="1">IFERROR(FIXED(IFERROR('Interactive controls'!Q40," "),'Interactive controls'!$A$21)," ")</f>
        <v>297</v>
      </c>
      <c r="Q39" s="262" t="str">
        <f ca="1">IFERROR("(" &amp; FIXED(('Interactive controls'!S40),'Interactive controls'!$A$21) &amp; " to " &amp; FIXED(('Interactive controls'!T40),'Interactive controls'!$A$21) &amp; ")"," ")</f>
        <v>(290 to 304)</v>
      </c>
      <c r="R39" s="91" t="str">
        <f ca="1">IFERROR('Interactive controls'!W40, " ")</f>
        <v>Sig. high</v>
      </c>
    </row>
    <row r="40" spans="14:30" ht="21.75" customHeight="1">
      <c r="N40" s="95" t="s">
        <v>21</v>
      </c>
      <c r="O40" s="96" t="str">
        <f ca="1">IFERROR(FIXED(IFERROR('Interactive controls'!P41,"- "),'Interactive controls'!$A$21),"- ")</f>
        <v>11,157</v>
      </c>
      <c r="P40" s="97" t="str">
        <f ca="1">IFERROR(FIXED(IFERROR('Interactive controls'!Q41," "),'Interactive controls'!$A$21)," ")</f>
        <v>254</v>
      </c>
      <c r="Q40" s="263" t="str">
        <f ca="1">IFERROR("(" &amp; FIXED(('Interactive controls'!S41),'Interactive controls'!$A$21) &amp; " to " &amp; FIXED(('Interactive controls'!T41),'Interactive controls'!$A$21) &amp; ")"," ")</f>
        <v>(251 to 257)</v>
      </c>
      <c r="R40" s="91" t="str">
        <f ca="1">IF(P40=" "," ","-")</f>
        <v>-</v>
      </c>
    </row>
    <row r="41" spans="14:30" ht="4.5" customHeight="1">
      <c r="N41" s="12"/>
      <c r="O41" s="192"/>
      <c r="P41" s="192"/>
      <c r="Q41" s="14"/>
      <c r="R41" s="12"/>
    </row>
    <row r="42" spans="14:30">
      <c r="N42" s="23" t="str">
        <f ca="1">'Interactive controls'!K49</f>
        <v>Produced by Public Health Wales Observatory, using PEDW (NWIS) &amp; MYE (ONS)</v>
      </c>
      <c r="O42" s="193"/>
      <c r="P42" s="193"/>
      <c r="Q42" s="15"/>
      <c r="R42" s="16"/>
    </row>
    <row r="43" spans="14:30" ht="24.75" customHeight="1">
      <c r="N43" s="339" t="s">
        <v>1143</v>
      </c>
      <c r="O43" s="339"/>
      <c r="P43" s="339"/>
      <c r="Q43" s="339"/>
      <c r="R43" s="339"/>
    </row>
    <row r="44" spans="14:30">
      <c r="N44" s="287"/>
      <c r="O44" s="287"/>
      <c r="P44" s="287"/>
      <c r="Q44" s="287"/>
      <c r="R44" s="287"/>
      <c r="S44" s="21"/>
      <c r="T44" s="21"/>
    </row>
    <row r="45" spans="14:30">
      <c r="O45" s="23"/>
      <c r="P45" s="194"/>
      <c r="Q45" s="71"/>
      <c r="R45" s="21"/>
      <c r="S45" s="21"/>
      <c r="T45" s="21"/>
    </row>
    <row r="48" spans="14:30">
      <c r="N48" s="24"/>
    </row>
    <row r="50" spans="14:14">
      <c r="N50" s="25"/>
    </row>
  </sheetData>
  <mergeCells count="3">
    <mergeCell ref="N6:R6"/>
    <mergeCell ref="P8:Q8"/>
    <mergeCell ref="N43:R43"/>
  </mergeCells>
  <pageMargins left="0.39370078740157483" right="0.39370078740157483" top="0.39370078740157483" bottom="0.39370078740157483" header="0.19685039370078741" footer="0.19685039370078741"/>
  <pageSetup paperSize="9" scale="7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List Box 1">
              <controlPr defaultSize="0" autoLine="0" autoPict="0">
                <anchor moveWithCells="1">
                  <from>
                    <xdr:col>0</xdr:col>
                    <xdr:colOff>85725</xdr:colOff>
                    <xdr:row>5</xdr:row>
                    <xdr:rowOff>171450</xdr:rowOff>
                  </from>
                  <to>
                    <xdr:col>2</xdr:col>
                    <xdr:colOff>533400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5" name="List Box 3">
              <controlPr defaultSize="0" autoLine="0" autoPict="0">
                <anchor moveWithCells="1">
                  <from>
                    <xdr:col>0</xdr:col>
                    <xdr:colOff>85725</xdr:colOff>
                    <xdr:row>12</xdr:row>
                    <xdr:rowOff>152400</xdr:rowOff>
                  </from>
                  <to>
                    <xdr:col>2</xdr:col>
                    <xdr:colOff>180975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6" name="List Box 5">
              <controlPr defaultSize="0" autoLine="0" autoPict="0">
                <anchor moveWithCells="1">
                  <from>
                    <xdr:col>0</xdr:col>
                    <xdr:colOff>85725</xdr:colOff>
                    <xdr:row>17</xdr:row>
                    <xdr:rowOff>47625</xdr:rowOff>
                  </from>
                  <to>
                    <xdr:col>2</xdr:col>
                    <xdr:colOff>180975</xdr:colOff>
                    <xdr:row>19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I1:AD50"/>
  <sheetViews>
    <sheetView showGridLines="0" zoomScale="85" zoomScaleNormal="85" workbookViewId="0">
      <selection activeCell="B38" sqref="B38"/>
    </sheetView>
  </sheetViews>
  <sheetFormatPr defaultRowHeight="15"/>
  <cols>
    <col min="1" max="2" width="9.140625" style="248"/>
    <col min="3" max="3" width="10.5703125" style="248" customWidth="1"/>
    <col min="4" max="4" width="7.140625" style="248" customWidth="1"/>
    <col min="5" max="5" width="9.140625" style="248" customWidth="1"/>
    <col min="6" max="10" width="9.140625" style="248"/>
    <col min="11" max="11" width="5" style="248" customWidth="1"/>
    <col min="12" max="12" width="8.7109375" style="248" customWidth="1"/>
    <col min="13" max="13" width="0.140625" style="248" customWidth="1"/>
    <col min="14" max="14" width="22.5703125" style="248" customWidth="1"/>
    <col min="15" max="15" width="14.7109375" style="248" customWidth="1"/>
    <col min="16" max="16" width="10" style="190" customWidth="1"/>
    <col min="17" max="17" width="14.42578125" style="13" customWidth="1"/>
    <col min="18" max="18" width="17.7109375" style="248" customWidth="1"/>
    <col min="19" max="19" width="9.140625" style="248" customWidth="1"/>
    <col min="20" max="16384" width="9.140625" style="248"/>
  </cols>
  <sheetData>
    <row r="1" spans="9:18" ht="15" customHeight="1">
      <c r="I1" s="6"/>
      <c r="N1" s="1"/>
    </row>
    <row r="2" spans="9:18" ht="15" customHeight="1"/>
    <row r="3" spans="9:18" ht="15" customHeight="1"/>
    <row r="4" spans="9:18" ht="15" customHeight="1">
      <c r="N4" s="31"/>
    </row>
    <row r="5" spans="9:18" ht="30" customHeight="1"/>
    <row r="6" spans="9:18" ht="39" customHeight="1">
      <c r="N6" s="337" t="str">
        <f ca="1">'Interactive controls'!K46</f>
        <v>CHD emergency admissions, European age-standardised rate per 100,000, persons, all ages, Wales health boards, 2009/10 - 2011/12</v>
      </c>
      <c r="O6" s="337"/>
      <c r="P6" s="337"/>
      <c r="Q6" s="337"/>
      <c r="R6" s="337"/>
    </row>
    <row r="7" spans="9:18" ht="4.5" customHeight="1">
      <c r="N7" s="83"/>
      <c r="O7" s="84"/>
      <c r="P7" s="191"/>
      <c r="Q7" s="85"/>
      <c r="R7" s="86"/>
    </row>
    <row r="8" spans="9:18" ht="33.75" customHeight="1">
      <c r="N8" s="58"/>
      <c r="O8" s="59" t="str">
        <f ca="1">'Interactive controls'!K50</f>
        <v>Annual count</v>
      </c>
      <c r="P8" s="338" t="str">
        <f ca="1">'Interactive controls'!A18</f>
        <v>EASR per 100,000 (95% CI)</v>
      </c>
      <c r="Q8" s="338"/>
      <c r="R8" s="261" t="str">
        <f ca="1">'Interactive controls'!K52</f>
        <v>Compared to Wales*</v>
      </c>
    </row>
    <row r="9" spans="9:18" ht="15" customHeight="1">
      <c r="N9" s="88" t="s">
        <v>0</v>
      </c>
      <c r="O9" s="89" t="str">
        <f ca="1">IFERROR(FIXED(IFERROR('Interactive controls'!P10,"- "),'Interactive controls'!$A$21),"- ")</f>
        <v>300</v>
      </c>
      <c r="P9" s="90" t="str">
        <f ca="1">IFERROR(FIXED(IFERROR('Interactive controls'!Q10," "),'Interactive controls'!$A$21)," ")</f>
        <v>251</v>
      </c>
      <c r="Q9" s="262" t="str">
        <f ca="1">IFERROR("(" &amp; FIXED(('Interactive controls'!S10),'Interactive controls'!$A$21) &amp; " to " &amp; FIXED(('Interactive controls'!T10),'Interactive controls'!$A$21) &amp; ")"," ")</f>
        <v>(233 to 269)</v>
      </c>
      <c r="R9" s="91" t="str">
        <f ca="1">IFERROR('Interactive controls'!W10," ")</f>
        <v>No sig. difference</v>
      </c>
    </row>
    <row r="10" spans="9:18" ht="15" customHeight="1">
      <c r="N10" s="88" t="s">
        <v>1</v>
      </c>
      <c r="O10" s="89" t="str">
        <f ca="1">IFERROR(FIXED(IFERROR('Interactive controls'!P11,"- "),'Interactive controls'!$A$21),"- ")</f>
        <v>465</v>
      </c>
      <c r="P10" s="90" t="str">
        <f ca="1">IFERROR(FIXED(IFERROR('Interactive controls'!Q11," "),'Interactive controls'!$A$21)," ")</f>
        <v>244</v>
      </c>
      <c r="Q10" s="262" t="str">
        <f ca="1">IFERROR("(" &amp; FIXED(('Interactive controls'!S11),'Interactive controls'!$A$21) &amp; " to " &amp; FIXED(('Interactive controls'!T11),'Interactive controls'!$A$21) &amp; ")"," ")</f>
        <v>(231 to 259)</v>
      </c>
      <c r="R10" s="91" t="str">
        <f ca="1">IFERROR('Interactive controls'!W11," ")</f>
        <v>No sig. difference</v>
      </c>
    </row>
    <row r="11" spans="9:18" ht="15" customHeight="1">
      <c r="N11" s="88" t="s">
        <v>2</v>
      </c>
      <c r="O11" s="89" t="str">
        <f ca="1">IFERROR(FIXED(IFERROR('Interactive controls'!P12,"- "),'Interactive controls'!$A$21),"- ")</f>
        <v>451</v>
      </c>
      <c r="P11" s="90" t="str">
        <f ca="1">IFERROR(FIXED(IFERROR('Interactive controls'!Q12," "),'Interactive controls'!$A$21)," ")</f>
        <v>206</v>
      </c>
      <c r="Q11" s="262" t="str">
        <f ca="1">IFERROR("(" &amp; FIXED(('Interactive controls'!S12),'Interactive controls'!$A$21) &amp; " to " &amp; FIXED(('Interactive controls'!T12),'Interactive controls'!$A$21) &amp; ")"," ")</f>
        <v>(194 to 219)</v>
      </c>
      <c r="R11" s="91" t="str">
        <f ca="1">IFERROR('Interactive controls'!W12," ")</f>
        <v>Sig. low</v>
      </c>
    </row>
    <row r="12" spans="9:18" ht="15" customHeight="1">
      <c r="N12" s="88" t="s">
        <v>3</v>
      </c>
      <c r="O12" s="89" t="str">
        <f ca="1">IFERROR(FIXED(IFERROR('Interactive controls'!P13,"- "),'Interactive controls'!$A$21),"- ")</f>
        <v>326</v>
      </c>
      <c r="P12" s="90" t="str">
        <f ca="1">IFERROR(FIXED(IFERROR('Interactive controls'!Q13," "),'Interactive controls'!$A$21)," ")</f>
        <v>211</v>
      </c>
      <c r="Q12" s="262" t="str">
        <f ca="1">IFERROR("(" &amp; FIXED(('Interactive controls'!S13),'Interactive controls'!$A$21) &amp; " to " &amp; FIXED(('Interactive controls'!T13),'Interactive controls'!$A$21) &amp; ")"," ")</f>
        <v>(197 to 225)</v>
      </c>
      <c r="R12" s="91" t="str">
        <f ca="1">IFERROR('Interactive controls'!W13," ")</f>
        <v>Sig. low</v>
      </c>
    </row>
    <row r="13" spans="9:18" ht="15" customHeight="1">
      <c r="N13" s="88" t="s">
        <v>4</v>
      </c>
      <c r="O13" s="89" t="str">
        <f ca="1">IFERROR(FIXED(IFERROR('Interactive controls'!P14,"- "),'Interactive controls'!$A$21),"- ")</f>
        <v>521</v>
      </c>
      <c r="P13" s="90" t="str">
        <f ca="1">IFERROR(FIXED(IFERROR('Interactive controls'!Q14," "),'Interactive controls'!$A$21)," ")</f>
        <v>243</v>
      </c>
      <c r="Q13" s="262" t="str">
        <f ca="1">IFERROR("(" &amp; FIXED(('Interactive controls'!S14),'Interactive controls'!$A$21) &amp; " to " &amp; FIXED(('Interactive controls'!T14),'Interactive controls'!$A$21) &amp; ")"," ")</f>
        <v>(230 to 255)</v>
      </c>
      <c r="R13" s="91" t="str">
        <f ca="1">IFERROR('Interactive controls'!W14," ")</f>
        <v>No sig. difference</v>
      </c>
    </row>
    <row r="14" spans="9:18" ht="15" customHeight="1">
      <c r="N14" s="88" t="s">
        <v>5</v>
      </c>
      <c r="O14" s="89" t="str">
        <f ca="1">IFERROR(FIXED(IFERROR('Interactive controls'!P15,"- "),'Interactive controls'!$A$21),"- ")</f>
        <v>534</v>
      </c>
      <c r="P14" s="90" t="str">
        <f ca="1">IFERROR(FIXED(IFERROR('Interactive controls'!Q15," "),'Interactive controls'!$A$21)," ")</f>
        <v>301</v>
      </c>
      <c r="Q14" s="262" t="str">
        <f ca="1">IFERROR("(" &amp; FIXED(('Interactive controls'!S15),'Interactive controls'!$A$21) &amp; " to " &amp; FIXED(('Interactive controls'!T15),'Interactive controls'!$A$21) &amp; ")"," ")</f>
        <v>(286 to 317)</v>
      </c>
      <c r="R14" s="91" t="str">
        <f ca="1">IFERROR('Interactive controls'!W15," ")</f>
        <v>Sig. high</v>
      </c>
    </row>
    <row r="15" spans="9:18" ht="15" customHeight="1">
      <c r="N15" s="88" t="s">
        <v>6</v>
      </c>
      <c r="O15" s="89" t="str">
        <f ca="1">IFERROR(FIXED(IFERROR('Interactive controls'!P16,"- "),'Interactive controls'!$A$21),"- ")</f>
        <v>431</v>
      </c>
      <c r="P15" s="90" t="str">
        <f ca="1">IFERROR(FIXED(IFERROR('Interactive controls'!Q16," "),'Interactive controls'!$A$21)," ")</f>
        <v>183</v>
      </c>
      <c r="Q15" s="262" t="str">
        <f ca="1">IFERROR("(" &amp; FIXED(('Interactive controls'!S16),'Interactive controls'!$A$21) &amp; " to " &amp; FIXED(('Interactive controls'!T16),'Interactive controls'!$A$21) &amp; ")"," ")</f>
        <v>(172 to 194)</v>
      </c>
      <c r="R15" s="91" t="str">
        <f ca="1">IFERROR('Interactive controls'!W16," ")</f>
        <v>Sig. low</v>
      </c>
    </row>
    <row r="16" spans="9:18" ht="15" customHeight="1">
      <c r="N16" s="88" t="s">
        <v>7</v>
      </c>
      <c r="O16" s="89" t="str">
        <f ca="1">IFERROR(FIXED(IFERROR('Interactive controls'!P17,"- "),'Interactive controls'!$A$21),"- ")</f>
        <v>319</v>
      </c>
      <c r="P16" s="90" t="str">
        <f ca="1">IFERROR(FIXED(IFERROR('Interactive controls'!Q17," "),'Interactive controls'!$A$21)," ")</f>
        <v>267</v>
      </c>
      <c r="Q16" s="262" t="str">
        <f ca="1">IFERROR("(" &amp; FIXED(('Interactive controls'!S17),'Interactive controls'!$A$21) &amp; " to " &amp; FIXED(('Interactive controls'!T17),'Interactive controls'!$A$21) &amp; ")"," ")</f>
        <v>(249 to 286)</v>
      </c>
      <c r="R16" s="91" t="str">
        <f ca="1">IFERROR('Interactive controls'!W17," ")</f>
        <v>No sig. difference</v>
      </c>
    </row>
    <row r="17" spans="14:18" ht="15" customHeight="1">
      <c r="N17" s="92" t="s">
        <v>8</v>
      </c>
      <c r="O17" s="89" t="str">
        <f ca="1">IFERROR(FIXED(IFERROR('Interactive controls'!P18,"- "),'Interactive controls'!$A$21),"- ")</f>
        <v>580</v>
      </c>
      <c r="P17" s="90" t="str">
        <f ca="1">IFERROR(FIXED(IFERROR('Interactive controls'!Q18," "),'Interactive controls'!$A$21)," ")</f>
        <v>293</v>
      </c>
      <c r="Q17" s="262" t="str">
        <f ca="1">IFERROR("(" &amp; FIXED(('Interactive controls'!S18),'Interactive controls'!$A$21) &amp; " to " &amp; FIXED(('Interactive controls'!T18),'Interactive controls'!$A$21) &amp; ")"," ")</f>
        <v>(278 to 308)</v>
      </c>
      <c r="R17" s="91" t="str">
        <f ca="1">IFERROR('Interactive controls'!W18," ")</f>
        <v>Sig. high</v>
      </c>
    </row>
    <row r="18" spans="14:18" ht="15" customHeight="1">
      <c r="N18" s="88" t="s">
        <v>9</v>
      </c>
      <c r="O18" s="89" t="str">
        <f ca="1">IFERROR(FIXED(IFERROR('Interactive controls'!P19,"- "),'Interactive controls'!$A$21),"- ")</f>
        <v>791</v>
      </c>
      <c r="P18" s="90" t="str">
        <f ca="1">IFERROR(FIXED(IFERROR('Interactive controls'!Q19," "),'Interactive controls'!$A$21)," ")</f>
        <v>271</v>
      </c>
      <c r="Q18" s="262" t="str">
        <f ca="1">IFERROR("(" &amp; FIXED(('Interactive controls'!S19),'Interactive controls'!$A$21) &amp; " to " &amp; FIXED(('Interactive controls'!T19),'Interactive controls'!$A$21) &amp; ")"," ")</f>
        <v>(259 to 283)</v>
      </c>
      <c r="R18" s="91" t="str">
        <f ca="1">IFERROR('Interactive controls'!W19," ")</f>
        <v>Sig. high</v>
      </c>
    </row>
    <row r="19" spans="14:18" ht="15" customHeight="1">
      <c r="N19" s="88" t="s">
        <v>10</v>
      </c>
      <c r="O19" s="89" t="str">
        <f ca="1">IFERROR(FIXED(IFERROR('Interactive controls'!P20,"- "),'Interactive controls'!$A$21),"- ")</f>
        <v>725</v>
      </c>
      <c r="P19" s="90" t="str">
        <f ca="1">IFERROR(FIXED(IFERROR('Interactive controls'!Q20," "),'Interactive controls'!$A$21)," ")</f>
        <v>213</v>
      </c>
      <c r="Q19" s="262" t="str">
        <f ca="1">IFERROR("(" &amp; FIXED(('Interactive controls'!S20),'Interactive controls'!$A$21) &amp; " to " &amp; FIXED(('Interactive controls'!T20),'Interactive controls'!$A$21) &amp; ")"," ")</f>
        <v>(204 to 223)</v>
      </c>
      <c r="R19" s="91" t="str">
        <f ca="1">IFERROR('Interactive controls'!W20," ")</f>
        <v>Sig. low</v>
      </c>
    </row>
    <row r="20" spans="14:18" ht="15" customHeight="1">
      <c r="N20" s="88" t="s">
        <v>11</v>
      </c>
      <c r="O20" s="89" t="str">
        <f ca="1">IFERROR(FIXED(IFERROR('Interactive controls'!P21,"- "),'Interactive controls'!$A$21),"- ")</f>
        <v>500</v>
      </c>
      <c r="P20" s="90" t="str">
        <f ca="1">IFERROR(FIXED(IFERROR('Interactive controls'!Q21," "),'Interactive controls'!$A$21)," ")</f>
        <v>244</v>
      </c>
      <c r="Q20" s="262" t="str">
        <f ca="1">IFERROR("(" &amp; FIXED(('Interactive controls'!S21),'Interactive controls'!$A$21) &amp; " to " &amp; FIXED(('Interactive controls'!T21),'Interactive controls'!$A$21) &amp; ")"," ")</f>
        <v>(231 to 257)</v>
      </c>
      <c r="R20" s="91" t="str">
        <f ca="1">IFERROR('Interactive controls'!W21," ")</f>
        <v>No sig. difference</v>
      </c>
    </row>
    <row r="21" spans="14:18" ht="15" customHeight="1">
      <c r="N21" s="88" t="s">
        <v>12</v>
      </c>
      <c r="O21" s="89" t="str">
        <f ca="1">IFERROR(FIXED(IFERROR('Interactive controls'!P22,"- "),'Interactive controls'!$A$21),"- ")</f>
        <v>489</v>
      </c>
      <c r="P21" s="90" t="str">
        <f ca="1">IFERROR(FIXED(IFERROR('Interactive controls'!Q22," "),'Interactive controls'!$A$21)," ")</f>
        <v>254</v>
      </c>
      <c r="Q21" s="262" t="str">
        <f ca="1">IFERROR("(" &amp; FIXED(('Interactive controls'!S22),'Interactive controls'!$A$21) &amp; " to " &amp; FIXED(('Interactive controls'!T22),'Interactive controls'!$A$21) &amp; ")"," ")</f>
        <v>(241 to 268)</v>
      </c>
      <c r="R21" s="91" t="str">
        <f ca="1">IFERROR('Interactive controls'!W22," ")</f>
        <v>No sig. difference</v>
      </c>
    </row>
    <row r="22" spans="14:18" ht="15" customHeight="1">
      <c r="N22" s="88" t="s">
        <v>13</v>
      </c>
      <c r="O22" s="89" t="str">
        <f ca="1">IFERROR(FIXED(IFERROR('Interactive controls'!P23,"- "),'Interactive controls'!$A$21),"- ")</f>
        <v>446</v>
      </c>
      <c r="P22" s="90" t="str">
        <f ca="1">IFERROR(FIXED(IFERROR('Interactive controls'!Q23," "),'Interactive controls'!$A$21)," ")</f>
        <v>239</v>
      </c>
      <c r="Q22" s="262" t="str">
        <f ca="1">IFERROR("(" &amp; FIXED(('Interactive controls'!S23),'Interactive controls'!$A$21) &amp; " to " &amp; FIXED(('Interactive controls'!T23),'Interactive controls'!$A$21) &amp; ")"," ")</f>
        <v>(226 to 253)</v>
      </c>
      <c r="R22" s="91" t="str">
        <f ca="1">IFERROR('Interactive controls'!W23," ")</f>
        <v>Sig. low</v>
      </c>
    </row>
    <row r="23" spans="14:18" ht="15" customHeight="1">
      <c r="N23" s="88" t="s">
        <v>14</v>
      </c>
      <c r="O23" s="89" t="str">
        <f ca="1">IFERROR(FIXED(IFERROR('Interactive controls'!P24,"- "),'Interactive controls'!$A$21),"- ")</f>
        <v>751</v>
      </c>
      <c r="P23" s="90" t="str">
        <f ca="1">IFERROR(FIXED(IFERROR('Interactive controls'!Q24," "),'Interactive controls'!$A$21)," ")</f>
        <v>196</v>
      </c>
      <c r="Q23" s="262" t="str">
        <f ca="1">IFERROR("(" &amp; FIXED(('Interactive controls'!S24),'Interactive controls'!$A$21) &amp; " to " &amp; FIXED(('Interactive controls'!T24),'Interactive controls'!$A$21) &amp; ")"," ")</f>
        <v>(188 to 205)</v>
      </c>
      <c r="R23" s="91" t="str">
        <f ca="1">IFERROR('Interactive controls'!W24," ")</f>
        <v>Sig. low</v>
      </c>
    </row>
    <row r="24" spans="14:18" ht="15" customHeight="1">
      <c r="N24" s="88" t="s">
        <v>37</v>
      </c>
      <c r="O24" s="89" t="str">
        <f ca="1">IFERROR(FIXED(IFERROR('Interactive controls'!P25,"- "),'Interactive controls'!$A$21),"- ")</f>
        <v>926</v>
      </c>
      <c r="P24" s="90" t="str">
        <f ca="1">IFERROR(FIXED(IFERROR('Interactive controls'!Q25," "),'Interactive controls'!$A$21)," ")</f>
        <v>300</v>
      </c>
      <c r="Q24" s="262" t="str">
        <f ca="1">IFERROR("(" &amp; FIXED(('Interactive controls'!S25),'Interactive controls'!$A$21) &amp; " to " &amp; FIXED(('Interactive controls'!T25),'Interactive controls'!$A$21) &amp; ")"," ")</f>
        <v>(288 to 312)</v>
      </c>
      <c r="R24" s="91" t="str">
        <f ca="1">IFERROR('Interactive controls'!W25," ")</f>
        <v>Sig. high</v>
      </c>
    </row>
    <row r="25" spans="14:18" ht="15" customHeight="1">
      <c r="N25" s="88" t="s">
        <v>15</v>
      </c>
      <c r="O25" s="89" t="str">
        <f ca="1">IFERROR(FIXED(IFERROR('Interactive controls'!P26,"- "),'Interactive controls'!$A$21),"- ")</f>
        <v>222</v>
      </c>
      <c r="P25" s="331" t="str">
        <f ca="1">IFERROR(FIXED(IFERROR('Interactive controls'!Q26," "),'Interactive controls'!$A$21)," ")</f>
        <v>294</v>
      </c>
      <c r="Q25" s="262" t="str">
        <f ca="1">IFERROR("(" &amp; FIXED(('Interactive controls'!S26),'Interactive controls'!$A$21) &amp; " to " &amp; FIXED(('Interactive controls'!T26),'Interactive controls'!$A$21) &amp; ")"," ")</f>
        <v>(271 to 318)</v>
      </c>
      <c r="R25" s="91" t="str">
        <f ca="1">IFERROR('Interactive controls'!W26," ")</f>
        <v>Sig. high</v>
      </c>
    </row>
    <row r="26" spans="14:18" ht="15" customHeight="1">
      <c r="N26" s="88" t="s">
        <v>16</v>
      </c>
      <c r="O26" s="89" t="str">
        <f ca="1">IFERROR(FIXED(IFERROR('Interactive controls'!P27,"- "),'Interactive controls'!$A$21),"- ")</f>
        <v>722</v>
      </c>
      <c r="P26" s="90" t="str">
        <f ca="1">IFERROR(FIXED(IFERROR('Interactive controls'!Q27," "),'Interactive controls'!$A$21)," ")</f>
        <v>301</v>
      </c>
      <c r="Q26" s="262" t="str">
        <f ca="1">IFERROR("(" &amp; FIXED(('Interactive controls'!S27),'Interactive controls'!$A$21) &amp; " to " &amp; FIXED(('Interactive controls'!T27),'Interactive controls'!$A$21) &amp; ")"," ")</f>
        <v>(288 to 315)</v>
      </c>
      <c r="R26" s="91" t="str">
        <f ca="1">IFERROR('Interactive controls'!W27," ")</f>
        <v>Sig. high</v>
      </c>
    </row>
    <row r="27" spans="14:18" ht="15" customHeight="1">
      <c r="N27" s="88" t="s">
        <v>17</v>
      </c>
      <c r="O27" s="89" t="str">
        <f ca="1">IFERROR(FIXED(IFERROR('Interactive controls'!P28,"- "),'Interactive controls'!$A$21),"- ")</f>
        <v>312</v>
      </c>
      <c r="P27" s="90" t="str">
        <f ca="1">IFERROR(FIXED(IFERROR('Interactive controls'!Q28," "),'Interactive controls'!$A$21)," ")</f>
        <v>324</v>
      </c>
      <c r="Q27" s="262" t="str">
        <f ca="1">IFERROR("(" &amp; FIXED(('Interactive controls'!S28),'Interactive controls'!$A$21) &amp; " to " &amp; FIXED(('Interactive controls'!T28),'Interactive controls'!$A$21) &amp; ")"," ")</f>
        <v>(303 to 346)</v>
      </c>
      <c r="R27" s="91" t="str">
        <f ca="1">IFERROR('Interactive controls'!W28," ")</f>
        <v>Sig. high</v>
      </c>
    </row>
    <row r="28" spans="14:18" ht="15" customHeight="1">
      <c r="N28" s="88" t="s">
        <v>18</v>
      </c>
      <c r="O28" s="89" t="str">
        <f ca="1">IFERROR(FIXED(IFERROR('Interactive controls'!P29,"- "),'Interactive controls'!$A$21),"- ")</f>
        <v>420</v>
      </c>
      <c r="P28" s="90" t="str">
        <f ca="1">IFERROR(FIXED(IFERROR('Interactive controls'!Q29," "),'Interactive controls'!$A$21)," ")</f>
        <v>322</v>
      </c>
      <c r="Q28" s="262" t="str">
        <f ca="1">IFERROR("(" &amp; FIXED(('Interactive controls'!S29),'Interactive controls'!$A$21) &amp; " to " &amp; FIXED(('Interactive controls'!T29),'Interactive controls'!$A$21) &amp; ")"," ")</f>
        <v>(304 to 341)</v>
      </c>
      <c r="R28" s="91" t="str">
        <f ca="1">IFERROR('Interactive controls'!W29," ")</f>
        <v>Sig. high</v>
      </c>
    </row>
    <row r="29" spans="14:18" ht="15" customHeight="1">
      <c r="N29" s="88" t="s">
        <v>19</v>
      </c>
      <c r="O29" s="89" t="str">
        <f ca="1">IFERROR(FIXED(IFERROR('Interactive controls'!P30,"- "),'Interactive controls'!$A$21),"- ")</f>
        <v>349</v>
      </c>
      <c r="P29" s="90" t="str">
        <f ca="1">IFERROR(FIXED(IFERROR('Interactive controls'!Q30," "),'Interactive controls'!$A$21)," ")</f>
        <v>235</v>
      </c>
      <c r="Q29" s="262" t="str">
        <f ca="1">IFERROR("(" &amp; FIXED(('Interactive controls'!S30),'Interactive controls'!$A$21) &amp; " to " &amp; FIXED(('Interactive controls'!T30),'Interactive controls'!$A$21) &amp; ")"," ")</f>
        <v>(220 to 251)</v>
      </c>
      <c r="R29" s="91" t="str">
        <f ca="1">IFERROR('Interactive controls'!W30," ")</f>
        <v>Sig. low</v>
      </c>
    </row>
    <row r="30" spans="14:18" ht="15" customHeight="1">
      <c r="N30" s="88" t="s">
        <v>20</v>
      </c>
      <c r="O30" s="89" t="str">
        <f ca="1">IFERROR(FIXED(IFERROR('Interactive controls'!P31,"- "),'Interactive controls'!$A$21),"- ")</f>
        <v>576</v>
      </c>
      <c r="P30" s="90" t="str">
        <f ca="1">IFERROR(FIXED(IFERROR('Interactive controls'!Q31," "),'Interactive controls'!$A$21)," ")</f>
        <v>311</v>
      </c>
      <c r="Q30" s="262" t="str">
        <f ca="1">IFERROR("(" &amp; FIXED(('Interactive controls'!S31),'Interactive controls'!$A$21) &amp; " to " &amp; FIXED(('Interactive controls'!T31),'Interactive controls'!$A$21) &amp; ")"," ")</f>
        <v>(296 to 327)</v>
      </c>
      <c r="R30" s="91" t="str">
        <f ca="1">IFERROR('Interactive controls'!W31," ")</f>
        <v>Sig. high</v>
      </c>
    </row>
    <row r="31" spans="14:18" ht="5.25" customHeight="1">
      <c r="N31" s="88"/>
      <c r="O31" s="89"/>
      <c r="P31" s="90"/>
      <c r="Q31" s="262"/>
      <c r="R31" s="91"/>
    </row>
    <row r="32" spans="14:18" ht="4.5" customHeight="1">
      <c r="N32" s="93"/>
      <c r="O32" s="89"/>
      <c r="P32" s="90"/>
      <c r="Q32" s="262"/>
      <c r="R32" s="94"/>
    </row>
    <row r="33" spans="14:30" ht="15" customHeight="1">
      <c r="N33" s="88" t="s">
        <v>44</v>
      </c>
      <c r="O33" s="89" t="str">
        <f ca="1">IFERROR(FIXED(IFERROR('Interactive controls'!P34,"- "),'Interactive controls'!$A$21),"- ")</f>
        <v>2,597</v>
      </c>
      <c r="P33" s="90" t="str">
        <f ca="1">IFERROR(FIXED(IFERROR('Interactive controls'!Q34," "),'Interactive controls'!$A$21)," ")</f>
        <v>244</v>
      </c>
      <c r="Q33" s="262" t="str">
        <f ca="1">IFERROR("(" &amp; FIXED(('Interactive controls'!S34),'Interactive controls'!$A$21) &amp; " to " &amp; FIXED(('Interactive controls'!T34),'Interactive controls'!$A$21) &amp; ")"," ")</f>
        <v>(238 to 250)</v>
      </c>
      <c r="R33" s="91" t="str">
        <f ca="1">IFERROR('Interactive controls'!W34, " ")</f>
        <v>Sig. low</v>
      </c>
      <c r="AD33" s="130"/>
    </row>
    <row r="34" spans="14:30" ht="15" customHeight="1">
      <c r="N34" s="88" t="s">
        <v>1148</v>
      </c>
      <c r="O34" s="89" t="str">
        <f ca="1">IFERROR(FIXED(IFERROR('Interactive controls'!P35,"- "),'Interactive controls'!$A$21),"- ")</f>
        <v>431</v>
      </c>
      <c r="P34" s="90" t="str">
        <f ca="1">IFERROR(FIXED(IFERROR('Interactive controls'!Q35," "),'Interactive controls'!$A$21)," ")</f>
        <v>183</v>
      </c>
      <c r="Q34" s="262" t="str">
        <f ca="1">IFERROR("(" &amp; FIXED(('Interactive controls'!S35),'Interactive controls'!$A$21) &amp; " to " &amp; FIXED(('Interactive controls'!T35),'Interactive controls'!$A$21) &amp; ")"," ")</f>
        <v>(172 to 194)</v>
      </c>
      <c r="R34" s="91" t="str">
        <f ca="1">IFERROR('Interactive controls'!W35, " ")</f>
        <v>Sig. low</v>
      </c>
    </row>
    <row r="35" spans="14:30" ht="15" customHeight="1">
      <c r="N35" s="88" t="s">
        <v>45</v>
      </c>
      <c r="O35" s="89" t="str">
        <f ca="1">IFERROR(FIXED(IFERROR('Interactive controls'!P36,"- "),'Interactive controls'!$A$21),"- ")</f>
        <v>1,690</v>
      </c>
      <c r="P35" s="90" t="str">
        <f ca="1">IFERROR(FIXED(IFERROR('Interactive controls'!Q36," "),'Interactive controls'!$A$21)," ")</f>
        <v>278</v>
      </c>
      <c r="Q35" s="262" t="str">
        <f ca="1">IFERROR("(" &amp; FIXED(('Interactive controls'!S36),'Interactive controls'!$A$21) &amp; " to " &amp; FIXED(('Interactive controls'!T36),'Interactive controls'!$A$21) &amp; ")"," ")</f>
        <v>(269 to 286)</v>
      </c>
      <c r="R35" s="91" t="str">
        <f ca="1">IFERROR('Interactive controls'!W36, " ")</f>
        <v>Sig. high</v>
      </c>
    </row>
    <row r="36" spans="14:30" ht="15" customHeight="1">
      <c r="N36" s="88" t="s">
        <v>46</v>
      </c>
      <c r="O36" s="89" t="str">
        <f ca="1">IFERROR(FIXED(IFERROR('Interactive controls'!P37,"- "),'Interactive controls'!$A$21),"- ")</f>
        <v>1,714</v>
      </c>
      <c r="P36" s="90" t="str">
        <f ca="1">IFERROR(FIXED(IFERROR('Interactive controls'!Q37," "),'Interactive controls'!$A$21)," ")</f>
        <v>233</v>
      </c>
      <c r="Q36" s="262" t="str">
        <f ca="1">IFERROR("(" &amp; FIXED(('Interactive controls'!S37),'Interactive controls'!$A$21) &amp; " to " &amp; FIXED(('Interactive controls'!T37),'Interactive controls'!$A$21) &amp; ")"," ")</f>
        <v>(226 to 240)</v>
      </c>
      <c r="R36" s="91" t="str">
        <f ca="1">IFERROR('Interactive controls'!W37, " ")</f>
        <v>Sig. low</v>
      </c>
    </row>
    <row r="37" spans="14:30" ht="15" customHeight="1">
      <c r="N37" s="88" t="s">
        <v>49</v>
      </c>
      <c r="O37" s="89" t="str">
        <f ca="1">IFERROR(FIXED(IFERROR('Interactive controls'!P38,"- "),'Interactive controls'!$A$21),"- ")</f>
        <v>1,197</v>
      </c>
      <c r="P37" s="90" t="str">
        <f ca="1">IFERROR(FIXED(IFERROR('Interactive controls'!Q38," "),'Interactive controls'!$A$21)," ")</f>
        <v>210</v>
      </c>
      <c r="Q37" s="262" t="str">
        <f ca="1">IFERROR("(" &amp; FIXED(('Interactive controls'!S38),'Interactive controls'!$A$21) &amp; " to " &amp; FIXED(('Interactive controls'!T38),'Interactive controls'!$A$21) &amp; ")"," ")</f>
        <v>(203 to 217)</v>
      </c>
      <c r="R37" s="91" t="str">
        <f ca="1">IFERROR('Interactive controls'!W38, " ")</f>
        <v>Sig. low</v>
      </c>
    </row>
    <row r="38" spans="14:30" ht="15" customHeight="1">
      <c r="N38" s="88" t="s">
        <v>1041</v>
      </c>
      <c r="O38" s="89" t="str">
        <f ca="1">IFERROR(FIXED(IFERROR('Interactive controls'!P39,"- "),'Interactive controls'!$A$21),"- ")</f>
        <v>1,148</v>
      </c>
      <c r="P38" s="90" t="str">
        <f ca="1">IFERROR(FIXED(IFERROR('Interactive controls'!Q39," "),'Interactive controls'!$A$21)," ")</f>
        <v>299</v>
      </c>
      <c r="Q38" s="262" t="str">
        <f ca="1">IFERROR("(" &amp; FIXED(('Interactive controls'!S39),'Interactive controls'!$A$21) &amp; " to " &amp; FIXED(('Interactive controls'!T39),'Interactive controls'!$A$21) &amp; ")"," ")</f>
        <v>(289 to 309)</v>
      </c>
      <c r="R38" s="91" t="str">
        <f ca="1">IFERROR('Interactive controls'!W39, " ")</f>
        <v>Sig. high</v>
      </c>
    </row>
    <row r="39" spans="14:30" ht="15" customHeight="1">
      <c r="N39" s="88" t="s">
        <v>1138</v>
      </c>
      <c r="O39" s="89" t="str">
        <f ca="1">IFERROR(FIXED(IFERROR('Interactive controls'!P40,"- "),'Interactive controls'!$A$21),"- ")</f>
        <v>2,379</v>
      </c>
      <c r="P39" s="90" t="str">
        <f ca="1">IFERROR(FIXED(IFERROR('Interactive controls'!Q40," "),'Interactive controls'!$A$21)," ")</f>
        <v>297</v>
      </c>
      <c r="Q39" s="262" t="str">
        <f ca="1">IFERROR("(" &amp; FIXED(('Interactive controls'!S40),'Interactive controls'!$A$21) &amp; " to " &amp; FIXED(('Interactive controls'!T40),'Interactive controls'!$A$21) &amp; ")"," ")</f>
        <v>(290 to 304)</v>
      </c>
      <c r="R39" s="91" t="str">
        <f ca="1">IFERROR('Interactive controls'!W40, " ")</f>
        <v>Sig. high</v>
      </c>
    </row>
    <row r="40" spans="14:30" ht="21.75" customHeight="1">
      <c r="N40" s="95" t="s">
        <v>21</v>
      </c>
      <c r="O40" s="96" t="str">
        <f ca="1">IFERROR(FIXED(IFERROR('Interactive controls'!P41,"- "),'Interactive controls'!$A$21),"- ")</f>
        <v>11,157</v>
      </c>
      <c r="P40" s="97" t="str">
        <f ca="1">IFERROR(FIXED(IFERROR('Interactive controls'!Q41," "),'Interactive controls'!$A$21)," ")</f>
        <v>254</v>
      </c>
      <c r="Q40" s="263" t="str">
        <f ca="1">IFERROR("(" &amp; FIXED(('Interactive controls'!S41),'Interactive controls'!$A$21) &amp; " to " &amp; FIXED(('Interactive controls'!T41),'Interactive controls'!$A$21) &amp; ")"," ")</f>
        <v>(251 to 257)</v>
      </c>
      <c r="R40" s="91" t="str">
        <f ca="1">IF(P40=" "," ","-")</f>
        <v>-</v>
      </c>
    </row>
    <row r="41" spans="14:30" ht="4.5" customHeight="1">
      <c r="N41" s="12"/>
      <c r="O41" s="192"/>
      <c r="P41" s="192"/>
      <c r="Q41" s="14"/>
      <c r="R41" s="12"/>
    </row>
    <row r="42" spans="14:30">
      <c r="N42" s="23" t="str">
        <f ca="1">'Interactive controls'!K49</f>
        <v>Produced by Public Health Wales Observatory, using PEDW (NWIS) &amp; MYE (ONS)</v>
      </c>
      <c r="O42" s="193"/>
      <c r="P42" s="193"/>
      <c r="Q42" s="15"/>
      <c r="R42" s="16"/>
    </row>
    <row r="43" spans="14:30" ht="24.75" customHeight="1">
      <c r="N43" s="339" t="s">
        <v>1143</v>
      </c>
      <c r="O43" s="339"/>
      <c r="P43" s="339"/>
      <c r="Q43" s="339"/>
      <c r="R43" s="339"/>
    </row>
    <row r="44" spans="14:30">
      <c r="N44" s="339"/>
      <c r="O44" s="339"/>
      <c r="P44" s="339"/>
      <c r="Q44" s="339"/>
      <c r="R44" s="339"/>
      <c r="S44" s="236"/>
      <c r="T44" s="236"/>
    </row>
    <row r="45" spans="14:30">
      <c r="N45" s="76"/>
      <c r="O45" s="23"/>
      <c r="P45" s="194"/>
      <c r="Q45" s="71"/>
      <c r="R45" s="236"/>
      <c r="S45" s="236"/>
      <c r="T45" s="236"/>
    </row>
    <row r="48" spans="14:30">
      <c r="N48" s="24"/>
    </row>
    <row r="50" spans="14:14">
      <c r="N50" s="25"/>
    </row>
  </sheetData>
  <mergeCells count="4">
    <mergeCell ref="N6:R6"/>
    <mergeCell ref="P8:Q8"/>
    <mergeCell ref="N43:R43"/>
    <mergeCell ref="N44:R44"/>
  </mergeCells>
  <pageMargins left="0.39370078740157483" right="0.39370078740157483" top="0.39370078740157483" bottom="0.39370078740157483" header="0.19685039370078741" footer="0.19685039370078741"/>
  <pageSetup paperSize="9" scale="7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List Box 1">
              <controlPr defaultSize="0" autoLine="0" autoPict="0">
                <anchor moveWithCells="1">
                  <from>
                    <xdr:col>0</xdr:col>
                    <xdr:colOff>85725</xdr:colOff>
                    <xdr:row>5</xdr:row>
                    <xdr:rowOff>171450</xdr:rowOff>
                  </from>
                  <to>
                    <xdr:col>2</xdr:col>
                    <xdr:colOff>533400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List Box 2">
              <controlPr defaultSize="0" autoLine="0" autoPict="0">
                <anchor moveWithCells="1">
                  <from>
                    <xdr:col>0</xdr:col>
                    <xdr:colOff>85725</xdr:colOff>
                    <xdr:row>12</xdr:row>
                    <xdr:rowOff>152400</xdr:rowOff>
                  </from>
                  <to>
                    <xdr:col>2</xdr:col>
                    <xdr:colOff>180975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List Box 3">
              <controlPr defaultSize="0" autoLine="0" autoPict="0">
                <anchor moveWithCells="1">
                  <from>
                    <xdr:col>0</xdr:col>
                    <xdr:colOff>85725</xdr:colOff>
                    <xdr:row>17</xdr:row>
                    <xdr:rowOff>47625</xdr:rowOff>
                  </from>
                  <to>
                    <xdr:col>2</xdr:col>
                    <xdr:colOff>180975</xdr:colOff>
                    <xdr:row>19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B105"/>
  <sheetViews>
    <sheetView topLeftCell="A19" zoomScaleNormal="100" workbookViewId="0">
      <selection activeCell="D51" sqref="D51"/>
    </sheetView>
  </sheetViews>
  <sheetFormatPr defaultRowHeight="12.75"/>
  <cols>
    <col min="1" max="1" width="34" style="6" customWidth="1"/>
    <col min="2" max="2" width="14.28515625" style="6" customWidth="1"/>
    <col min="3" max="3" width="27" style="6" customWidth="1"/>
    <col min="4" max="4" width="27.140625" style="6" customWidth="1"/>
    <col min="5" max="5" width="17.42578125" style="6" customWidth="1"/>
    <col min="6" max="6" width="18.7109375" style="6" customWidth="1"/>
    <col min="7" max="7" width="30" style="6" customWidth="1"/>
    <col min="8" max="8" width="35.140625" style="6" customWidth="1"/>
    <col min="9" max="9" width="14.140625" style="6" customWidth="1"/>
    <col min="10" max="10" width="14" style="6" customWidth="1"/>
    <col min="11" max="11" width="22.28515625" style="6" customWidth="1"/>
    <col min="12" max="12" width="17.7109375" style="6" customWidth="1"/>
    <col min="13" max="13" width="21" style="6" customWidth="1"/>
    <col min="14" max="14" width="52.5703125" style="6" customWidth="1"/>
    <col min="15" max="15" width="18.28515625" style="6" customWidth="1"/>
    <col min="16" max="16" width="14.85546875" style="6" customWidth="1"/>
    <col min="17" max="17" width="14.7109375" style="6" customWidth="1"/>
    <col min="18" max="18" width="16.5703125" style="6" customWidth="1"/>
    <col min="19" max="19" width="11.42578125" style="6" customWidth="1"/>
    <col min="20" max="20" width="7.7109375" style="6" customWidth="1"/>
    <col min="21" max="21" width="7.42578125" style="6" customWidth="1"/>
    <col min="22" max="22" width="7.85546875" style="6" customWidth="1"/>
    <col min="23" max="23" width="18.42578125" style="6" customWidth="1"/>
    <col min="24" max="26" width="9.140625" style="6"/>
    <col min="27" max="27" width="20.7109375" style="6" customWidth="1"/>
    <col min="28" max="16384" width="9.140625" style="6"/>
  </cols>
  <sheetData>
    <row r="1" spans="1:27">
      <c r="F1" s="40" t="s">
        <v>83</v>
      </c>
      <c r="G1" s="40"/>
      <c r="J1" s="11"/>
    </row>
    <row r="2" spans="1:27">
      <c r="C2" s="6" t="s">
        <v>1037</v>
      </c>
      <c r="F2" s="38">
        <v>2</v>
      </c>
      <c r="G2" s="38" t="s">
        <v>63</v>
      </c>
    </row>
    <row r="3" spans="1:27" ht="25.5">
      <c r="A3" s="3" t="s">
        <v>22</v>
      </c>
      <c r="B3" s="6">
        <v>1</v>
      </c>
      <c r="C3" s="6">
        <v>7</v>
      </c>
      <c r="F3" s="39" t="str">
        <f>INDEX(G2:G3,F2)</f>
        <v>Wales local authorities</v>
      </c>
      <c r="G3" s="38" t="s">
        <v>64</v>
      </c>
    </row>
    <row r="4" spans="1:27">
      <c r="A4" s="4" t="s">
        <v>23</v>
      </c>
      <c r="B4" s="7"/>
      <c r="C4" s="6" t="str">
        <f>INDEX(A43:A53,C3)</f>
        <v>CHD emergency admissions</v>
      </c>
      <c r="D4" s="7"/>
      <c r="F4" s="7"/>
      <c r="G4" s="7"/>
      <c r="H4" s="7"/>
      <c r="I4" s="7"/>
    </row>
    <row r="5" spans="1:27">
      <c r="B5" s="7"/>
      <c r="D5" s="7"/>
      <c r="E5" s="7"/>
      <c r="F5" s="341" t="s">
        <v>82</v>
      </c>
      <c r="G5" s="341"/>
      <c r="H5" s="7"/>
      <c r="I5" s="7"/>
      <c r="J5" s="5"/>
      <c r="N5" s="6" t="b">
        <f ca="1">N6=N10</f>
        <v>0</v>
      </c>
      <c r="X5" s="342" t="s">
        <v>52</v>
      </c>
      <c r="Y5" s="342"/>
      <c r="Z5" s="342"/>
    </row>
    <row r="6" spans="1:27" ht="15">
      <c r="D6" s="57"/>
      <c r="F6" s="35">
        <f>HLOOKUP(A15,$J$60:$W$76,14,FALSE)</f>
        <v>0</v>
      </c>
      <c r="G6" s="35">
        <v>1</v>
      </c>
      <c r="J6" s="3" t="s">
        <v>24</v>
      </c>
      <c r="N6" s="198" t="s">
        <v>751</v>
      </c>
    </row>
    <row r="7" spans="1:27" ht="27" customHeight="1">
      <c r="F7" s="35">
        <f>HLOOKUP(A15,$J$60:$W$76,15,FALSE)</f>
        <v>6</v>
      </c>
      <c r="G7" s="35"/>
      <c r="J7" s="3"/>
      <c r="M7" s="6" t="s">
        <v>1036</v>
      </c>
      <c r="X7" s="344" t="s">
        <v>108</v>
      </c>
      <c r="Y7" s="344"/>
      <c r="Z7" s="344"/>
    </row>
    <row r="8" spans="1:27" ht="24" customHeight="1">
      <c r="F8" s="35">
        <f>HLOOKUP(A15,$J$60:$W$76,16,FALSE)</f>
        <v>5</v>
      </c>
      <c r="G8" s="35"/>
      <c r="O8" s="6">
        <v>2</v>
      </c>
      <c r="P8" s="6">
        <v>7</v>
      </c>
      <c r="Q8" s="6">
        <v>8</v>
      </c>
      <c r="R8" s="348" t="s">
        <v>109</v>
      </c>
      <c r="S8" s="6">
        <v>9</v>
      </c>
      <c r="T8" s="6">
        <v>10</v>
      </c>
      <c r="U8" s="6">
        <v>11</v>
      </c>
      <c r="V8" s="6">
        <v>12</v>
      </c>
      <c r="W8" s="6">
        <v>13</v>
      </c>
      <c r="X8" s="6" t="s">
        <v>108</v>
      </c>
      <c r="Y8" s="6" t="s">
        <v>145</v>
      </c>
      <c r="Z8" s="6" t="s">
        <v>146</v>
      </c>
      <c r="AA8" s="18" t="s">
        <v>31</v>
      </c>
    </row>
    <row r="9" spans="1:27">
      <c r="A9" s="17"/>
      <c r="F9" s="35">
        <f>HLOOKUP(A15,$J$60:$W$76,17,FALSE)</f>
        <v>1</v>
      </c>
      <c r="G9" s="35"/>
      <c r="K9" s="6" t="s">
        <v>43</v>
      </c>
      <c r="L9" s="6" t="s">
        <v>41</v>
      </c>
      <c r="M9" s="6" t="s">
        <v>68</v>
      </c>
      <c r="N9" s="6" t="s">
        <v>25</v>
      </c>
      <c r="O9" s="6" t="s">
        <v>42</v>
      </c>
      <c r="P9" s="6" t="s">
        <v>26</v>
      </c>
      <c r="Q9" s="6" t="str">
        <f ca="1">A18</f>
        <v>EASR per 100,000 (95% CI)</v>
      </c>
      <c r="R9" s="348"/>
      <c r="S9" s="6" t="s">
        <v>27</v>
      </c>
      <c r="T9" s="6" t="s">
        <v>28</v>
      </c>
      <c r="U9" s="6" t="s">
        <v>29</v>
      </c>
      <c r="V9" s="6" t="s">
        <v>30</v>
      </c>
      <c r="W9" s="6" t="s">
        <v>31</v>
      </c>
      <c r="X9" s="8">
        <f t="shared" ref="X9:X41" ca="1" si="0">$Q$41</f>
        <v>253.92814000000001</v>
      </c>
      <c r="Y9" s="10">
        <f ca="1">X9</f>
        <v>253.92814000000001</v>
      </c>
      <c r="Z9" s="6">
        <v>0</v>
      </c>
    </row>
    <row r="10" spans="1:27">
      <c r="K10" s="6" t="s">
        <v>0</v>
      </c>
      <c r="L10" s="6" t="str">
        <f t="shared" ref="L10:L31" ca="1" si="1">$A$19</f>
        <v>Persons</v>
      </c>
      <c r="M10" s="6" t="str">
        <f ca="1">$C$13</f>
        <v>2009 - 2011</v>
      </c>
      <c r="N10" s="6" t="str">
        <f ca="1">K10 &amp; "_" &amp; $A$14 &amp;"_"&amp;$A$19&amp;"_"&amp;M10&amp;"_"&amp;"LA"</f>
        <v>Isle of Anglesey_CHD Ad_Persons_2009 - 2011_LA</v>
      </c>
      <c r="O10" s="6" t="s">
        <v>0</v>
      </c>
      <c r="P10" s="8">
        <f ca="1">VLOOKUP($N10,'All Data'!$A:$L,P$8,FALSE)</f>
        <v>300.33330000000001</v>
      </c>
      <c r="Q10" s="66">
        <f ca="1">R10</f>
        <v>250.66837000000001</v>
      </c>
      <c r="R10" s="64">
        <f ca="1">VLOOKUP($N10,'All Data'!$A:$L,Q$8,FALSE)</f>
        <v>250.66837000000001</v>
      </c>
      <c r="S10" s="10">
        <f ca="1">VLOOKUP($N10,'All Data'!$A:$L,S$8,FALSE)</f>
        <v>233.36904999999999</v>
      </c>
      <c r="T10" s="10">
        <f ca="1">VLOOKUP($N10,'All Data'!$A:$L,T$8,FALSE)</f>
        <v>268.84244000000001</v>
      </c>
      <c r="U10" s="8">
        <f ca="1">VLOOKUP($N10,'All Data'!$A:$L,U$8,FALSE)</f>
        <v>18.17407</v>
      </c>
      <c r="V10" s="8">
        <f ca="1">VLOOKUP($N10,'All Data'!$A:$L,V$8,FALSE)</f>
        <v>17.299320000000002</v>
      </c>
      <c r="W10" s="8" t="str">
        <f ca="1">AA10</f>
        <v>No sig. difference</v>
      </c>
      <c r="X10" s="8">
        <f t="shared" ca="1" si="0"/>
        <v>253.92814000000001</v>
      </c>
      <c r="Y10" s="10">
        <f t="shared" ref="Y10:Y40" ca="1" si="2">X10</f>
        <v>253.92814000000001</v>
      </c>
      <c r="Z10" s="6">
        <v>0.5</v>
      </c>
      <c r="AA10" s="6" t="str">
        <f ca="1">IF($T$41=0,"-",IF($Q$41&lt;S10,"Sig. high",IF($Q$41&gt;T10,"Sig. low","No sig. difference")))</f>
        <v>No sig. difference</v>
      </c>
    </row>
    <row r="11" spans="1:27">
      <c r="A11" s="17" t="s">
        <v>79</v>
      </c>
      <c r="B11" s="17" t="s">
        <v>59</v>
      </c>
      <c r="C11" s="17" t="s">
        <v>1023</v>
      </c>
      <c r="F11" s="37" t="s">
        <v>81</v>
      </c>
      <c r="G11" s="37"/>
      <c r="H11" s="37"/>
      <c r="I11" s="87" t="s">
        <v>108</v>
      </c>
      <c r="J11" s="87"/>
      <c r="K11" s="6" t="s">
        <v>1</v>
      </c>
      <c r="L11" s="6" t="str">
        <f t="shared" ca="1" si="1"/>
        <v>Persons</v>
      </c>
      <c r="M11" s="6" t="str">
        <f t="shared" ref="M11:M31" ca="1" si="3">$C$13</f>
        <v>2009 - 2011</v>
      </c>
      <c r="N11" s="6" t="str">
        <f t="shared" ref="N11:N31" ca="1" si="4">K11 &amp; "_" &amp; $A$14 &amp;"_"&amp;$A$19&amp;"_"&amp;M11&amp;"_"&amp;"LA"</f>
        <v>Gwynedd_CHD Ad_Persons_2009 - 2011_LA</v>
      </c>
      <c r="O11" s="6" t="s">
        <v>1</v>
      </c>
      <c r="P11" s="8">
        <f ca="1">VLOOKUP($N11,'All Data'!$A:$L,P$8,FALSE)</f>
        <v>465</v>
      </c>
      <c r="Q11" s="66">
        <f t="shared" ref="Q11:Q31" ca="1" si="5">R11</f>
        <v>244.49137999999999</v>
      </c>
      <c r="R11" s="64">
        <f ca="1">VLOOKUP($N11,'All Data'!$A:$L,Q$8,FALSE)</f>
        <v>244.49137999999999</v>
      </c>
      <c r="S11" s="10">
        <f ca="1">VLOOKUP($N11,'All Data'!$A:$L,S$8,FALSE)</f>
        <v>230.78391999999999</v>
      </c>
      <c r="T11" s="10">
        <f ca="1">VLOOKUP($N11,'All Data'!$A:$L,T$8,FALSE)</f>
        <v>258.75288</v>
      </c>
      <c r="U11" s="8">
        <f ca="1">VLOOKUP($N11,'All Data'!$A:$L,U$8,FALSE)</f>
        <v>14.2615</v>
      </c>
      <c r="V11" s="8">
        <f ca="1">VLOOKUP($N11,'All Data'!$A:$L,V$8,FALSE)</f>
        <v>13.707459999999999</v>
      </c>
      <c r="W11" s="8" t="str">
        <f t="shared" ref="W11:W41" ca="1" si="6">AA11</f>
        <v>No sig. difference</v>
      </c>
      <c r="X11" s="8">
        <f t="shared" ca="1" si="0"/>
        <v>253.92814000000001</v>
      </c>
      <c r="Y11" s="10">
        <f t="shared" ca="1" si="2"/>
        <v>253.92814000000001</v>
      </c>
      <c r="Z11" s="6">
        <v>1.5</v>
      </c>
      <c r="AA11" s="6" t="str">
        <f t="shared" ref="AA11:AA40" ca="1" si="7">IF($T$41=0,"-",IF($Q$41&lt;S11,"Sig. high",IF($Q$41&gt;T11,"Sig. low","No sig. difference")))</f>
        <v>No sig. difference</v>
      </c>
    </row>
    <row r="12" spans="1:27">
      <c r="F12" s="36" t="s">
        <v>23</v>
      </c>
      <c r="G12" s="34" t="s">
        <v>69</v>
      </c>
      <c r="H12" s="34" t="s">
        <v>62</v>
      </c>
      <c r="I12" s="6" t="s">
        <v>69</v>
      </c>
      <c r="J12" s="6" t="s">
        <v>74</v>
      </c>
      <c r="K12" s="6" t="s">
        <v>2</v>
      </c>
      <c r="L12" s="6" t="str">
        <f t="shared" ca="1" si="1"/>
        <v>Persons</v>
      </c>
      <c r="M12" s="6" t="str">
        <f t="shared" ca="1" si="3"/>
        <v>2009 - 2011</v>
      </c>
      <c r="N12" s="6" t="str">
        <f t="shared" ca="1" si="4"/>
        <v>Conwy_CHD Ad_Persons_2009 - 2011_LA</v>
      </c>
      <c r="O12" s="6" t="s">
        <v>2</v>
      </c>
      <c r="P12" s="8">
        <f ca="1">VLOOKUP($N12,'All Data'!$A:$L,P$8,FALSE)</f>
        <v>451</v>
      </c>
      <c r="Q12" s="66">
        <f t="shared" ca="1" si="5"/>
        <v>206.19007999999999</v>
      </c>
      <c r="R12" s="64">
        <f ca="1">VLOOKUP($N12,'All Data'!$A:$L,Q$8,FALSE)</f>
        <v>206.19007999999999</v>
      </c>
      <c r="S12" s="10">
        <f ca="1">VLOOKUP($N12,'All Data'!$A:$L,S$8,FALSE)</f>
        <v>194.16875999999999</v>
      </c>
      <c r="T12" s="10">
        <f ca="1">VLOOKUP($N12,'All Data'!$A:$L,T$8,FALSE)</f>
        <v>218.70493999999999</v>
      </c>
      <c r="U12" s="8">
        <f ca="1">VLOOKUP($N12,'All Data'!$A:$L,U$8,FALSE)</f>
        <v>12.514860000000001</v>
      </c>
      <c r="V12" s="8">
        <f ca="1">VLOOKUP($N12,'All Data'!$A:$L,V$8,FALSE)</f>
        <v>12.021319999999999</v>
      </c>
      <c r="W12" s="8" t="str">
        <f t="shared" ca="1" si="6"/>
        <v>Sig. low</v>
      </c>
      <c r="X12" s="8">
        <f t="shared" ca="1" si="0"/>
        <v>253.92814000000001</v>
      </c>
      <c r="Y12" s="10">
        <f t="shared" ca="1" si="2"/>
        <v>253.92814000000001</v>
      </c>
      <c r="Z12" s="6">
        <v>2.5</v>
      </c>
      <c r="AA12" s="6" t="str">
        <f t="shared" ca="1" si="7"/>
        <v>Sig. low</v>
      </c>
    </row>
    <row r="13" spans="1:27">
      <c r="A13" s="43" t="str">
        <f ca="1">OFFSET(J68,G6-1,F7,1,1)</f>
        <v>2009/10 - 2011/12</v>
      </c>
      <c r="B13" s="6" t="s">
        <v>68</v>
      </c>
      <c r="C13" s="6" t="str">
        <f ca="1">IF(C3=6,"2009 - 2011",IF(C3=7,"2009 - 2011",IF(C3=8,"2009 - 2011",IF(C3=9,"2009 - 2011",OFFSET(J68,G6-1,F7,1,1)))))</f>
        <v>2009 - 2011</v>
      </c>
      <c r="F13" s="34" t="str">
        <f>F3</f>
        <v>Wales local authorities</v>
      </c>
      <c r="G13" s="34">
        <f>VLOOKUP(F13,F16:H17,2,FALSE)</f>
        <v>22</v>
      </c>
      <c r="H13" s="34">
        <f>VLOOKUP(F13,F16:H17,3,FALSE)</f>
        <v>0</v>
      </c>
      <c r="I13" s="6">
        <v>33</v>
      </c>
      <c r="J13" s="6">
        <f>H13+1</f>
        <v>1</v>
      </c>
      <c r="K13" s="6" t="s">
        <v>3</v>
      </c>
      <c r="L13" s="6" t="str">
        <f t="shared" ca="1" si="1"/>
        <v>Persons</v>
      </c>
      <c r="M13" s="6" t="str">
        <f t="shared" ca="1" si="3"/>
        <v>2009 - 2011</v>
      </c>
      <c r="N13" s="6" t="str">
        <f t="shared" ca="1" si="4"/>
        <v>Denbighshire_CHD Ad_Persons_2009 - 2011_LA</v>
      </c>
      <c r="O13" s="6" t="s">
        <v>3</v>
      </c>
      <c r="P13" s="8">
        <f ca="1">VLOOKUP($N13,'All Data'!$A:$L,P$8,FALSE)</f>
        <v>326</v>
      </c>
      <c r="Q13" s="66">
        <f t="shared" ca="1" si="5"/>
        <v>210.63789</v>
      </c>
      <c r="R13" s="64">
        <f ca="1">VLOOKUP($N13,'All Data'!$A:$L,Q$8,FALSE)</f>
        <v>210.63789</v>
      </c>
      <c r="S13" s="10">
        <f ca="1">VLOOKUP($N13,'All Data'!$A:$L,S$8,FALSE)</f>
        <v>196.74401</v>
      </c>
      <c r="T13" s="10">
        <f ca="1">VLOOKUP($N13,'All Data'!$A:$L,T$8,FALSE)</f>
        <v>225.20536000000001</v>
      </c>
      <c r="U13" s="8">
        <f ca="1">VLOOKUP($N13,'All Data'!$A:$L,U$8,FALSE)</f>
        <v>14.56747</v>
      </c>
      <c r="V13" s="8">
        <f ca="1">VLOOKUP($N13,'All Data'!$A:$L,V$8,FALSE)</f>
        <v>13.893879999999999</v>
      </c>
      <c r="W13" s="8" t="str">
        <f t="shared" ca="1" si="6"/>
        <v>Sig. low</v>
      </c>
      <c r="X13" s="8">
        <f t="shared" ca="1" si="0"/>
        <v>253.92814000000001</v>
      </c>
      <c r="Y13" s="10">
        <f t="shared" ca="1" si="2"/>
        <v>253.92814000000001</v>
      </c>
      <c r="Z13" s="6">
        <v>3.5</v>
      </c>
      <c r="AA13" s="6" t="str">
        <f t="shared" ca="1" si="7"/>
        <v>Sig. low</v>
      </c>
    </row>
    <row r="14" spans="1:27">
      <c r="A14" s="7" t="str">
        <f>INDEX(A28:B38,C3,2)</f>
        <v>CHD Ad</v>
      </c>
      <c r="B14" s="6" t="s">
        <v>75</v>
      </c>
      <c r="F14" s="34"/>
      <c r="G14" s="34"/>
      <c r="H14" s="34"/>
      <c r="K14" s="6" t="s">
        <v>4</v>
      </c>
      <c r="L14" s="6" t="str">
        <f t="shared" ca="1" si="1"/>
        <v>Persons</v>
      </c>
      <c r="M14" s="6" t="str">
        <f t="shared" ca="1" si="3"/>
        <v>2009 - 2011</v>
      </c>
      <c r="N14" s="6" t="str">
        <f t="shared" ca="1" si="4"/>
        <v>Flintshire_CHD Ad_Persons_2009 - 2011_LA</v>
      </c>
      <c r="O14" s="6" t="s">
        <v>4</v>
      </c>
      <c r="P14" s="8">
        <f ca="1">VLOOKUP($N14,'All Data'!$A:$L,P$8,FALSE)</f>
        <v>520.66669999999999</v>
      </c>
      <c r="Q14" s="66">
        <f t="shared" ca="1" si="5"/>
        <v>242.50523000000001</v>
      </c>
      <c r="R14" s="64">
        <f ca="1">VLOOKUP($N14,'All Data'!$A:$L,Q$8,FALSE)</f>
        <v>242.50523000000001</v>
      </c>
      <c r="S14" s="10">
        <f ca="1">VLOOKUP($N14,'All Data'!$A:$L,S$8,FALSE)</f>
        <v>230.20766</v>
      </c>
      <c r="T14" s="10">
        <f ca="1">VLOOKUP($N14,'All Data'!$A:$L,T$8,FALSE)</f>
        <v>255.27197000000001</v>
      </c>
      <c r="U14" s="8">
        <f ca="1">VLOOKUP($N14,'All Data'!$A:$L,U$8,FALSE)</f>
        <v>12.76674</v>
      </c>
      <c r="V14" s="8">
        <f ca="1">VLOOKUP($N14,'All Data'!$A:$L,V$8,FALSE)</f>
        <v>12.29757</v>
      </c>
      <c r="W14" s="8" t="str">
        <f t="shared" ca="1" si="6"/>
        <v>No sig. difference</v>
      </c>
      <c r="X14" s="8">
        <f t="shared" ca="1" si="0"/>
        <v>253.92814000000001</v>
      </c>
      <c r="Y14" s="10">
        <f t="shared" ca="1" si="2"/>
        <v>253.92814000000001</v>
      </c>
      <c r="Z14" s="6">
        <v>4.5</v>
      </c>
      <c r="AA14" s="6" t="str">
        <f t="shared" ca="1" si="7"/>
        <v>No sig. difference</v>
      </c>
    </row>
    <row r="15" spans="1:27">
      <c r="A15" s="9" t="str">
        <f>INDEX(A28:B38,C3,1)</f>
        <v>CHD emergency admissions</v>
      </c>
      <c r="B15" s="6" t="s">
        <v>85</v>
      </c>
      <c r="F15" s="34"/>
      <c r="G15" s="36" t="s">
        <v>69</v>
      </c>
      <c r="H15" s="36" t="s">
        <v>74</v>
      </c>
      <c r="K15" s="6" t="s">
        <v>5</v>
      </c>
      <c r="L15" s="6" t="str">
        <f t="shared" ca="1" si="1"/>
        <v>Persons</v>
      </c>
      <c r="M15" s="6" t="str">
        <f t="shared" ca="1" si="3"/>
        <v>2009 - 2011</v>
      </c>
      <c r="N15" s="6" t="str">
        <f t="shared" ca="1" si="4"/>
        <v>Wrexham_CHD Ad_Persons_2009 - 2011_LA</v>
      </c>
      <c r="O15" s="6" t="s">
        <v>5</v>
      </c>
      <c r="P15" s="8">
        <f ca="1">VLOOKUP($N15,'All Data'!$A:$L,P$8,FALSE)</f>
        <v>534</v>
      </c>
      <c r="Q15" s="66">
        <f t="shared" ca="1" si="5"/>
        <v>301.49716999999998</v>
      </c>
      <c r="R15" s="64">
        <f ca="1">VLOOKUP($N15,'All Data'!$A:$L,Q$8,FALSE)</f>
        <v>301.49716999999998</v>
      </c>
      <c r="S15" s="10">
        <f ca="1">VLOOKUP($N15,'All Data'!$A:$L,S$8,FALSE)</f>
        <v>286.37155999999999</v>
      </c>
      <c r="T15" s="10">
        <f ca="1">VLOOKUP($N15,'All Data'!$A:$L,T$8,FALSE)</f>
        <v>317.19243</v>
      </c>
      <c r="U15" s="8">
        <f ca="1">VLOOKUP($N15,'All Data'!$A:$L,U$8,FALSE)</f>
        <v>15.695259999999999</v>
      </c>
      <c r="V15" s="8">
        <f ca="1">VLOOKUP($N15,'All Data'!$A:$L,V$8,FALSE)</f>
        <v>15.12561</v>
      </c>
      <c r="W15" s="8" t="str">
        <f t="shared" ca="1" si="6"/>
        <v>Sig. high</v>
      </c>
      <c r="X15" s="8">
        <f t="shared" ca="1" si="0"/>
        <v>253.92814000000001</v>
      </c>
      <c r="Y15" s="10">
        <f t="shared" ca="1" si="2"/>
        <v>253.92814000000001</v>
      </c>
      <c r="Z15" s="6">
        <v>5.5</v>
      </c>
      <c r="AA15" s="6" t="str">
        <f t="shared" ca="1" si="7"/>
        <v>Sig. high</v>
      </c>
    </row>
    <row r="16" spans="1:27">
      <c r="A16" s="7" t="str">
        <f>INDEX(A28:F38,C3,6)</f>
        <v>all ages</v>
      </c>
      <c r="B16" s="6" t="s">
        <v>86</v>
      </c>
      <c r="F16" s="34" t="s">
        <v>63</v>
      </c>
      <c r="G16" s="34">
        <v>7</v>
      </c>
      <c r="H16" s="34">
        <v>24</v>
      </c>
      <c r="K16" s="6" t="s">
        <v>6</v>
      </c>
      <c r="L16" s="6" t="str">
        <f t="shared" ca="1" si="1"/>
        <v>Persons</v>
      </c>
      <c r="M16" s="6" t="str">
        <f t="shared" ca="1" si="3"/>
        <v>2009 - 2011</v>
      </c>
      <c r="N16" s="6" t="str">
        <f t="shared" ca="1" si="4"/>
        <v>Powys_CHD Ad_Persons_2009 - 2011_LA</v>
      </c>
      <c r="O16" s="6" t="s">
        <v>6</v>
      </c>
      <c r="P16" s="8">
        <f ca="1">VLOOKUP($N16,'All Data'!$A:$L,P$8,FALSE)</f>
        <v>431</v>
      </c>
      <c r="Q16" s="66">
        <f t="shared" ca="1" si="5"/>
        <v>183.08525</v>
      </c>
      <c r="R16" s="64">
        <f ca="1">VLOOKUP($N16,'All Data'!$A:$L,Q$8,FALSE)</f>
        <v>183.08525</v>
      </c>
      <c r="S16" s="10">
        <f ca="1">VLOOKUP($N16,'All Data'!$A:$L,S$8,FALSE)</f>
        <v>172.46281999999999</v>
      </c>
      <c r="T16" s="10">
        <f ca="1">VLOOKUP($N16,'All Data'!$A:$L,T$8,FALSE)</f>
        <v>194.15403000000001</v>
      </c>
      <c r="U16" s="8">
        <f ca="1">VLOOKUP($N16,'All Data'!$A:$L,U$8,FALSE)</f>
        <v>11.06878</v>
      </c>
      <c r="V16" s="8">
        <f ca="1">VLOOKUP($N16,'All Data'!$A:$L,V$8,FALSE)</f>
        <v>10.62243</v>
      </c>
      <c r="W16" s="8" t="str">
        <f t="shared" ca="1" si="6"/>
        <v>Sig. low</v>
      </c>
      <c r="X16" s="8">
        <f t="shared" ca="1" si="0"/>
        <v>253.92814000000001</v>
      </c>
      <c r="Y16" s="10">
        <f t="shared" ca="1" si="2"/>
        <v>253.92814000000001</v>
      </c>
      <c r="Z16" s="6">
        <v>6.5</v>
      </c>
      <c r="AA16" s="6" t="str">
        <f t="shared" ca="1" si="7"/>
        <v>Sig. low</v>
      </c>
    </row>
    <row r="17" spans="1:27">
      <c r="A17" s="6" t="str">
        <f>INDEX(A28:H38,C3,7)</f>
        <v>European age-standardised rate per 100,000</v>
      </c>
      <c r="B17" s="6" t="s">
        <v>87</v>
      </c>
      <c r="F17" s="34" t="s">
        <v>64</v>
      </c>
      <c r="G17" s="34">
        <v>22</v>
      </c>
      <c r="H17" s="34">
        <v>0</v>
      </c>
      <c r="K17" s="6" t="s">
        <v>7</v>
      </c>
      <c r="L17" s="6" t="str">
        <f t="shared" ca="1" si="1"/>
        <v>Persons</v>
      </c>
      <c r="M17" s="6" t="str">
        <f t="shared" ca="1" si="3"/>
        <v>2009 - 2011</v>
      </c>
      <c r="N17" s="6" t="str">
        <f t="shared" ca="1" si="4"/>
        <v>Ceredigion_CHD Ad_Persons_2009 - 2011_LA</v>
      </c>
      <c r="O17" s="6" t="s">
        <v>7</v>
      </c>
      <c r="P17" s="8">
        <f ca="1">VLOOKUP($N17,'All Data'!$A:$L,P$8,FALSE)</f>
        <v>319</v>
      </c>
      <c r="Q17" s="66">
        <f t="shared" ca="1" si="5"/>
        <v>266.77972999999997</v>
      </c>
      <c r="R17" s="64">
        <f ca="1">VLOOKUP($N17,'All Data'!$A:$L,Q$8,FALSE)</f>
        <v>266.77972999999997</v>
      </c>
      <c r="S17" s="10">
        <f ca="1">VLOOKUP($N17,'All Data'!$A:$L,S$8,FALSE)</f>
        <v>248.89734999999999</v>
      </c>
      <c r="T17" s="10">
        <f ca="1">VLOOKUP($N17,'All Data'!$A:$L,T$8,FALSE)</f>
        <v>285.53876000000002</v>
      </c>
      <c r="U17" s="8">
        <f ca="1">VLOOKUP($N17,'All Data'!$A:$L,U$8,FALSE)</f>
        <v>18.759039999999999</v>
      </c>
      <c r="V17" s="8">
        <f ca="1">VLOOKUP($N17,'All Data'!$A:$L,V$8,FALSE)</f>
        <v>17.882370000000002</v>
      </c>
      <c r="W17" s="8" t="str">
        <f t="shared" ca="1" si="6"/>
        <v>No sig. difference</v>
      </c>
      <c r="X17" s="8">
        <f t="shared" ca="1" si="0"/>
        <v>253.92814000000001</v>
      </c>
      <c r="Y17" s="10">
        <f t="shared" ca="1" si="2"/>
        <v>253.92814000000001</v>
      </c>
      <c r="Z17" s="6">
        <v>7.5</v>
      </c>
      <c r="AA17" s="6" t="str">
        <f t="shared" ca="1" si="7"/>
        <v>No sig. difference</v>
      </c>
    </row>
    <row r="18" spans="1:27" ht="15" customHeight="1">
      <c r="A18" s="6" t="str">
        <f ca="1">IF(K58="TRUE"," ",INDEX(A28:H38,C3,8))&amp;IF(OR(C3=10,C3=11),I45,"")</f>
        <v>EASR per 100,000 (95% CI)</v>
      </c>
      <c r="B18" s="6" t="s">
        <v>87</v>
      </c>
      <c r="I18" s="349" t="s">
        <v>110</v>
      </c>
      <c r="K18" s="6" t="s">
        <v>8</v>
      </c>
      <c r="L18" s="6" t="str">
        <f t="shared" ca="1" si="1"/>
        <v>Persons</v>
      </c>
      <c r="M18" s="6" t="str">
        <f t="shared" ca="1" si="3"/>
        <v>2009 - 2011</v>
      </c>
      <c r="N18" s="6" t="str">
        <f t="shared" ca="1" si="4"/>
        <v>Pembrokeshire_CHD Ad_Persons_2009 - 2011_LA</v>
      </c>
      <c r="O18" s="6" t="s">
        <v>8</v>
      </c>
      <c r="P18" s="8">
        <f ca="1">VLOOKUP($N18,'All Data'!$A:$L,P$8,FALSE)</f>
        <v>580</v>
      </c>
      <c r="Q18" s="66">
        <f t="shared" ca="1" si="5"/>
        <v>292.60428999999999</v>
      </c>
      <c r="R18" s="64">
        <f ca="1">VLOOKUP($N18,'All Data'!$A:$L,Q$8,FALSE)</f>
        <v>292.60428999999999</v>
      </c>
      <c r="S18" s="10">
        <f ca="1">VLOOKUP($N18,'All Data'!$A:$L,S$8,FALSE)</f>
        <v>278.09796999999998</v>
      </c>
      <c r="T18" s="10">
        <f ca="1">VLOOKUP($N18,'All Data'!$A:$L,T$8,FALSE)</f>
        <v>307.63439</v>
      </c>
      <c r="U18" s="8">
        <f ca="1">VLOOKUP($N18,'All Data'!$A:$L,U$8,FALSE)</f>
        <v>15.030099999999999</v>
      </c>
      <c r="V18" s="8">
        <f ca="1">VLOOKUP($N18,'All Data'!$A:$L,V$8,FALSE)</f>
        <v>14.506309999999999</v>
      </c>
      <c r="W18" s="8" t="str">
        <f t="shared" ca="1" si="6"/>
        <v>Sig. high</v>
      </c>
      <c r="X18" s="8">
        <f t="shared" ca="1" si="0"/>
        <v>253.92814000000001</v>
      </c>
      <c r="Y18" s="10">
        <f t="shared" ca="1" si="2"/>
        <v>253.92814000000001</v>
      </c>
      <c r="Z18" s="6">
        <v>8.5</v>
      </c>
      <c r="AA18" s="6" t="str">
        <f t="shared" ca="1" si="7"/>
        <v>Sig. high</v>
      </c>
    </row>
    <row r="19" spans="1:27">
      <c r="A19" s="6" t="str">
        <f ca="1">IF(OFFSET(J61,G20-1,F21,1,1)=0, "Persons", OFFSET(J61,G20-1,F21,1,1))</f>
        <v>Persons</v>
      </c>
      <c r="B19" s="6" t="s">
        <v>41</v>
      </c>
      <c r="F19" s="344" t="s">
        <v>88</v>
      </c>
      <c r="G19" s="344"/>
      <c r="H19" s="319"/>
      <c r="I19" s="349"/>
      <c r="K19" s="6" t="s">
        <v>9</v>
      </c>
      <c r="L19" s="6" t="str">
        <f t="shared" ca="1" si="1"/>
        <v>Persons</v>
      </c>
      <c r="M19" s="6" t="str">
        <f t="shared" ca="1" si="3"/>
        <v>2009 - 2011</v>
      </c>
      <c r="N19" s="6" t="str">
        <f t="shared" ca="1" si="4"/>
        <v>Carmarthenshire_CHD Ad_Persons_2009 - 2011_LA</v>
      </c>
      <c r="O19" s="6" t="s">
        <v>9</v>
      </c>
      <c r="P19" s="8">
        <f ca="1">VLOOKUP($N19,'All Data'!$A:$L,P$8,FALSE)</f>
        <v>791.33330000000001</v>
      </c>
      <c r="Q19" s="66">
        <f t="shared" ca="1" si="5"/>
        <v>271.03231</v>
      </c>
      <c r="R19" s="64">
        <f ca="1">VLOOKUP($N19,'All Data'!$A:$L,Q$8,FALSE)</f>
        <v>271.03231</v>
      </c>
      <c r="S19" s="10">
        <f ca="1">VLOOKUP($N19,'All Data'!$A:$L,S$8,FALSE)</f>
        <v>259.49835999999999</v>
      </c>
      <c r="T19" s="10">
        <f ca="1">VLOOKUP($N19,'All Data'!$A:$L,T$8,FALSE)</f>
        <v>282.92178000000001</v>
      </c>
      <c r="U19" s="8">
        <f ca="1">VLOOKUP($N19,'All Data'!$A:$L,U$8,FALSE)</f>
        <v>11.889480000000001</v>
      </c>
      <c r="V19" s="8">
        <f ca="1">VLOOKUP($N19,'All Data'!$A:$L,V$8,FALSE)</f>
        <v>11.533950000000001</v>
      </c>
      <c r="W19" s="8" t="str">
        <f t="shared" ca="1" si="6"/>
        <v>Sig. high</v>
      </c>
      <c r="X19" s="8">
        <f t="shared" ca="1" si="0"/>
        <v>253.92814000000001</v>
      </c>
      <c r="Y19" s="10">
        <f t="shared" ca="1" si="2"/>
        <v>253.92814000000001</v>
      </c>
      <c r="Z19" s="6">
        <v>9.5</v>
      </c>
      <c r="AA19" s="6" t="str">
        <f t="shared" ca="1" si="7"/>
        <v>Sig. high</v>
      </c>
    </row>
    <row r="20" spans="1:27">
      <c r="A20" s="6" t="str">
        <f ca="1">IF(A14="CONCEP",0,LOWER(A19))</f>
        <v>persons</v>
      </c>
      <c r="B20" s="6" t="s">
        <v>41</v>
      </c>
      <c r="F20" s="41">
        <f>HLOOKUP(A15,$J$60:$W$76,5,FALSE)</f>
        <v>0</v>
      </c>
      <c r="G20" s="41">
        <v>1</v>
      </c>
      <c r="H20" s="41">
        <v>1</v>
      </c>
      <c r="I20" s="65">
        <f>VLOOKUP(A15,A28:I38,9,FALSE)</f>
        <v>0</v>
      </c>
      <c r="K20" s="6" t="s">
        <v>10</v>
      </c>
      <c r="L20" s="6" t="str">
        <f t="shared" ca="1" si="1"/>
        <v>Persons</v>
      </c>
      <c r="M20" s="6" t="str">
        <f t="shared" ca="1" si="3"/>
        <v>2009 - 2011</v>
      </c>
      <c r="N20" s="6" t="str">
        <f t="shared" ca="1" si="4"/>
        <v>Swansea_CHD Ad_Persons_2009 - 2011_LA</v>
      </c>
      <c r="O20" s="6" t="s">
        <v>10</v>
      </c>
      <c r="P20" s="8">
        <f ca="1">VLOOKUP($N20,'All Data'!$A:$L,P$8,FALSE)</f>
        <v>725</v>
      </c>
      <c r="Q20" s="66">
        <f t="shared" ca="1" si="5"/>
        <v>213.02645000000001</v>
      </c>
      <c r="R20" s="64">
        <f ca="1">VLOOKUP($N20,'All Data'!$A:$L,Q$8,FALSE)</f>
        <v>213.02645000000001</v>
      </c>
      <c r="S20" s="10">
        <f ca="1">VLOOKUP($N20,'All Data'!$A:$L,S$8,FALSE)</f>
        <v>203.63064</v>
      </c>
      <c r="T20" s="10">
        <f ca="1">VLOOKUP($N20,'All Data'!$A:$L,T$8,FALSE)</f>
        <v>222.72507999999999</v>
      </c>
      <c r="U20" s="8">
        <f ca="1">VLOOKUP($N20,'All Data'!$A:$L,U$8,FALSE)</f>
        <v>9.69862</v>
      </c>
      <c r="V20" s="8">
        <f ca="1">VLOOKUP($N20,'All Data'!$A:$L,V$8,FALSE)</f>
        <v>9.3958100000000009</v>
      </c>
      <c r="W20" s="8" t="str">
        <f t="shared" ca="1" si="6"/>
        <v>Sig. low</v>
      </c>
      <c r="X20" s="8">
        <f t="shared" ca="1" si="0"/>
        <v>253.92814000000001</v>
      </c>
      <c r="Y20" s="10">
        <f t="shared" ca="1" si="2"/>
        <v>253.92814000000001</v>
      </c>
      <c r="Z20" s="6">
        <v>10.5</v>
      </c>
      <c r="AA20" s="6" t="str">
        <f t="shared" ca="1" si="7"/>
        <v>Sig. low</v>
      </c>
    </row>
    <row r="21" spans="1:27">
      <c r="A21" s="43">
        <f>VLOOKUP(A15,A28:J38,9,FALSE)</f>
        <v>0</v>
      </c>
      <c r="B21" s="6" t="s">
        <v>107</v>
      </c>
      <c r="C21" s="213"/>
      <c r="F21" s="41">
        <f>HLOOKUP(A15,$J$60:$W$76,6,FALSE)</f>
        <v>6</v>
      </c>
      <c r="G21" s="41" t="str">
        <f ca="1">INDEX(Option3sex,G20)</f>
        <v>Persons</v>
      </c>
      <c r="H21" s="41"/>
      <c r="K21" s="6" t="s">
        <v>11</v>
      </c>
      <c r="L21" s="6" t="str">
        <f t="shared" ca="1" si="1"/>
        <v>Persons</v>
      </c>
      <c r="M21" s="6" t="str">
        <f t="shared" ca="1" si="3"/>
        <v>2009 - 2011</v>
      </c>
      <c r="N21" s="6" t="str">
        <f t="shared" ca="1" si="4"/>
        <v>Neath Port Talbot_CHD Ad_Persons_2009 - 2011_LA</v>
      </c>
      <c r="O21" s="6" t="s">
        <v>11</v>
      </c>
      <c r="P21" s="8">
        <f ca="1">VLOOKUP($N21,'All Data'!$A:$L,P$8,FALSE)</f>
        <v>500.33330000000001</v>
      </c>
      <c r="Q21" s="66">
        <f t="shared" ca="1" si="5"/>
        <v>244.14600999999999</v>
      </c>
      <c r="R21" s="64">
        <f ca="1">VLOOKUP($N21,'All Data'!$A:$L,Q$8,FALSE)</f>
        <v>244.14600999999999</v>
      </c>
      <c r="S21" s="10">
        <f ca="1">VLOOKUP($N21,'All Data'!$A:$L,S$8,FALSE)</f>
        <v>231.38377</v>
      </c>
      <c r="T21" s="10">
        <f ca="1">VLOOKUP($N21,'All Data'!$A:$L,T$8,FALSE)</f>
        <v>257.40514000000002</v>
      </c>
      <c r="U21" s="8">
        <f ca="1">VLOOKUP($N21,'All Data'!$A:$L,U$8,FALSE)</f>
        <v>13.259130000000001</v>
      </c>
      <c r="V21" s="8">
        <f ca="1">VLOOKUP($N21,'All Data'!$A:$L,V$8,FALSE)</f>
        <v>12.76224</v>
      </c>
      <c r="W21" s="8" t="str">
        <f t="shared" ca="1" si="6"/>
        <v>No sig. difference</v>
      </c>
      <c r="X21" s="8">
        <f t="shared" ca="1" si="0"/>
        <v>253.92814000000001</v>
      </c>
      <c r="Y21" s="10">
        <f t="shared" ca="1" si="2"/>
        <v>253.92814000000001</v>
      </c>
      <c r="Z21" s="6">
        <v>11.5</v>
      </c>
      <c r="AA21" s="6" t="str">
        <f t="shared" ca="1" si="7"/>
        <v>No sig. difference</v>
      </c>
    </row>
    <row r="22" spans="1:27">
      <c r="A22" s="43" t="str">
        <f>VLOOKUP(A15,A28:J38,10,FALSE)</f>
        <v>Sig high = worse</v>
      </c>
      <c r="C22" s="214"/>
      <c r="F22" s="41">
        <f>HLOOKUP(A15,$J$60:$W$76,7,FALSE)</f>
        <v>3</v>
      </c>
      <c r="G22" s="41"/>
      <c r="H22" s="41"/>
      <c r="K22" s="6" t="s">
        <v>12</v>
      </c>
      <c r="L22" s="6" t="str">
        <f t="shared" ca="1" si="1"/>
        <v>Persons</v>
      </c>
      <c r="M22" s="6" t="str">
        <f t="shared" ca="1" si="3"/>
        <v>2009 - 2011</v>
      </c>
      <c r="N22" s="6" t="str">
        <f t="shared" ca="1" si="4"/>
        <v>Bridgend_CHD Ad_Persons_2009 - 2011_LA</v>
      </c>
      <c r="O22" s="6" t="s">
        <v>12</v>
      </c>
      <c r="P22" s="8">
        <f ca="1">VLOOKUP($N22,'All Data'!$A:$L,P$8,FALSE)</f>
        <v>488.66669999999999</v>
      </c>
      <c r="Q22" s="66">
        <f t="shared" ca="1" si="5"/>
        <v>254.03525999999999</v>
      </c>
      <c r="R22" s="64">
        <f ca="1">VLOOKUP($N22,'All Data'!$A:$L,Q$8,FALSE)</f>
        <v>254.03525999999999</v>
      </c>
      <c r="S22" s="10">
        <f ca="1">VLOOKUP($N22,'All Data'!$A:$L,S$8,FALSE)</f>
        <v>240.74458999999999</v>
      </c>
      <c r="T22" s="10">
        <f ca="1">VLOOKUP($N22,'All Data'!$A:$L,T$8,FALSE)</f>
        <v>267.84967999999998</v>
      </c>
      <c r="U22" s="8">
        <f ca="1">VLOOKUP($N22,'All Data'!$A:$L,U$8,FALSE)</f>
        <v>13.81442</v>
      </c>
      <c r="V22" s="8">
        <f ca="1">VLOOKUP($N22,'All Data'!$A:$L,V$8,FALSE)</f>
        <v>13.29067</v>
      </c>
      <c r="W22" s="8" t="str">
        <f t="shared" ca="1" si="6"/>
        <v>No sig. difference</v>
      </c>
      <c r="X22" s="8">
        <f t="shared" ca="1" si="0"/>
        <v>253.92814000000001</v>
      </c>
      <c r="Y22" s="10">
        <f t="shared" ca="1" si="2"/>
        <v>253.92814000000001</v>
      </c>
      <c r="Z22" s="6">
        <v>12.5</v>
      </c>
      <c r="AA22" s="6" t="str">
        <f t="shared" ca="1" si="7"/>
        <v>No sig. difference</v>
      </c>
    </row>
    <row r="23" spans="1:27">
      <c r="A23" s="6">
        <f>VLOOKUP(A15,$A$60:$C$70,2,FALSE)</f>
        <v>0</v>
      </c>
      <c r="B23" s="9" t="s">
        <v>119</v>
      </c>
      <c r="C23" s="214"/>
      <c r="F23" s="42">
        <f>HLOOKUP(A15,$J$60:$W$76,8,FALSE)</f>
        <v>1</v>
      </c>
      <c r="G23" s="42"/>
      <c r="H23" s="42"/>
      <c r="K23" s="6" t="s">
        <v>13</v>
      </c>
      <c r="L23" s="6" t="str">
        <f t="shared" ca="1" si="1"/>
        <v>Persons</v>
      </c>
      <c r="M23" s="6" t="str">
        <f t="shared" ca="1" si="3"/>
        <v>2009 - 2011</v>
      </c>
      <c r="N23" s="6" t="str">
        <f t="shared" ca="1" si="4"/>
        <v>The Vale of Glamorgan_CHD Ad_Persons_2009 - 2011_LA</v>
      </c>
      <c r="O23" s="6" t="s">
        <v>13</v>
      </c>
      <c r="P23" s="8">
        <f ca="1">VLOOKUP($N23,'All Data'!$A:$L,P$8,FALSE)</f>
        <v>446.33330000000001</v>
      </c>
      <c r="Q23" s="66">
        <f t="shared" ca="1" si="5"/>
        <v>239.06798000000001</v>
      </c>
      <c r="R23" s="64">
        <f ca="1">VLOOKUP($N23,'All Data'!$A:$L,Q$8,FALSE)</f>
        <v>239.06798000000001</v>
      </c>
      <c r="S23" s="10">
        <f ca="1">VLOOKUP($N23,'All Data'!$A:$L,S$8,FALSE)</f>
        <v>225.83288999999999</v>
      </c>
      <c r="T23" s="10">
        <f ca="1">VLOOKUP($N23,'All Data'!$A:$L,T$8,FALSE)</f>
        <v>252.84933000000001</v>
      </c>
      <c r="U23" s="8">
        <f ca="1">VLOOKUP($N23,'All Data'!$A:$L,U$8,FALSE)</f>
        <v>13.78135</v>
      </c>
      <c r="V23" s="8">
        <f ca="1">VLOOKUP($N23,'All Data'!$A:$L,V$8,FALSE)</f>
        <v>13.23508</v>
      </c>
      <c r="W23" s="8" t="str">
        <f t="shared" ca="1" si="6"/>
        <v>Sig. low</v>
      </c>
      <c r="X23" s="8">
        <f t="shared" ca="1" si="0"/>
        <v>253.92814000000001</v>
      </c>
      <c r="Y23" s="10">
        <f t="shared" ca="1" si="2"/>
        <v>253.92814000000001</v>
      </c>
      <c r="Z23" s="6">
        <v>13.5</v>
      </c>
      <c r="AA23" s="6" t="str">
        <f t="shared" ca="1" si="7"/>
        <v>Sig. low</v>
      </c>
    </row>
    <row r="24" spans="1:27">
      <c r="A24" s="6">
        <f>VLOOKUP(A15,$A$60:$C$70,3,FALSE)</f>
        <v>1000</v>
      </c>
      <c r="B24" s="9" t="s">
        <v>120</v>
      </c>
      <c r="F24" s="2"/>
      <c r="G24" s="2"/>
      <c r="H24" s="2"/>
      <c r="K24" s="6" t="s">
        <v>14</v>
      </c>
      <c r="L24" s="6" t="str">
        <f t="shared" ca="1" si="1"/>
        <v>Persons</v>
      </c>
      <c r="M24" s="6" t="str">
        <f t="shared" ca="1" si="3"/>
        <v>2009 - 2011</v>
      </c>
      <c r="N24" s="6" t="str">
        <f t="shared" ca="1" si="4"/>
        <v>Cardiff_CHD Ad_Persons_2009 - 2011_LA</v>
      </c>
      <c r="O24" s="6" t="s">
        <v>14</v>
      </c>
      <c r="P24" s="8">
        <f ca="1">VLOOKUP($N24,'All Data'!$A:$L,P$8,FALSE)</f>
        <v>750.66669999999999</v>
      </c>
      <c r="Q24" s="66">
        <f t="shared" ca="1" si="5"/>
        <v>196.00138000000001</v>
      </c>
      <c r="R24" s="64">
        <f ca="1">VLOOKUP($N24,'All Data'!$A:$L,Q$8,FALSE)</f>
        <v>196.00138000000001</v>
      </c>
      <c r="S24" s="10">
        <f ca="1">VLOOKUP($N24,'All Data'!$A:$L,S$8,FALSE)</f>
        <v>187.625</v>
      </c>
      <c r="T24" s="10">
        <f ca="1">VLOOKUP($N24,'All Data'!$A:$L,T$8,FALSE)</f>
        <v>204.64296999999999</v>
      </c>
      <c r="U24" s="8">
        <f ca="1">VLOOKUP($N24,'All Data'!$A:$L,U$8,FALSE)</f>
        <v>8.6416000000000004</v>
      </c>
      <c r="V24" s="8">
        <f ca="1">VLOOKUP($N24,'All Data'!$A:$L,V$8,FALSE)</f>
        <v>8.3763799999999993</v>
      </c>
      <c r="W24" s="8" t="str">
        <f t="shared" ca="1" si="6"/>
        <v>Sig. low</v>
      </c>
      <c r="X24" s="8">
        <f t="shared" ca="1" si="0"/>
        <v>253.92814000000001</v>
      </c>
      <c r="Y24" s="10">
        <f t="shared" ca="1" si="2"/>
        <v>253.92814000000001</v>
      </c>
      <c r="Z24" s="6">
        <v>14.5</v>
      </c>
      <c r="AA24" s="6" t="str">
        <f t="shared" ca="1" si="7"/>
        <v>Sig. low</v>
      </c>
    </row>
    <row r="25" spans="1:27">
      <c r="A25" s="2"/>
      <c r="F25" s="2"/>
      <c r="G25" s="2"/>
      <c r="H25" s="2"/>
      <c r="K25" s="6" t="s">
        <v>37</v>
      </c>
      <c r="L25" s="6" t="str">
        <f t="shared" ca="1" si="1"/>
        <v>Persons</v>
      </c>
      <c r="M25" s="6" t="str">
        <f t="shared" ca="1" si="3"/>
        <v>2009 - 2011</v>
      </c>
      <c r="N25" s="6" t="str">
        <f t="shared" ca="1" si="4"/>
        <v>Rhondda Cynon Taf_CHD Ad_Persons_2009 - 2011_LA</v>
      </c>
      <c r="O25" s="6" t="s">
        <v>37</v>
      </c>
      <c r="P25" s="8">
        <f ca="1">VLOOKUP($N25,'All Data'!$A:$L,P$8,FALSE)</f>
        <v>926.33330000000001</v>
      </c>
      <c r="Q25" s="66">
        <f t="shared" ca="1" si="5"/>
        <v>299.91768999999999</v>
      </c>
      <c r="R25" s="64">
        <f ca="1">VLOOKUP($N25,'All Data'!$A:$L,Q$8,FALSE)</f>
        <v>299.91768999999999</v>
      </c>
      <c r="S25" s="10">
        <f ca="1">VLOOKUP($N25,'All Data'!$A:$L,S$8,FALSE)</f>
        <v>288.45602000000002</v>
      </c>
      <c r="T25" s="10">
        <f ca="1">VLOOKUP($N25,'All Data'!$A:$L,T$8,FALSE)</f>
        <v>311.70548000000002</v>
      </c>
      <c r="U25" s="8">
        <f ca="1">VLOOKUP($N25,'All Data'!$A:$L,U$8,FALSE)</f>
        <v>11.787789999999999</v>
      </c>
      <c r="V25" s="8">
        <f ca="1">VLOOKUP($N25,'All Data'!$A:$L,V$8,FALSE)</f>
        <v>11.46167</v>
      </c>
      <c r="W25" s="8" t="str">
        <f t="shared" ca="1" si="6"/>
        <v>Sig. high</v>
      </c>
      <c r="X25" s="8">
        <f t="shared" ca="1" si="0"/>
        <v>253.92814000000001</v>
      </c>
      <c r="Y25" s="10">
        <f t="shared" ca="1" si="2"/>
        <v>253.92814000000001</v>
      </c>
      <c r="Z25" s="6">
        <v>15.5</v>
      </c>
      <c r="AA25" s="6" t="str">
        <f t="shared" ca="1" si="7"/>
        <v>Sig. high</v>
      </c>
    </row>
    <row r="26" spans="1:27">
      <c r="A26" s="2"/>
      <c r="F26" s="2"/>
      <c r="G26" s="343" t="s">
        <v>61</v>
      </c>
      <c r="H26" s="343"/>
      <c r="K26" s="6" t="s">
        <v>15</v>
      </c>
      <c r="L26" s="6" t="str">
        <f t="shared" ca="1" si="1"/>
        <v>Persons</v>
      </c>
      <c r="M26" s="6" t="str">
        <f t="shared" ca="1" si="3"/>
        <v>2009 - 2011</v>
      </c>
      <c r="N26" s="6" t="str">
        <f t="shared" ca="1" si="4"/>
        <v>Merthyr Tydfil_CHD Ad_Persons_2009 - 2011_LA</v>
      </c>
      <c r="O26" s="6" t="s">
        <v>15</v>
      </c>
      <c r="P26" s="8">
        <f ca="1">VLOOKUP($N26,'All Data'!$A:$L,P$8,FALSE)</f>
        <v>222</v>
      </c>
      <c r="Q26" s="66">
        <f t="shared" ca="1" si="5"/>
        <v>293.92275999999998</v>
      </c>
      <c r="R26" s="64">
        <f ca="1">VLOOKUP($N26,'All Data'!$A:$L,Q$8,FALSE)</f>
        <v>293.92275999999998</v>
      </c>
      <c r="S26" s="10">
        <f ca="1">VLOOKUP($N26,'All Data'!$A:$L,S$8,FALSE)</f>
        <v>271.28811999999999</v>
      </c>
      <c r="T26" s="10">
        <f ca="1">VLOOKUP($N26,'All Data'!$A:$L,T$8,FALSE)</f>
        <v>317.89463000000001</v>
      </c>
      <c r="U26" s="8">
        <f ca="1">VLOOKUP($N26,'All Data'!$A:$L,U$8,FALSE)</f>
        <v>23.971869999999999</v>
      </c>
      <c r="V26" s="8">
        <f ca="1">VLOOKUP($N26,'All Data'!$A:$L,V$8,FALSE)</f>
        <v>22.634640000000001</v>
      </c>
      <c r="W26" s="8" t="str">
        <f t="shared" ca="1" si="6"/>
        <v>Sig. high</v>
      </c>
      <c r="X26" s="8">
        <f t="shared" ca="1" si="0"/>
        <v>253.92814000000001</v>
      </c>
      <c r="Y26" s="10">
        <f t="shared" ca="1" si="2"/>
        <v>253.92814000000001</v>
      </c>
      <c r="Z26" s="6">
        <v>16.5</v>
      </c>
      <c r="AA26" s="6" t="str">
        <f t="shared" ca="1" si="7"/>
        <v>Sig. high</v>
      </c>
    </row>
    <row r="27" spans="1:27" ht="21.75" customHeight="1">
      <c r="A27" s="19" t="s">
        <v>84</v>
      </c>
      <c r="B27" s="19" t="s">
        <v>57</v>
      </c>
      <c r="C27" s="19" t="s">
        <v>51</v>
      </c>
      <c r="D27" s="19" t="s">
        <v>58</v>
      </c>
      <c r="E27" s="19" t="s">
        <v>59</v>
      </c>
      <c r="F27" s="19" t="s">
        <v>60</v>
      </c>
      <c r="G27" s="61" t="s">
        <v>99</v>
      </c>
      <c r="H27" s="61" t="s">
        <v>98</v>
      </c>
      <c r="I27" s="18" t="s">
        <v>111</v>
      </c>
      <c r="J27" s="18" t="s">
        <v>112</v>
      </c>
      <c r="K27" s="6" t="s">
        <v>16</v>
      </c>
      <c r="L27" s="6" t="str">
        <f t="shared" ca="1" si="1"/>
        <v>Persons</v>
      </c>
      <c r="M27" s="6" t="str">
        <f t="shared" ca="1" si="3"/>
        <v>2009 - 2011</v>
      </c>
      <c r="N27" s="6" t="str">
        <f t="shared" ca="1" si="4"/>
        <v>Caerphilly_CHD Ad_Persons_2009 - 2011_LA</v>
      </c>
      <c r="O27" s="6" t="s">
        <v>16</v>
      </c>
      <c r="P27" s="8">
        <f ca="1">VLOOKUP($N27,'All Data'!$A:$L,P$8,FALSE)</f>
        <v>721.66669999999999</v>
      </c>
      <c r="Q27" s="66">
        <f t="shared" ca="1" si="5"/>
        <v>301.15427</v>
      </c>
      <c r="R27" s="64">
        <f ca="1">VLOOKUP($N27,'All Data'!$A:$L,Q$8,FALSE)</f>
        <v>301.15427</v>
      </c>
      <c r="S27" s="10">
        <f ca="1">VLOOKUP($N27,'All Data'!$A:$L,S$8,FALSE)</f>
        <v>288.21638999999999</v>
      </c>
      <c r="T27" s="10">
        <f ca="1">VLOOKUP($N27,'All Data'!$A:$L,T$8,FALSE)</f>
        <v>314.51010000000002</v>
      </c>
      <c r="U27" s="8">
        <f ca="1">VLOOKUP($N27,'All Data'!$A:$L,U$8,FALSE)</f>
        <v>13.355829999999999</v>
      </c>
      <c r="V27" s="8">
        <f ca="1">VLOOKUP($N27,'All Data'!$A:$L,V$8,FALSE)</f>
        <v>12.937889999999999</v>
      </c>
      <c r="W27" s="8" t="str">
        <f t="shared" ca="1" si="6"/>
        <v>Sig. high</v>
      </c>
      <c r="X27" s="8">
        <f t="shared" ca="1" si="0"/>
        <v>253.92814000000001</v>
      </c>
      <c r="Y27" s="10">
        <f t="shared" ca="1" si="2"/>
        <v>253.92814000000001</v>
      </c>
      <c r="Z27" s="6">
        <v>17.5</v>
      </c>
      <c r="AA27" s="6" t="str">
        <f t="shared" ca="1" si="7"/>
        <v>Sig. high</v>
      </c>
    </row>
    <row r="28" spans="1:27">
      <c r="A28" s="116" t="s">
        <v>160</v>
      </c>
      <c r="B28" s="141" t="s">
        <v>169</v>
      </c>
      <c r="C28" s="144" t="s">
        <v>106</v>
      </c>
      <c r="D28" s="146" t="s">
        <v>123</v>
      </c>
      <c r="E28" s="247" t="s">
        <v>808</v>
      </c>
      <c r="F28" s="147" t="s">
        <v>1040</v>
      </c>
      <c r="G28" s="150" t="s">
        <v>56</v>
      </c>
      <c r="H28" s="151" t="s">
        <v>97</v>
      </c>
      <c r="I28" s="152">
        <v>0</v>
      </c>
      <c r="J28" s="6" t="s">
        <v>115</v>
      </c>
      <c r="K28" s="6" t="s">
        <v>17</v>
      </c>
      <c r="L28" s="6" t="str">
        <f t="shared" ca="1" si="1"/>
        <v>Persons</v>
      </c>
      <c r="M28" s="6" t="str">
        <f t="shared" ca="1" si="3"/>
        <v>2009 - 2011</v>
      </c>
      <c r="N28" s="6" t="str">
        <f t="shared" ca="1" si="4"/>
        <v>Blaenau Gwent_CHD Ad_Persons_2009 - 2011_LA</v>
      </c>
      <c r="O28" s="6" t="s">
        <v>17</v>
      </c>
      <c r="P28" s="8">
        <f ca="1">VLOOKUP($N28,'All Data'!$A:$L,P$8,FALSE)</f>
        <v>312.33330000000001</v>
      </c>
      <c r="Q28" s="66">
        <f t="shared" ca="1" si="5"/>
        <v>323.95323000000002</v>
      </c>
      <c r="R28" s="64">
        <f ca="1">VLOOKUP($N28,'All Data'!$A:$L,Q$8,FALSE)</f>
        <v>323.95323000000002</v>
      </c>
      <c r="S28" s="10">
        <f ca="1">VLOOKUP($N28,'All Data'!$A:$L,S$8,FALSE)</f>
        <v>302.67844000000002</v>
      </c>
      <c r="T28" s="10">
        <f ca="1">VLOOKUP($N28,'All Data'!$A:$L,T$8,FALSE)</f>
        <v>346.28237000000001</v>
      </c>
      <c r="U28" s="8">
        <f ca="1">VLOOKUP($N28,'All Data'!$A:$L,U$8,FALSE)</f>
        <v>22.329139999999999</v>
      </c>
      <c r="V28" s="8">
        <f ca="1">VLOOKUP($N28,'All Data'!$A:$L,V$8,FALSE)</f>
        <v>21.274789999999999</v>
      </c>
      <c r="W28" s="8" t="str">
        <f t="shared" ca="1" si="6"/>
        <v>Sig. high</v>
      </c>
      <c r="X28" s="8">
        <f t="shared" ca="1" si="0"/>
        <v>253.92814000000001</v>
      </c>
      <c r="Y28" s="10">
        <f t="shared" ca="1" si="2"/>
        <v>253.92814000000001</v>
      </c>
      <c r="Z28" s="6">
        <v>18.5</v>
      </c>
      <c r="AA28" s="6" t="str">
        <f t="shared" ca="1" si="7"/>
        <v>Sig. high</v>
      </c>
    </row>
    <row r="29" spans="1:27">
      <c r="A29" s="206" t="s">
        <v>1027</v>
      </c>
      <c r="B29" s="140" t="s">
        <v>96</v>
      </c>
      <c r="C29" s="143" t="s">
        <v>106</v>
      </c>
      <c r="D29" s="145" t="s">
        <v>123</v>
      </c>
      <c r="E29" s="247" t="s">
        <v>808</v>
      </c>
      <c r="F29" s="147" t="s">
        <v>1040</v>
      </c>
      <c r="G29" s="150" t="s">
        <v>56</v>
      </c>
      <c r="H29" s="151" t="s">
        <v>97</v>
      </c>
      <c r="I29" s="152">
        <v>0</v>
      </c>
      <c r="J29" s="6" t="s">
        <v>114</v>
      </c>
      <c r="K29" s="6" t="s">
        <v>18</v>
      </c>
      <c r="L29" s="6" t="str">
        <f t="shared" ca="1" si="1"/>
        <v>Persons</v>
      </c>
      <c r="M29" s="6" t="str">
        <f t="shared" ca="1" si="3"/>
        <v>2009 - 2011</v>
      </c>
      <c r="N29" s="6" t="str">
        <f t="shared" ca="1" si="4"/>
        <v>Torfaen_CHD Ad_Persons_2009 - 2011_LA</v>
      </c>
      <c r="O29" s="6" t="s">
        <v>18</v>
      </c>
      <c r="P29" s="8">
        <f ca="1">VLOOKUP($N29,'All Data'!$A:$L,P$8,FALSE)</f>
        <v>419.66669999999999</v>
      </c>
      <c r="Q29" s="66">
        <f t="shared" ca="1" si="5"/>
        <v>322.07368000000002</v>
      </c>
      <c r="R29" s="64">
        <f ca="1">VLOOKUP($N29,'All Data'!$A:$L,Q$8,FALSE)</f>
        <v>322.07368000000002</v>
      </c>
      <c r="S29" s="10">
        <f ca="1">VLOOKUP($N29,'All Data'!$A:$L,S$8,FALSE)</f>
        <v>303.69159999999999</v>
      </c>
      <c r="T29" s="10">
        <f ca="1">VLOOKUP($N29,'All Data'!$A:$L,T$8,FALSE)</f>
        <v>341.23874999999998</v>
      </c>
      <c r="U29" s="8">
        <f ca="1">VLOOKUP($N29,'All Data'!$A:$L,U$8,FALSE)</f>
        <v>19.16508</v>
      </c>
      <c r="V29" s="8">
        <f ca="1">VLOOKUP($N29,'All Data'!$A:$L,V$8,FALSE)</f>
        <v>18.382079999999998</v>
      </c>
      <c r="W29" s="8" t="str">
        <f t="shared" ca="1" si="6"/>
        <v>Sig. high</v>
      </c>
      <c r="X29" s="8">
        <f t="shared" ca="1" si="0"/>
        <v>253.92814000000001</v>
      </c>
      <c r="Y29" s="10">
        <f t="shared" ca="1" si="2"/>
        <v>253.92814000000001</v>
      </c>
      <c r="Z29" s="6">
        <v>19.5</v>
      </c>
      <c r="AA29" s="6" t="str">
        <f t="shared" ca="1" si="7"/>
        <v>Sig. high</v>
      </c>
    </row>
    <row r="30" spans="1:27" ht="25.5">
      <c r="A30" s="199" t="s">
        <v>1151</v>
      </c>
      <c r="B30" s="139" t="s">
        <v>408</v>
      </c>
      <c r="C30" s="149" t="s">
        <v>809</v>
      </c>
      <c r="D30" s="149" t="s">
        <v>1005</v>
      </c>
      <c r="E30" s="247" t="s">
        <v>1031</v>
      </c>
      <c r="F30" s="147" t="s">
        <v>104</v>
      </c>
      <c r="G30" s="151" t="s">
        <v>56</v>
      </c>
      <c r="H30" s="151" t="s">
        <v>97</v>
      </c>
      <c r="I30" s="152">
        <v>1</v>
      </c>
      <c r="J30" s="6" t="s">
        <v>113</v>
      </c>
      <c r="K30" s="6" t="s">
        <v>19</v>
      </c>
      <c r="L30" s="6" t="str">
        <f t="shared" ca="1" si="1"/>
        <v>Persons</v>
      </c>
      <c r="M30" s="6" t="str">
        <f t="shared" ca="1" si="3"/>
        <v>2009 - 2011</v>
      </c>
      <c r="N30" s="6" t="str">
        <f t="shared" ca="1" si="4"/>
        <v>Monmouthshire_CHD Ad_Persons_2009 - 2011_LA</v>
      </c>
      <c r="O30" s="6" t="s">
        <v>19</v>
      </c>
      <c r="P30" s="8">
        <f ca="1">VLOOKUP($N30,'All Data'!$A:$L,P$8,FALSE)</f>
        <v>349</v>
      </c>
      <c r="Q30" s="66">
        <f t="shared" ca="1" si="5"/>
        <v>235.09134</v>
      </c>
      <c r="R30" s="64">
        <f ca="1">VLOOKUP($N30,'All Data'!$A:$L,Q$8,FALSE)</f>
        <v>235.09134</v>
      </c>
      <c r="S30" s="10">
        <f ca="1">VLOOKUP($N30,'All Data'!$A:$L,S$8,FALSE)</f>
        <v>220.13436999999999</v>
      </c>
      <c r="T30" s="10">
        <f ca="1">VLOOKUP($N30,'All Data'!$A:$L,T$8,FALSE)</f>
        <v>250.74851000000001</v>
      </c>
      <c r="U30" s="8">
        <f ca="1">VLOOKUP($N30,'All Data'!$A:$L,U$8,FALSE)</f>
        <v>15.657170000000001</v>
      </c>
      <c r="V30" s="8">
        <f ca="1">VLOOKUP($N30,'All Data'!$A:$L,V$8,FALSE)</f>
        <v>14.95696</v>
      </c>
      <c r="W30" s="8" t="str">
        <f t="shared" ca="1" si="6"/>
        <v>Sig. low</v>
      </c>
      <c r="X30" s="8">
        <f t="shared" ca="1" si="0"/>
        <v>253.92814000000001</v>
      </c>
      <c r="Y30" s="10">
        <f t="shared" ca="1" si="2"/>
        <v>253.92814000000001</v>
      </c>
      <c r="Z30" s="6">
        <v>20.5</v>
      </c>
      <c r="AA30" s="6" t="str">
        <f t="shared" ca="1" si="7"/>
        <v>Sig. low</v>
      </c>
    </row>
    <row r="31" spans="1:27">
      <c r="A31" s="197" t="s">
        <v>1150</v>
      </c>
      <c r="B31" s="142" t="s">
        <v>409</v>
      </c>
      <c r="C31" s="149" t="s">
        <v>809</v>
      </c>
      <c r="D31" s="149" t="s">
        <v>1005</v>
      </c>
      <c r="E31" s="247" t="s">
        <v>1031</v>
      </c>
      <c r="F31" s="147" t="s">
        <v>104</v>
      </c>
      <c r="G31" s="151" t="s">
        <v>56</v>
      </c>
      <c r="H31" s="151" t="s">
        <v>97</v>
      </c>
      <c r="I31" s="152">
        <v>1</v>
      </c>
      <c r="J31" s="6" t="s">
        <v>114</v>
      </c>
      <c r="K31" s="6" t="s">
        <v>20</v>
      </c>
      <c r="L31" s="6" t="str">
        <f t="shared" ca="1" si="1"/>
        <v>Persons</v>
      </c>
      <c r="M31" s="6" t="str">
        <f t="shared" ca="1" si="3"/>
        <v>2009 - 2011</v>
      </c>
      <c r="N31" s="6" t="str">
        <f t="shared" ca="1" si="4"/>
        <v>Newport_CHD Ad_Persons_2009 - 2011_LA</v>
      </c>
      <c r="O31" s="6" t="s">
        <v>20</v>
      </c>
      <c r="P31" s="8">
        <f ca="1">VLOOKUP($N31,'All Data'!$A:$L,P$8,FALSE)</f>
        <v>576.33330000000001</v>
      </c>
      <c r="Q31" s="66">
        <f t="shared" ca="1" si="5"/>
        <v>311.06569000000002</v>
      </c>
      <c r="R31" s="64">
        <f ca="1">VLOOKUP($N31,'All Data'!$A:$L,Q$8,FALSE)</f>
        <v>311.06569000000002</v>
      </c>
      <c r="S31" s="10">
        <f ca="1">VLOOKUP($N31,'All Data'!$A:$L,S$8,FALSE)</f>
        <v>295.95146999999997</v>
      </c>
      <c r="T31" s="10">
        <f ca="1">VLOOKUP($N31,'All Data'!$A:$L,T$8,FALSE)</f>
        <v>326.72742</v>
      </c>
      <c r="U31" s="8">
        <f ca="1">VLOOKUP($N31,'All Data'!$A:$L,U$8,FALSE)</f>
        <v>15.661720000000001</v>
      </c>
      <c r="V31" s="8">
        <f ca="1">VLOOKUP($N31,'All Data'!$A:$L,V$8,FALSE)</f>
        <v>15.11422</v>
      </c>
      <c r="W31" s="8" t="str">
        <f t="shared" ca="1" si="6"/>
        <v>Sig. high</v>
      </c>
      <c r="X31" s="8">
        <f t="shared" ca="1" si="0"/>
        <v>253.92814000000001</v>
      </c>
      <c r="Y31" s="10">
        <f t="shared" ca="1" si="2"/>
        <v>253.92814000000001</v>
      </c>
      <c r="Z31" s="6">
        <v>21.5</v>
      </c>
      <c r="AA31" s="6" t="str">
        <f t="shared" ca="1" si="7"/>
        <v>Sig. high</v>
      </c>
    </row>
    <row r="32" spans="1:27">
      <c r="A32" s="197" t="s">
        <v>1152</v>
      </c>
      <c r="B32" s="142" t="s">
        <v>410</v>
      </c>
      <c r="C32" s="149" t="s">
        <v>809</v>
      </c>
      <c r="D32" s="149" t="s">
        <v>1005</v>
      </c>
      <c r="E32" s="247" t="s">
        <v>1031</v>
      </c>
      <c r="F32" s="147" t="s">
        <v>104</v>
      </c>
      <c r="G32" s="151" t="s">
        <v>56</v>
      </c>
      <c r="H32" s="151" t="s">
        <v>97</v>
      </c>
      <c r="I32" s="152">
        <v>1</v>
      </c>
      <c r="J32" s="6" t="s">
        <v>114</v>
      </c>
      <c r="P32" s="8"/>
      <c r="Q32" s="66"/>
      <c r="R32" s="64"/>
      <c r="S32" s="10"/>
      <c r="T32" s="10"/>
      <c r="U32" s="8"/>
      <c r="V32" s="8"/>
      <c r="W32" s="8"/>
      <c r="X32" s="8">
        <f t="shared" ca="1" si="0"/>
        <v>253.92814000000001</v>
      </c>
      <c r="Y32" s="10">
        <f t="shared" ca="1" si="2"/>
        <v>253.92814000000001</v>
      </c>
      <c r="Z32" s="6">
        <v>22.5</v>
      </c>
    </row>
    <row r="33" spans="1:27" ht="33" customHeight="1">
      <c r="A33" s="118" t="s">
        <v>155</v>
      </c>
      <c r="B33" s="138" t="s">
        <v>232</v>
      </c>
      <c r="C33" s="144" t="s">
        <v>105</v>
      </c>
      <c r="D33" s="146" t="s">
        <v>103</v>
      </c>
      <c r="E33" s="323" t="s">
        <v>808</v>
      </c>
      <c r="F33" s="147" t="s">
        <v>104</v>
      </c>
      <c r="G33" s="151" t="s">
        <v>101</v>
      </c>
      <c r="H33" s="151" t="s">
        <v>117</v>
      </c>
      <c r="I33" s="152">
        <v>0</v>
      </c>
      <c r="J33" s="6" t="s">
        <v>113</v>
      </c>
      <c r="K33" s="169"/>
      <c r="L33" s="169"/>
      <c r="M33" s="169"/>
      <c r="N33" s="169"/>
      <c r="O33" s="169"/>
      <c r="P33" s="170"/>
      <c r="Q33" s="170"/>
      <c r="R33" s="170"/>
      <c r="S33" s="171"/>
      <c r="T33" s="171"/>
      <c r="U33" s="170"/>
      <c r="V33" s="170"/>
      <c r="W33" s="170"/>
      <c r="X33" s="170">
        <f t="shared" ca="1" si="0"/>
        <v>253.92814000000001</v>
      </c>
      <c r="Y33" s="171">
        <f t="shared" ca="1" si="2"/>
        <v>253.92814000000001</v>
      </c>
      <c r="Z33" s="169">
        <v>23.5</v>
      </c>
      <c r="AA33" s="169"/>
    </row>
    <row r="34" spans="1:27" ht="12.75" customHeight="1">
      <c r="A34" s="118" t="s">
        <v>156</v>
      </c>
      <c r="B34" s="126" t="s">
        <v>321</v>
      </c>
      <c r="C34" s="144" t="s">
        <v>105</v>
      </c>
      <c r="D34" s="146" t="s">
        <v>103</v>
      </c>
      <c r="E34" s="323" t="s">
        <v>808</v>
      </c>
      <c r="F34" s="69" t="s">
        <v>104</v>
      </c>
      <c r="G34" s="150" t="s">
        <v>101</v>
      </c>
      <c r="H34" s="151" t="s">
        <v>117</v>
      </c>
      <c r="I34" s="152">
        <v>0</v>
      </c>
      <c r="J34" s="6" t="s">
        <v>113</v>
      </c>
      <c r="K34" s="6" t="s">
        <v>44</v>
      </c>
      <c r="L34" s="6" t="str">
        <f t="shared" ref="L34:L41" ca="1" si="8">$A$19</f>
        <v>Persons</v>
      </c>
      <c r="M34" s="6" t="str">
        <f ca="1">$C$13</f>
        <v>2009 - 2011</v>
      </c>
      <c r="N34" s="6" t="str">
        <f ca="1">K34 &amp; "_" &amp; $A$14 &amp;"_"&amp;$A$19&amp;"_"&amp;M34&amp;"_"&amp;"HB"</f>
        <v>Betsi Cadwaladr UHB_CHD Ad_Persons_2009 - 2011_HB</v>
      </c>
      <c r="O34" s="6" t="s">
        <v>44</v>
      </c>
      <c r="P34" s="8">
        <f ca="1">VLOOKUP($N34,'All Data'!$A:$L,P$8,FALSE)</f>
        <v>2597</v>
      </c>
      <c r="Q34" s="66">
        <f t="shared" ref="Q34:Q41" ca="1" si="9">R34</f>
        <v>243.76912999999999</v>
      </c>
      <c r="R34" s="64">
        <f ca="1">VLOOKUP($N34,'All Data'!$A:$L,Q$8,FALSE)</f>
        <v>243.76912999999999</v>
      </c>
      <c r="S34" s="10">
        <f ca="1">VLOOKUP($N34,'All Data'!$A:$L,S$8,FALSE)</f>
        <v>238.04088999999999</v>
      </c>
      <c r="T34" s="10">
        <f ca="1">VLOOKUP($N34,'All Data'!$A:$L,T$8,FALSE)</f>
        <v>249.59408999999999</v>
      </c>
      <c r="U34" s="8">
        <f ca="1">VLOOKUP($N34,'All Data'!$A:$L,U$8,FALSE)</f>
        <v>5.8249700000000004</v>
      </c>
      <c r="V34" s="8">
        <f ca="1">VLOOKUP($N34,'All Data'!$A:$L,V$8,FALSE)</f>
        <v>5.7282299999999999</v>
      </c>
      <c r="W34" s="8" t="str">
        <f t="shared" ca="1" si="6"/>
        <v>Sig. low</v>
      </c>
      <c r="X34" s="8">
        <f t="shared" ca="1" si="0"/>
        <v>253.92814000000001</v>
      </c>
      <c r="Y34" s="10">
        <f t="shared" ca="1" si="2"/>
        <v>253.92814000000001</v>
      </c>
      <c r="Z34" s="6">
        <v>24.5</v>
      </c>
      <c r="AA34" s="6" t="str">
        <f t="shared" ca="1" si="7"/>
        <v>Sig. low</v>
      </c>
    </row>
    <row r="35" spans="1:27" ht="30" customHeight="1">
      <c r="A35" s="118" t="s">
        <v>157</v>
      </c>
      <c r="B35" s="140" t="s">
        <v>411</v>
      </c>
      <c r="C35" s="148" t="s">
        <v>105</v>
      </c>
      <c r="D35" s="148" t="s">
        <v>103</v>
      </c>
      <c r="E35" s="200" t="s">
        <v>808</v>
      </c>
      <c r="F35" s="147" t="s">
        <v>104</v>
      </c>
      <c r="G35" s="151" t="s">
        <v>101</v>
      </c>
      <c r="H35" s="151" t="s">
        <v>117</v>
      </c>
      <c r="I35" s="152">
        <v>0</v>
      </c>
      <c r="J35" s="6" t="s">
        <v>113</v>
      </c>
      <c r="K35" s="6" t="s">
        <v>1148</v>
      </c>
      <c r="L35" s="6" t="str">
        <f t="shared" ca="1" si="8"/>
        <v>Persons</v>
      </c>
      <c r="M35" s="6" t="str">
        <f t="shared" ref="M35:M41" ca="1" si="10">$C$13</f>
        <v>2009 - 2011</v>
      </c>
      <c r="N35" s="6" t="str">
        <f t="shared" ref="N35:N38" ca="1" si="11">K35 &amp; "_" &amp; $A$14 &amp;"_"&amp;$A$19&amp;"_"&amp;M35&amp;"_"&amp;"HB"</f>
        <v>Powys tHB_CHD Ad_Persons_2009 - 2011_HB</v>
      </c>
      <c r="O35" s="6" t="s">
        <v>50</v>
      </c>
      <c r="P35" s="8">
        <f ca="1">VLOOKUP($N35,'All Data'!$A:$L,P$8,FALSE)</f>
        <v>431</v>
      </c>
      <c r="Q35" s="66">
        <f t="shared" ca="1" si="9"/>
        <v>183.08525</v>
      </c>
      <c r="R35" s="64">
        <f ca="1">VLOOKUP($N35,'All Data'!$A:$L,Q$8,FALSE)</f>
        <v>183.08525</v>
      </c>
      <c r="S35" s="10">
        <f ca="1">VLOOKUP($N35,'All Data'!$A:$L,S$8,FALSE)</f>
        <v>172.46281999999999</v>
      </c>
      <c r="T35" s="10">
        <f ca="1">VLOOKUP($N35,'All Data'!$A:$L,T$8,FALSE)</f>
        <v>194.15403000000001</v>
      </c>
      <c r="U35" s="8">
        <f ca="1">VLOOKUP($N35,'All Data'!$A:$L,U$8,FALSE)</f>
        <v>11.06878</v>
      </c>
      <c r="V35" s="8">
        <f ca="1">VLOOKUP($N35,'All Data'!$A:$L,V$8,FALSE)</f>
        <v>10.62243</v>
      </c>
      <c r="W35" s="8" t="str">
        <f t="shared" ca="1" si="6"/>
        <v>Sig. low</v>
      </c>
      <c r="X35" s="8">
        <f t="shared" ca="1" si="0"/>
        <v>253.92814000000001</v>
      </c>
      <c r="Y35" s="10">
        <f t="shared" ca="1" si="2"/>
        <v>253.92814000000001</v>
      </c>
      <c r="Z35" s="6">
        <v>25.5</v>
      </c>
      <c r="AA35" s="6" t="str">
        <f t="shared" ca="1" si="7"/>
        <v>Sig. low</v>
      </c>
    </row>
    <row r="36" spans="1:27">
      <c r="A36" s="118" t="s">
        <v>158</v>
      </c>
      <c r="B36" s="140" t="s">
        <v>412</v>
      </c>
      <c r="C36" s="144" t="s">
        <v>105</v>
      </c>
      <c r="D36" s="148" t="s">
        <v>103</v>
      </c>
      <c r="E36" s="200" t="s">
        <v>808</v>
      </c>
      <c r="F36" s="147" t="s">
        <v>104</v>
      </c>
      <c r="G36" s="151" t="s">
        <v>101</v>
      </c>
      <c r="H36" s="151" t="s">
        <v>117</v>
      </c>
      <c r="I36" s="152">
        <v>0</v>
      </c>
      <c r="J36" s="6" t="s">
        <v>113</v>
      </c>
      <c r="K36" s="6" t="s">
        <v>45</v>
      </c>
      <c r="L36" s="6" t="str">
        <f t="shared" ca="1" si="8"/>
        <v>Persons</v>
      </c>
      <c r="M36" s="6" t="str">
        <f t="shared" ca="1" si="10"/>
        <v>2009 - 2011</v>
      </c>
      <c r="N36" s="6" t="str">
        <f t="shared" ca="1" si="11"/>
        <v>Hywel Dda HB_CHD Ad_Persons_2009 - 2011_HB</v>
      </c>
      <c r="O36" s="6" t="s">
        <v>45</v>
      </c>
      <c r="P36" s="8">
        <f ca="1">VLOOKUP($N36,'All Data'!$A:$L,P$8,FALSE)</f>
        <v>1690.3333</v>
      </c>
      <c r="Q36" s="66">
        <f t="shared" ca="1" si="9"/>
        <v>277.58924000000002</v>
      </c>
      <c r="R36" s="64">
        <f ca="1">VLOOKUP($N36,'All Data'!$A:$L,Q$8,FALSE)</f>
        <v>277.58924000000002</v>
      </c>
      <c r="S36" s="10">
        <f ca="1">VLOOKUP($N36,'All Data'!$A:$L,S$8,FALSE)</f>
        <v>269.47476999999998</v>
      </c>
      <c r="T36" s="10">
        <f ca="1">VLOOKUP($N36,'All Data'!$A:$L,T$8,FALSE)</f>
        <v>285.87394</v>
      </c>
      <c r="U36" s="8">
        <f ca="1">VLOOKUP($N36,'All Data'!$A:$L,U$8,FALSE)</f>
        <v>8.2847000000000008</v>
      </c>
      <c r="V36" s="8">
        <f ca="1">VLOOKUP($N36,'All Data'!$A:$L,V$8,FALSE)</f>
        <v>8.1144700000000007</v>
      </c>
      <c r="W36" s="8" t="str">
        <f t="shared" ca="1" si="6"/>
        <v>Sig. high</v>
      </c>
      <c r="X36" s="8">
        <f t="shared" ca="1" si="0"/>
        <v>253.92814000000001</v>
      </c>
      <c r="Y36" s="10">
        <f t="shared" ca="1" si="2"/>
        <v>253.92814000000001</v>
      </c>
      <c r="Z36" s="6">
        <v>26.5</v>
      </c>
      <c r="AA36" s="6" t="str">
        <f t="shared" ca="1" si="7"/>
        <v>Sig. high</v>
      </c>
    </row>
    <row r="37" spans="1:27" ht="23.25" customHeight="1">
      <c r="A37" s="258" t="s">
        <v>1035</v>
      </c>
      <c r="B37" s="137" t="s">
        <v>230</v>
      </c>
      <c r="C37" s="323" t="s">
        <v>1158</v>
      </c>
      <c r="D37" s="323" t="s">
        <v>1159</v>
      </c>
      <c r="E37" s="200" t="s">
        <v>808</v>
      </c>
      <c r="F37" s="147" t="s">
        <v>1137</v>
      </c>
      <c r="G37" s="151" t="s">
        <v>101</v>
      </c>
      <c r="H37" s="151" t="s">
        <v>117</v>
      </c>
      <c r="I37" s="152">
        <v>0</v>
      </c>
      <c r="J37" s="6" t="s">
        <v>114</v>
      </c>
      <c r="K37" s="6" t="s">
        <v>46</v>
      </c>
      <c r="L37" s="6" t="str">
        <f t="shared" ca="1" si="8"/>
        <v>Persons</v>
      </c>
      <c r="M37" s="6" t="str">
        <f t="shared" ca="1" si="10"/>
        <v>2009 - 2011</v>
      </c>
      <c r="N37" s="6" t="str">
        <f t="shared" ca="1" si="11"/>
        <v>ABM UHB_CHD Ad_Persons_2009 - 2011_HB</v>
      </c>
      <c r="O37" s="6" t="s">
        <v>46</v>
      </c>
      <c r="P37" s="8">
        <f ca="1">VLOOKUP($N37,'All Data'!$A:$L,P$8,FALSE)</f>
        <v>1714</v>
      </c>
      <c r="Q37" s="66">
        <f t="shared" ca="1" si="9"/>
        <v>233.02681000000001</v>
      </c>
      <c r="R37" s="64">
        <f ca="1">VLOOKUP($N37,'All Data'!$A:$L,Q$8,FALSE)</f>
        <v>233.02681000000001</v>
      </c>
      <c r="S37" s="10">
        <f ca="1">VLOOKUP($N37,'All Data'!$A:$L,S$8,FALSE)</f>
        <v>226.39268000000001</v>
      </c>
      <c r="T37" s="10">
        <f ca="1">VLOOKUP($N37,'All Data'!$A:$L,T$8,FALSE)</f>
        <v>239.79915</v>
      </c>
      <c r="U37" s="8">
        <f ca="1">VLOOKUP($N37,'All Data'!$A:$L,U$8,FALSE)</f>
        <v>6.7723399999999998</v>
      </c>
      <c r="V37" s="8">
        <f ca="1">VLOOKUP($N37,'All Data'!$A:$L,V$8,FALSE)</f>
        <v>6.6341400000000004</v>
      </c>
      <c r="W37" s="8" t="str">
        <f t="shared" ca="1" si="6"/>
        <v>Sig. low</v>
      </c>
      <c r="X37" s="8">
        <f t="shared" ca="1" si="0"/>
        <v>253.92814000000001</v>
      </c>
      <c r="Y37" s="10">
        <f t="shared" ca="1" si="2"/>
        <v>253.92814000000001</v>
      </c>
      <c r="Z37" s="6">
        <v>27.5</v>
      </c>
      <c r="AA37" s="6" t="str">
        <f t="shared" ca="1" si="7"/>
        <v>Sig. low</v>
      </c>
    </row>
    <row r="38" spans="1:27">
      <c r="A38" s="117" t="s">
        <v>165</v>
      </c>
      <c r="B38" s="204" t="s">
        <v>908</v>
      </c>
      <c r="C38" s="323" t="s">
        <v>1158</v>
      </c>
      <c r="D38" s="323" t="s">
        <v>1159</v>
      </c>
      <c r="E38" s="200" t="s">
        <v>808</v>
      </c>
      <c r="F38" s="147" t="s">
        <v>104</v>
      </c>
      <c r="G38" s="151" t="s">
        <v>101</v>
      </c>
      <c r="H38" s="151" t="s">
        <v>117</v>
      </c>
      <c r="I38" s="152">
        <v>0</v>
      </c>
      <c r="K38" s="6" t="s">
        <v>49</v>
      </c>
      <c r="L38" s="6" t="str">
        <f t="shared" ca="1" si="8"/>
        <v>Persons</v>
      </c>
      <c r="M38" s="6" t="str">
        <f t="shared" ca="1" si="10"/>
        <v>2009 - 2011</v>
      </c>
      <c r="N38" s="6" t="str">
        <f t="shared" ca="1" si="11"/>
        <v>Cardiff &amp; Vale UHB_CHD Ad_Persons_2009 - 2011_HB</v>
      </c>
      <c r="O38" s="6" t="s">
        <v>49</v>
      </c>
      <c r="P38" s="8">
        <f ca="1">VLOOKUP($N38,'All Data'!$A:$L,P$8,FALSE)</f>
        <v>1197</v>
      </c>
      <c r="Q38" s="66">
        <f t="shared" ca="1" si="9"/>
        <v>209.93594999999999</v>
      </c>
      <c r="R38" s="64">
        <f ca="1">VLOOKUP($N38,'All Data'!$A:$L,Q$8,FALSE)</f>
        <v>209.93594999999999</v>
      </c>
      <c r="S38" s="10">
        <f ca="1">VLOOKUP($N38,'All Data'!$A:$L,S$8,FALSE)</f>
        <v>202.81905</v>
      </c>
      <c r="T38" s="10">
        <f ca="1">VLOOKUP($N38,'All Data'!$A:$L,T$8,FALSE)</f>
        <v>217.23065</v>
      </c>
      <c r="U38" s="8">
        <f ca="1">VLOOKUP($N38,'All Data'!$A:$L,U$8,FALSE)</f>
        <v>7.2946999999999997</v>
      </c>
      <c r="V38" s="8">
        <f ca="1">VLOOKUP($N38,'All Data'!$A:$L,V$8,FALSE)</f>
        <v>7.1169000000000002</v>
      </c>
      <c r="W38" s="8" t="str">
        <f t="shared" ca="1" si="6"/>
        <v>Sig. low</v>
      </c>
      <c r="X38" s="8">
        <f t="shared" ca="1" si="0"/>
        <v>253.92814000000001</v>
      </c>
      <c r="Y38" s="10">
        <f t="shared" ca="1" si="2"/>
        <v>253.92814000000001</v>
      </c>
      <c r="Z38" s="6">
        <v>28.5</v>
      </c>
      <c r="AA38" s="6" t="str">
        <f t="shared" ca="1" si="7"/>
        <v>Sig. low</v>
      </c>
    </row>
    <row r="39" spans="1:27">
      <c r="K39" s="6" t="s">
        <v>1041</v>
      </c>
      <c r="L39" s="6" t="str">
        <f t="shared" ca="1" si="8"/>
        <v>Persons</v>
      </c>
      <c r="M39" s="6" t="str">
        <f t="shared" ca="1" si="10"/>
        <v>2009 - 2011</v>
      </c>
      <c r="N39" s="6" t="str">
        <f ca="1">"Cwm Taf HB" &amp; "_" &amp; $A$14 &amp;"_"&amp;$A$19&amp;"_"&amp;M39&amp;"_"&amp;"HB"</f>
        <v>Cwm Taf HB_CHD Ad_Persons_2009 - 2011_HB</v>
      </c>
      <c r="O39" s="6" t="s">
        <v>48</v>
      </c>
      <c r="P39" s="8">
        <f ca="1">VLOOKUP($N39,'All Data'!$A:$L,P$8,FALSE)</f>
        <v>1148.3333</v>
      </c>
      <c r="Q39" s="66">
        <f t="shared" ca="1" si="9"/>
        <v>298.85410999999999</v>
      </c>
      <c r="R39" s="64">
        <f ca="1">VLOOKUP($N39,'All Data'!$A:$L,Q$8,FALSE)</f>
        <v>298.85410999999999</v>
      </c>
      <c r="S39" s="10">
        <f ca="1">VLOOKUP($N39,'All Data'!$A:$L,S$8,FALSE)</f>
        <v>288.59370000000001</v>
      </c>
      <c r="T39" s="10">
        <f ca="1">VLOOKUP($N39,'All Data'!$A:$L,T$8,FALSE)</f>
        <v>309.37630999999999</v>
      </c>
      <c r="U39" s="8">
        <f ca="1">VLOOKUP($N39,'All Data'!$A:$L,U$8,FALSE)</f>
        <v>10.5222</v>
      </c>
      <c r="V39" s="8">
        <f ca="1">VLOOKUP($N39,'All Data'!$A:$L,V$8,FALSE)</f>
        <v>10.26041</v>
      </c>
      <c r="W39" s="8" t="str">
        <f t="shared" ca="1" si="6"/>
        <v>Sig. high</v>
      </c>
      <c r="X39" s="8">
        <f t="shared" ca="1" si="0"/>
        <v>253.92814000000001</v>
      </c>
      <c r="Y39" s="10">
        <f t="shared" ca="1" si="2"/>
        <v>253.92814000000001</v>
      </c>
      <c r="Z39" s="6">
        <v>29.5</v>
      </c>
      <c r="AA39" s="6" t="str">
        <f t="shared" ca="1" si="7"/>
        <v>Sig. high</v>
      </c>
    </row>
    <row r="40" spans="1:27">
      <c r="A40" s="70"/>
      <c r="B40" s="68"/>
      <c r="C40" s="68"/>
      <c r="D40" s="68"/>
      <c r="E40" s="68"/>
      <c r="F40" s="68"/>
      <c r="G40" s="68"/>
      <c r="H40" s="68"/>
      <c r="K40" s="6" t="s">
        <v>1138</v>
      </c>
      <c r="L40" s="6" t="str">
        <f t="shared" ca="1" si="8"/>
        <v>Persons</v>
      </c>
      <c r="M40" s="6" t="str">
        <f t="shared" ca="1" si="10"/>
        <v>2009 - 2011</v>
      </c>
      <c r="N40" s="6" t="str">
        <f ca="1">"Aneurin Bevan HB" &amp; "_" &amp; $A$14 &amp;"_"&amp;$A$19&amp;"_"&amp;M40&amp;"_"&amp;"HB"</f>
        <v>Aneurin Bevan HB_CHD Ad_Persons_2009 - 2011_HB</v>
      </c>
      <c r="O40" s="6" t="s">
        <v>47</v>
      </c>
      <c r="P40" s="8">
        <f ca="1">VLOOKUP($N40,'All Data'!$A:$L,P$8,FALSE)</f>
        <v>2379</v>
      </c>
      <c r="Q40" s="66">
        <f t="shared" ca="1" si="9"/>
        <v>297.02474999999998</v>
      </c>
      <c r="R40" s="64">
        <f ca="1">VLOOKUP($N40,'All Data'!$A:$L,Q$8,FALSE)</f>
        <v>297.02474999999998</v>
      </c>
      <c r="S40" s="10">
        <f ca="1">VLOOKUP($N40,'All Data'!$A:$L,S$8,FALSE)</f>
        <v>289.88467000000003</v>
      </c>
      <c r="T40" s="10">
        <f ca="1">VLOOKUP($N40,'All Data'!$A:$L,T$8,FALSE)</f>
        <v>304.29086000000001</v>
      </c>
      <c r="U40" s="8">
        <f ca="1">VLOOKUP($N40,'All Data'!$A:$L,U$8,FALSE)</f>
        <v>7.2660999999999998</v>
      </c>
      <c r="V40" s="8">
        <f ca="1">VLOOKUP($N40,'All Data'!$A:$L,V$8,FALSE)</f>
        <v>7.1400800000000002</v>
      </c>
      <c r="W40" s="8" t="str">
        <f t="shared" ca="1" si="6"/>
        <v>Sig. high</v>
      </c>
      <c r="X40" s="8">
        <f t="shared" ca="1" si="0"/>
        <v>253.92814000000001</v>
      </c>
      <c r="Y40" s="10">
        <f t="shared" ca="1" si="2"/>
        <v>253.92814000000001</v>
      </c>
      <c r="Z40" s="6">
        <v>30.5</v>
      </c>
      <c r="AA40" s="6" t="str">
        <f t="shared" ca="1" si="7"/>
        <v>Sig. high</v>
      </c>
    </row>
    <row r="41" spans="1:27">
      <c r="A41" s="17" t="s">
        <v>102</v>
      </c>
      <c r="G41" s="68"/>
      <c r="K41" s="6" t="s">
        <v>21</v>
      </c>
      <c r="L41" s="6" t="str">
        <f t="shared" ca="1" si="8"/>
        <v>Persons</v>
      </c>
      <c r="M41" s="6" t="str">
        <f t="shared" ca="1" si="10"/>
        <v>2009 - 2011</v>
      </c>
      <c r="N41" s="6" t="str">
        <f ca="1">K41 &amp; "_" &amp; $A$14 &amp;"_"&amp;$A$19&amp;"_"&amp;M41&amp;"_"&amp;"Wales"</f>
        <v>Wales_CHD Ad_Persons_2009 - 2011_Wales</v>
      </c>
      <c r="O41" s="6" t="s">
        <v>21</v>
      </c>
      <c r="P41" s="8">
        <f ca="1">VLOOKUP($N41,'All Data'!$A:$L,P$8,FALSE)</f>
        <v>11156.6667</v>
      </c>
      <c r="Q41" s="66">
        <f t="shared" ca="1" si="9"/>
        <v>253.92814000000001</v>
      </c>
      <c r="R41" s="64">
        <f ca="1">VLOOKUP($N41,'All Data'!$A:$L,Q$8,FALSE)</f>
        <v>253.92814000000001</v>
      </c>
      <c r="S41" s="10">
        <f ca="1">VLOOKUP($N41,'All Data'!$A:$L,S$8,FALSE)</f>
        <v>251.07446999999999</v>
      </c>
      <c r="T41" s="10">
        <f ca="1">VLOOKUP($N41,'All Data'!$A:$L,T$8,FALSE)</f>
        <v>256.80493999999999</v>
      </c>
      <c r="U41" s="8">
        <f ca="1">VLOOKUP($N41,'All Data'!$A:$L,U$8,FALSE)</f>
        <v>2.8768099999999999</v>
      </c>
      <c r="V41" s="8">
        <f ca="1">VLOOKUP($N41,'All Data'!$A:$L,V$8,FALSE)</f>
        <v>2.8536700000000002</v>
      </c>
      <c r="W41" s="8">
        <f t="shared" si="6"/>
        <v>0</v>
      </c>
      <c r="X41" s="8">
        <f t="shared" ca="1" si="0"/>
        <v>253.92814000000001</v>
      </c>
      <c r="Y41" s="10">
        <f ca="1">X41</f>
        <v>253.92814000000001</v>
      </c>
      <c r="Z41" s="6">
        <v>31</v>
      </c>
    </row>
    <row r="42" spans="1:27">
      <c r="A42" s="127"/>
      <c r="G42" s="68"/>
    </row>
    <row r="43" spans="1:27" ht="15">
      <c r="A43" s="206" t="s">
        <v>1139</v>
      </c>
      <c r="B43" s="55"/>
      <c r="J43" s="3" t="s">
        <v>1039</v>
      </c>
      <c r="K43" s="68" t="str">
        <f ca="1">IF(K58="TRUE","Selection criteria invalid, please select other period or sex",A15&amp;", "&amp;IF(A17=0,"",A17&amp;IF(OR(C3=10,C3=11)," (adjusted for ICD-10 change)","")&amp;", ")&amp;IF(A20=0,"",A20&amp;", ")&amp;IF(A16=0,"",A16&amp;", ")&amp;"Wales local authorities, "&amp;IF(A13=0,"",A13))</f>
        <v>CHD emergency admissions, European age-standardised rate per 100,000, persons, all ages, Wales local authorities, 2009/10 - 2011/12</v>
      </c>
      <c r="N43" s="198"/>
    </row>
    <row r="44" spans="1:27" ht="16.5">
      <c r="A44" s="195" t="s">
        <v>538</v>
      </c>
      <c r="B44" s="70"/>
      <c r="F44" s="284"/>
      <c r="J44" s="3" t="s">
        <v>1038</v>
      </c>
      <c r="K44" s="68" t="str">
        <f ca="1">IF(K58="TRUE","Selection criteria invalid, please select other period or sex",A15&amp;", "&amp;IF(A17=0, "",A17&amp;IF(OR(C3=10,C3=11)," (adjusted for ICD-10 change)","")&amp;", ")&amp;IF(A20=0,"",A20&amp;", ")&amp;IF(A16=0,"",A16&amp;", ")&amp;"Wales health boards, "&amp;IF(A13=0,"",A13))</f>
        <v>CHD emergency admissions, European age-standardised rate per 100,000, persons, all ages, Wales health boards, 2009/10 - 2011/12</v>
      </c>
      <c r="N44" s="248"/>
    </row>
    <row r="45" spans="1:27" ht="16.5">
      <c r="A45" s="248" t="s">
        <v>1030</v>
      </c>
      <c r="B45" s="70"/>
      <c r="F45" s="284"/>
      <c r="G45" s="264"/>
      <c r="I45" s="264" t="s">
        <v>1140</v>
      </c>
      <c r="J45" s="3" t="s">
        <v>1141</v>
      </c>
      <c r="K45" s="68" t="str">
        <f ca="1">IF(K58="TRUE","Selection criteria invalid, please select other period or sex",A15&amp;", "&amp;IF(A17=0,"",A17&amp;IF(OR(C3=10,C3=11),I45,"")&amp;", ")&amp;IF(A20=0,"",A20&amp;", ")&amp;IF(A16=0,"",A16&amp;", ")&amp;"Wales local authorities, "&amp;IF(A13=0,"",A13))</f>
        <v>CHD emergency admissions, European age-standardised rate per 100,000, persons, all ages, Wales local authorities, 2009/10 - 2011/12</v>
      </c>
      <c r="N45" s="248"/>
    </row>
    <row r="46" spans="1:27" ht="16.5">
      <c r="A46" s="248" t="s">
        <v>1028</v>
      </c>
      <c r="B46" s="70"/>
      <c r="F46" s="284"/>
      <c r="G46" s="264"/>
      <c r="J46" s="3" t="s">
        <v>1142</v>
      </c>
      <c r="K46" s="68" t="str">
        <f ca="1">IF(K58="TRUE","Selection criteria invalid, please select other period or sex",A15&amp;", "&amp;IF(A17=0, "",A17&amp;IF(OR(C3=10,C3=11),I45,"")&amp;", ")&amp;IF(A20=0,"",A20&amp;", ")&amp;IF(A16=0,"",A16&amp;", ")&amp;"Wales health boards, "&amp;IF(A13=0,"",A13))</f>
        <v>CHD emergency admissions, European age-standardised rate per 100,000, persons, all ages, Wales health boards, 2009/10 - 2011/12</v>
      </c>
      <c r="N46" s="248"/>
    </row>
    <row r="47" spans="1:27" ht="16.5">
      <c r="A47" s="248" t="s">
        <v>1029</v>
      </c>
      <c r="B47" s="55"/>
      <c r="G47" s="283"/>
      <c r="J47" s="3" t="s">
        <v>32</v>
      </c>
      <c r="K47" s="6" t="str">
        <f ca="1">IFERROR(IF(ROUND(X10,A21)&gt;0,""),"Unavailable")</f>
        <v/>
      </c>
    </row>
    <row r="48" spans="1:27">
      <c r="A48" s="118" t="s">
        <v>155</v>
      </c>
      <c r="B48" s="56"/>
      <c r="F48" s="264"/>
      <c r="J48" s="3" t="s">
        <v>51</v>
      </c>
      <c r="K48" s="9" t="str">
        <f ca="1">IF(K58="TRUE"," ",IF(INDEX(A28:C38,C3,3)=0,"Unavailable",INDEX(A28:C38,C3,3)))</f>
        <v>Source: PEDW (NWIS) &amp; MYE (ONS)</v>
      </c>
    </row>
    <row r="49" spans="1:23">
      <c r="A49" s="118" t="s">
        <v>156</v>
      </c>
      <c r="B49" s="56"/>
      <c r="F49" s="264"/>
      <c r="J49" s="3" t="s">
        <v>53</v>
      </c>
      <c r="K49" s="9" t="str">
        <f ca="1">IF(K58="TRUE"," ",IF(INDEX(A28:D38,C3,4)=0,"Unavailable",INDEX(A28:D38,C3,4)))</f>
        <v>Produced by Public Health Wales Observatory, using PEDW (NWIS) &amp; MYE (ONS)</v>
      </c>
    </row>
    <row r="50" spans="1:23">
      <c r="A50" s="118" t="s">
        <v>157</v>
      </c>
      <c r="B50" s="56"/>
      <c r="F50" s="264"/>
      <c r="G50" s="264"/>
      <c r="J50" s="3" t="s">
        <v>54</v>
      </c>
      <c r="K50" s="6" t="str">
        <f ca="1">IF(K58="TRUE"," ",VLOOKUP(A15,A28:H38,5,FALSE))&amp;IF(OR(C3=10,C3=11),I45,"")</f>
        <v>Annual count</v>
      </c>
    </row>
    <row r="51" spans="1:23" ht="15.75">
      <c r="A51" s="118" t="s">
        <v>158</v>
      </c>
      <c r="B51" s="56"/>
      <c r="F51" s="264"/>
      <c r="G51" s="284"/>
      <c r="J51" s="17" t="s">
        <v>65</v>
      </c>
      <c r="K51" s="6" t="str">
        <f ca="1">IF(K58="TRUE","Selection criteria invalid, please select other period or sex",A15&amp;", "&amp;IF(A17=0, "",A17&amp;IF(OR(C3=10,C3=11)," (adjusted for ICD-10 change)","")&amp;", ")&amp;IF(A20=0,"",A20&amp;", ")&amp;IF(A16=0,"",A16&amp;", ")&amp;"Wales health boards and local authorities"&amp;", "&amp;IF(A13=0,"",A13))</f>
        <v>CHD emergency admissions, European age-standardised rate per 100,000, persons, all ages, Wales health boards and local authorities, 2009/10 - 2011/12</v>
      </c>
      <c r="N51" s="220" t="s">
        <v>234</v>
      </c>
    </row>
    <row r="52" spans="1:23" ht="16.5">
      <c r="A52" s="258" t="s">
        <v>539</v>
      </c>
      <c r="B52" s="56"/>
      <c r="F52" s="264"/>
      <c r="G52" s="285"/>
      <c r="J52" s="17" t="s">
        <v>89</v>
      </c>
      <c r="K52" s="6" t="str">
        <f ca="1">IF(K58="TRUE"," ","Compared to Wales*")</f>
        <v>Compared to Wales*</v>
      </c>
    </row>
    <row r="53" spans="1:23">
      <c r="A53" s="117" t="s">
        <v>165</v>
      </c>
      <c r="B53" s="56"/>
      <c r="J53" s="6" t="s">
        <v>93</v>
      </c>
      <c r="K53" s="43" t="str">
        <f ca="1">IF(K58="TRUE","Selection criteria invalid, please select other period or sex",A15&amp;", "&amp;IF(A17=0, "",A17&amp;IF(OR(C3=10,C3=11)," (adjusted for ICD-10 change)","")&amp;", ")&amp;IF(A20=0,"",A20&amp;", ")&amp;IF(A16=0,"",A16&amp;", ")&amp;"Wales local authorities"&amp;", "&amp;IF(A13=0,"",A13))</f>
        <v>CHD emergency admissions, European age-standardised rate per 100,000, persons, all ages, Wales local authorities, 2009/10 - 2011/12</v>
      </c>
    </row>
    <row r="54" spans="1:23">
      <c r="B54" s="56"/>
      <c r="D54" s="6" t="s">
        <v>720</v>
      </c>
      <c r="J54" s="6" t="s">
        <v>94</v>
      </c>
      <c r="K54" s="6" t="str">
        <f ca="1">IF(K58="TRUE","Selection criteria invalid, please select other period or sex",A15&amp;", "&amp;IF(A17=0, "",A17&amp;IF(OR(C3=10,C3=11)," (adjusted for ICD-10 change)","")&amp;", ")&amp;IF(A20=0,"",A20&amp;", ")&amp;IF(A16=0,"",A16&amp;", ")&amp;"Wales health boards"&amp;", "&amp;IF(A13=0,"",A13))</f>
        <v>CHD emergency admissions, European age-standardised rate per 100,000, persons, all ages, Wales health boards, 2009/10 - 2011/12</v>
      </c>
    </row>
    <row r="55" spans="1:23">
      <c r="J55" s="17" t="s">
        <v>121</v>
      </c>
      <c r="K55" s="26" t="s">
        <v>413</v>
      </c>
    </row>
    <row r="56" spans="1:23">
      <c r="J56" s="3" t="s">
        <v>1136</v>
      </c>
      <c r="K56" s="286" t="str">
        <f>IF(C3=10,I45&amp;" The rates have been adjusted for ICD-10 coding changes but the annual count shown has not been adjusted",IF(C3=11,"+ The rates have been adjusted for ICD-10 coding changes but the annual count shown has not been adjusted",""))</f>
        <v/>
      </c>
    </row>
    <row r="57" spans="1:23">
      <c r="J57" s="3"/>
      <c r="K57" s="286"/>
    </row>
    <row r="58" spans="1:23">
      <c r="J58" s="6" t="s">
        <v>95</v>
      </c>
      <c r="K58" s="6">
        <f ca="1">IFERROR(Q10,"TRUE")</f>
        <v>250.66837000000001</v>
      </c>
    </row>
    <row r="59" spans="1:23" ht="13.5" thickBot="1">
      <c r="A59" s="75" t="s">
        <v>118</v>
      </c>
      <c r="B59" s="6" t="s">
        <v>119</v>
      </c>
      <c r="C59" s="6" t="s">
        <v>120</v>
      </c>
    </row>
    <row r="60" spans="1:23" ht="93" customHeight="1">
      <c r="A60" s="116" t="s">
        <v>160</v>
      </c>
      <c r="B60" s="6">
        <v>-10</v>
      </c>
      <c r="C60" s="6">
        <v>30</v>
      </c>
      <c r="G60" s="345" t="s">
        <v>90</v>
      </c>
      <c r="H60" s="161"/>
      <c r="I60" s="161"/>
      <c r="J60" s="160" t="s">
        <v>160</v>
      </c>
      <c r="K60" s="160" t="s">
        <v>1027</v>
      </c>
      <c r="L60" s="321" t="s">
        <v>1151</v>
      </c>
      <c r="M60" s="321" t="s">
        <v>1150</v>
      </c>
      <c r="N60" s="322" t="s">
        <v>1152</v>
      </c>
      <c r="O60" s="159" t="s">
        <v>155</v>
      </c>
      <c r="P60" s="159" t="s">
        <v>156</v>
      </c>
      <c r="Q60" s="159" t="s">
        <v>157</v>
      </c>
      <c r="R60" s="159" t="s">
        <v>158</v>
      </c>
      <c r="S60" s="259" t="s">
        <v>1035</v>
      </c>
      <c r="T60" s="260" t="s">
        <v>165</v>
      </c>
      <c r="U60" s="115"/>
      <c r="W60" s="154"/>
    </row>
    <row r="61" spans="1:23" ht="15" customHeight="1">
      <c r="A61" s="116" t="s">
        <v>161</v>
      </c>
      <c r="B61" s="6">
        <v>0</v>
      </c>
      <c r="C61" s="6">
        <v>100</v>
      </c>
      <c r="G61" s="346"/>
      <c r="H61" s="340" t="s">
        <v>91</v>
      </c>
      <c r="I61" s="350" t="s">
        <v>80</v>
      </c>
      <c r="J61" s="162" t="s">
        <v>40</v>
      </c>
      <c r="K61" s="162" t="s">
        <v>40</v>
      </c>
      <c r="L61" s="162" t="s">
        <v>40</v>
      </c>
      <c r="M61" s="162" t="s">
        <v>40</v>
      </c>
      <c r="N61" s="162" t="s">
        <v>40</v>
      </c>
      <c r="O61" s="162" t="s">
        <v>40</v>
      </c>
      <c r="P61" s="162" t="s">
        <v>40</v>
      </c>
      <c r="Q61" s="162" t="s">
        <v>40</v>
      </c>
      <c r="R61" s="162" t="s">
        <v>40</v>
      </c>
      <c r="S61" s="162" t="s">
        <v>40</v>
      </c>
      <c r="T61" s="162" t="s">
        <v>40</v>
      </c>
      <c r="U61" s="122"/>
      <c r="W61" s="155"/>
    </row>
    <row r="62" spans="1:23" ht="15" customHeight="1">
      <c r="A62" s="120" t="s">
        <v>162</v>
      </c>
      <c r="B62" s="6">
        <v>-10</v>
      </c>
      <c r="C62" s="6">
        <v>30</v>
      </c>
      <c r="G62" s="346"/>
      <c r="H62" s="340"/>
      <c r="I62" s="350"/>
      <c r="J62" s="162"/>
      <c r="K62" s="162"/>
      <c r="L62" s="162" t="s">
        <v>38</v>
      </c>
      <c r="M62" s="162" t="s">
        <v>38</v>
      </c>
      <c r="N62" s="162" t="s">
        <v>38</v>
      </c>
      <c r="O62" s="162" t="s">
        <v>38</v>
      </c>
      <c r="P62" s="162" t="s">
        <v>38</v>
      </c>
      <c r="Q62" s="162" t="s">
        <v>38</v>
      </c>
      <c r="R62" s="162" t="s">
        <v>38</v>
      </c>
      <c r="S62" s="162" t="s">
        <v>38</v>
      </c>
      <c r="T62" s="162" t="s">
        <v>38</v>
      </c>
      <c r="U62" s="122"/>
      <c r="W62" s="155"/>
    </row>
    <row r="63" spans="1:23" ht="15">
      <c r="A63" s="119" t="s">
        <v>163</v>
      </c>
      <c r="B63" s="6">
        <v>0</v>
      </c>
      <c r="C63" s="6">
        <v>10</v>
      </c>
      <c r="G63" s="346"/>
      <c r="H63" s="340"/>
      <c r="I63" s="125"/>
      <c r="J63" s="162"/>
      <c r="K63" s="162"/>
      <c r="L63" s="162" t="s">
        <v>39</v>
      </c>
      <c r="M63" s="162" t="s">
        <v>39</v>
      </c>
      <c r="N63" s="162" t="s">
        <v>39</v>
      </c>
      <c r="O63" s="162" t="s">
        <v>39</v>
      </c>
      <c r="P63" s="162" t="s">
        <v>39</v>
      </c>
      <c r="Q63" s="162" t="s">
        <v>39</v>
      </c>
      <c r="R63" s="162" t="s">
        <v>39</v>
      </c>
      <c r="S63" s="162" t="s">
        <v>39</v>
      </c>
      <c r="T63" s="162" t="s">
        <v>39</v>
      </c>
      <c r="U63" s="122"/>
      <c r="W63" s="155"/>
    </row>
    <row r="64" spans="1:23" ht="15">
      <c r="A64" s="119" t="s">
        <v>164</v>
      </c>
      <c r="B64" s="6">
        <v>0</v>
      </c>
      <c r="C64" s="6">
        <v>100</v>
      </c>
      <c r="G64" s="346"/>
      <c r="H64" s="340"/>
      <c r="I64" s="123" t="s">
        <v>70</v>
      </c>
      <c r="J64" s="163">
        <v>0</v>
      </c>
      <c r="K64" s="163">
        <v>0</v>
      </c>
      <c r="L64" s="163">
        <v>0</v>
      </c>
      <c r="M64" s="163">
        <v>0</v>
      </c>
      <c r="N64" s="163">
        <v>0</v>
      </c>
      <c r="O64" s="163">
        <v>0</v>
      </c>
      <c r="P64" s="163">
        <v>0</v>
      </c>
      <c r="Q64" s="163">
        <v>0</v>
      </c>
      <c r="R64" s="163">
        <v>0</v>
      </c>
      <c r="S64" s="163">
        <v>0</v>
      </c>
      <c r="T64" s="163">
        <v>0</v>
      </c>
      <c r="U64" s="165"/>
      <c r="W64" s="156"/>
    </row>
    <row r="65" spans="1:28" ht="15">
      <c r="A65" s="118" t="s">
        <v>155</v>
      </c>
      <c r="B65" s="6">
        <v>0</v>
      </c>
      <c r="C65" s="6">
        <v>100</v>
      </c>
      <c r="G65" s="346"/>
      <c r="H65" s="340"/>
      <c r="I65" s="123" t="s">
        <v>71</v>
      </c>
      <c r="J65" s="163">
        <v>0</v>
      </c>
      <c r="K65" s="163">
        <v>1</v>
      </c>
      <c r="L65" s="163">
        <v>2</v>
      </c>
      <c r="M65" s="163">
        <v>3</v>
      </c>
      <c r="N65" s="163">
        <v>4</v>
      </c>
      <c r="O65" s="163">
        <v>5</v>
      </c>
      <c r="P65" s="163">
        <v>6</v>
      </c>
      <c r="Q65" s="163">
        <v>7</v>
      </c>
      <c r="R65" s="163">
        <v>8</v>
      </c>
      <c r="S65" s="163">
        <v>9</v>
      </c>
      <c r="T65" s="163">
        <v>10</v>
      </c>
      <c r="U65" s="165"/>
      <c r="W65" s="156"/>
    </row>
    <row r="66" spans="1:28" ht="15">
      <c r="A66" s="118" t="s">
        <v>156</v>
      </c>
      <c r="B66" s="6">
        <v>0</v>
      </c>
      <c r="C66" s="6">
        <v>1000</v>
      </c>
      <c r="G66" s="346"/>
      <c r="H66" s="340"/>
      <c r="I66" s="123" t="s">
        <v>72</v>
      </c>
      <c r="J66" s="163">
        <v>3</v>
      </c>
      <c r="K66" s="163">
        <v>3</v>
      </c>
      <c r="L66" s="163">
        <v>3</v>
      </c>
      <c r="M66" s="163">
        <v>3</v>
      </c>
      <c r="N66" s="163">
        <v>3</v>
      </c>
      <c r="O66" s="163">
        <v>3</v>
      </c>
      <c r="P66" s="163">
        <v>3</v>
      </c>
      <c r="Q66" s="163">
        <v>3</v>
      </c>
      <c r="R66" s="163">
        <v>3</v>
      </c>
      <c r="S66" s="163">
        <v>3</v>
      </c>
      <c r="T66" s="163">
        <v>3</v>
      </c>
      <c r="U66" s="165"/>
      <c r="W66" s="156"/>
    </row>
    <row r="67" spans="1:28" ht="15">
      <c r="A67" s="186" t="s">
        <v>157</v>
      </c>
      <c r="B67" s="6">
        <v>0</v>
      </c>
      <c r="C67" s="6">
        <v>100</v>
      </c>
      <c r="G67" s="346"/>
      <c r="H67" s="340"/>
      <c r="I67" s="123" t="s">
        <v>73</v>
      </c>
      <c r="J67" s="163">
        <v>1</v>
      </c>
      <c r="K67" s="163">
        <v>1</v>
      </c>
      <c r="L67" s="163">
        <v>1</v>
      </c>
      <c r="M67" s="163">
        <v>1</v>
      </c>
      <c r="N67" s="163">
        <v>1</v>
      </c>
      <c r="O67" s="163">
        <v>1</v>
      </c>
      <c r="P67" s="163">
        <v>1</v>
      </c>
      <c r="Q67" s="163">
        <v>1</v>
      </c>
      <c r="R67" s="163">
        <v>1</v>
      </c>
      <c r="S67" s="163">
        <v>1</v>
      </c>
      <c r="T67" s="163">
        <v>1</v>
      </c>
      <c r="U67" s="165"/>
      <c r="W67" s="156"/>
    </row>
    <row r="68" spans="1:28" ht="15" customHeight="1">
      <c r="A68" s="118" t="s">
        <v>158</v>
      </c>
      <c r="B68" s="6">
        <v>0</v>
      </c>
      <c r="C68" s="6">
        <v>100</v>
      </c>
      <c r="G68" s="346"/>
      <c r="H68" s="340" t="s">
        <v>92</v>
      </c>
      <c r="I68" s="350" t="s">
        <v>80</v>
      </c>
      <c r="J68" s="121" t="s">
        <v>170</v>
      </c>
      <c r="K68" s="121" t="s">
        <v>170</v>
      </c>
      <c r="L68" s="121">
        <v>2012</v>
      </c>
      <c r="M68" s="121">
        <v>2012</v>
      </c>
      <c r="N68" s="121">
        <v>2012</v>
      </c>
      <c r="O68" s="157" t="s">
        <v>1024</v>
      </c>
      <c r="P68" s="157" t="s">
        <v>1024</v>
      </c>
      <c r="Q68" s="157" t="s">
        <v>1024</v>
      </c>
      <c r="R68" s="157" t="s">
        <v>1024</v>
      </c>
      <c r="S68" s="121" t="s">
        <v>233</v>
      </c>
      <c r="T68" s="121" t="s">
        <v>233</v>
      </c>
      <c r="U68" s="128"/>
      <c r="W68" s="155"/>
    </row>
    <row r="69" spans="1:28" ht="13.5" thickBot="1">
      <c r="A69" s="118" t="s">
        <v>159</v>
      </c>
      <c r="B69" s="6">
        <v>0</v>
      </c>
      <c r="C69" s="6">
        <v>100</v>
      </c>
      <c r="E69" s="164"/>
      <c r="G69" s="346"/>
      <c r="H69" s="340"/>
      <c r="I69" s="350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8"/>
      <c r="W69" s="155"/>
    </row>
    <row r="70" spans="1:28" ht="13.5" thickBot="1">
      <c r="A70" s="117" t="s">
        <v>165</v>
      </c>
      <c r="B70" s="6">
        <v>0</v>
      </c>
      <c r="C70" s="6">
        <v>1000</v>
      </c>
      <c r="G70" s="346"/>
      <c r="H70" s="340"/>
      <c r="I70" s="350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8"/>
      <c r="W70" s="155"/>
      <c r="AB70" s="124"/>
    </row>
    <row r="71" spans="1:28">
      <c r="G71" s="346"/>
      <c r="H71" s="340"/>
      <c r="I71" s="350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8"/>
      <c r="W71" s="155"/>
    </row>
    <row r="72" spans="1:28">
      <c r="G72" s="346"/>
      <c r="H72" s="340"/>
      <c r="I72" s="350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8"/>
      <c r="W72" s="155"/>
    </row>
    <row r="73" spans="1:28">
      <c r="G73" s="346"/>
      <c r="H73" s="340"/>
      <c r="I73" s="123" t="s">
        <v>70</v>
      </c>
      <c r="J73" s="164">
        <v>0</v>
      </c>
      <c r="K73" s="164">
        <v>0</v>
      </c>
      <c r="L73" s="164">
        <v>0</v>
      </c>
      <c r="M73" s="164">
        <v>0</v>
      </c>
      <c r="N73" s="164">
        <v>0</v>
      </c>
      <c r="O73" s="164">
        <v>0</v>
      </c>
      <c r="P73" s="164">
        <v>0</v>
      </c>
      <c r="Q73" s="164">
        <v>0</v>
      </c>
      <c r="R73" s="164">
        <v>0</v>
      </c>
      <c r="S73" s="164">
        <v>0</v>
      </c>
      <c r="T73" s="164">
        <v>0</v>
      </c>
      <c r="U73" s="166"/>
      <c r="W73" s="155"/>
    </row>
    <row r="74" spans="1:28">
      <c r="G74" s="346"/>
      <c r="H74" s="340"/>
      <c r="I74" s="123" t="s">
        <v>71</v>
      </c>
      <c r="J74" s="164">
        <v>0</v>
      </c>
      <c r="K74" s="164">
        <v>1</v>
      </c>
      <c r="L74" s="164">
        <v>2</v>
      </c>
      <c r="M74" s="164">
        <v>3</v>
      </c>
      <c r="N74" s="164">
        <v>4</v>
      </c>
      <c r="O74" s="164">
        <v>5</v>
      </c>
      <c r="P74" s="164">
        <v>6</v>
      </c>
      <c r="Q74" s="164">
        <v>7</v>
      </c>
      <c r="R74" s="164">
        <v>8</v>
      </c>
      <c r="S74" s="164">
        <v>9</v>
      </c>
      <c r="T74" s="164">
        <v>10</v>
      </c>
      <c r="U74" s="166"/>
      <c r="W74" s="155"/>
    </row>
    <row r="75" spans="1:28">
      <c r="G75" s="346"/>
      <c r="H75" s="340"/>
      <c r="I75" s="123" t="s">
        <v>72</v>
      </c>
      <c r="J75" s="164">
        <v>5</v>
      </c>
      <c r="K75" s="164">
        <v>5</v>
      </c>
      <c r="L75" s="164">
        <v>5</v>
      </c>
      <c r="M75" s="164">
        <v>5</v>
      </c>
      <c r="N75" s="164">
        <v>5</v>
      </c>
      <c r="O75" s="164">
        <v>5</v>
      </c>
      <c r="P75" s="164">
        <v>5</v>
      </c>
      <c r="Q75" s="164">
        <v>5</v>
      </c>
      <c r="R75" s="164">
        <v>5</v>
      </c>
      <c r="S75" s="164">
        <v>5</v>
      </c>
      <c r="T75" s="164">
        <v>5</v>
      </c>
      <c r="U75" s="166"/>
      <c r="W75" s="155"/>
    </row>
    <row r="76" spans="1:28">
      <c r="G76" s="346"/>
      <c r="H76" s="340"/>
      <c r="I76" s="123" t="s">
        <v>73</v>
      </c>
      <c r="J76" s="164">
        <v>1</v>
      </c>
      <c r="K76" s="164">
        <v>1</v>
      </c>
      <c r="L76" s="164">
        <v>1</v>
      </c>
      <c r="M76" s="164">
        <v>1</v>
      </c>
      <c r="N76" s="164">
        <v>1</v>
      </c>
      <c r="O76" s="164">
        <v>1</v>
      </c>
      <c r="P76" s="164">
        <v>1</v>
      </c>
      <c r="Q76" s="164">
        <v>1</v>
      </c>
      <c r="R76" s="164">
        <v>1</v>
      </c>
      <c r="S76" s="164">
        <v>1</v>
      </c>
      <c r="T76" s="164">
        <v>1</v>
      </c>
      <c r="U76" s="166"/>
      <c r="W76" s="153"/>
    </row>
    <row r="77" spans="1:28" ht="13.5" thickBot="1">
      <c r="G77" s="34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8"/>
      <c r="V77" s="153"/>
      <c r="W77" s="153"/>
    </row>
    <row r="78" spans="1:28"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</row>
    <row r="79" spans="1:28">
      <c r="A79" s="6" t="s">
        <v>100</v>
      </c>
    </row>
    <row r="81" spans="1:10">
      <c r="I81" s="164"/>
    </row>
    <row r="85" spans="1:10">
      <c r="A85" s="55"/>
      <c r="B85" s="67"/>
      <c r="C85" s="68"/>
      <c r="D85" s="68"/>
      <c r="E85" s="68"/>
      <c r="F85" s="69"/>
      <c r="G85" s="69"/>
      <c r="H85" s="69"/>
    </row>
    <row r="86" spans="1:10">
      <c r="A86" s="55"/>
      <c r="B86" s="67"/>
      <c r="C86" s="68"/>
      <c r="D86" s="73"/>
      <c r="E86" s="68"/>
      <c r="F86" s="69"/>
      <c r="G86" s="69"/>
      <c r="H86" s="69"/>
    </row>
    <row r="87" spans="1:10">
      <c r="A87" s="72"/>
      <c r="B87" s="73"/>
      <c r="C87" s="73"/>
      <c r="D87" s="73"/>
      <c r="E87" s="73"/>
      <c r="F87" s="74"/>
      <c r="G87" s="74"/>
      <c r="H87" s="74"/>
      <c r="I87" s="63"/>
    </row>
    <row r="88" spans="1:10">
      <c r="A88" s="70"/>
      <c r="B88" s="68"/>
      <c r="C88" s="68"/>
      <c r="D88" s="73"/>
      <c r="E88" s="68"/>
      <c r="F88" s="69"/>
      <c r="G88" s="69"/>
      <c r="H88" s="69"/>
    </row>
    <row r="89" spans="1:10">
      <c r="A89" s="70"/>
      <c r="B89" s="68"/>
      <c r="C89" s="68"/>
      <c r="D89" s="73"/>
      <c r="E89" s="68"/>
      <c r="F89" s="69"/>
      <c r="G89" s="69"/>
      <c r="H89" s="69"/>
    </row>
    <row r="90" spans="1:10">
      <c r="C90" s="68"/>
      <c r="D90" s="68"/>
      <c r="E90" s="68"/>
      <c r="F90" s="69"/>
      <c r="G90" s="69"/>
      <c r="H90" s="69"/>
    </row>
    <row r="91" spans="1:10">
      <c r="C91" s="68"/>
      <c r="D91" s="68"/>
      <c r="E91" s="68"/>
      <c r="F91" s="69"/>
      <c r="G91" s="69"/>
      <c r="H91" s="69"/>
    </row>
    <row r="92" spans="1:10">
      <c r="C92" s="68"/>
      <c r="D92" s="68"/>
      <c r="E92" s="68"/>
      <c r="F92" s="69"/>
      <c r="G92" s="69"/>
      <c r="H92" s="69"/>
    </row>
    <row r="93" spans="1:10">
      <c r="C93" s="73"/>
      <c r="D93" s="73"/>
      <c r="E93" s="68"/>
      <c r="F93" s="69"/>
      <c r="G93" s="69"/>
      <c r="H93" s="69"/>
    </row>
    <row r="94" spans="1:10">
      <c r="C94" s="68"/>
      <c r="D94" s="68"/>
      <c r="E94" s="68"/>
      <c r="F94" s="69"/>
      <c r="G94" s="69"/>
      <c r="H94" s="69"/>
    </row>
    <row r="96" spans="1:10">
      <c r="C96" s="55"/>
      <c r="D96" s="67"/>
      <c r="E96" s="68"/>
      <c r="F96" s="68"/>
      <c r="G96" s="68"/>
      <c r="H96" s="69"/>
      <c r="I96" s="69"/>
      <c r="J96" s="69"/>
    </row>
    <row r="97" spans="1:11">
      <c r="C97" s="70"/>
      <c r="D97" s="68"/>
      <c r="E97" s="73"/>
      <c r="F97" s="73"/>
      <c r="G97" s="68"/>
      <c r="H97" s="69"/>
      <c r="I97" s="69"/>
      <c r="J97" s="69"/>
    </row>
    <row r="98" spans="1:11">
      <c r="C98" s="55"/>
      <c r="D98" s="67"/>
      <c r="E98" s="68"/>
      <c r="F98" s="73"/>
      <c r="G98" s="68"/>
      <c r="H98" s="69"/>
      <c r="I98" s="69"/>
      <c r="J98" s="69"/>
    </row>
    <row r="99" spans="1:11">
      <c r="C99" s="72"/>
      <c r="D99" s="73"/>
      <c r="E99" s="73"/>
      <c r="F99" s="73"/>
      <c r="G99" s="73"/>
      <c r="H99" s="74"/>
      <c r="I99" s="74"/>
      <c r="J99" s="74"/>
      <c r="K99" s="63"/>
    </row>
    <row r="100" spans="1:11">
      <c r="C100" s="70"/>
      <c r="D100" s="68"/>
      <c r="E100" s="68"/>
      <c r="F100" s="73"/>
      <c r="G100" s="68"/>
      <c r="H100" s="69"/>
      <c r="I100" s="69"/>
      <c r="J100" s="69"/>
    </row>
    <row r="101" spans="1:11">
      <c r="A101" s="56"/>
      <c r="C101" s="70"/>
      <c r="D101" s="68"/>
      <c r="E101" s="68"/>
      <c r="F101" s="73"/>
      <c r="G101" s="68"/>
      <c r="H101" s="69"/>
      <c r="I101" s="69"/>
      <c r="J101" s="69"/>
    </row>
    <row r="102" spans="1:11">
      <c r="A102" s="56"/>
      <c r="C102" s="70"/>
      <c r="D102" s="68"/>
      <c r="E102" s="68"/>
      <c r="F102" s="68"/>
      <c r="G102" s="68"/>
      <c r="H102" s="69"/>
      <c r="I102" s="69"/>
      <c r="J102" s="69"/>
    </row>
    <row r="103" spans="1:11">
      <c r="A103" s="56"/>
      <c r="C103" s="70"/>
      <c r="D103" s="68"/>
      <c r="E103" s="68"/>
      <c r="F103" s="68"/>
      <c r="G103" s="68"/>
      <c r="H103" s="69"/>
      <c r="I103" s="69"/>
      <c r="J103" s="69"/>
    </row>
    <row r="104" spans="1:11">
      <c r="A104" s="56"/>
      <c r="C104" s="70"/>
      <c r="D104" s="68"/>
      <c r="E104" s="68"/>
      <c r="F104" s="68"/>
      <c r="G104" s="68"/>
      <c r="H104" s="69"/>
      <c r="I104" s="69"/>
      <c r="J104" s="69"/>
    </row>
    <row r="105" spans="1:11">
      <c r="A105" s="56"/>
      <c r="C105" s="70"/>
      <c r="D105" s="68"/>
      <c r="E105" s="68"/>
      <c r="F105" s="68"/>
      <c r="G105" s="68"/>
      <c r="H105" s="69"/>
      <c r="I105" s="69"/>
      <c r="J105" s="69"/>
    </row>
  </sheetData>
  <mergeCells count="12">
    <mergeCell ref="H68:H76"/>
    <mergeCell ref="F5:G5"/>
    <mergeCell ref="X5:Z5"/>
    <mergeCell ref="G26:H26"/>
    <mergeCell ref="F19:G19"/>
    <mergeCell ref="G60:G77"/>
    <mergeCell ref="H61:H67"/>
    <mergeCell ref="X7:Z7"/>
    <mergeCell ref="R8:R9"/>
    <mergeCell ref="I18:I19"/>
    <mergeCell ref="I68:I72"/>
    <mergeCell ref="I61:I62"/>
  </mergeCell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S882"/>
  <sheetViews>
    <sheetView workbookViewId="0">
      <pane ySplit="2" topLeftCell="A830" activePane="bottomLeft" state="frozen"/>
      <selection activeCell="D51" sqref="D51"/>
      <selection pane="bottomLeft" activeCell="D51" sqref="D51"/>
    </sheetView>
  </sheetViews>
  <sheetFormatPr defaultRowHeight="15"/>
  <cols>
    <col min="1" max="1" width="44.7109375" customWidth="1"/>
    <col min="2" max="2" width="13.28515625" customWidth="1"/>
    <col min="3" max="3" width="13.140625" customWidth="1"/>
    <col min="4" max="4" width="8.85546875" customWidth="1"/>
    <col min="5" max="5" width="25.85546875" customWidth="1"/>
    <col min="6" max="6" width="8" customWidth="1"/>
    <col min="8" max="11" width="7.42578125" style="47" customWidth="1"/>
    <col min="12" max="12" width="14.7109375" style="47" customWidth="1"/>
  </cols>
  <sheetData>
    <row r="1" spans="1:12" s="205" customFormat="1">
      <c r="A1" s="205">
        <v>1</v>
      </c>
      <c r="B1" s="205">
        <v>2</v>
      </c>
      <c r="C1" s="205">
        <v>3</v>
      </c>
      <c r="D1" s="205">
        <v>4</v>
      </c>
      <c r="E1" s="205">
        <v>5</v>
      </c>
      <c r="F1" s="205">
        <v>6</v>
      </c>
      <c r="G1" s="205">
        <v>7</v>
      </c>
      <c r="H1" s="205">
        <v>8</v>
      </c>
      <c r="I1" s="205">
        <v>9</v>
      </c>
      <c r="J1" s="205">
        <v>10</v>
      </c>
      <c r="K1" s="205">
        <v>11</v>
      </c>
      <c r="L1" s="205">
        <v>12</v>
      </c>
    </row>
    <row r="2" spans="1:12">
      <c r="A2" s="129" t="s">
        <v>166</v>
      </c>
      <c r="B2" s="130" t="s">
        <v>75</v>
      </c>
      <c r="C2" s="130" t="s">
        <v>68</v>
      </c>
      <c r="D2" s="130" t="s">
        <v>41</v>
      </c>
      <c r="E2" s="130" t="s">
        <v>33</v>
      </c>
      <c r="F2" s="130" t="s">
        <v>59</v>
      </c>
      <c r="G2" s="130" t="s">
        <v>34</v>
      </c>
      <c r="H2" s="130" t="s">
        <v>167</v>
      </c>
      <c r="I2" s="131" t="s">
        <v>35</v>
      </c>
      <c r="J2" s="131" t="s">
        <v>36</v>
      </c>
      <c r="K2" s="131" t="s">
        <v>29</v>
      </c>
      <c r="L2" s="131" t="s">
        <v>30</v>
      </c>
    </row>
    <row r="3" spans="1:12">
      <c r="A3" s="132" t="s">
        <v>168</v>
      </c>
      <c r="B3" s="132" t="s">
        <v>169</v>
      </c>
      <c r="C3" s="132" t="s">
        <v>170</v>
      </c>
      <c r="D3" s="132" t="s">
        <v>40</v>
      </c>
      <c r="E3" s="132" t="s">
        <v>0</v>
      </c>
      <c r="F3" s="132" t="s">
        <v>76</v>
      </c>
      <c r="G3" s="132" t="s">
        <v>55</v>
      </c>
      <c r="H3" s="133">
        <v>24.935209999999998</v>
      </c>
      <c r="I3" s="133">
        <v>21.861840000000001</v>
      </c>
      <c r="J3" s="133">
        <v>28.008589999999998</v>
      </c>
      <c r="K3" s="133">
        <v>3.0733800000000002</v>
      </c>
      <c r="L3" s="133">
        <v>3.073369999999997</v>
      </c>
    </row>
    <row r="4" spans="1:12">
      <c r="A4" s="132" t="s">
        <v>171</v>
      </c>
      <c r="B4" s="132" t="s">
        <v>169</v>
      </c>
      <c r="C4" s="132" t="s">
        <v>170</v>
      </c>
      <c r="D4" s="132" t="s">
        <v>40</v>
      </c>
      <c r="E4" s="132" t="s">
        <v>1</v>
      </c>
      <c r="F4" s="132" t="s">
        <v>76</v>
      </c>
      <c r="G4" s="132" t="s">
        <v>55</v>
      </c>
      <c r="H4" s="133">
        <v>20.94746</v>
      </c>
      <c r="I4" s="133">
        <v>18.30423</v>
      </c>
      <c r="J4" s="133">
        <v>23.590689999999999</v>
      </c>
      <c r="K4" s="133">
        <v>2.6432299999999991</v>
      </c>
      <c r="L4" s="133">
        <v>2.6432299999999991</v>
      </c>
    </row>
    <row r="5" spans="1:12">
      <c r="A5" s="132" t="s">
        <v>172</v>
      </c>
      <c r="B5" s="132" t="s">
        <v>169</v>
      </c>
      <c r="C5" s="132" t="s">
        <v>170</v>
      </c>
      <c r="D5" s="132" t="s">
        <v>40</v>
      </c>
      <c r="E5" s="132" t="s">
        <v>2</v>
      </c>
      <c r="F5" s="132" t="s">
        <v>76</v>
      </c>
      <c r="G5" s="132" t="s">
        <v>55</v>
      </c>
      <c r="H5" s="133">
        <v>22.309170000000002</v>
      </c>
      <c r="I5" s="133">
        <v>19.61739</v>
      </c>
      <c r="J5" s="133">
        <v>25.00094</v>
      </c>
      <c r="K5" s="133">
        <v>2.6917699999999982</v>
      </c>
      <c r="L5" s="133">
        <v>2.6917800000000014</v>
      </c>
    </row>
    <row r="6" spans="1:12">
      <c r="A6" s="132" t="s">
        <v>173</v>
      </c>
      <c r="B6" s="132" t="s">
        <v>169</v>
      </c>
      <c r="C6" s="132" t="s">
        <v>170</v>
      </c>
      <c r="D6" s="132" t="s">
        <v>40</v>
      </c>
      <c r="E6" s="132" t="s">
        <v>3</v>
      </c>
      <c r="F6" s="132" t="s">
        <v>76</v>
      </c>
      <c r="G6" s="132" t="s">
        <v>55</v>
      </c>
      <c r="H6" s="133">
        <v>23.30321</v>
      </c>
      <c r="I6" s="133">
        <v>20.42756</v>
      </c>
      <c r="J6" s="133">
        <v>26.178849999999997</v>
      </c>
      <c r="K6" s="133">
        <v>2.8756399999999971</v>
      </c>
      <c r="L6" s="133">
        <v>2.8756500000000003</v>
      </c>
    </row>
    <row r="7" spans="1:12">
      <c r="A7" s="132" t="s">
        <v>174</v>
      </c>
      <c r="B7" s="132" t="s">
        <v>169</v>
      </c>
      <c r="C7" s="132" t="s">
        <v>170</v>
      </c>
      <c r="D7" s="132" t="s">
        <v>40</v>
      </c>
      <c r="E7" s="132" t="s">
        <v>4</v>
      </c>
      <c r="F7" s="132" t="s">
        <v>76</v>
      </c>
      <c r="G7" s="132" t="s">
        <v>55</v>
      </c>
      <c r="H7" s="133">
        <v>21.432549999999999</v>
      </c>
      <c r="I7" s="133">
        <v>18.83606</v>
      </c>
      <c r="J7" s="133">
        <v>24.029039999999998</v>
      </c>
      <c r="K7" s="133">
        <v>2.5964899999999993</v>
      </c>
      <c r="L7" s="133">
        <v>2.5964899999999993</v>
      </c>
    </row>
    <row r="8" spans="1:12">
      <c r="A8" s="132" t="s">
        <v>175</v>
      </c>
      <c r="B8" s="132" t="s">
        <v>169</v>
      </c>
      <c r="C8" s="132" t="s">
        <v>170</v>
      </c>
      <c r="D8" s="132" t="s">
        <v>40</v>
      </c>
      <c r="E8" s="132" t="s">
        <v>5</v>
      </c>
      <c r="F8" s="132" t="s">
        <v>76</v>
      </c>
      <c r="G8" s="132" t="s">
        <v>55</v>
      </c>
      <c r="H8" s="133">
        <v>24.63738</v>
      </c>
      <c r="I8" s="133">
        <v>21.718870000000003</v>
      </c>
      <c r="J8" s="133">
        <v>27.555879999999998</v>
      </c>
      <c r="K8" s="133">
        <v>2.9184999999999981</v>
      </c>
      <c r="L8" s="133">
        <v>2.9185099999999977</v>
      </c>
    </row>
    <row r="9" spans="1:12">
      <c r="A9" s="132" t="s">
        <v>176</v>
      </c>
      <c r="B9" s="132" t="s">
        <v>169</v>
      </c>
      <c r="C9" s="132" t="s">
        <v>170</v>
      </c>
      <c r="D9" s="132" t="s">
        <v>40</v>
      </c>
      <c r="E9" s="132" t="s">
        <v>6</v>
      </c>
      <c r="F9" s="132" t="s">
        <v>76</v>
      </c>
      <c r="G9" s="132" t="s">
        <v>55</v>
      </c>
      <c r="H9" s="133">
        <v>21.035529999999998</v>
      </c>
      <c r="I9" s="133">
        <v>18.227509999999999</v>
      </c>
      <c r="J9" s="133">
        <v>23.84355</v>
      </c>
      <c r="K9" s="133">
        <v>2.8080200000000026</v>
      </c>
      <c r="L9" s="133">
        <v>2.8080199999999991</v>
      </c>
    </row>
    <row r="10" spans="1:12">
      <c r="A10" s="132" t="s">
        <v>177</v>
      </c>
      <c r="B10" s="132" t="s">
        <v>169</v>
      </c>
      <c r="C10" s="132" t="s">
        <v>170</v>
      </c>
      <c r="D10" s="132" t="s">
        <v>40</v>
      </c>
      <c r="E10" s="132" t="s">
        <v>7</v>
      </c>
      <c r="F10" s="132" t="s">
        <v>76</v>
      </c>
      <c r="G10" s="132" t="s">
        <v>55</v>
      </c>
      <c r="H10" s="133">
        <v>21.938949999999998</v>
      </c>
      <c r="I10" s="133">
        <v>19.22139</v>
      </c>
      <c r="J10" s="133">
        <v>24.656510000000001</v>
      </c>
      <c r="K10" s="133">
        <v>2.7175600000000024</v>
      </c>
      <c r="L10" s="133">
        <v>2.7175599999999989</v>
      </c>
    </row>
    <row r="11" spans="1:12">
      <c r="A11" s="132" t="s">
        <v>178</v>
      </c>
      <c r="B11" s="132" t="s">
        <v>169</v>
      </c>
      <c r="C11" s="132" t="s">
        <v>170</v>
      </c>
      <c r="D11" s="132" t="s">
        <v>40</v>
      </c>
      <c r="E11" s="132" t="s">
        <v>8</v>
      </c>
      <c r="F11" s="132" t="s">
        <v>76</v>
      </c>
      <c r="G11" s="132" t="s">
        <v>55</v>
      </c>
      <c r="H11" s="133">
        <v>24.101239999999997</v>
      </c>
      <c r="I11" s="133">
        <v>21.384049999999998</v>
      </c>
      <c r="J11" s="133">
        <v>26.818439999999999</v>
      </c>
      <c r="K11" s="133">
        <v>2.7172000000000018</v>
      </c>
      <c r="L11" s="133">
        <v>2.7171899999999987</v>
      </c>
    </row>
    <row r="12" spans="1:12">
      <c r="A12" s="132" t="s">
        <v>179</v>
      </c>
      <c r="B12" s="132" t="s">
        <v>169</v>
      </c>
      <c r="C12" s="132" t="s">
        <v>170</v>
      </c>
      <c r="D12" s="132" t="s">
        <v>40</v>
      </c>
      <c r="E12" s="132" t="s">
        <v>9</v>
      </c>
      <c r="F12" s="132" t="s">
        <v>76</v>
      </c>
      <c r="G12" s="132" t="s">
        <v>55</v>
      </c>
      <c r="H12" s="133">
        <v>21.431370000000001</v>
      </c>
      <c r="I12" s="133">
        <v>18.852640000000001</v>
      </c>
      <c r="J12" s="133">
        <v>24.010100000000001</v>
      </c>
      <c r="K12" s="133">
        <v>2.5787300000000002</v>
      </c>
      <c r="L12" s="133">
        <v>2.5787300000000002</v>
      </c>
    </row>
    <row r="13" spans="1:12">
      <c r="A13" s="132" t="s">
        <v>180</v>
      </c>
      <c r="B13" s="132" t="s">
        <v>169</v>
      </c>
      <c r="C13" s="132" t="s">
        <v>170</v>
      </c>
      <c r="D13" s="132" t="s">
        <v>40</v>
      </c>
      <c r="E13" s="132" t="s">
        <v>10</v>
      </c>
      <c r="F13" s="132" t="s">
        <v>76</v>
      </c>
      <c r="G13" s="132" t="s">
        <v>55</v>
      </c>
      <c r="H13" s="133">
        <v>22.798970000000001</v>
      </c>
      <c r="I13" s="133">
        <v>20.46913</v>
      </c>
      <c r="J13" s="133">
        <v>25.128800000000002</v>
      </c>
      <c r="K13" s="133">
        <v>2.3298300000000012</v>
      </c>
      <c r="L13" s="133">
        <v>2.3298400000000008</v>
      </c>
    </row>
    <row r="14" spans="1:12">
      <c r="A14" s="132" t="s">
        <v>181</v>
      </c>
      <c r="B14" s="132" t="s">
        <v>169</v>
      </c>
      <c r="C14" s="132" t="s">
        <v>170</v>
      </c>
      <c r="D14" s="132" t="s">
        <v>40</v>
      </c>
      <c r="E14" s="132" t="s">
        <v>11</v>
      </c>
      <c r="F14" s="132" t="s">
        <v>76</v>
      </c>
      <c r="G14" s="132" t="s">
        <v>55</v>
      </c>
      <c r="H14" s="133">
        <v>24.804539999999999</v>
      </c>
      <c r="I14" s="133">
        <v>22.106310000000001</v>
      </c>
      <c r="J14" s="133">
        <v>27.502769999999998</v>
      </c>
      <c r="K14" s="133">
        <v>2.6982299999999988</v>
      </c>
      <c r="L14" s="133">
        <v>2.6982299999999988</v>
      </c>
    </row>
    <row r="15" spans="1:12">
      <c r="A15" s="132" t="s">
        <v>182</v>
      </c>
      <c r="B15" s="132" t="s">
        <v>169</v>
      </c>
      <c r="C15" s="132" t="s">
        <v>170</v>
      </c>
      <c r="D15" s="132" t="s">
        <v>40</v>
      </c>
      <c r="E15" s="132" t="s">
        <v>12</v>
      </c>
      <c r="F15" s="132" t="s">
        <v>76</v>
      </c>
      <c r="G15" s="132" t="s">
        <v>55</v>
      </c>
      <c r="H15" s="133">
        <v>22.528649999999999</v>
      </c>
      <c r="I15" s="133">
        <v>19.82517</v>
      </c>
      <c r="J15" s="133">
        <v>25.232120000000002</v>
      </c>
      <c r="K15" s="133">
        <v>2.7034700000000029</v>
      </c>
      <c r="L15" s="133">
        <v>2.703479999999999</v>
      </c>
    </row>
    <row r="16" spans="1:12">
      <c r="A16" s="132" t="s">
        <v>183</v>
      </c>
      <c r="B16" s="132" t="s">
        <v>169</v>
      </c>
      <c r="C16" s="132" t="s">
        <v>170</v>
      </c>
      <c r="D16" s="132" t="s">
        <v>40</v>
      </c>
      <c r="E16" s="132" t="s">
        <v>13</v>
      </c>
      <c r="F16" s="132" t="s">
        <v>76</v>
      </c>
      <c r="G16" s="132" t="s">
        <v>55</v>
      </c>
      <c r="H16" s="133">
        <v>21.366679999999999</v>
      </c>
      <c r="I16" s="133">
        <v>18.634679999999999</v>
      </c>
      <c r="J16" s="133">
        <v>24.098680000000002</v>
      </c>
      <c r="K16" s="133">
        <v>2.7320000000000029</v>
      </c>
      <c r="L16" s="133">
        <v>2.7319999999999993</v>
      </c>
    </row>
    <row r="17" spans="1:12">
      <c r="A17" s="132" t="s">
        <v>184</v>
      </c>
      <c r="B17" s="132" t="s">
        <v>169</v>
      </c>
      <c r="C17" s="132" t="s">
        <v>170</v>
      </c>
      <c r="D17" s="132" t="s">
        <v>40</v>
      </c>
      <c r="E17" s="132" t="s">
        <v>14</v>
      </c>
      <c r="F17" s="132" t="s">
        <v>76</v>
      </c>
      <c r="G17" s="132" t="s">
        <v>55</v>
      </c>
      <c r="H17" s="133">
        <v>20.646700000000003</v>
      </c>
      <c r="I17" s="133">
        <v>18.715589999999999</v>
      </c>
      <c r="J17" s="133">
        <v>22.577820000000003</v>
      </c>
      <c r="K17" s="133">
        <v>1.9311199999999999</v>
      </c>
      <c r="L17" s="133">
        <v>1.9311100000000039</v>
      </c>
    </row>
    <row r="18" spans="1:12">
      <c r="A18" s="132" t="s">
        <v>185</v>
      </c>
      <c r="B18" s="132" t="s">
        <v>169</v>
      </c>
      <c r="C18" s="132" t="s">
        <v>170</v>
      </c>
      <c r="D18" s="132" t="s">
        <v>40</v>
      </c>
      <c r="E18" s="132" t="s">
        <v>37</v>
      </c>
      <c r="F18" s="132" t="s">
        <v>76</v>
      </c>
      <c r="G18" s="132" t="s">
        <v>55</v>
      </c>
      <c r="H18" s="133">
        <v>26.356539999999999</v>
      </c>
      <c r="I18" s="133">
        <v>23.77374</v>
      </c>
      <c r="J18" s="133">
        <v>28.939330000000002</v>
      </c>
      <c r="K18" s="133">
        <v>2.5827900000000028</v>
      </c>
      <c r="L18" s="133">
        <v>2.5827999999999989</v>
      </c>
    </row>
    <row r="19" spans="1:12">
      <c r="A19" s="132" t="s">
        <v>186</v>
      </c>
      <c r="B19" s="132" t="s">
        <v>169</v>
      </c>
      <c r="C19" s="132" t="s">
        <v>170</v>
      </c>
      <c r="D19" s="132" t="s">
        <v>40</v>
      </c>
      <c r="E19" s="132" t="s">
        <v>15</v>
      </c>
      <c r="F19" s="132" t="s">
        <v>76</v>
      </c>
      <c r="G19" s="132" t="s">
        <v>55</v>
      </c>
      <c r="H19" s="133">
        <v>23.926970000000001</v>
      </c>
      <c r="I19" s="133">
        <v>21.176490000000001</v>
      </c>
      <c r="J19" s="133">
        <v>26.677440000000001</v>
      </c>
      <c r="K19" s="133">
        <v>2.75047</v>
      </c>
      <c r="L19" s="133">
        <v>2.7504799999999996</v>
      </c>
    </row>
    <row r="20" spans="1:12">
      <c r="A20" s="132" t="s">
        <v>187</v>
      </c>
      <c r="B20" s="132" t="s">
        <v>169</v>
      </c>
      <c r="C20" s="132" t="s">
        <v>170</v>
      </c>
      <c r="D20" s="132" t="s">
        <v>40</v>
      </c>
      <c r="E20" s="132" t="s">
        <v>16</v>
      </c>
      <c r="F20" s="132" t="s">
        <v>76</v>
      </c>
      <c r="G20" s="132" t="s">
        <v>55</v>
      </c>
      <c r="H20" s="133">
        <v>23.460080000000001</v>
      </c>
      <c r="I20" s="133">
        <v>20.85633</v>
      </c>
      <c r="J20" s="133">
        <v>26.06382</v>
      </c>
      <c r="K20" s="133">
        <v>2.6037399999999984</v>
      </c>
      <c r="L20" s="133">
        <v>2.6037500000000016</v>
      </c>
    </row>
    <row r="21" spans="1:12">
      <c r="A21" s="132" t="s">
        <v>188</v>
      </c>
      <c r="B21" s="132" t="s">
        <v>169</v>
      </c>
      <c r="C21" s="132" t="s">
        <v>170</v>
      </c>
      <c r="D21" s="132" t="s">
        <v>40</v>
      </c>
      <c r="E21" s="132" t="s">
        <v>17</v>
      </c>
      <c r="F21" s="132" t="s">
        <v>76</v>
      </c>
      <c r="G21" s="132" t="s">
        <v>55</v>
      </c>
      <c r="H21" s="133">
        <v>27.752359999999999</v>
      </c>
      <c r="I21" s="133">
        <v>24.805679999999999</v>
      </c>
      <c r="J21" s="133">
        <v>30.69904</v>
      </c>
      <c r="K21" s="133">
        <v>2.9466800000000006</v>
      </c>
      <c r="L21" s="133">
        <v>2.9466800000000006</v>
      </c>
    </row>
    <row r="22" spans="1:12">
      <c r="A22" s="132" t="s">
        <v>189</v>
      </c>
      <c r="B22" s="132" t="s">
        <v>169</v>
      </c>
      <c r="C22" s="132" t="s">
        <v>170</v>
      </c>
      <c r="D22" s="132" t="s">
        <v>40</v>
      </c>
      <c r="E22" s="132" t="s">
        <v>18</v>
      </c>
      <c r="F22" s="132" t="s">
        <v>76</v>
      </c>
      <c r="G22" s="132" t="s">
        <v>55</v>
      </c>
      <c r="H22" s="133">
        <v>26.456819999999997</v>
      </c>
      <c r="I22" s="133">
        <v>23.57987</v>
      </c>
      <c r="J22" s="133">
        <v>29.333779999999997</v>
      </c>
      <c r="K22" s="133">
        <v>2.8769600000000004</v>
      </c>
      <c r="L22" s="133">
        <v>2.8769499999999972</v>
      </c>
    </row>
    <row r="23" spans="1:12">
      <c r="A23" s="132" t="s">
        <v>190</v>
      </c>
      <c r="B23" s="132" t="s">
        <v>169</v>
      </c>
      <c r="C23" s="132" t="s">
        <v>170</v>
      </c>
      <c r="D23" s="132" t="s">
        <v>40</v>
      </c>
      <c r="E23" s="132" t="s">
        <v>19</v>
      </c>
      <c r="F23" s="132" t="s">
        <v>76</v>
      </c>
      <c r="G23" s="132" t="s">
        <v>55</v>
      </c>
      <c r="H23" s="133">
        <v>18.358450000000001</v>
      </c>
      <c r="I23" s="133">
        <v>15.542059999999999</v>
      </c>
      <c r="J23" s="133">
        <v>21.174849999999999</v>
      </c>
      <c r="K23" s="133">
        <v>2.816399999999998</v>
      </c>
      <c r="L23" s="133">
        <v>2.8163900000000019</v>
      </c>
    </row>
    <row r="24" spans="1:12">
      <c r="A24" s="132" t="s">
        <v>191</v>
      </c>
      <c r="B24" s="132" t="s">
        <v>169</v>
      </c>
      <c r="C24" s="132" t="s">
        <v>170</v>
      </c>
      <c r="D24" s="132" t="s">
        <v>40</v>
      </c>
      <c r="E24" s="132" t="s">
        <v>20</v>
      </c>
      <c r="F24" s="132" t="s">
        <v>76</v>
      </c>
      <c r="G24" s="132" t="s">
        <v>55</v>
      </c>
      <c r="H24" s="133">
        <v>23.5578</v>
      </c>
      <c r="I24" s="133">
        <v>20.868580000000001</v>
      </c>
      <c r="J24" s="133">
        <v>26.247019999999999</v>
      </c>
      <c r="K24" s="133">
        <v>2.6892199999999988</v>
      </c>
      <c r="L24" s="133">
        <v>2.6892199999999988</v>
      </c>
    </row>
    <row r="25" spans="1:12">
      <c r="A25" s="132" t="s">
        <v>192</v>
      </c>
      <c r="B25" s="132" t="s">
        <v>169</v>
      </c>
      <c r="C25" s="132" t="s">
        <v>170</v>
      </c>
      <c r="D25" s="132" t="s">
        <v>40</v>
      </c>
      <c r="E25" s="132" t="s">
        <v>44</v>
      </c>
      <c r="F25" s="132" t="s">
        <v>77</v>
      </c>
      <c r="G25" s="132" t="s">
        <v>55</v>
      </c>
      <c r="H25" s="133">
        <v>22.767799999999998</v>
      </c>
      <c r="I25" s="133">
        <v>21.602979999999999</v>
      </c>
      <c r="J25" s="133">
        <v>23.93263</v>
      </c>
      <c r="K25" s="133">
        <v>1.164830000000002</v>
      </c>
      <c r="L25" s="133">
        <v>1.1648199999999989</v>
      </c>
    </row>
    <row r="26" spans="1:12">
      <c r="A26" s="132" t="s">
        <v>193</v>
      </c>
      <c r="B26" s="132" t="s">
        <v>169</v>
      </c>
      <c r="C26" s="132" t="s">
        <v>170</v>
      </c>
      <c r="D26" s="132" t="s">
        <v>40</v>
      </c>
      <c r="E26" s="132" t="s">
        <v>45</v>
      </c>
      <c r="F26" s="132" t="s">
        <v>77</v>
      </c>
      <c r="G26" s="132" t="s">
        <v>55</v>
      </c>
      <c r="H26" s="133">
        <v>22.516349999999999</v>
      </c>
      <c r="I26" s="133">
        <v>20.908899999999999</v>
      </c>
      <c r="J26" s="133">
        <v>24.123799999999999</v>
      </c>
      <c r="K26" s="133">
        <v>1.60745</v>
      </c>
      <c r="L26" s="133">
        <v>1.60745</v>
      </c>
    </row>
    <row r="27" spans="1:12">
      <c r="A27" s="132" t="s">
        <v>194</v>
      </c>
      <c r="B27" s="132" t="s">
        <v>169</v>
      </c>
      <c r="C27" s="132" t="s">
        <v>170</v>
      </c>
      <c r="D27" s="132" t="s">
        <v>40</v>
      </c>
      <c r="E27" s="132" t="s">
        <v>50</v>
      </c>
      <c r="F27" s="132" t="s">
        <v>77</v>
      </c>
      <c r="G27" s="132" t="s">
        <v>55</v>
      </c>
      <c r="H27" s="133">
        <v>21.035529999999998</v>
      </c>
      <c r="I27" s="133">
        <v>18.227509999999999</v>
      </c>
      <c r="J27" s="133">
        <v>23.84355</v>
      </c>
      <c r="K27" s="133">
        <v>2.8080200000000026</v>
      </c>
      <c r="L27" s="133">
        <v>2.8080199999999991</v>
      </c>
    </row>
    <row r="28" spans="1:12">
      <c r="A28" s="132" t="s">
        <v>195</v>
      </c>
      <c r="B28" s="132" t="s">
        <v>169</v>
      </c>
      <c r="C28" s="132" t="s">
        <v>170</v>
      </c>
      <c r="D28" s="132" t="s">
        <v>40</v>
      </c>
      <c r="E28" s="132" t="s">
        <v>46</v>
      </c>
      <c r="F28" s="132" t="s">
        <v>77</v>
      </c>
      <c r="G28" s="132" t="s">
        <v>55</v>
      </c>
      <c r="H28" s="133">
        <v>23.230550000000001</v>
      </c>
      <c r="I28" s="133">
        <v>21.744979999999998</v>
      </c>
      <c r="J28" s="133">
        <v>24.71612</v>
      </c>
      <c r="K28" s="133">
        <v>1.4855699999999992</v>
      </c>
      <c r="L28" s="133">
        <v>1.4855700000000027</v>
      </c>
    </row>
    <row r="29" spans="1:12">
      <c r="A29" s="132" t="s">
        <v>196</v>
      </c>
      <c r="B29" s="132" t="s">
        <v>169</v>
      </c>
      <c r="C29" s="132" t="s">
        <v>170</v>
      </c>
      <c r="D29" s="132" t="s">
        <v>40</v>
      </c>
      <c r="E29" s="132" t="s">
        <v>48</v>
      </c>
      <c r="F29" s="132" t="s">
        <v>77</v>
      </c>
      <c r="G29" s="132" t="s">
        <v>55</v>
      </c>
      <c r="H29" s="133">
        <v>25.913170000000001</v>
      </c>
      <c r="I29" s="133">
        <v>23.76052</v>
      </c>
      <c r="J29" s="133">
        <v>28.065810000000003</v>
      </c>
      <c r="K29" s="133">
        <v>2.1526400000000017</v>
      </c>
      <c r="L29" s="133">
        <v>2.1526500000000013</v>
      </c>
    </row>
    <row r="30" spans="1:12">
      <c r="A30" s="132" t="s">
        <v>197</v>
      </c>
      <c r="B30" s="132" t="s">
        <v>169</v>
      </c>
      <c r="C30" s="132" t="s">
        <v>170</v>
      </c>
      <c r="D30" s="132" t="s">
        <v>40</v>
      </c>
      <c r="E30" s="132" t="s">
        <v>49</v>
      </c>
      <c r="F30" s="132" t="s">
        <v>77</v>
      </c>
      <c r="G30" s="132" t="s">
        <v>55</v>
      </c>
      <c r="H30" s="133">
        <v>20.649919999999998</v>
      </c>
      <c r="I30" s="133">
        <v>19.071940000000001</v>
      </c>
      <c r="J30" s="133">
        <v>22.227900000000002</v>
      </c>
      <c r="K30" s="133">
        <v>1.5779800000000037</v>
      </c>
      <c r="L30" s="133">
        <v>1.5779799999999966</v>
      </c>
    </row>
    <row r="31" spans="1:12">
      <c r="A31" s="132" t="s">
        <v>198</v>
      </c>
      <c r="B31" s="132" t="s">
        <v>169</v>
      </c>
      <c r="C31" s="132" t="s">
        <v>170</v>
      </c>
      <c r="D31" s="132" t="s">
        <v>40</v>
      </c>
      <c r="E31" s="132" t="s">
        <v>47</v>
      </c>
      <c r="F31" s="132" t="s">
        <v>77</v>
      </c>
      <c r="G31" s="132" t="s">
        <v>55</v>
      </c>
      <c r="H31" s="133">
        <v>23.628170000000001</v>
      </c>
      <c r="I31" s="133">
        <v>22.355520000000002</v>
      </c>
      <c r="J31" s="133">
        <v>24.900829999999999</v>
      </c>
      <c r="K31" s="133">
        <v>1.2726599999999983</v>
      </c>
      <c r="L31" s="133">
        <v>1.2726499999999987</v>
      </c>
    </row>
    <row r="32" spans="1:12">
      <c r="A32" s="132" t="s">
        <v>199</v>
      </c>
      <c r="B32" s="132" t="s">
        <v>169</v>
      </c>
      <c r="C32" s="132" t="s">
        <v>170</v>
      </c>
      <c r="D32" s="132" t="s">
        <v>40</v>
      </c>
      <c r="E32" s="132" t="s">
        <v>21</v>
      </c>
      <c r="F32" s="132" t="s">
        <v>21</v>
      </c>
      <c r="G32" s="132" t="s">
        <v>55</v>
      </c>
      <c r="H32" s="133">
        <v>22.89179</v>
      </c>
      <c r="I32" s="133">
        <v>22.303039999999999</v>
      </c>
      <c r="J32" s="133">
        <v>23.480540000000001</v>
      </c>
      <c r="K32" s="133">
        <v>0.58875000000000099</v>
      </c>
      <c r="L32" s="133">
        <v>0.58875000000000099</v>
      </c>
    </row>
    <row r="33" spans="1:12">
      <c r="A33" s="134" t="s">
        <v>200</v>
      </c>
      <c r="B33" s="134" t="s">
        <v>96</v>
      </c>
      <c r="C33" s="134" t="s">
        <v>170</v>
      </c>
      <c r="D33" s="134" t="s">
        <v>40</v>
      </c>
      <c r="E33" s="134" t="s">
        <v>0</v>
      </c>
      <c r="F33" s="134" t="s">
        <v>76</v>
      </c>
      <c r="G33" s="134" t="s">
        <v>55</v>
      </c>
      <c r="H33" s="135">
        <v>19.84186</v>
      </c>
      <c r="I33" s="135">
        <v>17.32968</v>
      </c>
      <c r="J33" s="135">
        <v>22.354040000000001</v>
      </c>
      <c r="K33" s="135">
        <v>2.5121800000000007</v>
      </c>
      <c r="L33" s="135">
        <v>2.5121800000000007</v>
      </c>
    </row>
    <row r="34" spans="1:12">
      <c r="A34" s="134" t="s">
        <v>201</v>
      </c>
      <c r="B34" s="134" t="s">
        <v>96</v>
      </c>
      <c r="C34" s="134" t="s">
        <v>170</v>
      </c>
      <c r="D34" s="134" t="s">
        <v>40</v>
      </c>
      <c r="E34" s="134" t="s">
        <v>1</v>
      </c>
      <c r="F34" s="134" t="s">
        <v>76</v>
      </c>
      <c r="G34" s="134" t="s">
        <v>55</v>
      </c>
      <c r="H34" s="135">
        <v>17.985860000000002</v>
      </c>
      <c r="I34" s="135">
        <v>15.639900000000001</v>
      </c>
      <c r="J34" s="135">
        <v>20.33182</v>
      </c>
      <c r="K34" s="135">
        <v>2.345959999999998</v>
      </c>
      <c r="L34" s="135">
        <v>2.3459600000000016</v>
      </c>
    </row>
    <row r="35" spans="1:12">
      <c r="A35" s="134" t="s">
        <v>202</v>
      </c>
      <c r="B35" s="134" t="s">
        <v>96</v>
      </c>
      <c r="C35" s="134" t="s">
        <v>170</v>
      </c>
      <c r="D35" s="134" t="s">
        <v>40</v>
      </c>
      <c r="E35" s="134" t="s">
        <v>2</v>
      </c>
      <c r="F35" s="134" t="s">
        <v>76</v>
      </c>
      <c r="G35" s="134" t="s">
        <v>55</v>
      </c>
      <c r="H35" s="135">
        <v>17.42812</v>
      </c>
      <c r="I35" s="135">
        <v>15.209020000000001</v>
      </c>
      <c r="J35" s="135">
        <v>19.647220000000001</v>
      </c>
      <c r="K35" s="135">
        <v>2.219100000000001</v>
      </c>
      <c r="L35" s="135">
        <v>2.2190999999999992</v>
      </c>
    </row>
    <row r="36" spans="1:12">
      <c r="A36" s="134" t="s">
        <v>203</v>
      </c>
      <c r="B36" s="134" t="s">
        <v>96</v>
      </c>
      <c r="C36" s="134" t="s">
        <v>170</v>
      </c>
      <c r="D36" s="134" t="s">
        <v>40</v>
      </c>
      <c r="E36" s="134" t="s">
        <v>3</v>
      </c>
      <c r="F36" s="134" t="s">
        <v>76</v>
      </c>
      <c r="G36" s="134" t="s">
        <v>55</v>
      </c>
      <c r="H36" s="135">
        <v>18.12293</v>
      </c>
      <c r="I36" s="135">
        <v>15.930839999999998</v>
      </c>
      <c r="J36" s="135">
        <v>20.315020000000001</v>
      </c>
      <c r="K36" s="135">
        <v>2.1920900000000003</v>
      </c>
      <c r="L36" s="135">
        <v>2.1920900000000021</v>
      </c>
    </row>
    <row r="37" spans="1:12">
      <c r="A37" s="134" t="s">
        <v>204</v>
      </c>
      <c r="B37" s="134" t="s">
        <v>96</v>
      </c>
      <c r="C37" s="134" t="s">
        <v>170</v>
      </c>
      <c r="D37" s="134" t="s">
        <v>40</v>
      </c>
      <c r="E37" s="134" t="s">
        <v>4</v>
      </c>
      <c r="F37" s="134" t="s">
        <v>76</v>
      </c>
      <c r="G37" s="134" t="s">
        <v>55</v>
      </c>
      <c r="H37" s="135">
        <v>21.154730000000001</v>
      </c>
      <c r="I37" s="135">
        <v>18.645700000000001</v>
      </c>
      <c r="J37" s="135">
        <v>23.66375</v>
      </c>
      <c r="K37" s="135">
        <v>2.5090199999999996</v>
      </c>
      <c r="L37" s="135">
        <v>2.5090299999999992</v>
      </c>
    </row>
    <row r="38" spans="1:12">
      <c r="A38" s="134" t="s">
        <v>205</v>
      </c>
      <c r="B38" s="134" t="s">
        <v>96</v>
      </c>
      <c r="C38" s="134" t="s">
        <v>170</v>
      </c>
      <c r="D38" s="134" t="s">
        <v>40</v>
      </c>
      <c r="E38" s="134" t="s">
        <v>5</v>
      </c>
      <c r="F38" s="134" t="s">
        <v>76</v>
      </c>
      <c r="G38" s="134" t="s">
        <v>55</v>
      </c>
      <c r="H38" s="135">
        <v>20.239100000000001</v>
      </c>
      <c r="I38" s="135">
        <v>17.806899999999999</v>
      </c>
      <c r="J38" s="135">
        <v>22.671289999999999</v>
      </c>
      <c r="K38" s="135">
        <v>2.4321899999999985</v>
      </c>
      <c r="L38" s="135">
        <v>2.4322000000000017</v>
      </c>
    </row>
    <row r="39" spans="1:12">
      <c r="A39" s="134" t="s">
        <v>206</v>
      </c>
      <c r="B39" s="134" t="s">
        <v>96</v>
      </c>
      <c r="C39" s="134" t="s">
        <v>170</v>
      </c>
      <c r="D39" s="134" t="s">
        <v>40</v>
      </c>
      <c r="E39" s="134" t="s">
        <v>6</v>
      </c>
      <c r="F39" s="134" t="s">
        <v>76</v>
      </c>
      <c r="G39" s="134" t="s">
        <v>55</v>
      </c>
      <c r="H39" s="135">
        <v>18.588360000000002</v>
      </c>
      <c r="I39" s="135">
        <v>16.165520000000001</v>
      </c>
      <c r="J39" s="135">
        <v>21.011189999999999</v>
      </c>
      <c r="K39" s="135">
        <v>2.4228299999999976</v>
      </c>
      <c r="L39" s="135">
        <v>2.4228400000000008</v>
      </c>
    </row>
    <row r="40" spans="1:12">
      <c r="A40" s="134" t="s">
        <v>207</v>
      </c>
      <c r="B40" s="134" t="s">
        <v>96</v>
      </c>
      <c r="C40" s="134" t="s">
        <v>170</v>
      </c>
      <c r="D40" s="134" t="s">
        <v>40</v>
      </c>
      <c r="E40" s="134" t="s">
        <v>7</v>
      </c>
      <c r="F40" s="134" t="s">
        <v>76</v>
      </c>
      <c r="G40" s="134" t="s">
        <v>55</v>
      </c>
      <c r="H40" s="135">
        <v>19.463739999999998</v>
      </c>
      <c r="I40" s="135">
        <v>16.90701</v>
      </c>
      <c r="J40" s="135">
        <v>22.02046</v>
      </c>
      <c r="K40" s="135">
        <v>2.5567200000000021</v>
      </c>
      <c r="L40" s="135">
        <v>2.5567299999999982</v>
      </c>
    </row>
    <row r="41" spans="1:12">
      <c r="A41" s="134" t="s">
        <v>208</v>
      </c>
      <c r="B41" s="134" t="s">
        <v>96</v>
      </c>
      <c r="C41" s="134" t="s">
        <v>170</v>
      </c>
      <c r="D41" s="134" t="s">
        <v>40</v>
      </c>
      <c r="E41" s="134" t="s">
        <v>8</v>
      </c>
      <c r="F41" s="134" t="s">
        <v>76</v>
      </c>
      <c r="G41" s="134" t="s">
        <v>55</v>
      </c>
      <c r="H41" s="135">
        <v>21.606860000000001</v>
      </c>
      <c r="I41" s="135">
        <v>19.08944</v>
      </c>
      <c r="J41" s="135">
        <v>24.124269999999999</v>
      </c>
      <c r="K41" s="135">
        <v>2.5174099999999981</v>
      </c>
      <c r="L41" s="135">
        <v>2.5174200000000013</v>
      </c>
    </row>
    <row r="42" spans="1:12">
      <c r="A42" s="134" t="s">
        <v>209</v>
      </c>
      <c r="B42" s="134" t="s">
        <v>96</v>
      </c>
      <c r="C42" s="134" t="s">
        <v>170</v>
      </c>
      <c r="D42" s="134" t="s">
        <v>40</v>
      </c>
      <c r="E42" s="134" t="s">
        <v>9</v>
      </c>
      <c r="F42" s="134" t="s">
        <v>76</v>
      </c>
      <c r="G42" s="134" t="s">
        <v>55</v>
      </c>
      <c r="H42" s="135">
        <v>23.71424</v>
      </c>
      <c r="I42" s="135">
        <v>21.170269999999999</v>
      </c>
      <c r="J42" s="135">
        <v>26.258209999999998</v>
      </c>
      <c r="K42" s="135">
        <v>2.5439699999999981</v>
      </c>
      <c r="L42" s="135">
        <v>2.5439700000000016</v>
      </c>
    </row>
    <row r="43" spans="1:12">
      <c r="A43" s="134" t="s">
        <v>210</v>
      </c>
      <c r="B43" s="134" t="s">
        <v>96</v>
      </c>
      <c r="C43" s="134" t="s">
        <v>170</v>
      </c>
      <c r="D43" s="134" t="s">
        <v>40</v>
      </c>
      <c r="E43" s="134" t="s">
        <v>10</v>
      </c>
      <c r="F43" s="134" t="s">
        <v>76</v>
      </c>
      <c r="G43" s="134" t="s">
        <v>55</v>
      </c>
      <c r="H43" s="135">
        <v>21.450859999999999</v>
      </c>
      <c r="I43" s="135">
        <v>19.234950000000001</v>
      </c>
      <c r="J43" s="135">
        <v>23.66677</v>
      </c>
      <c r="K43" s="135">
        <v>2.2159100000000009</v>
      </c>
      <c r="L43" s="135">
        <v>2.2159099999999974</v>
      </c>
    </row>
    <row r="44" spans="1:12">
      <c r="A44" s="134" t="s">
        <v>211</v>
      </c>
      <c r="B44" s="134" t="s">
        <v>96</v>
      </c>
      <c r="C44" s="134" t="s">
        <v>170</v>
      </c>
      <c r="D44" s="134" t="s">
        <v>40</v>
      </c>
      <c r="E44" s="134" t="s">
        <v>11</v>
      </c>
      <c r="F44" s="134" t="s">
        <v>76</v>
      </c>
      <c r="G44" s="134" t="s">
        <v>55</v>
      </c>
      <c r="H44" s="135">
        <v>24.880559999999999</v>
      </c>
      <c r="I44" s="135">
        <v>22.28162</v>
      </c>
      <c r="J44" s="135">
        <v>27.479500000000002</v>
      </c>
      <c r="K44" s="135">
        <v>2.5989400000000025</v>
      </c>
      <c r="L44" s="135">
        <v>2.5989399999999989</v>
      </c>
    </row>
    <row r="45" spans="1:12">
      <c r="A45" s="134" t="s">
        <v>212</v>
      </c>
      <c r="B45" s="134" t="s">
        <v>96</v>
      </c>
      <c r="C45" s="134" t="s">
        <v>170</v>
      </c>
      <c r="D45" s="134" t="s">
        <v>40</v>
      </c>
      <c r="E45" s="134" t="s">
        <v>12</v>
      </c>
      <c r="F45" s="134" t="s">
        <v>76</v>
      </c>
      <c r="G45" s="134" t="s">
        <v>55</v>
      </c>
      <c r="H45" s="135">
        <v>24.567460000000001</v>
      </c>
      <c r="I45" s="135">
        <v>22.099959999999999</v>
      </c>
      <c r="J45" s="135">
        <v>27.034970000000001</v>
      </c>
      <c r="K45" s="135">
        <v>2.4675100000000008</v>
      </c>
      <c r="L45" s="135">
        <v>2.4675000000000011</v>
      </c>
    </row>
    <row r="46" spans="1:12">
      <c r="A46" s="134" t="s">
        <v>213</v>
      </c>
      <c r="B46" s="134" t="s">
        <v>96</v>
      </c>
      <c r="C46" s="134" t="s">
        <v>170</v>
      </c>
      <c r="D46" s="134" t="s">
        <v>40</v>
      </c>
      <c r="E46" s="134" t="s">
        <v>13</v>
      </c>
      <c r="F46" s="134" t="s">
        <v>76</v>
      </c>
      <c r="G46" s="134" t="s">
        <v>55</v>
      </c>
      <c r="H46" s="135">
        <v>21.502009999999999</v>
      </c>
      <c r="I46" s="135">
        <v>19.00412</v>
      </c>
      <c r="J46" s="135">
        <v>23.9999</v>
      </c>
      <c r="K46" s="135">
        <v>2.4978900000000017</v>
      </c>
      <c r="L46" s="135">
        <v>2.4978899999999982</v>
      </c>
    </row>
    <row r="47" spans="1:12">
      <c r="A47" s="134" t="s">
        <v>214</v>
      </c>
      <c r="B47" s="134" t="s">
        <v>96</v>
      </c>
      <c r="C47" s="134" t="s">
        <v>170</v>
      </c>
      <c r="D47" s="134" t="s">
        <v>40</v>
      </c>
      <c r="E47" s="134" t="s">
        <v>14</v>
      </c>
      <c r="F47" s="134" t="s">
        <v>76</v>
      </c>
      <c r="G47" s="134" t="s">
        <v>55</v>
      </c>
      <c r="H47" s="135">
        <v>19.822330000000001</v>
      </c>
      <c r="I47" s="135">
        <v>17.882090000000002</v>
      </c>
      <c r="J47" s="135">
        <v>21.76258</v>
      </c>
      <c r="K47" s="135">
        <v>1.9402499999999989</v>
      </c>
      <c r="L47" s="135">
        <v>1.9402399999999993</v>
      </c>
    </row>
    <row r="48" spans="1:12">
      <c r="A48" s="134" t="s">
        <v>215</v>
      </c>
      <c r="B48" s="134" t="s">
        <v>96</v>
      </c>
      <c r="C48" s="134" t="s">
        <v>170</v>
      </c>
      <c r="D48" s="134" t="s">
        <v>40</v>
      </c>
      <c r="E48" s="134" t="s">
        <v>37</v>
      </c>
      <c r="F48" s="134" t="s">
        <v>76</v>
      </c>
      <c r="G48" s="134" t="s">
        <v>55</v>
      </c>
      <c r="H48" s="135">
        <v>25.255680000000002</v>
      </c>
      <c r="I48" s="135">
        <v>22.97184</v>
      </c>
      <c r="J48" s="135">
        <v>27.53952</v>
      </c>
      <c r="K48" s="135">
        <v>2.2838399999999979</v>
      </c>
      <c r="L48" s="135">
        <v>2.2838400000000014</v>
      </c>
    </row>
    <row r="49" spans="1:12">
      <c r="A49" s="134" t="s">
        <v>216</v>
      </c>
      <c r="B49" s="134" t="s">
        <v>96</v>
      </c>
      <c r="C49" s="134" t="s">
        <v>170</v>
      </c>
      <c r="D49" s="134" t="s">
        <v>40</v>
      </c>
      <c r="E49" s="134" t="s">
        <v>15</v>
      </c>
      <c r="F49" s="134" t="s">
        <v>76</v>
      </c>
      <c r="G49" s="134" t="s">
        <v>55</v>
      </c>
      <c r="H49" s="135">
        <v>27.571349999999999</v>
      </c>
      <c r="I49" s="135">
        <v>24.870619999999999</v>
      </c>
      <c r="J49" s="135">
        <v>30.272090000000002</v>
      </c>
      <c r="K49" s="135">
        <v>2.7007400000000032</v>
      </c>
      <c r="L49" s="135">
        <v>2.7007300000000001</v>
      </c>
    </row>
    <row r="50" spans="1:12">
      <c r="A50" s="134" t="s">
        <v>217</v>
      </c>
      <c r="B50" s="134" t="s">
        <v>96</v>
      </c>
      <c r="C50" s="134" t="s">
        <v>170</v>
      </c>
      <c r="D50" s="134" t="s">
        <v>40</v>
      </c>
      <c r="E50" s="134" t="s">
        <v>16</v>
      </c>
      <c r="F50" s="134" t="s">
        <v>76</v>
      </c>
      <c r="G50" s="134" t="s">
        <v>55</v>
      </c>
      <c r="H50" s="135">
        <v>26.397199999999998</v>
      </c>
      <c r="I50" s="135">
        <v>23.734390000000001</v>
      </c>
      <c r="J50" s="135">
        <v>29.060009999999998</v>
      </c>
      <c r="K50" s="135">
        <v>2.6628100000000003</v>
      </c>
      <c r="L50" s="135">
        <v>2.6628099999999968</v>
      </c>
    </row>
    <row r="51" spans="1:12">
      <c r="A51" s="134" t="s">
        <v>218</v>
      </c>
      <c r="B51" s="134" t="s">
        <v>96</v>
      </c>
      <c r="C51" s="134" t="s">
        <v>170</v>
      </c>
      <c r="D51" s="134" t="s">
        <v>40</v>
      </c>
      <c r="E51" s="134" t="s">
        <v>17</v>
      </c>
      <c r="F51" s="134" t="s">
        <v>76</v>
      </c>
      <c r="G51" s="134" t="s">
        <v>55</v>
      </c>
      <c r="H51" s="135">
        <v>26.337539999999997</v>
      </c>
      <c r="I51" s="135">
        <v>23.557690000000001</v>
      </c>
      <c r="J51" s="135">
        <v>29.11739</v>
      </c>
      <c r="K51" s="135">
        <v>2.7798500000000033</v>
      </c>
      <c r="L51" s="135">
        <v>2.7798499999999962</v>
      </c>
    </row>
    <row r="52" spans="1:12">
      <c r="A52" s="134" t="s">
        <v>219</v>
      </c>
      <c r="B52" s="134" t="s">
        <v>96</v>
      </c>
      <c r="C52" s="134" t="s">
        <v>170</v>
      </c>
      <c r="D52" s="134" t="s">
        <v>40</v>
      </c>
      <c r="E52" s="134" t="s">
        <v>18</v>
      </c>
      <c r="F52" s="134" t="s">
        <v>76</v>
      </c>
      <c r="G52" s="134" t="s">
        <v>55</v>
      </c>
      <c r="H52" s="135">
        <v>25.754500000000004</v>
      </c>
      <c r="I52" s="135">
        <v>23.08942</v>
      </c>
      <c r="J52" s="135">
        <v>28.41958</v>
      </c>
      <c r="K52" s="135">
        <v>2.6650799999999961</v>
      </c>
      <c r="L52" s="135">
        <v>2.6650800000000032</v>
      </c>
    </row>
    <row r="53" spans="1:12">
      <c r="A53" s="134" t="s">
        <v>220</v>
      </c>
      <c r="B53" s="134" t="s">
        <v>96</v>
      </c>
      <c r="C53" s="134" t="s">
        <v>170</v>
      </c>
      <c r="D53" s="134" t="s">
        <v>40</v>
      </c>
      <c r="E53" s="134" t="s">
        <v>19</v>
      </c>
      <c r="F53" s="134" t="s">
        <v>76</v>
      </c>
      <c r="G53" s="134" t="s">
        <v>55</v>
      </c>
      <c r="H53" s="135">
        <v>17.661089999999998</v>
      </c>
      <c r="I53" s="135">
        <v>15.319900000000001</v>
      </c>
      <c r="J53" s="135">
        <v>20.002279999999999</v>
      </c>
      <c r="K53" s="135">
        <v>2.341190000000001</v>
      </c>
      <c r="L53" s="135">
        <v>2.3411899999999974</v>
      </c>
    </row>
    <row r="54" spans="1:12">
      <c r="A54" s="134" t="s">
        <v>221</v>
      </c>
      <c r="B54" s="134" t="s">
        <v>96</v>
      </c>
      <c r="C54" s="134" t="s">
        <v>170</v>
      </c>
      <c r="D54" s="134" t="s">
        <v>40</v>
      </c>
      <c r="E54" s="134" t="s">
        <v>20</v>
      </c>
      <c r="F54" s="134" t="s">
        <v>76</v>
      </c>
      <c r="G54" s="134" t="s">
        <v>55</v>
      </c>
      <c r="H54" s="135">
        <v>22.106960000000001</v>
      </c>
      <c r="I54" s="135">
        <v>19.521359999999998</v>
      </c>
      <c r="J54" s="135">
        <v>24.692550000000001</v>
      </c>
      <c r="K54" s="135">
        <v>2.5855899999999998</v>
      </c>
      <c r="L54" s="135">
        <v>2.585600000000003</v>
      </c>
    </row>
    <row r="55" spans="1:12">
      <c r="A55" s="134" t="s">
        <v>222</v>
      </c>
      <c r="B55" s="134" t="s">
        <v>96</v>
      </c>
      <c r="C55" s="134" t="s">
        <v>170</v>
      </c>
      <c r="D55" s="134" t="s">
        <v>40</v>
      </c>
      <c r="E55" s="134" t="s">
        <v>44</v>
      </c>
      <c r="F55" s="134" t="s">
        <v>77</v>
      </c>
      <c r="G55" s="134" t="s">
        <v>55</v>
      </c>
      <c r="H55" s="135">
        <v>19.289739999999998</v>
      </c>
      <c r="I55" s="135">
        <v>18.29091</v>
      </c>
      <c r="J55" s="135">
        <v>20.28857</v>
      </c>
      <c r="K55" s="135">
        <v>0.99883000000000166</v>
      </c>
      <c r="L55" s="135">
        <v>0.99882999999999811</v>
      </c>
    </row>
    <row r="56" spans="1:12">
      <c r="A56" s="134" t="s">
        <v>223</v>
      </c>
      <c r="B56" s="134" t="s">
        <v>96</v>
      </c>
      <c r="C56" s="134" t="s">
        <v>170</v>
      </c>
      <c r="D56" s="134" t="s">
        <v>40</v>
      </c>
      <c r="E56" s="134" t="s">
        <v>45</v>
      </c>
      <c r="F56" s="134" t="s">
        <v>77</v>
      </c>
      <c r="G56" s="134" t="s">
        <v>55</v>
      </c>
      <c r="H56" s="135">
        <v>22.088930000000001</v>
      </c>
      <c r="I56" s="135">
        <v>20.541780000000003</v>
      </c>
      <c r="J56" s="135">
        <v>23.63608</v>
      </c>
      <c r="K56" s="135">
        <v>1.5471499999999985</v>
      </c>
      <c r="L56" s="135">
        <v>1.5471499999999985</v>
      </c>
    </row>
    <row r="57" spans="1:12">
      <c r="A57" s="134" t="s">
        <v>224</v>
      </c>
      <c r="B57" s="134" t="s">
        <v>96</v>
      </c>
      <c r="C57" s="134" t="s">
        <v>170</v>
      </c>
      <c r="D57" s="134" t="s">
        <v>40</v>
      </c>
      <c r="E57" s="134" t="s">
        <v>50</v>
      </c>
      <c r="F57" s="134" t="s">
        <v>77</v>
      </c>
      <c r="G57" s="134" t="s">
        <v>55</v>
      </c>
      <c r="H57" s="135">
        <v>18.588360000000002</v>
      </c>
      <c r="I57" s="135">
        <v>16.165520000000001</v>
      </c>
      <c r="J57" s="135">
        <v>21.011189999999999</v>
      </c>
      <c r="K57" s="135">
        <v>2.4228299999999976</v>
      </c>
      <c r="L57" s="135">
        <v>2.4228400000000008</v>
      </c>
    </row>
    <row r="58" spans="1:12">
      <c r="A58" s="134" t="s">
        <v>225</v>
      </c>
      <c r="B58" s="134" t="s">
        <v>96</v>
      </c>
      <c r="C58" s="134" t="s">
        <v>170</v>
      </c>
      <c r="D58" s="134" t="s">
        <v>40</v>
      </c>
      <c r="E58" s="134" t="s">
        <v>46</v>
      </c>
      <c r="F58" s="134" t="s">
        <v>77</v>
      </c>
      <c r="G58" s="134" t="s">
        <v>55</v>
      </c>
      <c r="H58" s="135">
        <v>23.208090000000002</v>
      </c>
      <c r="I58" s="135">
        <v>21.79777</v>
      </c>
      <c r="J58" s="135">
        <v>24.618399999999998</v>
      </c>
      <c r="K58" s="135">
        <v>1.4103099999999955</v>
      </c>
      <c r="L58" s="135">
        <v>1.4103200000000022</v>
      </c>
    </row>
    <row r="59" spans="1:12">
      <c r="A59" s="134" t="s">
        <v>226</v>
      </c>
      <c r="B59" s="134" t="s">
        <v>96</v>
      </c>
      <c r="C59" s="134" t="s">
        <v>170</v>
      </c>
      <c r="D59" s="134" t="s">
        <v>40</v>
      </c>
      <c r="E59" s="134" t="s">
        <v>48</v>
      </c>
      <c r="F59" s="134" t="s">
        <v>77</v>
      </c>
      <c r="G59" s="134" t="s">
        <v>55</v>
      </c>
      <c r="H59" s="135">
        <v>25.73724</v>
      </c>
      <c r="I59" s="135">
        <v>23.81803</v>
      </c>
      <c r="J59" s="135">
        <v>27.65644</v>
      </c>
      <c r="K59" s="135">
        <v>1.9192</v>
      </c>
      <c r="L59" s="135">
        <v>1.9192099999999996</v>
      </c>
    </row>
    <row r="60" spans="1:12">
      <c r="A60" s="134" t="s">
        <v>227</v>
      </c>
      <c r="B60" s="134" t="s">
        <v>96</v>
      </c>
      <c r="C60" s="134" t="s">
        <v>170</v>
      </c>
      <c r="D60" s="134" t="s">
        <v>40</v>
      </c>
      <c r="E60" s="134" t="s">
        <v>49</v>
      </c>
      <c r="F60" s="134" t="s">
        <v>77</v>
      </c>
      <c r="G60" s="134" t="s">
        <v>55</v>
      </c>
      <c r="H60" s="135">
        <v>20.257339999999999</v>
      </c>
      <c r="I60" s="135">
        <v>18.70168</v>
      </c>
      <c r="J60" s="135">
        <v>21.812989999999999</v>
      </c>
      <c r="K60" s="135">
        <v>1.55565</v>
      </c>
      <c r="L60" s="135">
        <v>1.5556599999999996</v>
      </c>
    </row>
    <row r="61" spans="1:12">
      <c r="A61" s="134" t="s">
        <v>228</v>
      </c>
      <c r="B61" s="134" t="s">
        <v>96</v>
      </c>
      <c r="C61" s="134" t="s">
        <v>170</v>
      </c>
      <c r="D61" s="134" t="s">
        <v>40</v>
      </c>
      <c r="E61" s="134" t="s">
        <v>47</v>
      </c>
      <c r="F61" s="134" t="s">
        <v>77</v>
      </c>
      <c r="G61" s="134" t="s">
        <v>55</v>
      </c>
      <c r="H61" s="135">
        <v>23.766159999999999</v>
      </c>
      <c r="I61" s="135">
        <v>22.53989</v>
      </c>
      <c r="J61" s="135">
        <v>24.992420000000003</v>
      </c>
      <c r="K61" s="135">
        <v>1.2262600000000035</v>
      </c>
      <c r="L61" s="135">
        <v>1.2262699999999995</v>
      </c>
    </row>
    <row r="62" spans="1:12">
      <c r="A62" s="134" t="s">
        <v>229</v>
      </c>
      <c r="B62" s="134" t="s">
        <v>96</v>
      </c>
      <c r="C62" s="134" t="s">
        <v>170</v>
      </c>
      <c r="D62" s="134" t="s">
        <v>40</v>
      </c>
      <c r="E62" s="134" t="s">
        <v>21</v>
      </c>
      <c r="F62" s="134" t="s">
        <v>21</v>
      </c>
      <c r="G62" s="134" t="s">
        <v>55</v>
      </c>
      <c r="H62" s="135">
        <v>21.871289999999998</v>
      </c>
      <c r="I62" s="135">
        <v>21.321670000000001</v>
      </c>
      <c r="J62" s="135">
        <v>22.420909999999999</v>
      </c>
      <c r="K62" s="135">
        <v>0.54962000000000089</v>
      </c>
      <c r="L62" s="135">
        <v>0.54961999999999733</v>
      </c>
    </row>
    <row r="63" spans="1:12" s="248" customFormat="1">
      <c r="A63" s="136" t="s">
        <v>166</v>
      </c>
      <c r="B63" s="136" t="s">
        <v>75</v>
      </c>
      <c r="C63" s="136" t="s">
        <v>68</v>
      </c>
      <c r="D63" s="136" t="s">
        <v>41</v>
      </c>
      <c r="E63" s="136" t="s">
        <v>1042</v>
      </c>
      <c r="F63" s="136" t="s">
        <v>811</v>
      </c>
      <c r="G63" s="136" t="s">
        <v>1043</v>
      </c>
      <c r="H63" s="265" t="s">
        <v>813</v>
      </c>
      <c r="I63" s="265" t="s">
        <v>814</v>
      </c>
      <c r="J63" s="265" t="s">
        <v>815</v>
      </c>
      <c r="K63" s="265" t="s">
        <v>816</v>
      </c>
      <c r="L63" s="265" t="s">
        <v>817</v>
      </c>
    </row>
    <row r="64" spans="1:12">
      <c r="A64" s="136" t="s">
        <v>1044</v>
      </c>
      <c r="B64" s="136" t="s">
        <v>230</v>
      </c>
      <c r="C64" s="136" t="s">
        <v>233</v>
      </c>
      <c r="D64" s="136" t="s">
        <v>40</v>
      </c>
      <c r="E64" s="136" t="s">
        <v>21</v>
      </c>
      <c r="F64" s="136" t="s">
        <v>78</v>
      </c>
      <c r="G64" s="136">
        <v>2632</v>
      </c>
      <c r="H64" s="136">
        <v>69.664968716433322</v>
      </c>
      <c r="I64" s="136">
        <v>68.08968668523049</v>
      </c>
      <c r="J64" s="136">
        <v>71.267087637124774</v>
      </c>
      <c r="K64" s="136">
        <v>1.6021189206914528</v>
      </c>
      <c r="L64" s="136">
        <v>1.5752820312028319</v>
      </c>
    </row>
    <row r="65" spans="1:12">
      <c r="A65" s="136" t="s">
        <v>1045</v>
      </c>
      <c r="B65" s="136" t="s">
        <v>230</v>
      </c>
      <c r="C65" s="136" t="s">
        <v>233</v>
      </c>
      <c r="D65" s="136" t="s">
        <v>40</v>
      </c>
      <c r="E65" s="136" t="s">
        <v>0</v>
      </c>
      <c r="F65" s="136" t="s">
        <v>76</v>
      </c>
      <c r="G65" s="136">
        <v>65.666666666666671</v>
      </c>
      <c r="H65" s="136">
        <v>63.272281454629784</v>
      </c>
      <c r="I65" s="136">
        <v>54.320261395919708</v>
      </c>
      <c r="J65" s="136">
        <v>73.24270970167089</v>
      </c>
      <c r="K65" s="136">
        <v>9.9704282470411059</v>
      </c>
      <c r="L65" s="136">
        <v>8.952020058710076</v>
      </c>
    </row>
    <row r="66" spans="1:12">
      <c r="A66" s="136" t="s">
        <v>1046</v>
      </c>
      <c r="B66" s="136" t="s">
        <v>230</v>
      </c>
      <c r="C66" s="136" t="s">
        <v>233</v>
      </c>
      <c r="D66" s="136" t="s">
        <v>40</v>
      </c>
      <c r="E66" s="136" t="s">
        <v>1</v>
      </c>
      <c r="F66" s="136" t="s">
        <v>76</v>
      </c>
      <c r="G66" s="136">
        <v>100.66666666666667</v>
      </c>
      <c r="H66" s="136">
        <v>64.982429881900586</v>
      </c>
      <c r="I66" s="136">
        <v>57.543461002067538</v>
      </c>
      <c r="J66" s="136">
        <v>73.095284941495294</v>
      </c>
      <c r="K66" s="136">
        <v>8.1128550595947075</v>
      </c>
      <c r="L66" s="136">
        <v>7.4389688798330482</v>
      </c>
    </row>
    <row r="67" spans="1:12">
      <c r="A67" s="136" t="s">
        <v>1047</v>
      </c>
      <c r="B67" s="136" t="s">
        <v>230</v>
      </c>
      <c r="C67" s="136" t="s">
        <v>233</v>
      </c>
      <c r="D67" s="136" t="s">
        <v>40</v>
      </c>
      <c r="E67" s="136" t="s">
        <v>2</v>
      </c>
      <c r="F67" s="136" t="s">
        <v>76</v>
      </c>
      <c r="G67" s="136">
        <v>111.33333333333333</v>
      </c>
      <c r="H67" s="136">
        <v>68.279686011827977</v>
      </c>
      <c r="I67" s="136">
        <v>60.76447685029725</v>
      </c>
      <c r="J67" s="136">
        <v>76.440761557703311</v>
      </c>
      <c r="K67" s="136">
        <v>8.1610755458753346</v>
      </c>
      <c r="L67" s="136">
        <v>7.515209161530727</v>
      </c>
    </row>
    <row r="68" spans="1:12">
      <c r="A68" s="136" t="s">
        <v>1048</v>
      </c>
      <c r="B68" s="136" t="s">
        <v>230</v>
      </c>
      <c r="C68" s="136" t="s">
        <v>233</v>
      </c>
      <c r="D68" s="136" t="s">
        <v>40</v>
      </c>
      <c r="E68" s="136" t="s">
        <v>3</v>
      </c>
      <c r="F68" s="136" t="s">
        <v>76</v>
      </c>
      <c r="G68" s="136">
        <v>103</v>
      </c>
      <c r="H68" s="136">
        <v>78.084918002138707</v>
      </c>
      <c r="I68" s="136">
        <v>69.241346018232093</v>
      </c>
      <c r="J68" s="136">
        <v>87.719938959301516</v>
      </c>
      <c r="K68" s="136">
        <v>9.6350209571628085</v>
      </c>
      <c r="L68" s="136">
        <v>8.8435719839066138</v>
      </c>
    </row>
    <row r="69" spans="1:12">
      <c r="A69" s="136" t="s">
        <v>1049</v>
      </c>
      <c r="B69" s="136" t="s">
        <v>230</v>
      </c>
      <c r="C69" s="136" t="s">
        <v>233</v>
      </c>
      <c r="D69" s="136" t="s">
        <v>40</v>
      </c>
      <c r="E69" s="136" t="s">
        <v>4</v>
      </c>
      <c r="F69" s="136" t="s">
        <v>76</v>
      </c>
      <c r="G69" s="136">
        <v>122.33333333333333</v>
      </c>
      <c r="H69" s="136">
        <v>63.47340864113788</v>
      </c>
      <c r="I69" s="136">
        <v>56.966382759067685</v>
      </c>
      <c r="J69" s="136">
        <v>70.51194854125103</v>
      </c>
      <c r="K69" s="136">
        <v>7.0385399001131503</v>
      </c>
      <c r="L69" s="136">
        <v>6.5070258820701952</v>
      </c>
    </row>
    <row r="70" spans="1:12">
      <c r="A70" s="136" t="s">
        <v>1050</v>
      </c>
      <c r="B70" s="136" t="s">
        <v>230</v>
      </c>
      <c r="C70" s="136" t="s">
        <v>233</v>
      </c>
      <c r="D70" s="136" t="s">
        <v>40</v>
      </c>
      <c r="E70" s="136" t="s">
        <v>5</v>
      </c>
      <c r="F70" s="136" t="s">
        <v>76</v>
      </c>
      <c r="G70" s="136">
        <v>108.33333333333333</v>
      </c>
      <c r="H70" s="136">
        <v>68.22433639924067</v>
      </c>
      <c r="I70" s="136">
        <v>60.813138970780166</v>
      </c>
      <c r="J70" s="136">
        <v>76.281497425852407</v>
      </c>
      <c r="K70" s="136">
        <v>8.0571610266117375</v>
      </c>
      <c r="L70" s="136">
        <v>7.411197428460504</v>
      </c>
    </row>
    <row r="71" spans="1:12">
      <c r="A71" s="136" t="s">
        <v>1051</v>
      </c>
      <c r="B71" s="136" t="s">
        <v>230</v>
      </c>
      <c r="C71" s="136" t="s">
        <v>233</v>
      </c>
      <c r="D71" s="136" t="s">
        <v>40</v>
      </c>
      <c r="E71" s="136" t="s">
        <v>6</v>
      </c>
      <c r="F71" s="136" t="s">
        <v>76</v>
      </c>
      <c r="G71" s="136">
        <v>97.666666666666671</v>
      </c>
      <c r="H71" s="136">
        <v>49.800337984273206</v>
      </c>
      <c r="I71" s="136">
        <v>43.991770395933884</v>
      </c>
      <c r="J71" s="136">
        <v>56.142662139846983</v>
      </c>
      <c r="K71" s="136">
        <v>6.3423241555737775</v>
      </c>
      <c r="L71" s="136">
        <v>5.8085675883393222</v>
      </c>
    </row>
    <row r="72" spans="1:12">
      <c r="A72" s="136" t="s">
        <v>1052</v>
      </c>
      <c r="B72" s="136" t="s">
        <v>230</v>
      </c>
      <c r="C72" s="136" t="s">
        <v>233</v>
      </c>
      <c r="D72" s="136" t="s">
        <v>40</v>
      </c>
      <c r="E72" s="136" t="s">
        <v>7</v>
      </c>
      <c r="F72" s="136" t="s">
        <v>76</v>
      </c>
      <c r="G72" s="136">
        <v>57.333333333333336</v>
      </c>
      <c r="H72" s="136">
        <v>57.092586283454246</v>
      </c>
      <c r="I72" s="136">
        <v>48.479471324438478</v>
      </c>
      <c r="J72" s="136">
        <v>66.754020934433512</v>
      </c>
      <c r="K72" s="136">
        <v>9.6614346509792668</v>
      </c>
      <c r="L72" s="136">
        <v>8.6131149590157676</v>
      </c>
    </row>
    <row r="73" spans="1:12">
      <c r="A73" s="136" t="s">
        <v>1053</v>
      </c>
      <c r="B73" s="136" t="s">
        <v>230</v>
      </c>
      <c r="C73" s="136" t="s">
        <v>233</v>
      </c>
      <c r="D73" s="136" t="s">
        <v>40</v>
      </c>
      <c r="E73" s="136" t="s">
        <v>8</v>
      </c>
      <c r="F73" s="136" t="s">
        <v>76</v>
      </c>
      <c r="G73" s="136">
        <v>120</v>
      </c>
      <c r="H73" s="136">
        <v>69.505400773281835</v>
      </c>
      <c r="I73" s="136">
        <v>62.162529418059407</v>
      </c>
      <c r="J73" s="136">
        <v>77.455240089971142</v>
      </c>
      <c r="K73" s="136">
        <v>7.9498393166893067</v>
      </c>
      <c r="L73" s="136">
        <v>7.3428713552224281</v>
      </c>
    </row>
    <row r="74" spans="1:12">
      <c r="A74" s="136" t="s">
        <v>1054</v>
      </c>
      <c r="B74" s="136" t="s">
        <v>230</v>
      </c>
      <c r="C74" s="136" t="s">
        <v>233</v>
      </c>
      <c r="D74" s="136" t="s">
        <v>40</v>
      </c>
      <c r="E74" s="136" t="s">
        <v>9</v>
      </c>
      <c r="F74" s="136" t="s">
        <v>76</v>
      </c>
      <c r="G74" s="136">
        <v>160.66666666666666</v>
      </c>
      <c r="H74" s="136">
        <v>64.970577364970083</v>
      </c>
      <c r="I74" s="136">
        <v>59.064721962761062</v>
      </c>
      <c r="J74" s="136">
        <v>71.295848207978267</v>
      </c>
      <c r="K74" s="136">
        <v>6.3252708430081839</v>
      </c>
      <c r="L74" s="136">
        <v>5.9058554022090206</v>
      </c>
    </row>
    <row r="75" spans="1:12">
      <c r="A75" s="136" t="s">
        <v>1055</v>
      </c>
      <c r="B75" s="136" t="s">
        <v>230</v>
      </c>
      <c r="C75" s="136" t="s">
        <v>233</v>
      </c>
      <c r="D75" s="136" t="s">
        <v>40</v>
      </c>
      <c r="E75" s="136" t="s">
        <v>10</v>
      </c>
      <c r="F75" s="136" t="s">
        <v>76</v>
      </c>
      <c r="G75" s="136">
        <v>216.33333333333334</v>
      </c>
      <c r="H75" s="136">
        <v>77.140738370198918</v>
      </c>
      <c r="I75" s="136">
        <v>71.146337220962849</v>
      </c>
      <c r="J75" s="136">
        <v>83.499486400673248</v>
      </c>
      <c r="K75" s="136">
        <v>6.3587480304743309</v>
      </c>
      <c r="L75" s="136">
        <v>5.9944011492360687</v>
      </c>
    </row>
    <row r="76" spans="1:12">
      <c r="A76" s="136" t="s">
        <v>1056</v>
      </c>
      <c r="B76" s="136" t="s">
        <v>230</v>
      </c>
      <c r="C76" s="136" t="s">
        <v>233</v>
      </c>
      <c r="D76" s="136" t="s">
        <v>40</v>
      </c>
      <c r="E76" s="136" t="s">
        <v>11</v>
      </c>
      <c r="F76" s="136" t="s">
        <v>76</v>
      </c>
      <c r="G76" s="136">
        <v>149.66666666666666</v>
      </c>
      <c r="H76" s="136">
        <v>85.928661825737478</v>
      </c>
      <c r="I76" s="136">
        <v>77.963035186912549</v>
      </c>
      <c r="J76" s="136">
        <v>94.479690394103258</v>
      </c>
      <c r="K76" s="136">
        <v>8.5510285683657798</v>
      </c>
      <c r="L76" s="136">
        <v>7.9656266388249293</v>
      </c>
    </row>
    <row r="77" spans="1:12">
      <c r="A77" s="136" t="s">
        <v>1057</v>
      </c>
      <c r="B77" s="136" t="s">
        <v>230</v>
      </c>
      <c r="C77" s="136" t="s">
        <v>233</v>
      </c>
      <c r="D77" s="136" t="s">
        <v>40</v>
      </c>
      <c r="E77" s="136" t="s">
        <v>12</v>
      </c>
      <c r="F77" s="136" t="s">
        <v>76</v>
      </c>
      <c r="G77" s="136">
        <v>115.66666666666667</v>
      </c>
      <c r="H77" s="136">
        <v>67.045644500368624</v>
      </c>
      <c r="I77" s="136">
        <v>59.981286373128519</v>
      </c>
      <c r="J77" s="136">
        <v>74.704875047918804</v>
      </c>
      <c r="K77" s="136">
        <v>7.6592305475501803</v>
      </c>
      <c r="L77" s="136">
        <v>7.064358127240105</v>
      </c>
    </row>
    <row r="78" spans="1:12">
      <c r="A78" s="136" t="s">
        <v>1058</v>
      </c>
      <c r="B78" s="136" t="s">
        <v>230</v>
      </c>
      <c r="C78" s="136" t="s">
        <v>233</v>
      </c>
      <c r="D78" s="136" t="s">
        <v>40</v>
      </c>
      <c r="E78" s="136" t="s">
        <v>13</v>
      </c>
      <c r="F78" s="136" t="s">
        <v>76</v>
      </c>
      <c r="G78" s="136">
        <v>89.666666666666671</v>
      </c>
      <c r="H78" s="136">
        <v>56.785688038005667</v>
      </c>
      <c r="I78" s="136">
        <v>50.017907879194432</v>
      </c>
      <c r="J78" s="136">
        <v>64.205500467342446</v>
      </c>
      <c r="K78" s="136">
        <v>7.4198124293367798</v>
      </c>
      <c r="L78" s="136">
        <v>6.7677801588112345</v>
      </c>
    </row>
    <row r="79" spans="1:12">
      <c r="A79" s="136" t="s">
        <v>1059</v>
      </c>
      <c r="B79" s="136" t="s">
        <v>230</v>
      </c>
      <c r="C79" s="136" t="s">
        <v>233</v>
      </c>
      <c r="D79" s="136" t="s">
        <v>40</v>
      </c>
      <c r="E79" s="136" t="s">
        <v>14</v>
      </c>
      <c r="F79" s="136" t="s">
        <v>76</v>
      </c>
      <c r="G79" s="136">
        <v>202.33333333333334</v>
      </c>
      <c r="H79" s="136">
        <v>63.991683594765057</v>
      </c>
      <c r="I79" s="136">
        <v>58.905660152037022</v>
      </c>
      <c r="J79" s="136">
        <v>69.397964950419052</v>
      </c>
      <c r="K79" s="136">
        <v>5.406281355653995</v>
      </c>
      <c r="L79" s="136">
        <v>5.0860234427280346</v>
      </c>
    </row>
    <row r="80" spans="1:12">
      <c r="A80" s="136" t="s">
        <v>1060</v>
      </c>
      <c r="B80" s="136" t="s">
        <v>230</v>
      </c>
      <c r="C80" s="136" t="s">
        <v>233</v>
      </c>
      <c r="D80" s="136" t="s">
        <v>40</v>
      </c>
      <c r="E80" s="136" t="s">
        <v>37</v>
      </c>
      <c r="F80" s="136" t="s">
        <v>76</v>
      </c>
      <c r="G80" s="136">
        <v>241.33333333333334</v>
      </c>
      <c r="H80" s="136">
        <v>85.582575079951425</v>
      </c>
      <c r="I80" s="136">
        <v>79.301711286096136</v>
      </c>
      <c r="J80" s="136">
        <v>92.224429362898803</v>
      </c>
      <c r="K80" s="136">
        <v>6.6418542829473779</v>
      </c>
      <c r="L80" s="136">
        <v>6.2808637938552891</v>
      </c>
    </row>
    <row r="81" spans="1:12">
      <c r="A81" s="136" t="s">
        <v>1061</v>
      </c>
      <c r="B81" s="136" t="s">
        <v>230</v>
      </c>
      <c r="C81" s="136" t="s">
        <v>233</v>
      </c>
      <c r="D81" s="136" t="s">
        <v>40</v>
      </c>
      <c r="E81" s="136" t="s">
        <v>15</v>
      </c>
      <c r="F81" s="136" t="s">
        <v>76</v>
      </c>
      <c r="G81" s="136">
        <v>58.666666666666664</v>
      </c>
      <c r="H81" s="136">
        <v>84.04377290832312</v>
      </c>
      <c r="I81" s="136">
        <v>71.780377131560343</v>
      </c>
      <c r="J81" s="136">
        <v>97.784198176243493</v>
      </c>
      <c r="K81" s="136">
        <v>13.740425267920372</v>
      </c>
      <c r="L81" s="136">
        <v>12.263395776762778</v>
      </c>
    </row>
    <row r="82" spans="1:12">
      <c r="A82" s="136" t="s">
        <v>1062</v>
      </c>
      <c r="B82" s="136" t="s">
        <v>230</v>
      </c>
      <c r="C82" s="136" t="s">
        <v>233</v>
      </c>
      <c r="D82" s="136" t="s">
        <v>40</v>
      </c>
      <c r="E82" s="136" t="s">
        <v>16</v>
      </c>
      <c r="F82" s="136" t="s">
        <v>76</v>
      </c>
      <c r="G82" s="136">
        <v>168.66666666666666</v>
      </c>
      <c r="H82" s="136">
        <v>78.758202298178375</v>
      </c>
      <c r="I82" s="136">
        <v>71.870732328991139</v>
      </c>
      <c r="J82" s="136">
        <v>86.122515802047502</v>
      </c>
      <c r="K82" s="136">
        <v>7.364313503869127</v>
      </c>
      <c r="L82" s="136">
        <v>6.8874699691872365</v>
      </c>
    </row>
    <row r="83" spans="1:12">
      <c r="A83" s="136" t="s">
        <v>1063</v>
      </c>
      <c r="B83" s="136" t="s">
        <v>230</v>
      </c>
      <c r="C83" s="136" t="s">
        <v>233</v>
      </c>
      <c r="D83" s="136" t="s">
        <v>40</v>
      </c>
      <c r="E83" s="136" t="s">
        <v>17</v>
      </c>
      <c r="F83" s="136" t="s">
        <v>76</v>
      </c>
      <c r="G83" s="136">
        <v>76.333333333333329</v>
      </c>
      <c r="H83" s="136">
        <v>86.179645557754185</v>
      </c>
      <c r="I83" s="136">
        <v>75.041478962749011</v>
      </c>
      <c r="J83" s="136">
        <v>98.485706416766917</v>
      </c>
      <c r="K83" s="136">
        <v>12.306060859012732</v>
      </c>
      <c r="L83" s="136">
        <v>11.138166595005174</v>
      </c>
    </row>
    <row r="84" spans="1:12">
      <c r="A84" s="136" t="s">
        <v>1064</v>
      </c>
      <c r="B84" s="136" t="s">
        <v>230</v>
      </c>
      <c r="C84" s="136" t="s">
        <v>233</v>
      </c>
      <c r="D84" s="136" t="s">
        <v>40</v>
      </c>
      <c r="E84" s="136" t="s">
        <v>18</v>
      </c>
      <c r="F84" s="136" t="s">
        <v>76</v>
      </c>
      <c r="G84" s="136">
        <v>75</v>
      </c>
      <c r="H84" s="136">
        <v>66.504501929986489</v>
      </c>
      <c r="I84" s="136">
        <v>57.869633704460433</v>
      </c>
      <c r="J84" s="136">
        <v>76.054420363569335</v>
      </c>
      <c r="K84" s="136">
        <v>9.549918433582846</v>
      </c>
      <c r="L84" s="136">
        <v>8.6348682255260556</v>
      </c>
    </row>
    <row r="85" spans="1:12">
      <c r="A85" s="136" t="s">
        <v>1065</v>
      </c>
      <c r="B85" s="136" t="s">
        <v>230</v>
      </c>
      <c r="C85" s="136" t="s">
        <v>233</v>
      </c>
      <c r="D85" s="136" t="s">
        <v>40</v>
      </c>
      <c r="E85" s="136" t="s">
        <v>19</v>
      </c>
      <c r="F85" s="136" t="s">
        <v>76</v>
      </c>
      <c r="G85" s="136">
        <v>67</v>
      </c>
      <c r="H85" s="136">
        <v>54.327841339717402</v>
      </c>
      <c r="I85" s="136">
        <v>46.723370848184572</v>
      </c>
      <c r="J85" s="136">
        <v>62.786019420463063</v>
      </c>
      <c r="K85" s="136">
        <v>8.458178080745661</v>
      </c>
      <c r="L85" s="136">
        <v>7.6044704915328296</v>
      </c>
    </row>
    <row r="86" spans="1:12">
      <c r="A86" s="136" t="s">
        <v>1066</v>
      </c>
      <c r="B86" s="136" t="s">
        <v>230</v>
      </c>
      <c r="C86" s="136" t="s">
        <v>233</v>
      </c>
      <c r="D86" s="136" t="s">
        <v>40</v>
      </c>
      <c r="E86" s="136" t="s">
        <v>20</v>
      </c>
      <c r="F86" s="136" t="s">
        <v>76</v>
      </c>
      <c r="G86" s="136">
        <v>124.33333333333333</v>
      </c>
      <c r="H86" s="136">
        <v>76.702584102889389</v>
      </c>
      <c r="I86" s="136">
        <v>68.922961529853907</v>
      </c>
      <c r="J86" s="136">
        <v>85.113171447228282</v>
      </c>
      <c r="K86" s="136">
        <v>8.410587344338893</v>
      </c>
      <c r="L86" s="136">
        <v>7.779622573035482</v>
      </c>
    </row>
    <row r="87" spans="1:12">
      <c r="A87" s="136" t="s">
        <v>1067</v>
      </c>
      <c r="B87" s="136" t="s">
        <v>230</v>
      </c>
      <c r="C87" s="136" t="s">
        <v>233</v>
      </c>
      <c r="D87" s="136" t="s">
        <v>40</v>
      </c>
      <c r="E87" s="136" t="s">
        <v>44</v>
      </c>
      <c r="F87" s="136" t="s">
        <v>77</v>
      </c>
      <c r="G87" s="136">
        <v>611.33333333333337</v>
      </c>
      <c r="H87" s="136">
        <v>67.546517111259831</v>
      </c>
      <c r="I87" s="136">
        <v>64.37001885482276</v>
      </c>
      <c r="J87" s="136">
        <v>70.836469372363226</v>
      </c>
      <c r="K87" s="136">
        <v>3.2899522611033944</v>
      </c>
      <c r="L87" s="136">
        <v>3.1764982564370712</v>
      </c>
    </row>
    <row r="88" spans="1:12">
      <c r="A88" s="136" t="s">
        <v>1068</v>
      </c>
      <c r="B88" s="136" t="s">
        <v>230</v>
      </c>
      <c r="C88" s="136" t="s">
        <v>233</v>
      </c>
      <c r="D88" s="136" t="s">
        <v>40</v>
      </c>
      <c r="E88" s="136" t="s">
        <v>50</v>
      </c>
      <c r="F88" s="136" t="s">
        <v>77</v>
      </c>
      <c r="G88" s="136">
        <v>97.666666666666671</v>
      </c>
      <c r="H88" s="136">
        <v>49.800337984273206</v>
      </c>
      <c r="I88" s="136">
        <v>43.991770395933884</v>
      </c>
      <c r="J88" s="136">
        <v>56.142662139846983</v>
      </c>
      <c r="K88" s="136">
        <v>6.3423241555737775</v>
      </c>
      <c r="L88" s="136">
        <v>5.8085675883393222</v>
      </c>
    </row>
    <row r="89" spans="1:12">
      <c r="A89" s="136" t="s">
        <v>1069</v>
      </c>
      <c r="B89" s="136" t="s">
        <v>230</v>
      </c>
      <c r="C89" s="136" t="s">
        <v>233</v>
      </c>
      <c r="D89" s="136" t="s">
        <v>40</v>
      </c>
      <c r="E89" s="136" t="s">
        <v>45</v>
      </c>
      <c r="F89" s="136" t="s">
        <v>77</v>
      </c>
      <c r="G89" s="136">
        <v>338</v>
      </c>
      <c r="H89" s="136">
        <v>64.905073754202377</v>
      </c>
      <c r="I89" s="136">
        <v>60.793247575107131</v>
      </c>
      <c r="J89" s="136">
        <v>69.215761112422229</v>
      </c>
      <c r="K89" s="136">
        <v>4.3106873582198517</v>
      </c>
      <c r="L89" s="136">
        <v>4.1118261790952459</v>
      </c>
    </row>
    <row r="90" spans="1:12">
      <c r="A90" s="136" t="s">
        <v>1070</v>
      </c>
      <c r="B90" s="136" t="s">
        <v>230</v>
      </c>
      <c r="C90" s="136" t="s">
        <v>233</v>
      </c>
      <c r="D90" s="136" t="s">
        <v>40</v>
      </c>
      <c r="E90" s="136" t="s">
        <v>46</v>
      </c>
      <c r="F90" s="136" t="s">
        <v>77</v>
      </c>
      <c r="G90" s="136">
        <v>481.66666666666669</v>
      </c>
      <c r="H90" s="136">
        <v>76.90883144074202</v>
      </c>
      <c r="I90" s="136">
        <v>72.883435688778363</v>
      </c>
      <c r="J90" s="136">
        <v>81.096409913408223</v>
      </c>
      <c r="K90" s="136">
        <v>4.1875784726662033</v>
      </c>
      <c r="L90" s="136">
        <v>4.0253957519636572</v>
      </c>
    </row>
    <row r="91" spans="1:12">
      <c r="A91" s="136" t="s">
        <v>1071</v>
      </c>
      <c r="B91" s="136" t="s">
        <v>230</v>
      </c>
      <c r="C91" s="136" t="s">
        <v>233</v>
      </c>
      <c r="D91" s="136" t="s">
        <v>40</v>
      </c>
      <c r="E91" s="136" t="s">
        <v>49</v>
      </c>
      <c r="F91" s="136" t="s">
        <v>77</v>
      </c>
      <c r="G91" s="136">
        <v>292</v>
      </c>
      <c r="H91" s="136">
        <v>61.589006499243006</v>
      </c>
      <c r="I91" s="136">
        <v>57.497198603513546</v>
      </c>
      <c r="J91" s="136">
        <v>65.894147763065547</v>
      </c>
      <c r="K91" s="136">
        <v>4.3051412638225415</v>
      </c>
      <c r="L91" s="136">
        <v>4.0918078957294597</v>
      </c>
    </row>
    <row r="92" spans="1:12">
      <c r="A92" s="136" t="s">
        <v>1072</v>
      </c>
      <c r="B92" s="136" t="s">
        <v>230</v>
      </c>
      <c r="C92" s="136" t="s">
        <v>233</v>
      </c>
      <c r="D92" s="136" t="s">
        <v>40</v>
      </c>
      <c r="E92" s="136" t="s">
        <v>48</v>
      </c>
      <c r="F92" s="136" t="s">
        <v>77</v>
      </c>
      <c r="G92" s="136">
        <v>300</v>
      </c>
      <c r="H92" s="136">
        <v>85.271693318889405</v>
      </c>
      <c r="I92" s="136">
        <v>79.648853163830807</v>
      </c>
      <c r="J92" s="136">
        <v>91.183484469744513</v>
      </c>
      <c r="K92" s="136">
        <v>5.9117911508551089</v>
      </c>
      <c r="L92" s="136">
        <v>5.6228401550585971</v>
      </c>
    </row>
    <row r="93" spans="1:12">
      <c r="A93" s="136" t="s">
        <v>1073</v>
      </c>
      <c r="B93" s="136" t="s">
        <v>230</v>
      </c>
      <c r="C93" s="136" t="s">
        <v>233</v>
      </c>
      <c r="D93" s="136" t="s">
        <v>40</v>
      </c>
      <c r="E93" s="136" t="s">
        <v>47</v>
      </c>
      <c r="F93" s="136" t="s">
        <v>77</v>
      </c>
      <c r="G93" s="136">
        <v>511.33333333333331</v>
      </c>
      <c r="H93" s="136">
        <v>72.759084558437934</v>
      </c>
      <c r="I93" s="136">
        <v>69.062833569228346</v>
      </c>
      <c r="J93" s="136">
        <v>76.600020079122189</v>
      </c>
      <c r="K93" s="136">
        <v>3.8409355206842548</v>
      </c>
      <c r="L93" s="136">
        <v>3.6962509892095881</v>
      </c>
    </row>
    <row r="94" spans="1:12">
      <c r="A94" s="136" t="s">
        <v>1074</v>
      </c>
      <c r="B94" s="136" t="s">
        <v>230</v>
      </c>
      <c r="C94" s="136" t="s">
        <v>233</v>
      </c>
      <c r="D94" s="136" t="s">
        <v>38</v>
      </c>
      <c r="E94" s="136" t="s">
        <v>21</v>
      </c>
      <c r="F94" s="136" t="s">
        <v>78</v>
      </c>
      <c r="G94" s="136">
        <v>1759.6666666666667</v>
      </c>
      <c r="H94" s="136">
        <v>96.668963307947323</v>
      </c>
      <c r="I94" s="136">
        <v>94.008600675372364</v>
      </c>
      <c r="J94" s="136">
        <v>99.384744752077083</v>
      </c>
      <c r="K94" s="136">
        <v>2.7157814441297603</v>
      </c>
      <c r="L94" s="136">
        <v>2.6603626325749588</v>
      </c>
    </row>
    <row r="95" spans="1:12">
      <c r="A95" s="136" t="s">
        <v>1036</v>
      </c>
      <c r="B95" s="136" t="s">
        <v>230</v>
      </c>
      <c r="C95" s="136" t="s">
        <v>233</v>
      </c>
      <c r="D95" s="136" t="s">
        <v>38</v>
      </c>
      <c r="E95" s="136" t="s">
        <v>0</v>
      </c>
      <c r="F95" s="136" t="s">
        <v>76</v>
      </c>
      <c r="G95" s="136">
        <v>41.666666666666664</v>
      </c>
      <c r="H95" s="136">
        <v>81.349849859420956</v>
      </c>
      <c r="I95" s="136">
        <v>67.119282007266918</v>
      </c>
      <c r="J95" s="136">
        <v>97.636658544576107</v>
      </c>
      <c r="K95" s="136">
        <v>16.286808685155151</v>
      </c>
      <c r="L95" s="136">
        <v>14.230567852154039</v>
      </c>
    </row>
    <row r="96" spans="1:12">
      <c r="A96" s="136" t="s">
        <v>1075</v>
      </c>
      <c r="B96" s="136" t="s">
        <v>230</v>
      </c>
      <c r="C96" s="136" t="s">
        <v>233</v>
      </c>
      <c r="D96" s="136" t="s">
        <v>38</v>
      </c>
      <c r="E96" s="136" t="s">
        <v>1</v>
      </c>
      <c r="F96" s="136" t="s">
        <v>76</v>
      </c>
      <c r="G96" s="136">
        <v>74.333333333333329</v>
      </c>
      <c r="H96" s="136">
        <v>97.591295626570343</v>
      </c>
      <c r="I96" s="136">
        <v>84.707501243355651</v>
      </c>
      <c r="J96" s="136">
        <v>111.84127807815948</v>
      </c>
      <c r="K96" s="136">
        <v>14.249982451589133</v>
      </c>
      <c r="L96" s="136">
        <v>12.883794383214692</v>
      </c>
    </row>
    <row r="97" spans="1:12">
      <c r="A97" s="136" t="s">
        <v>1076</v>
      </c>
      <c r="B97" s="136" t="s">
        <v>230</v>
      </c>
      <c r="C97" s="136" t="s">
        <v>233</v>
      </c>
      <c r="D97" s="136" t="s">
        <v>38</v>
      </c>
      <c r="E97" s="136" t="s">
        <v>2</v>
      </c>
      <c r="F97" s="136" t="s">
        <v>76</v>
      </c>
      <c r="G97" s="136">
        <v>73</v>
      </c>
      <c r="H97" s="136">
        <v>94.036643402267188</v>
      </c>
      <c r="I97" s="136">
        <v>81.385925443915013</v>
      </c>
      <c r="J97" s="136">
        <v>108.04191405591517</v>
      </c>
      <c r="K97" s="136">
        <v>14.005270653647983</v>
      </c>
      <c r="L97" s="136">
        <v>12.650717958352175</v>
      </c>
    </row>
    <row r="98" spans="1:12">
      <c r="A98" s="136" t="s">
        <v>1077</v>
      </c>
      <c r="B98" s="136" t="s">
        <v>230</v>
      </c>
      <c r="C98" s="136" t="s">
        <v>233</v>
      </c>
      <c r="D98" s="136" t="s">
        <v>38</v>
      </c>
      <c r="E98" s="136" t="s">
        <v>3</v>
      </c>
      <c r="F98" s="136" t="s">
        <v>76</v>
      </c>
      <c r="G98" s="136">
        <v>68</v>
      </c>
      <c r="H98" s="136">
        <v>106.50501806784962</v>
      </c>
      <c r="I98" s="136">
        <v>91.813402747569185</v>
      </c>
      <c r="J98" s="136">
        <v>122.82947187501804</v>
      </c>
      <c r="K98" s="136">
        <v>16.324453807168425</v>
      </c>
      <c r="L98" s="136">
        <v>14.691615320280434</v>
      </c>
    </row>
    <row r="99" spans="1:12">
      <c r="A99" s="136" t="s">
        <v>1078</v>
      </c>
      <c r="B99" s="136" t="s">
        <v>230</v>
      </c>
      <c r="C99" s="136" t="s">
        <v>233</v>
      </c>
      <c r="D99" s="136" t="s">
        <v>38</v>
      </c>
      <c r="E99" s="136" t="s">
        <v>4</v>
      </c>
      <c r="F99" s="136" t="s">
        <v>76</v>
      </c>
      <c r="G99" s="136">
        <v>82.333333333333329</v>
      </c>
      <c r="H99" s="136">
        <v>87.316059825460925</v>
      </c>
      <c r="I99" s="136">
        <v>76.497415773593659</v>
      </c>
      <c r="J99" s="136">
        <v>99.219688685930748</v>
      </c>
      <c r="K99" s="136">
        <v>11.903628860469823</v>
      </c>
      <c r="L99" s="136">
        <v>10.818644051867267</v>
      </c>
    </row>
    <row r="100" spans="1:12">
      <c r="A100" s="136" t="s">
        <v>1079</v>
      </c>
      <c r="B100" s="136" t="s">
        <v>230</v>
      </c>
      <c r="C100" s="136" t="s">
        <v>233</v>
      </c>
      <c r="D100" s="136" t="s">
        <v>38</v>
      </c>
      <c r="E100" s="136" t="s">
        <v>5</v>
      </c>
      <c r="F100" s="136" t="s">
        <v>76</v>
      </c>
      <c r="G100" s="136">
        <v>74</v>
      </c>
      <c r="H100" s="136">
        <v>94.80125157119015</v>
      </c>
      <c r="I100" s="136">
        <v>82.449902279271669</v>
      </c>
      <c r="J100" s="136">
        <v>108.46488003082304</v>
      </c>
      <c r="K100" s="136">
        <v>13.663628459632889</v>
      </c>
      <c r="L100" s="136">
        <v>12.351349291918481</v>
      </c>
    </row>
    <row r="101" spans="1:12">
      <c r="A101" s="136" t="s">
        <v>1080</v>
      </c>
      <c r="B101" s="136" t="s">
        <v>230</v>
      </c>
      <c r="C101" s="136" t="s">
        <v>233</v>
      </c>
      <c r="D101" s="136" t="s">
        <v>38</v>
      </c>
      <c r="E101" s="136" t="s">
        <v>6</v>
      </c>
      <c r="F101" s="136" t="s">
        <v>76</v>
      </c>
      <c r="G101" s="136">
        <v>63.333333333333336</v>
      </c>
      <c r="H101" s="136">
        <v>65.658119669226707</v>
      </c>
      <c r="I101" s="136">
        <v>56.287876606226305</v>
      </c>
      <c r="J101" s="136">
        <v>76.107905828278291</v>
      </c>
      <c r="K101" s="136">
        <v>10.449786159051584</v>
      </c>
      <c r="L101" s="136">
        <v>9.3702430630004017</v>
      </c>
    </row>
    <row r="102" spans="1:12">
      <c r="A102" s="136" t="s">
        <v>1081</v>
      </c>
      <c r="B102" s="136" t="s">
        <v>230</v>
      </c>
      <c r="C102" s="136" t="s">
        <v>233</v>
      </c>
      <c r="D102" s="136" t="s">
        <v>38</v>
      </c>
      <c r="E102" s="136" t="s">
        <v>7</v>
      </c>
      <c r="F102" s="136" t="s">
        <v>76</v>
      </c>
      <c r="G102" s="136">
        <v>36.333333333333336</v>
      </c>
      <c r="H102" s="136">
        <v>73.350654334471017</v>
      </c>
      <c r="I102" s="136">
        <v>59.652019379835238</v>
      </c>
      <c r="J102" s="136">
        <v>89.175512661719736</v>
      </c>
      <c r="K102" s="136">
        <v>15.82485832724872</v>
      </c>
      <c r="L102" s="136">
        <v>13.698634954635779</v>
      </c>
    </row>
    <row r="103" spans="1:12">
      <c r="A103" s="136" t="s">
        <v>1082</v>
      </c>
      <c r="B103" s="136" t="s">
        <v>230</v>
      </c>
      <c r="C103" s="136" t="s">
        <v>233</v>
      </c>
      <c r="D103" s="136" t="s">
        <v>38</v>
      </c>
      <c r="E103" s="136" t="s">
        <v>8</v>
      </c>
      <c r="F103" s="136" t="s">
        <v>76</v>
      </c>
      <c r="G103" s="136">
        <v>76.333333333333329</v>
      </c>
      <c r="H103" s="136">
        <v>90.925341693121851</v>
      </c>
      <c r="I103" s="136">
        <v>78.983487276597202</v>
      </c>
      <c r="J103" s="136">
        <v>104.114765756859</v>
      </c>
      <c r="K103" s="136">
        <v>13.18942406373715</v>
      </c>
      <c r="L103" s="136">
        <v>11.941854416524649</v>
      </c>
    </row>
    <row r="104" spans="1:12">
      <c r="A104" s="136" t="s">
        <v>1083</v>
      </c>
      <c r="B104" s="136" t="s">
        <v>230</v>
      </c>
      <c r="C104" s="136" t="s">
        <v>233</v>
      </c>
      <c r="D104" s="136" t="s">
        <v>38</v>
      </c>
      <c r="E104" s="136" t="s">
        <v>9</v>
      </c>
      <c r="F104" s="136" t="s">
        <v>76</v>
      </c>
      <c r="G104" s="136">
        <v>108.33333333333333</v>
      </c>
      <c r="H104" s="136">
        <v>89.790025957840754</v>
      </c>
      <c r="I104" s="136">
        <v>79.901198289505913</v>
      </c>
      <c r="J104" s="136">
        <v>100.53949523257788</v>
      </c>
      <c r="K104" s="136">
        <v>10.749469274737123</v>
      </c>
      <c r="L104" s="136">
        <v>9.8888276683348408</v>
      </c>
    </row>
    <row r="105" spans="1:12">
      <c r="A105" s="136" t="s">
        <v>1084</v>
      </c>
      <c r="B105" s="136" t="s">
        <v>230</v>
      </c>
      <c r="C105" s="136" t="s">
        <v>233</v>
      </c>
      <c r="D105" s="136" t="s">
        <v>38</v>
      </c>
      <c r="E105" s="136" t="s">
        <v>10</v>
      </c>
      <c r="F105" s="136" t="s">
        <v>76</v>
      </c>
      <c r="G105" s="136">
        <v>149</v>
      </c>
      <c r="H105" s="136">
        <v>112.99268250747051</v>
      </c>
      <c r="I105" s="136">
        <v>102.50421393643377</v>
      </c>
      <c r="J105" s="136">
        <v>124.25301212442655</v>
      </c>
      <c r="K105" s="136">
        <v>11.260329616956042</v>
      </c>
      <c r="L105" s="136">
        <v>10.488468571036734</v>
      </c>
    </row>
    <row r="106" spans="1:12">
      <c r="A106" s="136" t="s">
        <v>1085</v>
      </c>
      <c r="B106" s="136" t="s">
        <v>230</v>
      </c>
      <c r="C106" s="136" t="s">
        <v>233</v>
      </c>
      <c r="D106" s="136" t="s">
        <v>38</v>
      </c>
      <c r="E106" s="136" t="s">
        <v>11</v>
      </c>
      <c r="F106" s="136" t="s">
        <v>76</v>
      </c>
      <c r="G106" s="136">
        <v>98</v>
      </c>
      <c r="H106" s="136">
        <v>117.04355077606419</v>
      </c>
      <c r="I106" s="136">
        <v>103.7491527514987</v>
      </c>
      <c r="J106" s="136">
        <v>131.55413199855491</v>
      </c>
      <c r="K106" s="136">
        <v>14.510581222490714</v>
      </c>
      <c r="L106" s="136">
        <v>13.294398024565496</v>
      </c>
    </row>
    <row r="107" spans="1:12">
      <c r="A107" s="136" t="s">
        <v>1086</v>
      </c>
      <c r="B107" s="136" t="s">
        <v>230</v>
      </c>
      <c r="C107" s="136" t="s">
        <v>233</v>
      </c>
      <c r="D107" s="136" t="s">
        <v>38</v>
      </c>
      <c r="E107" s="136" t="s">
        <v>12</v>
      </c>
      <c r="F107" s="136" t="s">
        <v>76</v>
      </c>
      <c r="G107" s="136">
        <v>75</v>
      </c>
      <c r="H107" s="136">
        <v>92.549734598046683</v>
      </c>
      <c r="I107" s="136">
        <v>80.588723984986885</v>
      </c>
      <c r="J107" s="136">
        <v>105.77118743037352</v>
      </c>
      <c r="K107" s="136">
        <v>13.221452832326833</v>
      </c>
      <c r="L107" s="136">
        <v>11.961010613059798</v>
      </c>
    </row>
    <row r="108" spans="1:12">
      <c r="A108" s="136" t="s">
        <v>1087</v>
      </c>
      <c r="B108" s="136" t="s">
        <v>230</v>
      </c>
      <c r="C108" s="136" t="s">
        <v>233</v>
      </c>
      <c r="D108" s="136" t="s">
        <v>38</v>
      </c>
      <c r="E108" s="136" t="s">
        <v>13</v>
      </c>
      <c r="F108" s="136" t="s">
        <v>76</v>
      </c>
      <c r="G108" s="136">
        <v>60</v>
      </c>
      <c r="H108" s="136">
        <v>80.563026932314543</v>
      </c>
      <c r="I108" s="136">
        <v>68.966217345473268</v>
      </c>
      <c r="J108" s="136">
        <v>93.537896750159803</v>
      </c>
      <c r="K108" s="136">
        <v>12.97486981784526</v>
      </c>
      <c r="L108" s="136">
        <v>11.596809586841275</v>
      </c>
    </row>
    <row r="109" spans="1:12">
      <c r="A109" s="136" t="s">
        <v>1088</v>
      </c>
      <c r="B109" s="136" t="s">
        <v>230</v>
      </c>
      <c r="C109" s="136" t="s">
        <v>233</v>
      </c>
      <c r="D109" s="136" t="s">
        <v>38</v>
      </c>
      <c r="E109" s="136" t="s">
        <v>14</v>
      </c>
      <c r="F109" s="136" t="s">
        <v>76</v>
      </c>
      <c r="G109" s="136">
        <v>134.33333333333334</v>
      </c>
      <c r="H109" s="136">
        <v>89.227683663421701</v>
      </c>
      <c r="I109" s="136">
        <v>80.599176867572723</v>
      </c>
      <c r="J109" s="136">
        <v>98.526621273974044</v>
      </c>
      <c r="K109" s="136">
        <v>9.2989376105523434</v>
      </c>
      <c r="L109" s="136">
        <v>8.6285067958489776</v>
      </c>
    </row>
    <row r="110" spans="1:12">
      <c r="A110" s="136" t="s">
        <v>1089</v>
      </c>
      <c r="B110" s="136" t="s">
        <v>230</v>
      </c>
      <c r="C110" s="136" t="s">
        <v>233</v>
      </c>
      <c r="D110" s="136" t="s">
        <v>38</v>
      </c>
      <c r="E110" s="136" t="s">
        <v>37</v>
      </c>
      <c r="F110" s="136" t="s">
        <v>76</v>
      </c>
      <c r="G110" s="136">
        <v>164</v>
      </c>
      <c r="H110" s="136">
        <v>120.8723718066621</v>
      </c>
      <c r="I110" s="136">
        <v>110.18591362812931</v>
      </c>
      <c r="J110" s="136">
        <v>132.30744599254126</v>
      </c>
      <c r="K110" s="136">
        <v>11.435074185879159</v>
      </c>
      <c r="L110" s="136">
        <v>10.686458178532789</v>
      </c>
    </row>
    <row r="111" spans="1:12">
      <c r="A111" s="136" t="s">
        <v>1090</v>
      </c>
      <c r="B111" s="136" t="s">
        <v>230</v>
      </c>
      <c r="C111" s="136" t="s">
        <v>233</v>
      </c>
      <c r="D111" s="136" t="s">
        <v>38</v>
      </c>
      <c r="E111" s="136" t="s">
        <v>15</v>
      </c>
      <c r="F111" s="136" t="s">
        <v>76</v>
      </c>
      <c r="G111" s="136">
        <v>36.666666666666664</v>
      </c>
      <c r="H111" s="136">
        <v>108.83249198434257</v>
      </c>
      <c r="I111" s="136">
        <v>89.009603394343046</v>
      </c>
      <c r="J111" s="136">
        <v>131.71952466255834</v>
      </c>
      <c r="K111" s="136">
        <v>22.887032678215775</v>
      </c>
      <c r="L111" s="136">
        <v>19.822888589999522</v>
      </c>
    </row>
    <row r="112" spans="1:12">
      <c r="A112" s="136" t="s">
        <v>1091</v>
      </c>
      <c r="B112" s="136" t="s">
        <v>230</v>
      </c>
      <c r="C112" s="136" t="s">
        <v>233</v>
      </c>
      <c r="D112" s="136" t="s">
        <v>38</v>
      </c>
      <c r="E112" s="136" t="s">
        <v>16</v>
      </c>
      <c r="F112" s="136" t="s">
        <v>76</v>
      </c>
      <c r="G112" s="136">
        <v>112.66666666666667</v>
      </c>
      <c r="H112" s="136">
        <v>109.17940495179762</v>
      </c>
      <c r="I112" s="136">
        <v>97.596263289387437</v>
      </c>
      <c r="J112" s="136">
        <v>121.74954826929137</v>
      </c>
      <c r="K112" s="136">
        <v>12.570143317493745</v>
      </c>
      <c r="L112" s="136">
        <v>11.583141662410185</v>
      </c>
    </row>
    <row r="113" spans="1:12">
      <c r="A113" s="136" t="s">
        <v>1092</v>
      </c>
      <c r="B113" s="136" t="s">
        <v>230</v>
      </c>
      <c r="C113" s="136" t="s">
        <v>233</v>
      </c>
      <c r="D113" s="136" t="s">
        <v>38</v>
      </c>
      <c r="E113" s="136" t="s">
        <v>17</v>
      </c>
      <c r="F113" s="136" t="s">
        <v>76</v>
      </c>
      <c r="G113" s="136">
        <v>51.333333333333336</v>
      </c>
      <c r="H113" s="136">
        <v>117.59588469949512</v>
      </c>
      <c r="I113" s="136">
        <v>99.214753892306462</v>
      </c>
      <c r="J113" s="136">
        <v>138.35105335807256</v>
      </c>
      <c r="K113" s="136">
        <v>20.755168658577446</v>
      </c>
      <c r="L113" s="136">
        <v>18.381130807188654</v>
      </c>
    </row>
    <row r="114" spans="1:12">
      <c r="A114" s="136" t="s">
        <v>1093</v>
      </c>
      <c r="B114" s="136" t="s">
        <v>230</v>
      </c>
      <c r="C114" s="136" t="s">
        <v>233</v>
      </c>
      <c r="D114" s="136" t="s">
        <v>38</v>
      </c>
      <c r="E114" s="136" t="s">
        <v>18</v>
      </c>
      <c r="F114" s="136" t="s">
        <v>76</v>
      </c>
      <c r="G114" s="136">
        <v>50.666666666666664</v>
      </c>
      <c r="H114" s="136">
        <v>94.534155678186593</v>
      </c>
      <c r="I114" s="136">
        <v>79.787641844867068</v>
      </c>
      <c r="J114" s="136">
        <v>111.19624624436604</v>
      </c>
      <c r="K114" s="136">
        <v>16.662090566179444</v>
      </c>
      <c r="L114" s="136">
        <v>14.746513833319526</v>
      </c>
    </row>
    <row r="115" spans="1:12">
      <c r="A115" s="136" t="s">
        <v>1094</v>
      </c>
      <c r="B115" s="136" t="s">
        <v>230</v>
      </c>
      <c r="C115" s="136" t="s">
        <v>233</v>
      </c>
      <c r="D115" s="136" t="s">
        <v>38</v>
      </c>
      <c r="E115" s="136" t="s">
        <v>19</v>
      </c>
      <c r="F115" s="136" t="s">
        <v>76</v>
      </c>
      <c r="G115" s="136">
        <v>41.333333333333336</v>
      </c>
      <c r="H115" s="136">
        <v>69.600581403419895</v>
      </c>
      <c r="I115" s="136">
        <v>57.382956393171774</v>
      </c>
      <c r="J115" s="136">
        <v>83.589247706690458</v>
      </c>
      <c r="K115" s="136">
        <v>13.988666303270563</v>
      </c>
      <c r="L115" s="136">
        <v>12.217625010248121</v>
      </c>
    </row>
    <row r="116" spans="1:12">
      <c r="A116" s="136" t="s">
        <v>1095</v>
      </c>
      <c r="B116" s="136" t="s">
        <v>230</v>
      </c>
      <c r="C116" s="136" t="s">
        <v>233</v>
      </c>
      <c r="D116" s="136" t="s">
        <v>38</v>
      </c>
      <c r="E116" s="136" t="s">
        <v>20</v>
      </c>
      <c r="F116" s="136" t="s">
        <v>76</v>
      </c>
      <c r="G116" s="136">
        <v>89</v>
      </c>
      <c r="H116" s="136">
        <v>113.92475063126983</v>
      </c>
      <c r="I116" s="136">
        <v>100.39422177517402</v>
      </c>
      <c r="J116" s="136">
        <v>128.75937961726757</v>
      </c>
      <c r="K116" s="136">
        <v>14.834628985997739</v>
      </c>
      <c r="L116" s="136">
        <v>13.530528856095813</v>
      </c>
    </row>
    <row r="117" spans="1:12">
      <c r="A117" s="136" t="s">
        <v>1096</v>
      </c>
      <c r="B117" s="136" t="s">
        <v>230</v>
      </c>
      <c r="C117" s="136" t="s">
        <v>233</v>
      </c>
      <c r="D117" s="136" t="s">
        <v>38</v>
      </c>
      <c r="E117" s="136" t="s">
        <v>44</v>
      </c>
      <c r="F117" s="136" t="s">
        <v>77</v>
      </c>
      <c r="G117" s="136">
        <v>413.33333333333331</v>
      </c>
      <c r="H117" s="136">
        <v>93.792651921221392</v>
      </c>
      <c r="I117" s="136">
        <v>88.461829711515421</v>
      </c>
      <c r="J117" s="136">
        <v>99.355478279974349</v>
      </c>
      <c r="K117" s="136">
        <v>5.5628263587529574</v>
      </c>
      <c r="L117" s="136">
        <v>5.3308222097059712</v>
      </c>
    </row>
    <row r="118" spans="1:12">
      <c r="A118" s="136" t="s">
        <v>1097</v>
      </c>
      <c r="B118" s="136" t="s">
        <v>230</v>
      </c>
      <c r="C118" s="136" t="s">
        <v>233</v>
      </c>
      <c r="D118" s="136" t="s">
        <v>38</v>
      </c>
      <c r="E118" s="136" t="s">
        <v>50</v>
      </c>
      <c r="F118" s="136" t="s">
        <v>77</v>
      </c>
      <c r="G118" s="136">
        <v>63.333333333333336</v>
      </c>
      <c r="H118" s="136">
        <v>65.658119669226707</v>
      </c>
      <c r="I118" s="136">
        <v>56.287876606226305</v>
      </c>
      <c r="J118" s="136">
        <v>76.107905828278291</v>
      </c>
      <c r="K118" s="136">
        <v>10.449786159051584</v>
      </c>
      <c r="L118" s="136">
        <v>9.3702430630004017</v>
      </c>
    </row>
    <row r="119" spans="1:12">
      <c r="A119" s="136" t="s">
        <v>1098</v>
      </c>
      <c r="B119" s="136" t="s">
        <v>230</v>
      </c>
      <c r="C119" s="136" t="s">
        <v>233</v>
      </c>
      <c r="D119" s="136" t="s">
        <v>38</v>
      </c>
      <c r="E119" s="136" t="s">
        <v>45</v>
      </c>
      <c r="F119" s="136" t="s">
        <v>77</v>
      </c>
      <c r="G119" s="136">
        <v>221</v>
      </c>
      <c r="H119" s="136">
        <v>86.955176194777252</v>
      </c>
      <c r="I119" s="136">
        <v>80.177261645401003</v>
      </c>
      <c r="J119" s="136">
        <v>94.140070669186315</v>
      </c>
      <c r="K119" s="136">
        <v>7.184894474409063</v>
      </c>
      <c r="L119" s="136">
        <v>6.7779145493762485</v>
      </c>
    </row>
    <row r="120" spans="1:12">
      <c r="A120" s="136" t="s">
        <v>1099</v>
      </c>
      <c r="B120" s="136" t="s">
        <v>230</v>
      </c>
      <c r="C120" s="136" t="s">
        <v>233</v>
      </c>
      <c r="D120" s="136" t="s">
        <v>38</v>
      </c>
      <c r="E120" s="136" t="s">
        <v>46</v>
      </c>
      <c r="F120" s="136" t="s">
        <v>77</v>
      </c>
      <c r="G120" s="136">
        <v>322</v>
      </c>
      <c r="H120" s="136">
        <v>108.50878655529681</v>
      </c>
      <c r="I120" s="136">
        <v>101.61530484302952</v>
      </c>
      <c r="J120" s="136">
        <v>115.74286014262259</v>
      </c>
      <c r="K120" s="136">
        <v>7.2340735873257813</v>
      </c>
      <c r="L120" s="136">
        <v>6.8934817122672882</v>
      </c>
    </row>
    <row r="121" spans="1:12">
      <c r="A121" s="136" t="s">
        <v>1100</v>
      </c>
      <c r="B121" s="136" t="s">
        <v>230</v>
      </c>
      <c r="C121" s="136" t="s">
        <v>233</v>
      </c>
      <c r="D121" s="136" t="s">
        <v>38</v>
      </c>
      <c r="E121" s="136" t="s">
        <v>49</v>
      </c>
      <c r="F121" s="136" t="s">
        <v>77</v>
      </c>
      <c r="G121" s="136">
        <v>194.33333333333334</v>
      </c>
      <c r="H121" s="136">
        <v>86.413903829063671</v>
      </c>
      <c r="I121" s="136">
        <v>79.434076490355963</v>
      </c>
      <c r="J121" s="136">
        <v>93.841610006451148</v>
      </c>
      <c r="K121" s="136">
        <v>7.4277061773874777</v>
      </c>
      <c r="L121" s="136">
        <v>6.9798273387077074</v>
      </c>
    </row>
    <row r="122" spans="1:12">
      <c r="A122" s="136" t="s">
        <v>1101</v>
      </c>
      <c r="B122" s="136" t="s">
        <v>230</v>
      </c>
      <c r="C122" s="136" t="s">
        <v>233</v>
      </c>
      <c r="D122" s="136" t="s">
        <v>38</v>
      </c>
      <c r="E122" s="136" t="s">
        <v>48</v>
      </c>
      <c r="F122" s="136" t="s">
        <v>77</v>
      </c>
      <c r="G122" s="136">
        <v>200.66666666666666</v>
      </c>
      <c r="H122" s="136">
        <v>118.40978195580038</v>
      </c>
      <c r="I122" s="136">
        <v>108.9265577073707</v>
      </c>
      <c r="J122" s="136">
        <v>128.49141331998234</v>
      </c>
      <c r="K122" s="136">
        <v>10.081631364181959</v>
      </c>
      <c r="L122" s="136">
        <v>9.4832242484296785</v>
      </c>
    </row>
    <row r="123" spans="1:12">
      <c r="A123" s="136" t="s">
        <v>1102</v>
      </c>
      <c r="B123" s="136" t="s">
        <v>230</v>
      </c>
      <c r="C123" s="136" t="s">
        <v>233</v>
      </c>
      <c r="D123" s="136" t="s">
        <v>38</v>
      </c>
      <c r="E123" s="136" t="s">
        <v>47</v>
      </c>
      <c r="F123" s="136" t="s">
        <v>77</v>
      </c>
      <c r="G123" s="136">
        <v>345</v>
      </c>
      <c r="H123" s="136">
        <v>101.79375942961505</v>
      </c>
      <c r="I123" s="136">
        <v>95.538923686184418</v>
      </c>
      <c r="J123" s="136">
        <v>108.3472592523579</v>
      </c>
      <c r="K123" s="136">
        <v>6.5534998227428503</v>
      </c>
      <c r="L123" s="136">
        <v>6.2548357434306325</v>
      </c>
    </row>
    <row r="124" spans="1:12">
      <c r="A124" s="136" t="s">
        <v>1103</v>
      </c>
      <c r="B124" s="136" t="s">
        <v>230</v>
      </c>
      <c r="C124" s="136" t="s">
        <v>233</v>
      </c>
      <c r="D124" s="136" t="s">
        <v>39</v>
      </c>
      <c r="E124" s="136" t="s">
        <v>21</v>
      </c>
      <c r="F124" s="136" t="s">
        <v>78</v>
      </c>
      <c r="G124" s="136">
        <v>872.33333333333337</v>
      </c>
      <c r="H124" s="136">
        <v>43.909664789498329</v>
      </c>
      <c r="I124" s="136">
        <v>42.182074799343816</v>
      </c>
      <c r="J124" s="136">
        <v>45.688975501496202</v>
      </c>
      <c r="K124" s="136">
        <v>1.7793107119978728</v>
      </c>
      <c r="L124" s="136">
        <v>1.7275899901545131</v>
      </c>
    </row>
    <row r="125" spans="1:12">
      <c r="A125" s="136" t="s">
        <v>1104</v>
      </c>
      <c r="B125" s="136" t="s">
        <v>230</v>
      </c>
      <c r="C125" s="136" t="s">
        <v>233</v>
      </c>
      <c r="D125" s="136" t="s">
        <v>39</v>
      </c>
      <c r="E125" s="136" t="s">
        <v>0</v>
      </c>
      <c r="F125" s="136" t="s">
        <v>76</v>
      </c>
      <c r="G125" s="136">
        <v>24</v>
      </c>
      <c r="H125" s="136">
        <v>45.58857278529689</v>
      </c>
      <c r="I125" s="136">
        <v>35.088923014267372</v>
      </c>
      <c r="J125" s="136">
        <v>58.157758783740626</v>
      </c>
      <c r="K125" s="136">
        <v>12.569185998443736</v>
      </c>
      <c r="L125" s="136">
        <v>10.499649771029517</v>
      </c>
    </row>
    <row r="126" spans="1:12">
      <c r="A126" s="136" t="s">
        <v>1105</v>
      </c>
      <c r="B126" s="136" t="s">
        <v>230</v>
      </c>
      <c r="C126" s="136" t="s">
        <v>233</v>
      </c>
      <c r="D126" s="136" t="s">
        <v>39</v>
      </c>
      <c r="E126" s="136" t="s">
        <v>1</v>
      </c>
      <c r="F126" s="136" t="s">
        <v>76</v>
      </c>
      <c r="G126" s="136">
        <v>26.333333333333332</v>
      </c>
      <c r="H126" s="136">
        <v>33.248031570802809</v>
      </c>
      <c r="I126" s="136">
        <v>25.944292581884582</v>
      </c>
      <c r="J126" s="136">
        <v>41.915424345698426</v>
      </c>
      <c r="K126" s="136">
        <v>8.6673927748956174</v>
      </c>
      <c r="L126" s="136">
        <v>7.3037389889182265</v>
      </c>
    </row>
    <row r="127" spans="1:12">
      <c r="A127" s="136" t="s">
        <v>1106</v>
      </c>
      <c r="B127" s="136" t="s">
        <v>230</v>
      </c>
      <c r="C127" s="136" t="s">
        <v>233</v>
      </c>
      <c r="D127" s="136" t="s">
        <v>39</v>
      </c>
      <c r="E127" s="136" t="s">
        <v>2</v>
      </c>
      <c r="F127" s="136" t="s">
        <v>76</v>
      </c>
      <c r="G127" s="136">
        <v>38.333333333333336</v>
      </c>
      <c r="H127" s="136">
        <v>44.67006203188577</v>
      </c>
      <c r="I127" s="136">
        <v>36.418567363263023</v>
      </c>
      <c r="J127" s="136">
        <v>54.175058912054588</v>
      </c>
      <c r="K127" s="136">
        <v>9.5049968801688181</v>
      </c>
      <c r="L127" s="136">
        <v>8.2514946686227475</v>
      </c>
    </row>
    <row r="128" spans="1:12">
      <c r="A128" s="136" t="s">
        <v>1107</v>
      </c>
      <c r="B128" s="136" t="s">
        <v>230</v>
      </c>
      <c r="C128" s="136" t="s">
        <v>233</v>
      </c>
      <c r="D128" s="136" t="s">
        <v>39</v>
      </c>
      <c r="E128" s="136" t="s">
        <v>3</v>
      </c>
      <c r="F128" s="136" t="s">
        <v>76</v>
      </c>
      <c r="G128" s="136">
        <v>35</v>
      </c>
      <c r="H128" s="136">
        <v>51.154452236619854</v>
      </c>
      <c r="I128" s="136">
        <v>41.353853817990199</v>
      </c>
      <c r="J128" s="136">
        <v>62.518790221301991</v>
      </c>
      <c r="K128" s="136">
        <v>11.364337984682138</v>
      </c>
      <c r="L128" s="136">
        <v>9.8005984186296544</v>
      </c>
    </row>
    <row r="129" spans="1:12">
      <c r="A129" s="136" t="s">
        <v>1108</v>
      </c>
      <c r="B129" s="136" t="s">
        <v>230</v>
      </c>
      <c r="C129" s="136" t="s">
        <v>233</v>
      </c>
      <c r="D129" s="136" t="s">
        <v>39</v>
      </c>
      <c r="E129" s="136" t="s">
        <v>4</v>
      </c>
      <c r="F129" s="136" t="s">
        <v>76</v>
      </c>
      <c r="G129" s="136">
        <v>40</v>
      </c>
      <c r="H129" s="136">
        <v>40.42108683260436</v>
      </c>
      <c r="I129" s="136">
        <v>33.28750065935705</v>
      </c>
      <c r="J129" s="136">
        <v>48.613230694367871</v>
      </c>
      <c r="K129" s="136">
        <v>8.1921438617635118</v>
      </c>
      <c r="L129" s="136">
        <v>7.1335861732473091</v>
      </c>
    </row>
    <row r="130" spans="1:12">
      <c r="A130" s="136" t="s">
        <v>1109</v>
      </c>
      <c r="B130" s="136" t="s">
        <v>230</v>
      </c>
      <c r="C130" s="136" t="s">
        <v>233</v>
      </c>
      <c r="D130" s="136" t="s">
        <v>39</v>
      </c>
      <c r="E130" s="136" t="s">
        <v>5</v>
      </c>
      <c r="F130" s="136" t="s">
        <v>76</v>
      </c>
      <c r="G130" s="136">
        <v>34.333333333333336</v>
      </c>
      <c r="H130" s="136">
        <v>42.204678461684296</v>
      </c>
      <c r="I130" s="136">
        <v>34.19787835634579</v>
      </c>
      <c r="J130" s="136">
        <v>51.503960105858944</v>
      </c>
      <c r="K130" s="136">
        <v>9.2992816441746484</v>
      </c>
      <c r="L130" s="136">
        <v>8.0068001053385061</v>
      </c>
    </row>
    <row r="131" spans="1:12">
      <c r="A131" s="136" t="s">
        <v>1110</v>
      </c>
      <c r="B131" s="136" t="s">
        <v>230</v>
      </c>
      <c r="C131" s="136" t="s">
        <v>233</v>
      </c>
      <c r="D131" s="136" t="s">
        <v>39</v>
      </c>
      <c r="E131" s="136" t="s">
        <v>6</v>
      </c>
      <c r="F131" s="136" t="s">
        <v>76</v>
      </c>
      <c r="G131" s="136">
        <v>34.333333333333336</v>
      </c>
      <c r="H131" s="136">
        <v>34.384208474265797</v>
      </c>
      <c r="I131" s="136">
        <v>27.635006813348472</v>
      </c>
      <c r="J131" s="136">
        <v>42.220264153912403</v>
      </c>
      <c r="K131" s="136">
        <v>7.8360556796466057</v>
      </c>
      <c r="L131" s="136">
        <v>6.7492016609173255</v>
      </c>
    </row>
    <row r="132" spans="1:12">
      <c r="A132" s="136" t="s">
        <v>1111</v>
      </c>
      <c r="B132" s="136" t="s">
        <v>230</v>
      </c>
      <c r="C132" s="136" t="s">
        <v>233</v>
      </c>
      <c r="D132" s="136" t="s">
        <v>39</v>
      </c>
      <c r="E132" s="136" t="s">
        <v>7</v>
      </c>
      <c r="F132" s="136" t="s">
        <v>76</v>
      </c>
      <c r="G132" s="136">
        <v>21</v>
      </c>
      <c r="H132" s="136">
        <v>41.451756415718016</v>
      </c>
      <c r="I132" s="136">
        <v>31.261070291146467</v>
      </c>
      <c r="J132" s="136">
        <v>53.785559956069008</v>
      </c>
      <c r="K132" s="136">
        <v>12.333803540350992</v>
      </c>
      <c r="L132" s="136">
        <v>10.190686124571549</v>
      </c>
    </row>
    <row r="133" spans="1:12">
      <c r="A133" s="136" t="s">
        <v>1112</v>
      </c>
      <c r="B133" s="136" t="s">
        <v>230</v>
      </c>
      <c r="C133" s="136" t="s">
        <v>233</v>
      </c>
      <c r="D133" s="136" t="s">
        <v>39</v>
      </c>
      <c r="E133" s="136" t="s">
        <v>8</v>
      </c>
      <c r="F133" s="136" t="s">
        <v>76</v>
      </c>
      <c r="G133" s="136">
        <v>43.666666666666664</v>
      </c>
      <c r="H133" s="136">
        <v>48.833923961129493</v>
      </c>
      <c r="I133" s="136">
        <v>40.418560684261493</v>
      </c>
      <c r="J133" s="136">
        <v>58.44380116717371</v>
      </c>
      <c r="K133" s="136">
        <v>9.6098772060442172</v>
      </c>
      <c r="L133" s="136">
        <v>8.4153632768679998</v>
      </c>
    </row>
    <row r="134" spans="1:12">
      <c r="A134" s="136" t="s">
        <v>1113</v>
      </c>
      <c r="B134" s="136" t="s">
        <v>230</v>
      </c>
      <c r="C134" s="136" t="s">
        <v>233</v>
      </c>
      <c r="D134" s="136" t="s">
        <v>39</v>
      </c>
      <c r="E134" s="136" t="s">
        <v>9</v>
      </c>
      <c r="F134" s="136" t="s">
        <v>76</v>
      </c>
      <c r="G134" s="136">
        <v>52.333333333333336</v>
      </c>
      <c r="H134" s="136">
        <v>40.930627456210303</v>
      </c>
      <c r="I134" s="136">
        <v>34.505479060080752</v>
      </c>
      <c r="J134" s="136">
        <v>48.18233829971927</v>
      </c>
      <c r="K134" s="136">
        <v>7.2517108435089668</v>
      </c>
      <c r="L134" s="136">
        <v>6.4251483961295506</v>
      </c>
    </row>
    <row r="135" spans="1:12">
      <c r="A135" s="136" t="s">
        <v>1114</v>
      </c>
      <c r="B135" s="136" t="s">
        <v>230</v>
      </c>
      <c r="C135" s="136" t="s">
        <v>233</v>
      </c>
      <c r="D135" s="136" t="s">
        <v>39</v>
      </c>
      <c r="E135" s="136" t="s">
        <v>10</v>
      </c>
      <c r="F135" s="136" t="s">
        <v>76</v>
      </c>
      <c r="G135" s="136">
        <v>67.333333333333329</v>
      </c>
      <c r="H135" s="136">
        <v>44.351933697809592</v>
      </c>
      <c r="I135" s="136">
        <v>38.234329208068615</v>
      </c>
      <c r="J135" s="136">
        <v>51.156737538197888</v>
      </c>
      <c r="K135" s="136">
        <v>6.8048038403882956</v>
      </c>
      <c r="L135" s="136">
        <v>6.1176044897409767</v>
      </c>
    </row>
    <row r="136" spans="1:12">
      <c r="A136" s="136" t="s">
        <v>1115</v>
      </c>
      <c r="B136" s="136" t="s">
        <v>230</v>
      </c>
      <c r="C136" s="136" t="s">
        <v>233</v>
      </c>
      <c r="D136" s="136" t="s">
        <v>39</v>
      </c>
      <c r="E136" s="136" t="s">
        <v>11</v>
      </c>
      <c r="F136" s="136" t="s">
        <v>76</v>
      </c>
      <c r="G136" s="136">
        <v>51.666666666666664</v>
      </c>
      <c r="H136" s="136">
        <v>56.358887161930525</v>
      </c>
      <c r="I136" s="136">
        <v>47.580264073608895</v>
      </c>
      <c r="J136" s="136">
        <v>66.271237362361546</v>
      </c>
      <c r="K136" s="136">
        <v>9.9123502004310211</v>
      </c>
      <c r="L136" s="136">
        <v>8.7786230883216305</v>
      </c>
    </row>
    <row r="137" spans="1:12">
      <c r="A137" s="136" t="s">
        <v>1116</v>
      </c>
      <c r="B137" s="136" t="s">
        <v>230</v>
      </c>
      <c r="C137" s="136" t="s">
        <v>233</v>
      </c>
      <c r="D137" s="136" t="s">
        <v>39</v>
      </c>
      <c r="E137" s="136" t="s">
        <v>12</v>
      </c>
      <c r="F137" s="136" t="s">
        <v>76</v>
      </c>
      <c r="G137" s="136">
        <v>40.666666666666664</v>
      </c>
      <c r="H137" s="136">
        <v>43.106932020610486</v>
      </c>
      <c r="I137" s="136">
        <v>35.545895639585154</v>
      </c>
      <c r="J137" s="136">
        <v>51.782606513980035</v>
      </c>
      <c r="K137" s="136">
        <v>8.6756744933695487</v>
      </c>
      <c r="L137" s="136">
        <v>7.5610363810253318</v>
      </c>
    </row>
    <row r="138" spans="1:12">
      <c r="A138" s="136" t="s">
        <v>1117</v>
      </c>
      <c r="B138" s="136" t="s">
        <v>230</v>
      </c>
      <c r="C138" s="136" t="s">
        <v>233</v>
      </c>
      <c r="D138" s="136" t="s">
        <v>39</v>
      </c>
      <c r="E138" s="136" t="s">
        <v>13</v>
      </c>
      <c r="F138" s="136" t="s">
        <v>76</v>
      </c>
      <c r="G138" s="136">
        <v>29.666666666666668</v>
      </c>
      <c r="H138" s="136">
        <v>35.13959356933676</v>
      </c>
      <c r="I138" s="136">
        <v>27.953926847898408</v>
      </c>
      <c r="J138" s="136">
        <v>43.582329062069796</v>
      </c>
      <c r="K138" s="136">
        <v>8.4427354927330356</v>
      </c>
      <c r="L138" s="136">
        <v>7.1856667214383521</v>
      </c>
    </row>
    <row r="139" spans="1:12">
      <c r="A139" s="136" t="s">
        <v>1118</v>
      </c>
      <c r="B139" s="136" t="s">
        <v>230</v>
      </c>
      <c r="C139" s="136" t="s">
        <v>233</v>
      </c>
      <c r="D139" s="136" t="s">
        <v>39</v>
      </c>
      <c r="E139" s="136" t="s">
        <v>14</v>
      </c>
      <c r="F139" s="136" t="s">
        <v>76</v>
      </c>
      <c r="G139" s="136">
        <v>68</v>
      </c>
      <c r="H139" s="136">
        <v>40.375353226827606</v>
      </c>
      <c r="I139" s="136">
        <v>34.877883283907643</v>
      </c>
      <c r="J139" s="136">
        <v>46.487823458403952</v>
      </c>
      <c r="K139" s="136">
        <v>6.1124702315763457</v>
      </c>
      <c r="L139" s="136">
        <v>5.4974699429199632</v>
      </c>
    </row>
    <row r="140" spans="1:12">
      <c r="A140" s="136" t="s">
        <v>1119</v>
      </c>
      <c r="B140" s="136" t="s">
        <v>230</v>
      </c>
      <c r="C140" s="136" t="s">
        <v>233</v>
      </c>
      <c r="D140" s="136" t="s">
        <v>39</v>
      </c>
      <c r="E140" s="136" t="s">
        <v>37</v>
      </c>
      <c r="F140" s="136" t="s">
        <v>76</v>
      </c>
      <c r="G140" s="136">
        <v>77.333333333333329</v>
      </c>
      <c r="H140" s="136">
        <v>51.772641559319879</v>
      </c>
      <c r="I140" s="136">
        <v>45.126799462545563</v>
      </c>
      <c r="J140" s="136">
        <v>59.112476619950513</v>
      </c>
      <c r="K140" s="136">
        <v>7.3398350606306337</v>
      </c>
      <c r="L140" s="136">
        <v>6.6458420967743166</v>
      </c>
    </row>
    <row r="141" spans="1:12">
      <c r="A141" s="136" t="s">
        <v>1120</v>
      </c>
      <c r="B141" s="136" t="s">
        <v>230</v>
      </c>
      <c r="C141" s="136" t="s">
        <v>233</v>
      </c>
      <c r="D141" s="136" t="s">
        <v>39</v>
      </c>
      <c r="E141" s="136" t="s">
        <v>15</v>
      </c>
      <c r="F141" s="136" t="s">
        <v>76</v>
      </c>
      <c r="G141" s="136">
        <v>22</v>
      </c>
      <c r="H141" s="136">
        <v>60.023100561934399</v>
      </c>
      <c r="I141" s="136">
        <v>46.034564260537131</v>
      </c>
      <c r="J141" s="136">
        <v>76.888363755874607</v>
      </c>
      <c r="K141" s="136">
        <v>16.865263193940208</v>
      </c>
      <c r="L141" s="136">
        <v>13.988536301397268</v>
      </c>
    </row>
    <row r="142" spans="1:12">
      <c r="A142" s="136" t="s">
        <v>1121</v>
      </c>
      <c r="B142" s="136" t="s">
        <v>230</v>
      </c>
      <c r="C142" s="136" t="s">
        <v>233</v>
      </c>
      <c r="D142" s="136" t="s">
        <v>39</v>
      </c>
      <c r="E142" s="136" t="s">
        <v>16</v>
      </c>
      <c r="F142" s="136" t="s">
        <v>76</v>
      </c>
      <c r="G142" s="136">
        <v>56</v>
      </c>
      <c r="H142" s="136">
        <v>49.690982928549921</v>
      </c>
      <c r="I142" s="136">
        <v>42.236657918690263</v>
      </c>
      <c r="J142" s="136">
        <v>58.07073283865369</v>
      </c>
      <c r="K142" s="136">
        <v>8.3797499101037687</v>
      </c>
      <c r="L142" s="136">
        <v>7.4543250098596587</v>
      </c>
    </row>
    <row r="143" spans="1:12">
      <c r="A143" s="136" t="s">
        <v>1122</v>
      </c>
      <c r="B143" s="136" t="s">
        <v>230</v>
      </c>
      <c r="C143" s="136" t="s">
        <v>233</v>
      </c>
      <c r="D143" s="136" t="s">
        <v>39</v>
      </c>
      <c r="E143" s="136" t="s">
        <v>17</v>
      </c>
      <c r="F143" s="136" t="s">
        <v>76</v>
      </c>
      <c r="G143" s="136">
        <v>25</v>
      </c>
      <c r="H143" s="136">
        <v>54.95139939726463</v>
      </c>
      <c r="I143" s="136">
        <v>42.845506822097747</v>
      </c>
      <c r="J143" s="136">
        <v>69.381088655876852</v>
      </c>
      <c r="K143" s="136">
        <v>14.429689258612221</v>
      </c>
      <c r="L143" s="136">
        <v>12.105892575166884</v>
      </c>
    </row>
    <row r="144" spans="1:12">
      <c r="A144" s="136" t="s">
        <v>1123</v>
      </c>
      <c r="B144" s="136" t="s">
        <v>230</v>
      </c>
      <c r="C144" s="136" t="s">
        <v>233</v>
      </c>
      <c r="D144" s="136" t="s">
        <v>39</v>
      </c>
      <c r="E144" s="136" t="s">
        <v>18</v>
      </c>
      <c r="F144" s="136" t="s">
        <v>76</v>
      </c>
      <c r="G144" s="136">
        <v>24.333333333333332</v>
      </c>
      <c r="H144" s="136">
        <v>39.836977990810446</v>
      </c>
      <c r="I144" s="136">
        <v>30.918809276471702</v>
      </c>
      <c r="J144" s="136">
        <v>50.504803612232628</v>
      </c>
      <c r="K144" s="136">
        <v>10.667825621422182</v>
      </c>
      <c r="L144" s="136">
        <v>8.9181687143387443</v>
      </c>
    </row>
    <row r="145" spans="1:12">
      <c r="A145" s="136" t="s">
        <v>1124</v>
      </c>
      <c r="B145" s="136" t="s">
        <v>230</v>
      </c>
      <c r="C145" s="136" t="s">
        <v>233</v>
      </c>
      <c r="D145" s="136" t="s">
        <v>39</v>
      </c>
      <c r="E145" s="136" t="s">
        <v>19</v>
      </c>
      <c r="F145" s="136" t="s">
        <v>76</v>
      </c>
      <c r="G145" s="136">
        <v>25.666666666666668</v>
      </c>
      <c r="H145" s="136">
        <v>39.401311888032595</v>
      </c>
      <c r="I145" s="136">
        <v>30.657581414333112</v>
      </c>
      <c r="J145" s="136">
        <v>49.796511411978322</v>
      </c>
      <c r="K145" s="136">
        <v>10.395199523945728</v>
      </c>
      <c r="L145" s="136">
        <v>8.7437304736994825</v>
      </c>
    </row>
    <row r="146" spans="1:12">
      <c r="A146" s="136" t="s">
        <v>1125</v>
      </c>
      <c r="B146" s="136" t="s">
        <v>230</v>
      </c>
      <c r="C146" s="136" t="s">
        <v>233</v>
      </c>
      <c r="D146" s="136" t="s">
        <v>39</v>
      </c>
      <c r="E146" s="136" t="s">
        <v>20</v>
      </c>
      <c r="F146" s="136" t="s">
        <v>76</v>
      </c>
      <c r="G146" s="136">
        <v>35.333333333333336</v>
      </c>
      <c r="H146" s="136">
        <v>41.174266979638439</v>
      </c>
      <c r="I146" s="136">
        <v>33.471556487668344</v>
      </c>
      <c r="J146" s="136">
        <v>50.102732339093485</v>
      </c>
      <c r="K146" s="136">
        <v>8.9284653594550463</v>
      </c>
      <c r="L146" s="136">
        <v>7.7027104919700946</v>
      </c>
    </row>
    <row r="147" spans="1:12">
      <c r="A147" s="136" t="s">
        <v>1126</v>
      </c>
      <c r="B147" s="136" t="s">
        <v>230</v>
      </c>
      <c r="C147" s="136" t="s">
        <v>233</v>
      </c>
      <c r="D147" s="136" t="s">
        <v>39</v>
      </c>
      <c r="E147" s="136" t="s">
        <v>44</v>
      </c>
      <c r="F147" s="136" t="s">
        <v>77</v>
      </c>
      <c r="G147" s="136">
        <v>198</v>
      </c>
      <c r="H147" s="136">
        <v>42.37136075075761</v>
      </c>
      <c r="I147" s="136">
        <v>38.877846340833514</v>
      </c>
      <c r="J147" s="136">
        <v>46.088489788457231</v>
      </c>
      <c r="K147" s="136">
        <v>3.7171290376996211</v>
      </c>
      <c r="L147" s="136">
        <v>3.4935144099240958</v>
      </c>
    </row>
    <row r="148" spans="1:12">
      <c r="A148" s="136" t="s">
        <v>1127</v>
      </c>
      <c r="B148" s="136" t="s">
        <v>230</v>
      </c>
      <c r="C148" s="136" t="s">
        <v>233</v>
      </c>
      <c r="D148" s="136" t="s">
        <v>39</v>
      </c>
      <c r="E148" s="136" t="s">
        <v>50</v>
      </c>
      <c r="F148" s="136" t="s">
        <v>77</v>
      </c>
      <c r="G148" s="136">
        <v>34.333333333333336</v>
      </c>
      <c r="H148" s="136">
        <v>34.384208474265797</v>
      </c>
      <c r="I148" s="136">
        <v>27.635006813348472</v>
      </c>
      <c r="J148" s="136">
        <v>42.220264153912403</v>
      </c>
      <c r="K148" s="136">
        <v>7.8360556796466057</v>
      </c>
      <c r="L148" s="136">
        <v>6.7492016609173255</v>
      </c>
    </row>
    <row r="149" spans="1:12">
      <c r="A149" s="136" t="s">
        <v>1128</v>
      </c>
      <c r="B149" s="136" t="s">
        <v>230</v>
      </c>
      <c r="C149" s="136" t="s">
        <v>233</v>
      </c>
      <c r="D149" s="136" t="s">
        <v>39</v>
      </c>
      <c r="E149" s="136" t="s">
        <v>45</v>
      </c>
      <c r="F149" s="136" t="s">
        <v>77</v>
      </c>
      <c r="G149" s="136">
        <v>117</v>
      </c>
      <c r="H149" s="136">
        <v>43.562309361043837</v>
      </c>
      <c r="I149" s="136">
        <v>38.903945159474617</v>
      </c>
      <c r="J149" s="136">
        <v>48.61248982483302</v>
      </c>
      <c r="K149" s="136">
        <v>5.0501804637891823</v>
      </c>
      <c r="L149" s="136">
        <v>4.6583642015692206</v>
      </c>
    </row>
    <row r="150" spans="1:12">
      <c r="A150" s="136" t="s">
        <v>1129</v>
      </c>
      <c r="B150" s="136" t="s">
        <v>230</v>
      </c>
      <c r="C150" s="136" t="s">
        <v>233</v>
      </c>
      <c r="D150" s="136" t="s">
        <v>39</v>
      </c>
      <c r="E150" s="136" t="s">
        <v>46</v>
      </c>
      <c r="F150" s="136" t="s">
        <v>77</v>
      </c>
      <c r="G150" s="136">
        <v>159.66666666666666</v>
      </c>
      <c r="H150" s="136">
        <v>47.421603080595602</v>
      </c>
      <c r="I150" s="136">
        <v>43.12694130183565</v>
      </c>
      <c r="J150" s="136">
        <v>52.023143106079658</v>
      </c>
      <c r="K150" s="136">
        <v>4.6015400254840557</v>
      </c>
      <c r="L150" s="136">
        <v>4.2946617787599521</v>
      </c>
    </row>
    <row r="151" spans="1:12">
      <c r="A151" s="136" t="s">
        <v>1130</v>
      </c>
      <c r="B151" s="136" t="s">
        <v>230</v>
      </c>
      <c r="C151" s="136" t="s">
        <v>233</v>
      </c>
      <c r="D151" s="136" t="s">
        <v>39</v>
      </c>
      <c r="E151" s="136" t="s">
        <v>49</v>
      </c>
      <c r="F151" s="136" t="s">
        <v>77</v>
      </c>
      <c r="G151" s="136">
        <v>97.666666666666671</v>
      </c>
      <c r="H151" s="136">
        <v>38.52320699600412</v>
      </c>
      <c r="I151" s="136">
        <v>34.118666173497047</v>
      </c>
      <c r="J151" s="136">
        <v>43.335083021757939</v>
      </c>
      <c r="K151" s="136">
        <v>4.8118760257538185</v>
      </c>
      <c r="L151" s="136">
        <v>4.404540822507073</v>
      </c>
    </row>
    <row r="152" spans="1:12">
      <c r="A152" s="136" t="s">
        <v>1131</v>
      </c>
      <c r="B152" s="136" t="s">
        <v>230</v>
      </c>
      <c r="C152" s="136" t="s">
        <v>233</v>
      </c>
      <c r="D152" s="136" t="s">
        <v>39</v>
      </c>
      <c r="E152" s="136" t="s">
        <v>48</v>
      </c>
      <c r="F152" s="136" t="s">
        <v>77</v>
      </c>
      <c r="G152" s="136">
        <v>99.333333333333329</v>
      </c>
      <c r="H152" s="136">
        <v>53.398580133754976</v>
      </c>
      <c r="I152" s="136">
        <v>47.328191072702225</v>
      </c>
      <c r="J152" s="136">
        <v>60.024674667300538</v>
      </c>
      <c r="K152" s="136">
        <v>6.6260945335455617</v>
      </c>
      <c r="L152" s="136">
        <v>6.0703890610527509</v>
      </c>
    </row>
    <row r="153" spans="1:12">
      <c r="A153" s="136" t="s">
        <v>1132</v>
      </c>
      <c r="B153" s="136" t="s">
        <v>230</v>
      </c>
      <c r="C153" s="136" t="s">
        <v>233</v>
      </c>
      <c r="D153" s="136" t="s">
        <v>39</v>
      </c>
      <c r="E153" s="136" t="s">
        <v>47</v>
      </c>
      <c r="F153" s="136" t="s">
        <v>77</v>
      </c>
      <c r="G153" s="136">
        <v>166.33333333333334</v>
      </c>
      <c r="H153" s="136">
        <v>44.889769518534919</v>
      </c>
      <c r="I153" s="136">
        <v>40.907648956788456</v>
      </c>
      <c r="J153" s="136">
        <v>49.151212409003961</v>
      </c>
      <c r="K153" s="136">
        <v>4.2614428904690413</v>
      </c>
      <c r="L153" s="136">
        <v>3.9821205617464628</v>
      </c>
    </row>
    <row r="154" spans="1:12">
      <c r="A154" s="220" t="s">
        <v>231</v>
      </c>
      <c r="B154" s="219" t="s">
        <v>232</v>
      </c>
      <c r="C154" s="220" t="s">
        <v>233</v>
      </c>
      <c r="D154" s="220" t="s">
        <v>40</v>
      </c>
      <c r="E154" s="220" t="s">
        <v>21</v>
      </c>
      <c r="F154" s="220" t="s">
        <v>78</v>
      </c>
      <c r="G154" s="220">
        <v>4635.6666999999998</v>
      </c>
      <c r="H154" s="220">
        <v>90.237939999999995</v>
      </c>
      <c r="I154" s="220">
        <v>88.652690000000007</v>
      </c>
      <c r="J154" s="220">
        <v>91.843170000000001</v>
      </c>
      <c r="K154" s="220">
        <v>1.6052299999999999</v>
      </c>
      <c r="L154" s="220">
        <v>1.58524</v>
      </c>
    </row>
    <row r="155" spans="1:12">
      <c r="A155" s="220" t="s">
        <v>234</v>
      </c>
      <c r="B155" s="219" t="s">
        <v>232</v>
      </c>
      <c r="C155" s="220" t="s">
        <v>233</v>
      </c>
      <c r="D155" s="220" t="s">
        <v>40</v>
      </c>
      <c r="E155" s="220" t="s">
        <v>0</v>
      </c>
      <c r="F155" s="220" t="s">
        <v>76</v>
      </c>
      <c r="G155" s="220">
        <v>188</v>
      </c>
      <c r="H155" s="220">
        <v>131.87289000000001</v>
      </c>
      <c r="I155" s="220">
        <v>120.42097</v>
      </c>
      <c r="J155" s="220">
        <v>144.06206</v>
      </c>
      <c r="K155" s="220">
        <v>12.189170000000001</v>
      </c>
      <c r="L155" s="220">
        <v>11.451919999999999</v>
      </c>
    </row>
    <row r="156" spans="1:12">
      <c r="A156" s="220" t="s">
        <v>235</v>
      </c>
      <c r="B156" s="219" t="s">
        <v>232</v>
      </c>
      <c r="C156" s="220" t="s">
        <v>233</v>
      </c>
      <c r="D156" s="220" t="s">
        <v>40</v>
      </c>
      <c r="E156" s="220" t="s">
        <v>1</v>
      </c>
      <c r="F156" s="220" t="s">
        <v>76</v>
      </c>
      <c r="G156" s="220">
        <v>258</v>
      </c>
      <c r="H156" s="220">
        <v>113.0966</v>
      </c>
      <c r="I156" s="220">
        <v>104.61676</v>
      </c>
      <c r="J156" s="220">
        <v>122.04007</v>
      </c>
      <c r="K156" s="220">
        <v>8.9434699999999996</v>
      </c>
      <c r="L156" s="220">
        <v>8.4798299999999998</v>
      </c>
    </row>
    <row r="157" spans="1:12">
      <c r="A157" s="220" t="s">
        <v>236</v>
      </c>
      <c r="B157" s="219" t="s">
        <v>232</v>
      </c>
      <c r="C157" s="220" t="s">
        <v>233</v>
      </c>
      <c r="D157" s="220" t="s">
        <v>40</v>
      </c>
      <c r="E157" s="220" t="s">
        <v>2</v>
      </c>
      <c r="F157" s="220" t="s">
        <v>76</v>
      </c>
      <c r="G157" s="220">
        <v>272</v>
      </c>
      <c r="H157" s="220">
        <v>106.09517</v>
      </c>
      <c r="I157" s="220">
        <v>98.013649999999998</v>
      </c>
      <c r="J157" s="220">
        <v>114.6067</v>
      </c>
      <c r="K157" s="220">
        <v>8.5115300000000005</v>
      </c>
      <c r="L157" s="220">
        <v>8.0815199999999994</v>
      </c>
    </row>
    <row r="158" spans="1:12">
      <c r="A158" s="220" t="s">
        <v>237</v>
      </c>
      <c r="B158" s="219" t="s">
        <v>232</v>
      </c>
      <c r="C158" s="220" t="s">
        <v>233</v>
      </c>
      <c r="D158" s="220" t="s">
        <v>40</v>
      </c>
      <c r="E158" s="220" t="s">
        <v>3</v>
      </c>
      <c r="F158" s="220" t="s">
        <v>76</v>
      </c>
      <c r="G158" s="220">
        <v>177.33330000000001</v>
      </c>
      <c r="H158" s="220">
        <v>105.15403999999999</v>
      </c>
      <c r="I158" s="220">
        <v>95.688829999999996</v>
      </c>
      <c r="J158" s="220">
        <v>115.24731</v>
      </c>
      <c r="K158" s="220">
        <v>10.09327</v>
      </c>
      <c r="L158" s="220">
        <v>9.4652100000000008</v>
      </c>
    </row>
    <row r="159" spans="1:12">
      <c r="A159" s="220" t="s">
        <v>238</v>
      </c>
      <c r="B159" s="219" t="s">
        <v>232</v>
      </c>
      <c r="C159" s="220" t="s">
        <v>233</v>
      </c>
      <c r="D159" s="220" t="s">
        <v>40</v>
      </c>
      <c r="E159" s="220" t="s">
        <v>4</v>
      </c>
      <c r="F159" s="220" t="s">
        <v>76</v>
      </c>
      <c r="G159" s="220">
        <v>231.66669999999999</v>
      </c>
      <c r="H159" s="220">
        <v>93.918530000000004</v>
      </c>
      <c r="I159" s="220">
        <v>86.763909999999996</v>
      </c>
      <c r="J159" s="220">
        <v>101.48665</v>
      </c>
      <c r="K159" s="220">
        <v>7.5681200000000004</v>
      </c>
      <c r="L159" s="220">
        <v>7.1546200000000004</v>
      </c>
    </row>
    <row r="160" spans="1:12">
      <c r="A160" s="220" t="s">
        <v>239</v>
      </c>
      <c r="B160" s="219" t="s">
        <v>232</v>
      </c>
      <c r="C160" s="220" t="s">
        <v>233</v>
      </c>
      <c r="D160" s="220" t="s">
        <v>40</v>
      </c>
      <c r="E160" s="220" t="s">
        <v>5</v>
      </c>
      <c r="F160" s="220" t="s">
        <v>76</v>
      </c>
      <c r="G160" s="220">
        <v>189.66669999999999</v>
      </c>
      <c r="H160" s="220">
        <v>90.327740000000006</v>
      </c>
      <c r="I160" s="220">
        <v>82.702439999999996</v>
      </c>
      <c r="J160" s="220">
        <v>98.44171</v>
      </c>
      <c r="K160" s="220">
        <v>8.1139600000000005</v>
      </c>
      <c r="L160" s="220">
        <v>7.6253000000000002</v>
      </c>
    </row>
    <row r="161" spans="1:12">
      <c r="A161" s="220" t="s">
        <v>240</v>
      </c>
      <c r="B161" s="219" t="s">
        <v>232</v>
      </c>
      <c r="C161" s="220" t="s">
        <v>233</v>
      </c>
      <c r="D161" s="220" t="s">
        <v>40</v>
      </c>
      <c r="E161" s="220" t="s">
        <v>6</v>
      </c>
      <c r="F161" s="220" t="s">
        <v>76</v>
      </c>
      <c r="G161" s="220">
        <v>229</v>
      </c>
      <c r="H161" s="220">
        <v>80.3108</v>
      </c>
      <c r="I161" s="220">
        <v>73.970609999999994</v>
      </c>
      <c r="J161" s="220">
        <v>87.019599999999997</v>
      </c>
      <c r="K161" s="220">
        <v>6.7088000000000001</v>
      </c>
      <c r="L161" s="220">
        <v>6.3401800000000001</v>
      </c>
    </row>
    <row r="162" spans="1:12">
      <c r="A162" s="220" t="s">
        <v>241</v>
      </c>
      <c r="B162" s="219" t="s">
        <v>232</v>
      </c>
      <c r="C162" s="220" t="s">
        <v>233</v>
      </c>
      <c r="D162" s="220" t="s">
        <v>40</v>
      </c>
      <c r="E162" s="220" t="s">
        <v>7</v>
      </c>
      <c r="F162" s="220" t="s">
        <v>76</v>
      </c>
      <c r="G162" s="220">
        <v>95.666700000000006</v>
      </c>
      <c r="H162" s="220">
        <v>65.771469999999994</v>
      </c>
      <c r="I162" s="220">
        <v>57.778910000000003</v>
      </c>
      <c r="J162" s="220">
        <v>74.495530000000002</v>
      </c>
      <c r="K162" s="220">
        <v>8.7240599999999997</v>
      </c>
      <c r="L162" s="220">
        <v>7.9925600000000001</v>
      </c>
    </row>
    <row r="163" spans="1:12">
      <c r="A163" s="220" t="s">
        <v>242</v>
      </c>
      <c r="B163" s="219" t="s">
        <v>232</v>
      </c>
      <c r="C163" s="220" t="s">
        <v>233</v>
      </c>
      <c r="D163" s="220" t="s">
        <v>40</v>
      </c>
      <c r="E163" s="220" t="s">
        <v>8</v>
      </c>
      <c r="F163" s="220" t="s">
        <v>76</v>
      </c>
      <c r="G163" s="220">
        <v>216.33330000000001</v>
      </c>
      <c r="H163" s="220">
        <v>90.25712</v>
      </c>
      <c r="I163" s="220">
        <v>82.862589999999997</v>
      </c>
      <c r="J163" s="220">
        <v>98.094390000000004</v>
      </c>
      <c r="K163" s="220">
        <v>7.8372700000000002</v>
      </c>
      <c r="L163" s="220">
        <v>7.3945400000000001</v>
      </c>
    </row>
    <row r="164" spans="1:12">
      <c r="A164" s="220" t="s">
        <v>243</v>
      </c>
      <c r="B164" s="219" t="s">
        <v>232</v>
      </c>
      <c r="C164" s="220" t="s">
        <v>233</v>
      </c>
      <c r="D164" s="220" t="s">
        <v>40</v>
      </c>
      <c r="E164" s="220" t="s">
        <v>9</v>
      </c>
      <c r="F164" s="220" t="s">
        <v>76</v>
      </c>
      <c r="G164" s="220">
        <v>332</v>
      </c>
      <c r="H164" s="220">
        <v>95.601290000000006</v>
      </c>
      <c r="I164" s="220">
        <v>89.295240000000007</v>
      </c>
      <c r="J164" s="220">
        <v>102.21021</v>
      </c>
      <c r="K164" s="220">
        <v>6.6089200000000003</v>
      </c>
      <c r="L164" s="220">
        <v>6.3060499999999999</v>
      </c>
    </row>
    <row r="165" spans="1:12">
      <c r="A165" s="220" t="s">
        <v>244</v>
      </c>
      <c r="B165" s="219" t="s">
        <v>232</v>
      </c>
      <c r="C165" s="220" t="s">
        <v>233</v>
      </c>
      <c r="D165" s="220" t="s">
        <v>40</v>
      </c>
      <c r="E165" s="220" t="s">
        <v>10</v>
      </c>
      <c r="F165" s="220" t="s">
        <v>76</v>
      </c>
      <c r="G165" s="220">
        <v>318.33330000000001</v>
      </c>
      <c r="H165" s="220">
        <v>82.731129999999993</v>
      </c>
      <c r="I165" s="220">
        <v>77.204949999999997</v>
      </c>
      <c r="J165" s="220">
        <v>88.528509999999997</v>
      </c>
      <c r="K165" s="220">
        <v>5.79739</v>
      </c>
      <c r="L165" s="220">
        <v>5.5261800000000001</v>
      </c>
    </row>
    <row r="166" spans="1:12">
      <c r="A166" s="220" t="s">
        <v>245</v>
      </c>
      <c r="B166" s="219" t="s">
        <v>232</v>
      </c>
      <c r="C166" s="220" t="s">
        <v>233</v>
      </c>
      <c r="D166" s="220" t="s">
        <v>40</v>
      </c>
      <c r="E166" s="220" t="s">
        <v>11</v>
      </c>
      <c r="F166" s="220" t="s">
        <v>76</v>
      </c>
      <c r="G166" s="220">
        <v>197.33330000000001</v>
      </c>
      <c r="H166" s="220">
        <v>86.636830000000003</v>
      </c>
      <c r="I166" s="220">
        <v>79.373779999999996</v>
      </c>
      <c r="J166" s="220">
        <v>94.355890000000002</v>
      </c>
      <c r="K166" s="220">
        <v>7.7190599999999998</v>
      </c>
      <c r="L166" s="220">
        <v>7.2630499999999998</v>
      </c>
    </row>
    <row r="167" spans="1:12">
      <c r="A167" s="220" t="s">
        <v>246</v>
      </c>
      <c r="B167" s="219" t="s">
        <v>232</v>
      </c>
      <c r="C167" s="220" t="s">
        <v>233</v>
      </c>
      <c r="D167" s="220" t="s">
        <v>40</v>
      </c>
      <c r="E167" s="220" t="s">
        <v>12</v>
      </c>
      <c r="F167" s="220" t="s">
        <v>76</v>
      </c>
      <c r="G167" s="220">
        <v>197.66669999999999</v>
      </c>
      <c r="H167" s="220">
        <v>90.980649999999997</v>
      </c>
      <c r="I167" s="220">
        <v>83.464280000000002</v>
      </c>
      <c r="J167" s="220">
        <v>98.968519999999998</v>
      </c>
      <c r="K167" s="220">
        <v>7.98787</v>
      </c>
      <c r="L167" s="220">
        <v>7.5163700000000002</v>
      </c>
    </row>
    <row r="168" spans="1:12">
      <c r="A168" s="220" t="s">
        <v>1006</v>
      </c>
      <c r="B168" s="219" t="s">
        <v>232</v>
      </c>
      <c r="C168" s="220" t="s">
        <v>233</v>
      </c>
      <c r="D168" s="220" t="s">
        <v>40</v>
      </c>
      <c r="E168" s="220" t="s">
        <v>13</v>
      </c>
      <c r="F168" s="220" t="s">
        <v>76</v>
      </c>
      <c r="G168" s="220">
        <v>202.66669999999999</v>
      </c>
      <c r="H168" s="220">
        <v>94.202039999999997</v>
      </c>
      <c r="I168" s="220">
        <v>86.467650000000006</v>
      </c>
      <c r="J168" s="220">
        <v>102.41539</v>
      </c>
      <c r="K168" s="220">
        <v>8.2133400000000005</v>
      </c>
      <c r="L168" s="220">
        <v>7.7343900000000003</v>
      </c>
    </row>
    <row r="169" spans="1:12">
      <c r="A169" s="220" t="s">
        <v>247</v>
      </c>
      <c r="B169" s="219" t="s">
        <v>232</v>
      </c>
      <c r="C169" s="220" t="s">
        <v>233</v>
      </c>
      <c r="D169" s="220" t="s">
        <v>40</v>
      </c>
      <c r="E169" s="220" t="s">
        <v>14</v>
      </c>
      <c r="F169" s="220" t="s">
        <v>76</v>
      </c>
      <c r="G169" s="220">
        <v>346</v>
      </c>
      <c r="H169" s="220">
        <v>77.532349999999994</v>
      </c>
      <c r="I169" s="220">
        <v>72.602649999999997</v>
      </c>
      <c r="J169" s="220">
        <v>82.693849999999998</v>
      </c>
      <c r="K169" s="220">
        <v>5.1615000000000002</v>
      </c>
      <c r="L169" s="220">
        <v>4.9297000000000004</v>
      </c>
    </row>
    <row r="170" spans="1:12">
      <c r="A170" s="220" t="s">
        <v>248</v>
      </c>
      <c r="B170" s="219" t="s">
        <v>232</v>
      </c>
      <c r="C170" s="220" t="s">
        <v>233</v>
      </c>
      <c r="D170" s="220" t="s">
        <v>40</v>
      </c>
      <c r="E170" s="220" t="s">
        <v>37</v>
      </c>
      <c r="F170" s="220" t="s">
        <v>76</v>
      </c>
      <c r="G170" s="220">
        <v>399.66669999999999</v>
      </c>
      <c r="H170" s="220">
        <v>111.67426</v>
      </c>
      <c r="I170" s="220">
        <v>105.16714</v>
      </c>
      <c r="J170" s="220">
        <v>118.46556</v>
      </c>
      <c r="K170" s="220">
        <v>6.7913100000000002</v>
      </c>
      <c r="L170" s="220">
        <v>6.5071199999999996</v>
      </c>
    </row>
    <row r="171" spans="1:12">
      <c r="A171" s="220" t="s">
        <v>249</v>
      </c>
      <c r="B171" s="219" t="s">
        <v>232</v>
      </c>
      <c r="C171" s="220" t="s">
        <v>233</v>
      </c>
      <c r="D171" s="220" t="s">
        <v>40</v>
      </c>
      <c r="E171" s="220" t="s">
        <v>15</v>
      </c>
      <c r="F171" s="220" t="s">
        <v>76</v>
      </c>
      <c r="G171" s="220">
        <v>94.333299999999994</v>
      </c>
      <c r="H171" s="220">
        <v>108.33224</v>
      </c>
      <c r="I171" s="220">
        <v>95.583370000000002</v>
      </c>
      <c r="J171" s="220">
        <v>122.25651999999999</v>
      </c>
      <c r="K171" s="220">
        <v>13.924289999999999</v>
      </c>
      <c r="L171" s="220">
        <v>12.748860000000001</v>
      </c>
    </row>
    <row r="172" spans="1:12">
      <c r="A172" s="220" t="s">
        <v>250</v>
      </c>
      <c r="B172" s="219" t="s">
        <v>232</v>
      </c>
      <c r="C172" s="220" t="s">
        <v>233</v>
      </c>
      <c r="D172" s="220" t="s">
        <v>40</v>
      </c>
      <c r="E172" s="220" t="s">
        <v>16</v>
      </c>
      <c r="F172" s="220" t="s">
        <v>76</v>
      </c>
      <c r="G172" s="220">
        <v>206.66669999999999</v>
      </c>
      <c r="H172" s="220">
        <v>78.795190000000005</v>
      </c>
      <c r="I172" s="220">
        <v>72.525660000000002</v>
      </c>
      <c r="J172" s="220">
        <v>85.449060000000003</v>
      </c>
      <c r="K172" s="220">
        <v>6.6538700000000004</v>
      </c>
      <c r="L172" s="220">
        <v>6.2695299999999996</v>
      </c>
    </row>
    <row r="173" spans="1:12">
      <c r="A173" s="220" t="s">
        <v>251</v>
      </c>
      <c r="B173" s="219" t="s">
        <v>232</v>
      </c>
      <c r="C173" s="220" t="s">
        <v>233</v>
      </c>
      <c r="D173" s="220" t="s">
        <v>40</v>
      </c>
      <c r="E173" s="220" t="s">
        <v>17</v>
      </c>
      <c r="F173" s="220" t="s">
        <v>76</v>
      </c>
      <c r="G173" s="220">
        <v>110.33329999999999</v>
      </c>
      <c r="H173" s="220">
        <v>96.924059999999997</v>
      </c>
      <c r="I173" s="220">
        <v>86.291380000000004</v>
      </c>
      <c r="J173" s="220">
        <v>108.45983</v>
      </c>
      <c r="K173" s="220">
        <v>11.535769999999999</v>
      </c>
      <c r="L173" s="220">
        <v>10.632680000000001</v>
      </c>
    </row>
    <row r="174" spans="1:12">
      <c r="A174" s="220" t="s">
        <v>252</v>
      </c>
      <c r="B174" s="219" t="s">
        <v>232</v>
      </c>
      <c r="C174" s="220" t="s">
        <v>233</v>
      </c>
      <c r="D174" s="220" t="s">
        <v>40</v>
      </c>
      <c r="E174" s="220" t="s">
        <v>18</v>
      </c>
      <c r="F174" s="220" t="s">
        <v>76</v>
      </c>
      <c r="G174" s="220">
        <v>111</v>
      </c>
      <c r="H174" s="220">
        <v>70.4602</v>
      </c>
      <c r="I174" s="220">
        <v>62.654870000000003</v>
      </c>
      <c r="J174" s="220">
        <v>78.926400000000001</v>
      </c>
      <c r="K174" s="220">
        <v>8.4662000000000006</v>
      </c>
      <c r="L174" s="220">
        <v>7.8053299999999997</v>
      </c>
    </row>
    <row r="175" spans="1:12">
      <c r="A175" s="220" t="s">
        <v>253</v>
      </c>
      <c r="B175" s="219" t="s">
        <v>232</v>
      </c>
      <c r="C175" s="220" t="s">
        <v>233</v>
      </c>
      <c r="D175" s="220" t="s">
        <v>40</v>
      </c>
      <c r="E175" s="220" t="s">
        <v>19</v>
      </c>
      <c r="F175" s="220" t="s">
        <v>76</v>
      </c>
      <c r="G175" s="220">
        <v>101</v>
      </c>
      <c r="H175" s="220">
        <v>56.469880000000003</v>
      </c>
      <c r="I175" s="220">
        <v>49.74924</v>
      </c>
      <c r="J175" s="220">
        <v>63.788350000000001</v>
      </c>
      <c r="K175" s="220">
        <v>7.3184800000000001</v>
      </c>
      <c r="L175" s="220">
        <v>6.7206400000000004</v>
      </c>
    </row>
    <row r="176" spans="1:12">
      <c r="A176" s="220" t="s">
        <v>254</v>
      </c>
      <c r="B176" s="219" t="s">
        <v>232</v>
      </c>
      <c r="C176" s="220" t="s">
        <v>233</v>
      </c>
      <c r="D176" s="220" t="s">
        <v>40</v>
      </c>
      <c r="E176" s="220" t="s">
        <v>20</v>
      </c>
      <c r="F176" s="220" t="s">
        <v>76</v>
      </c>
      <c r="G176" s="220">
        <v>161</v>
      </c>
      <c r="H176" s="220">
        <v>74.40728</v>
      </c>
      <c r="I176" s="220">
        <v>67.579099999999997</v>
      </c>
      <c r="J176" s="220">
        <v>81.71181</v>
      </c>
      <c r="K176" s="220">
        <v>7.3045299999999997</v>
      </c>
      <c r="L176" s="220">
        <v>6.8281799999999997</v>
      </c>
    </row>
    <row r="177" spans="1:12">
      <c r="A177" s="220" t="s">
        <v>255</v>
      </c>
      <c r="B177" s="219" t="s">
        <v>232</v>
      </c>
      <c r="C177" s="220" t="s">
        <v>233</v>
      </c>
      <c r="D177" s="220" t="s">
        <v>40</v>
      </c>
      <c r="E177" s="220" t="s">
        <v>44</v>
      </c>
      <c r="F177" s="220" t="s">
        <v>77</v>
      </c>
      <c r="G177" s="220">
        <v>1316.6667</v>
      </c>
      <c r="H177" s="220">
        <v>104.72024999999999</v>
      </c>
      <c r="I177" s="220">
        <v>101.2376</v>
      </c>
      <c r="J177" s="220">
        <v>108.28581</v>
      </c>
      <c r="K177" s="220">
        <v>3.5655600000000001</v>
      </c>
      <c r="L177" s="220">
        <v>3.48265</v>
      </c>
    </row>
    <row r="178" spans="1:12">
      <c r="A178" s="220" t="s">
        <v>256</v>
      </c>
      <c r="B178" s="219" t="s">
        <v>232</v>
      </c>
      <c r="C178" s="220" t="s">
        <v>233</v>
      </c>
      <c r="D178" s="220" t="s">
        <v>40</v>
      </c>
      <c r="E178" s="220" t="s">
        <v>50</v>
      </c>
      <c r="F178" s="220" t="s">
        <v>77</v>
      </c>
      <c r="G178" s="220">
        <v>229</v>
      </c>
      <c r="H178" s="220">
        <v>80.3108</v>
      </c>
      <c r="I178" s="220">
        <v>73.970609999999994</v>
      </c>
      <c r="J178" s="220">
        <v>87.019599999999997</v>
      </c>
      <c r="K178" s="220">
        <v>6.7088000000000001</v>
      </c>
      <c r="L178" s="220">
        <v>6.3401800000000001</v>
      </c>
    </row>
    <row r="179" spans="1:12">
      <c r="A179" s="220" t="s">
        <v>257</v>
      </c>
      <c r="B179" s="219" t="s">
        <v>232</v>
      </c>
      <c r="C179" s="220" t="s">
        <v>233</v>
      </c>
      <c r="D179" s="220" t="s">
        <v>40</v>
      </c>
      <c r="E179" s="220" t="s">
        <v>45</v>
      </c>
      <c r="F179" s="220" t="s">
        <v>77</v>
      </c>
      <c r="G179" s="220">
        <v>644</v>
      </c>
      <c r="H179" s="220">
        <v>88.097399999999993</v>
      </c>
      <c r="I179" s="220">
        <v>83.892830000000004</v>
      </c>
      <c r="J179" s="220">
        <v>92.445890000000006</v>
      </c>
      <c r="K179" s="220">
        <v>4.3484999999999996</v>
      </c>
      <c r="L179" s="220">
        <v>4.2045700000000004</v>
      </c>
    </row>
    <row r="180" spans="1:12">
      <c r="A180" s="220" t="s">
        <v>258</v>
      </c>
      <c r="B180" s="219" t="s">
        <v>232</v>
      </c>
      <c r="C180" s="220" t="s">
        <v>233</v>
      </c>
      <c r="D180" s="220" t="s">
        <v>40</v>
      </c>
      <c r="E180" s="220" t="s">
        <v>46</v>
      </c>
      <c r="F180" s="220" t="s">
        <v>77</v>
      </c>
      <c r="G180" s="220">
        <v>713.33330000000001</v>
      </c>
      <c r="H180" s="220">
        <v>85.966009999999997</v>
      </c>
      <c r="I180" s="220">
        <v>82.141670000000005</v>
      </c>
      <c r="J180" s="220">
        <v>89.914619999999999</v>
      </c>
      <c r="K180" s="220">
        <v>3.94861</v>
      </c>
      <c r="L180" s="220">
        <v>3.8243399999999999</v>
      </c>
    </row>
    <row r="181" spans="1:12">
      <c r="A181" s="220" t="s">
        <v>259</v>
      </c>
      <c r="B181" s="219" t="s">
        <v>232</v>
      </c>
      <c r="C181" s="220" t="s">
        <v>233</v>
      </c>
      <c r="D181" s="220" t="s">
        <v>40</v>
      </c>
      <c r="E181" s="220" t="s">
        <v>49</v>
      </c>
      <c r="F181" s="220" t="s">
        <v>77</v>
      </c>
      <c r="G181" s="220">
        <v>548.66669999999999</v>
      </c>
      <c r="H181" s="220">
        <v>82.906090000000006</v>
      </c>
      <c r="I181" s="220">
        <v>78.72363</v>
      </c>
      <c r="J181" s="220">
        <v>87.24391</v>
      </c>
      <c r="K181" s="220">
        <v>4.3378199999999998</v>
      </c>
      <c r="L181" s="220">
        <v>4.1824599999999998</v>
      </c>
    </row>
    <row r="182" spans="1:12">
      <c r="A182" s="220" t="s">
        <v>260</v>
      </c>
      <c r="B182" s="219" t="s">
        <v>232</v>
      </c>
      <c r="C182" s="220" t="s">
        <v>233</v>
      </c>
      <c r="D182" s="220" t="s">
        <v>40</v>
      </c>
      <c r="E182" s="220" t="s">
        <v>48</v>
      </c>
      <c r="F182" s="220" t="s">
        <v>77</v>
      </c>
      <c r="G182" s="220">
        <v>494</v>
      </c>
      <c r="H182" s="220">
        <v>110.94678</v>
      </c>
      <c r="I182" s="220">
        <v>105.12877</v>
      </c>
      <c r="J182" s="220">
        <v>116.9928</v>
      </c>
      <c r="K182" s="220">
        <v>6.0460200000000004</v>
      </c>
      <c r="L182" s="220">
        <v>5.8180100000000001</v>
      </c>
    </row>
    <row r="183" spans="1:12">
      <c r="A183" s="220" t="s">
        <v>261</v>
      </c>
      <c r="B183" s="219" t="s">
        <v>232</v>
      </c>
      <c r="C183" s="220" t="s">
        <v>233</v>
      </c>
      <c r="D183" s="220" t="s">
        <v>40</v>
      </c>
      <c r="E183" s="220" t="s">
        <v>47</v>
      </c>
      <c r="F183" s="220" t="s">
        <v>77</v>
      </c>
      <c r="G183" s="220">
        <v>690</v>
      </c>
      <c r="H183" s="220">
        <v>74.537379999999999</v>
      </c>
      <c r="I183" s="220">
        <v>71.207160000000002</v>
      </c>
      <c r="J183" s="220">
        <v>77.97766</v>
      </c>
      <c r="K183" s="220">
        <v>3.44028</v>
      </c>
      <c r="L183" s="220">
        <v>3.3302200000000002</v>
      </c>
    </row>
    <row r="184" spans="1:12">
      <c r="A184" s="215" t="s">
        <v>262</v>
      </c>
      <c r="B184" s="216" t="s">
        <v>232</v>
      </c>
      <c r="C184" s="215" t="s">
        <v>233</v>
      </c>
      <c r="D184" s="215" t="s">
        <v>38</v>
      </c>
      <c r="E184" s="215" t="s">
        <v>21</v>
      </c>
      <c r="F184" s="215" t="s">
        <v>78</v>
      </c>
      <c r="G184" s="215">
        <v>2247.6667000000002</v>
      </c>
      <c r="H184" s="215">
        <v>105.27546</v>
      </c>
      <c r="I184" s="215">
        <v>102.70569999999999</v>
      </c>
      <c r="J184" s="215">
        <v>107.89189</v>
      </c>
      <c r="K184" s="215">
        <v>2.6164299999999998</v>
      </c>
      <c r="L184" s="215">
        <v>2.56976</v>
      </c>
    </row>
    <row r="185" spans="1:12">
      <c r="A185" s="215" t="s">
        <v>263</v>
      </c>
      <c r="B185" s="216" t="s">
        <v>232</v>
      </c>
      <c r="C185" s="215" t="s">
        <v>233</v>
      </c>
      <c r="D185" s="215" t="s">
        <v>38</v>
      </c>
      <c r="E185" s="215" t="s">
        <v>0</v>
      </c>
      <c r="F185" s="215" t="s">
        <v>76</v>
      </c>
      <c r="G185" s="215">
        <v>91.333299999999994</v>
      </c>
      <c r="H185" s="215">
        <v>154.27655999999999</v>
      </c>
      <c r="I185" s="215">
        <v>135.82929999999999</v>
      </c>
      <c r="J185" s="215">
        <v>174.45372</v>
      </c>
      <c r="K185" s="215">
        <v>20.177160000000001</v>
      </c>
      <c r="L185" s="215">
        <v>18.44726</v>
      </c>
    </row>
    <row r="186" spans="1:12">
      <c r="A186" s="215" t="s">
        <v>264</v>
      </c>
      <c r="B186" s="216" t="s">
        <v>232</v>
      </c>
      <c r="C186" s="215" t="s">
        <v>233</v>
      </c>
      <c r="D186" s="215" t="s">
        <v>38</v>
      </c>
      <c r="E186" s="215" t="s">
        <v>1</v>
      </c>
      <c r="F186" s="215" t="s">
        <v>76</v>
      </c>
      <c r="G186" s="215">
        <v>120.33329999999999</v>
      </c>
      <c r="H186" s="215">
        <v>129.24289999999999</v>
      </c>
      <c r="I186" s="215">
        <v>115.65533000000001</v>
      </c>
      <c r="J186" s="215">
        <v>143.93340000000001</v>
      </c>
      <c r="K186" s="215">
        <v>14.6905</v>
      </c>
      <c r="L186" s="215">
        <v>13.58756</v>
      </c>
    </row>
    <row r="187" spans="1:12">
      <c r="A187" s="215" t="s">
        <v>265</v>
      </c>
      <c r="B187" s="216" t="s">
        <v>232</v>
      </c>
      <c r="C187" s="215" t="s">
        <v>233</v>
      </c>
      <c r="D187" s="215" t="s">
        <v>38</v>
      </c>
      <c r="E187" s="215" t="s">
        <v>2</v>
      </c>
      <c r="F187" s="215" t="s">
        <v>76</v>
      </c>
      <c r="G187" s="215">
        <v>121</v>
      </c>
      <c r="H187" s="215">
        <v>119.05028</v>
      </c>
      <c r="I187" s="215">
        <v>106.19271000000001</v>
      </c>
      <c r="J187" s="215">
        <v>132.94852</v>
      </c>
      <c r="K187" s="215">
        <v>13.898239999999999</v>
      </c>
      <c r="L187" s="215">
        <v>12.857559999999999</v>
      </c>
    </row>
    <row r="188" spans="1:12">
      <c r="A188" s="215" t="s">
        <v>266</v>
      </c>
      <c r="B188" s="216" t="s">
        <v>232</v>
      </c>
      <c r="C188" s="215" t="s">
        <v>233</v>
      </c>
      <c r="D188" s="215" t="s">
        <v>38</v>
      </c>
      <c r="E188" s="215" t="s">
        <v>3</v>
      </c>
      <c r="F188" s="215" t="s">
        <v>76</v>
      </c>
      <c r="G188" s="215">
        <v>89.666700000000006</v>
      </c>
      <c r="H188" s="215">
        <v>122.73099999999999</v>
      </c>
      <c r="I188" s="215">
        <v>107.87788</v>
      </c>
      <c r="J188" s="215">
        <v>138.99051</v>
      </c>
      <c r="K188" s="215">
        <v>16.259509999999999</v>
      </c>
      <c r="L188" s="215">
        <v>14.853120000000001</v>
      </c>
    </row>
    <row r="189" spans="1:12">
      <c r="A189" s="215" t="s">
        <v>267</v>
      </c>
      <c r="B189" s="216" t="s">
        <v>232</v>
      </c>
      <c r="C189" s="215" t="s">
        <v>233</v>
      </c>
      <c r="D189" s="215" t="s">
        <v>38</v>
      </c>
      <c r="E189" s="215" t="s">
        <v>4</v>
      </c>
      <c r="F189" s="215" t="s">
        <v>76</v>
      </c>
      <c r="G189" s="215">
        <v>113.66670000000001</v>
      </c>
      <c r="H189" s="215">
        <v>105.48129</v>
      </c>
      <c r="I189" s="215">
        <v>94.308809999999994</v>
      </c>
      <c r="J189" s="215">
        <v>117.58806</v>
      </c>
      <c r="K189" s="215">
        <v>12.106769999999999</v>
      </c>
      <c r="L189" s="215">
        <v>11.17248</v>
      </c>
    </row>
    <row r="190" spans="1:12">
      <c r="A190" s="215" t="s">
        <v>268</v>
      </c>
      <c r="B190" s="216" t="s">
        <v>232</v>
      </c>
      <c r="C190" s="215" t="s">
        <v>233</v>
      </c>
      <c r="D190" s="215" t="s">
        <v>38</v>
      </c>
      <c r="E190" s="215" t="s">
        <v>5</v>
      </c>
      <c r="F190" s="215" t="s">
        <v>76</v>
      </c>
      <c r="G190" s="215">
        <v>88</v>
      </c>
      <c r="H190" s="215">
        <v>100.74141</v>
      </c>
      <c r="I190" s="215">
        <v>88.72193</v>
      </c>
      <c r="J190" s="215">
        <v>113.91025</v>
      </c>
      <c r="K190" s="215">
        <v>13.168839999999999</v>
      </c>
      <c r="L190" s="215">
        <v>12.01948</v>
      </c>
    </row>
    <row r="191" spans="1:12">
      <c r="A191" s="215" t="s">
        <v>269</v>
      </c>
      <c r="B191" s="216" t="s">
        <v>232</v>
      </c>
      <c r="C191" s="215" t="s">
        <v>233</v>
      </c>
      <c r="D191" s="215" t="s">
        <v>38</v>
      </c>
      <c r="E191" s="215" t="s">
        <v>6</v>
      </c>
      <c r="F191" s="215" t="s">
        <v>76</v>
      </c>
      <c r="G191" s="215">
        <v>93.666700000000006</v>
      </c>
      <c r="H191" s="215">
        <v>78.004050000000007</v>
      </c>
      <c r="I191" s="215">
        <v>68.786590000000004</v>
      </c>
      <c r="J191" s="215">
        <v>88.074510000000004</v>
      </c>
      <c r="K191" s="215">
        <v>10.070460000000001</v>
      </c>
      <c r="L191" s="215">
        <v>9.2174600000000009</v>
      </c>
    </row>
    <row r="192" spans="1:12">
      <c r="A192" s="215" t="s">
        <v>270</v>
      </c>
      <c r="B192" s="216" t="s">
        <v>232</v>
      </c>
      <c r="C192" s="215" t="s">
        <v>233</v>
      </c>
      <c r="D192" s="215" t="s">
        <v>38</v>
      </c>
      <c r="E192" s="215" t="s">
        <v>7</v>
      </c>
      <c r="F192" s="215" t="s">
        <v>76</v>
      </c>
      <c r="G192" s="215">
        <v>50</v>
      </c>
      <c r="H192" s="215">
        <v>82.010350000000003</v>
      </c>
      <c r="I192" s="215">
        <v>68.771850000000001</v>
      </c>
      <c r="J192" s="215">
        <v>96.956609999999998</v>
      </c>
      <c r="K192" s="215">
        <v>14.946260000000001</v>
      </c>
      <c r="L192" s="215">
        <v>13.2385</v>
      </c>
    </row>
    <row r="193" spans="1:12">
      <c r="A193" s="215" t="s">
        <v>271</v>
      </c>
      <c r="B193" s="216" t="s">
        <v>232</v>
      </c>
      <c r="C193" s="215" t="s">
        <v>233</v>
      </c>
      <c r="D193" s="215" t="s">
        <v>38</v>
      </c>
      <c r="E193" s="215" t="s">
        <v>8</v>
      </c>
      <c r="F193" s="215" t="s">
        <v>76</v>
      </c>
      <c r="G193" s="215">
        <v>112.66670000000001</v>
      </c>
      <c r="H193" s="215">
        <v>110.02404</v>
      </c>
      <c r="I193" s="215">
        <v>98.019210000000001</v>
      </c>
      <c r="J193" s="215">
        <v>123.03740000000001</v>
      </c>
      <c r="K193" s="215">
        <v>13.01336</v>
      </c>
      <c r="L193" s="215">
        <v>12.00482</v>
      </c>
    </row>
    <row r="194" spans="1:12">
      <c r="A194" s="215" t="s">
        <v>272</v>
      </c>
      <c r="B194" s="216" t="s">
        <v>232</v>
      </c>
      <c r="C194" s="215" t="s">
        <v>233</v>
      </c>
      <c r="D194" s="215" t="s">
        <v>38</v>
      </c>
      <c r="E194" s="215" t="s">
        <v>9</v>
      </c>
      <c r="F194" s="215" t="s">
        <v>76</v>
      </c>
      <c r="G194" s="215">
        <v>144</v>
      </c>
      <c r="H194" s="215">
        <v>100.30683000000001</v>
      </c>
      <c r="I194" s="215">
        <v>90.681219999999996</v>
      </c>
      <c r="J194" s="215">
        <v>110.64403</v>
      </c>
      <c r="K194" s="215">
        <v>10.33719</v>
      </c>
      <c r="L194" s="215">
        <v>9.62561</v>
      </c>
    </row>
    <row r="195" spans="1:12">
      <c r="A195" s="215" t="s">
        <v>273</v>
      </c>
      <c r="B195" s="216" t="s">
        <v>232</v>
      </c>
      <c r="C195" s="215" t="s">
        <v>233</v>
      </c>
      <c r="D195" s="215" t="s">
        <v>38</v>
      </c>
      <c r="E195" s="215" t="s">
        <v>10</v>
      </c>
      <c r="F195" s="215" t="s">
        <v>76</v>
      </c>
      <c r="G195" s="215">
        <v>156</v>
      </c>
      <c r="H195" s="215">
        <v>99.456299999999999</v>
      </c>
      <c r="I195" s="215">
        <v>90.354830000000007</v>
      </c>
      <c r="J195" s="215">
        <v>109.2032</v>
      </c>
      <c r="K195" s="215">
        <v>9.7469000000000001</v>
      </c>
      <c r="L195" s="215">
        <v>9.1014700000000008</v>
      </c>
    </row>
    <row r="196" spans="1:12">
      <c r="A196" s="215" t="s">
        <v>274</v>
      </c>
      <c r="B196" s="216" t="s">
        <v>232</v>
      </c>
      <c r="C196" s="215" t="s">
        <v>233</v>
      </c>
      <c r="D196" s="215" t="s">
        <v>38</v>
      </c>
      <c r="E196" s="215" t="s">
        <v>11</v>
      </c>
      <c r="F196" s="215" t="s">
        <v>76</v>
      </c>
      <c r="G196" s="215">
        <v>102</v>
      </c>
      <c r="H196" s="215">
        <v>108.12994999999999</v>
      </c>
      <c r="I196" s="215">
        <v>96.030090000000001</v>
      </c>
      <c r="J196" s="215">
        <v>121.30061000000001</v>
      </c>
      <c r="K196" s="215">
        <v>13.170669999999999</v>
      </c>
      <c r="L196" s="215">
        <v>12.09985</v>
      </c>
    </row>
    <row r="197" spans="1:12">
      <c r="A197" s="215" t="s">
        <v>275</v>
      </c>
      <c r="B197" s="216" t="s">
        <v>232</v>
      </c>
      <c r="C197" s="215" t="s">
        <v>233</v>
      </c>
      <c r="D197" s="215" t="s">
        <v>38</v>
      </c>
      <c r="E197" s="215" t="s">
        <v>12</v>
      </c>
      <c r="F197" s="215" t="s">
        <v>76</v>
      </c>
      <c r="G197" s="215">
        <v>94</v>
      </c>
      <c r="H197" s="215">
        <v>101.4815</v>
      </c>
      <c r="I197" s="215">
        <v>89.74015</v>
      </c>
      <c r="J197" s="215">
        <v>114.30739</v>
      </c>
      <c r="K197" s="215">
        <v>12.825889999999999</v>
      </c>
      <c r="L197" s="215">
        <v>11.741350000000001</v>
      </c>
    </row>
    <row r="198" spans="1:12">
      <c r="A198" s="215" t="s">
        <v>1007</v>
      </c>
      <c r="B198" s="216" t="s">
        <v>232</v>
      </c>
      <c r="C198" s="215" t="s">
        <v>233</v>
      </c>
      <c r="D198" s="215" t="s">
        <v>38</v>
      </c>
      <c r="E198" s="215" t="s">
        <v>13</v>
      </c>
      <c r="F198" s="215" t="s">
        <v>76</v>
      </c>
      <c r="G198" s="215">
        <v>102</v>
      </c>
      <c r="H198" s="215">
        <v>115.82446</v>
      </c>
      <c r="I198" s="215">
        <v>102.90228</v>
      </c>
      <c r="J198" s="215">
        <v>129.89024000000001</v>
      </c>
      <c r="K198" s="215">
        <v>14.06578</v>
      </c>
      <c r="L198" s="215">
        <v>12.922190000000001</v>
      </c>
    </row>
    <row r="199" spans="1:12">
      <c r="A199" s="215" t="s">
        <v>276</v>
      </c>
      <c r="B199" s="216" t="s">
        <v>232</v>
      </c>
      <c r="C199" s="215" t="s">
        <v>233</v>
      </c>
      <c r="D199" s="215" t="s">
        <v>38</v>
      </c>
      <c r="E199" s="215" t="s">
        <v>14</v>
      </c>
      <c r="F199" s="215" t="s">
        <v>76</v>
      </c>
      <c r="G199" s="215">
        <v>178.66669999999999</v>
      </c>
      <c r="H199" s="215">
        <v>99.055160000000001</v>
      </c>
      <c r="I199" s="215">
        <v>90.659689999999998</v>
      </c>
      <c r="J199" s="215">
        <v>108.00556</v>
      </c>
      <c r="K199" s="215">
        <v>8.9503900000000005</v>
      </c>
      <c r="L199" s="215">
        <v>8.3954699999999995</v>
      </c>
    </row>
    <row r="200" spans="1:12">
      <c r="A200" s="215" t="s">
        <v>277</v>
      </c>
      <c r="B200" s="216" t="s">
        <v>232</v>
      </c>
      <c r="C200" s="215" t="s">
        <v>233</v>
      </c>
      <c r="D200" s="215" t="s">
        <v>38</v>
      </c>
      <c r="E200" s="215" t="s">
        <v>37</v>
      </c>
      <c r="F200" s="215" t="s">
        <v>76</v>
      </c>
      <c r="G200" s="215">
        <v>208.33330000000001</v>
      </c>
      <c r="H200" s="215">
        <v>139.22370000000001</v>
      </c>
      <c r="I200" s="215">
        <v>128.31743</v>
      </c>
      <c r="J200" s="215">
        <v>150.79579000000001</v>
      </c>
      <c r="K200" s="215">
        <v>11.572089999999999</v>
      </c>
      <c r="L200" s="215">
        <v>10.906269999999999</v>
      </c>
    </row>
    <row r="201" spans="1:12">
      <c r="A201" s="215" t="s">
        <v>278</v>
      </c>
      <c r="B201" s="216" t="s">
        <v>232</v>
      </c>
      <c r="C201" s="215" t="s">
        <v>233</v>
      </c>
      <c r="D201" s="215" t="s">
        <v>38</v>
      </c>
      <c r="E201" s="215" t="s">
        <v>15</v>
      </c>
      <c r="F201" s="215" t="s">
        <v>76</v>
      </c>
      <c r="G201" s="215">
        <v>47.333300000000001</v>
      </c>
      <c r="H201" s="215">
        <v>129.33807999999999</v>
      </c>
      <c r="I201" s="215">
        <v>108.66661000000001</v>
      </c>
      <c r="J201" s="215">
        <v>152.75541999999999</v>
      </c>
      <c r="K201" s="215">
        <v>23.417349999999999</v>
      </c>
      <c r="L201" s="215">
        <v>20.671469999999999</v>
      </c>
    </row>
    <row r="202" spans="1:12">
      <c r="A202" s="215" t="s">
        <v>279</v>
      </c>
      <c r="B202" s="216" t="s">
        <v>232</v>
      </c>
      <c r="C202" s="215" t="s">
        <v>233</v>
      </c>
      <c r="D202" s="215" t="s">
        <v>38</v>
      </c>
      <c r="E202" s="215" t="s">
        <v>16</v>
      </c>
      <c r="F202" s="215" t="s">
        <v>76</v>
      </c>
      <c r="G202" s="215">
        <v>108.33329999999999</v>
      </c>
      <c r="H202" s="215">
        <v>96.647890000000004</v>
      </c>
      <c r="I202" s="215">
        <v>86.282910000000001</v>
      </c>
      <c r="J202" s="215">
        <v>107.90167</v>
      </c>
      <c r="K202" s="215">
        <v>11.25379</v>
      </c>
      <c r="L202" s="215">
        <v>10.36497</v>
      </c>
    </row>
    <row r="203" spans="1:12">
      <c r="A203" s="215" t="s">
        <v>280</v>
      </c>
      <c r="B203" s="216" t="s">
        <v>232</v>
      </c>
      <c r="C203" s="215" t="s">
        <v>233</v>
      </c>
      <c r="D203" s="215" t="s">
        <v>38</v>
      </c>
      <c r="E203" s="215" t="s">
        <v>17</v>
      </c>
      <c r="F203" s="215" t="s">
        <v>76</v>
      </c>
      <c r="G203" s="215">
        <v>49.666699999999999</v>
      </c>
      <c r="H203" s="215">
        <v>107.61499999999999</v>
      </c>
      <c r="I203" s="215">
        <v>90.706339999999997</v>
      </c>
      <c r="J203" s="215">
        <v>126.71267</v>
      </c>
      <c r="K203" s="215">
        <v>19.097670000000001</v>
      </c>
      <c r="L203" s="215">
        <v>16.908660000000001</v>
      </c>
    </row>
    <row r="204" spans="1:12">
      <c r="A204" s="215" t="s">
        <v>281</v>
      </c>
      <c r="B204" s="216" t="s">
        <v>232</v>
      </c>
      <c r="C204" s="215" t="s">
        <v>233</v>
      </c>
      <c r="D204" s="215" t="s">
        <v>38</v>
      </c>
      <c r="E204" s="215" t="s">
        <v>18</v>
      </c>
      <c r="F204" s="215" t="s">
        <v>76</v>
      </c>
      <c r="G204" s="215">
        <v>50.333300000000001</v>
      </c>
      <c r="H204" s="215">
        <v>78.138469999999998</v>
      </c>
      <c r="I204" s="215">
        <v>65.866650000000007</v>
      </c>
      <c r="J204" s="215">
        <v>91.987750000000005</v>
      </c>
      <c r="K204" s="215">
        <v>13.84928</v>
      </c>
      <c r="L204" s="215">
        <v>12.27183</v>
      </c>
    </row>
    <row r="205" spans="1:12">
      <c r="A205" s="215" t="s">
        <v>282</v>
      </c>
      <c r="B205" s="216" t="s">
        <v>232</v>
      </c>
      <c r="C205" s="215" t="s">
        <v>233</v>
      </c>
      <c r="D205" s="215" t="s">
        <v>38</v>
      </c>
      <c r="E205" s="215" t="s">
        <v>19</v>
      </c>
      <c r="F205" s="215" t="s">
        <v>76</v>
      </c>
      <c r="G205" s="215">
        <v>45</v>
      </c>
      <c r="H205" s="215">
        <v>61.196080000000002</v>
      </c>
      <c r="I205" s="215">
        <v>50.78792</v>
      </c>
      <c r="J205" s="215">
        <v>73.024720000000002</v>
      </c>
      <c r="K205" s="215">
        <v>11.82864</v>
      </c>
      <c r="L205" s="215">
        <v>10.408160000000001</v>
      </c>
    </row>
    <row r="206" spans="1:12">
      <c r="A206" s="215" t="s">
        <v>283</v>
      </c>
      <c r="B206" s="216" t="s">
        <v>232</v>
      </c>
      <c r="C206" s="215" t="s">
        <v>233</v>
      </c>
      <c r="D206" s="215" t="s">
        <v>38</v>
      </c>
      <c r="E206" s="215" t="s">
        <v>20</v>
      </c>
      <c r="F206" s="215" t="s">
        <v>76</v>
      </c>
      <c r="G206" s="215">
        <v>81.666700000000006</v>
      </c>
      <c r="H206" s="215">
        <v>88.528490000000005</v>
      </c>
      <c r="I206" s="215">
        <v>77.551609999999997</v>
      </c>
      <c r="J206" s="215">
        <v>100.5971</v>
      </c>
      <c r="K206" s="215">
        <v>12.06861</v>
      </c>
      <c r="L206" s="215">
        <v>10.97688</v>
      </c>
    </row>
    <row r="207" spans="1:12">
      <c r="A207" s="215" t="s">
        <v>284</v>
      </c>
      <c r="B207" s="216" t="s">
        <v>232</v>
      </c>
      <c r="C207" s="215" t="s">
        <v>233</v>
      </c>
      <c r="D207" s="215" t="s">
        <v>38</v>
      </c>
      <c r="E207" s="215" t="s">
        <v>44</v>
      </c>
      <c r="F207" s="215" t="s">
        <v>77</v>
      </c>
      <c r="G207" s="215">
        <v>624</v>
      </c>
      <c r="H207" s="215">
        <v>119.10991</v>
      </c>
      <c r="I207" s="215">
        <v>113.56394</v>
      </c>
      <c r="J207" s="215">
        <v>124.8488</v>
      </c>
      <c r="K207" s="215">
        <v>5.7388899999999996</v>
      </c>
      <c r="L207" s="215">
        <v>5.5459699999999996</v>
      </c>
    </row>
    <row r="208" spans="1:12">
      <c r="A208" s="215" t="s">
        <v>285</v>
      </c>
      <c r="B208" s="216" t="s">
        <v>232</v>
      </c>
      <c r="C208" s="215" t="s">
        <v>233</v>
      </c>
      <c r="D208" s="215" t="s">
        <v>38</v>
      </c>
      <c r="E208" s="215" t="s">
        <v>50</v>
      </c>
      <c r="F208" s="215" t="s">
        <v>77</v>
      </c>
      <c r="G208" s="215">
        <v>93.666700000000006</v>
      </c>
      <c r="H208" s="215">
        <v>78.004050000000007</v>
      </c>
      <c r="I208" s="215">
        <v>68.786590000000004</v>
      </c>
      <c r="J208" s="215">
        <v>88.074510000000004</v>
      </c>
      <c r="K208" s="215">
        <v>10.070460000000001</v>
      </c>
      <c r="L208" s="215">
        <v>9.2174600000000009</v>
      </c>
    </row>
    <row r="209" spans="1:12">
      <c r="A209" s="215" t="s">
        <v>286</v>
      </c>
      <c r="B209" s="216" t="s">
        <v>232</v>
      </c>
      <c r="C209" s="215" t="s">
        <v>233</v>
      </c>
      <c r="D209" s="215" t="s">
        <v>38</v>
      </c>
      <c r="E209" s="215" t="s">
        <v>45</v>
      </c>
      <c r="F209" s="215" t="s">
        <v>77</v>
      </c>
      <c r="G209" s="215">
        <v>306.66669999999999</v>
      </c>
      <c r="H209" s="215">
        <v>99.842870000000005</v>
      </c>
      <c r="I209" s="215">
        <v>93.202470000000005</v>
      </c>
      <c r="J209" s="215">
        <v>106.81547999999999</v>
      </c>
      <c r="K209" s="215">
        <v>6.9726100000000004</v>
      </c>
      <c r="L209" s="215">
        <v>6.6404100000000001</v>
      </c>
    </row>
    <row r="210" spans="1:12">
      <c r="A210" s="215" t="s">
        <v>287</v>
      </c>
      <c r="B210" s="216" t="s">
        <v>232</v>
      </c>
      <c r="C210" s="215" t="s">
        <v>233</v>
      </c>
      <c r="D210" s="215" t="s">
        <v>38</v>
      </c>
      <c r="E210" s="215" t="s">
        <v>46</v>
      </c>
      <c r="F210" s="215" t="s">
        <v>77</v>
      </c>
      <c r="G210" s="215">
        <v>352</v>
      </c>
      <c r="H210" s="215">
        <v>102.20502</v>
      </c>
      <c r="I210" s="215">
        <v>95.965329999999994</v>
      </c>
      <c r="J210" s="215">
        <v>108.73554</v>
      </c>
      <c r="K210" s="215">
        <v>6.5305200000000001</v>
      </c>
      <c r="L210" s="215">
        <v>6.2396900000000004</v>
      </c>
    </row>
    <row r="211" spans="1:12">
      <c r="A211" s="215" t="s">
        <v>288</v>
      </c>
      <c r="B211" s="216" t="s">
        <v>232</v>
      </c>
      <c r="C211" s="215" t="s">
        <v>233</v>
      </c>
      <c r="D211" s="215" t="s">
        <v>38</v>
      </c>
      <c r="E211" s="215" t="s">
        <v>49</v>
      </c>
      <c r="F211" s="215" t="s">
        <v>77</v>
      </c>
      <c r="G211" s="215">
        <v>280.66669999999999</v>
      </c>
      <c r="H211" s="215">
        <v>104.59214</v>
      </c>
      <c r="I211" s="215">
        <v>97.495500000000007</v>
      </c>
      <c r="J211" s="215">
        <v>112.06034</v>
      </c>
      <c r="K211" s="215">
        <v>7.4682000000000004</v>
      </c>
      <c r="L211" s="215">
        <v>7.0966399999999998</v>
      </c>
    </row>
    <row r="212" spans="1:12">
      <c r="A212" s="215" t="s">
        <v>289</v>
      </c>
      <c r="B212" s="216" t="s">
        <v>232</v>
      </c>
      <c r="C212" s="215" t="s">
        <v>233</v>
      </c>
      <c r="D212" s="215" t="s">
        <v>38</v>
      </c>
      <c r="E212" s="215" t="s">
        <v>48</v>
      </c>
      <c r="F212" s="215" t="s">
        <v>77</v>
      </c>
      <c r="G212" s="215">
        <v>255.66669999999999</v>
      </c>
      <c r="H212" s="215">
        <v>137.14556999999999</v>
      </c>
      <c r="I212" s="215">
        <v>127.44071</v>
      </c>
      <c r="J212" s="215">
        <v>147.38353000000001</v>
      </c>
      <c r="K212" s="215">
        <v>10.237959999999999</v>
      </c>
      <c r="L212" s="215">
        <v>9.70486</v>
      </c>
    </row>
    <row r="213" spans="1:12">
      <c r="A213" s="215" t="s">
        <v>290</v>
      </c>
      <c r="B213" s="216" t="s">
        <v>232</v>
      </c>
      <c r="C213" s="215" t="s">
        <v>233</v>
      </c>
      <c r="D213" s="215" t="s">
        <v>38</v>
      </c>
      <c r="E213" s="215" t="s">
        <v>47</v>
      </c>
      <c r="F213" s="215" t="s">
        <v>77</v>
      </c>
      <c r="G213" s="215">
        <v>335</v>
      </c>
      <c r="H213" s="215">
        <v>86.477149999999995</v>
      </c>
      <c r="I213" s="215">
        <v>81.107200000000006</v>
      </c>
      <c r="J213" s="215">
        <v>92.103819999999999</v>
      </c>
      <c r="K213" s="215">
        <v>5.6266699999999998</v>
      </c>
      <c r="L213" s="215">
        <v>5.3699399999999997</v>
      </c>
    </row>
    <row r="214" spans="1:12">
      <c r="A214" s="217" t="s">
        <v>291</v>
      </c>
      <c r="B214" s="218" t="s">
        <v>232</v>
      </c>
      <c r="C214" s="217" t="s">
        <v>233</v>
      </c>
      <c r="D214" s="217" t="s">
        <v>39</v>
      </c>
      <c r="E214" s="217" t="s">
        <v>21</v>
      </c>
      <c r="F214" s="217" t="s">
        <v>78</v>
      </c>
      <c r="G214" s="217">
        <v>2388</v>
      </c>
      <c r="H214" s="217">
        <v>75.749660000000006</v>
      </c>
      <c r="I214" s="217">
        <v>73.823790000000002</v>
      </c>
      <c r="J214" s="217">
        <v>77.709450000000004</v>
      </c>
      <c r="K214" s="217">
        <v>1.9597899999999999</v>
      </c>
      <c r="L214" s="217">
        <v>1.92587</v>
      </c>
    </row>
    <row r="215" spans="1:12">
      <c r="A215" s="217" t="s">
        <v>292</v>
      </c>
      <c r="B215" s="218" t="s">
        <v>232</v>
      </c>
      <c r="C215" s="217" t="s">
        <v>233</v>
      </c>
      <c r="D215" s="217" t="s">
        <v>39</v>
      </c>
      <c r="E215" s="217" t="s">
        <v>0</v>
      </c>
      <c r="F215" s="217" t="s">
        <v>76</v>
      </c>
      <c r="G215" s="217">
        <v>96.666700000000006</v>
      </c>
      <c r="H215" s="217">
        <v>111.07928</v>
      </c>
      <c r="I215" s="217">
        <v>97.171599999999998</v>
      </c>
      <c r="J215" s="217">
        <v>126.25288999999999</v>
      </c>
      <c r="K215" s="217">
        <v>15.17361</v>
      </c>
      <c r="L215" s="217">
        <v>13.90767</v>
      </c>
    </row>
    <row r="216" spans="1:12">
      <c r="A216" s="217" t="s">
        <v>293</v>
      </c>
      <c r="B216" s="218" t="s">
        <v>232</v>
      </c>
      <c r="C216" s="217" t="s">
        <v>233</v>
      </c>
      <c r="D216" s="217" t="s">
        <v>39</v>
      </c>
      <c r="E216" s="217" t="s">
        <v>1</v>
      </c>
      <c r="F216" s="217" t="s">
        <v>76</v>
      </c>
      <c r="G216" s="217">
        <v>137.66669999999999</v>
      </c>
      <c r="H216" s="217">
        <v>96.997540000000001</v>
      </c>
      <c r="I216" s="217">
        <v>86.76455</v>
      </c>
      <c r="J216" s="217">
        <v>108.00491</v>
      </c>
      <c r="K216" s="217">
        <v>11.00737</v>
      </c>
      <c r="L216" s="217">
        <v>10.232989999999999</v>
      </c>
    </row>
    <row r="217" spans="1:12">
      <c r="A217" s="217" t="s">
        <v>294</v>
      </c>
      <c r="B217" s="218" t="s">
        <v>232</v>
      </c>
      <c r="C217" s="217" t="s">
        <v>233</v>
      </c>
      <c r="D217" s="217" t="s">
        <v>39</v>
      </c>
      <c r="E217" s="217" t="s">
        <v>2</v>
      </c>
      <c r="F217" s="217" t="s">
        <v>76</v>
      </c>
      <c r="G217" s="217">
        <v>151</v>
      </c>
      <c r="H217" s="217">
        <v>94.201650000000001</v>
      </c>
      <c r="I217" s="217">
        <v>84.195800000000006</v>
      </c>
      <c r="J217" s="217">
        <v>104.92917</v>
      </c>
      <c r="K217" s="217">
        <v>10.72752</v>
      </c>
      <c r="L217" s="217">
        <v>10.00586</v>
      </c>
    </row>
    <row r="218" spans="1:12">
      <c r="A218" s="217" t="s">
        <v>295</v>
      </c>
      <c r="B218" s="218" t="s">
        <v>232</v>
      </c>
      <c r="C218" s="217" t="s">
        <v>233</v>
      </c>
      <c r="D218" s="217" t="s">
        <v>39</v>
      </c>
      <c r="E218" s="217" t="s">
        <v>3</v>
      </c>
      <c r="F218" s="217" t="s">
        <v>76</v>
      </c>
      <c r="G218" s="217">
        <v>87.666700000000006</v>
      </c>
      <c r="H218" s="217">
        <v>89.008610000000004</v>
      </c>
      <c r="I218" s="217">
        <v>77.241579999999999</v>
      </c>
      <c r="J218" s="217">
        <v>101.90311</v>
      </c>
      <c r="K218" s="217">
        <v>12.894500000000001</v>
      </c>
      <c r="L218" s="217">
        <v>11.76703</v>
      </c>
    </row>
    <row r="219" spans="1:12">
      <c r="A219" s="217" t="s">
        <v>296</v>
      </c>
      <c r="B219" s="218" t="s">
        <v>232</v>
      </c>
      <c r="C219" s="217" t="s">
        <v>233</v>
      </c>
      <c r="D219" s="217" t="s">
        <v>39</v>
      </c>
      <c r="E219" s="217" t="s">
        <v>4</v>
      </c>
      <c r="F219" s="217" t="s">
        <v>76</v>
      </c>
      <c r="G219" s="217">
        <v>118</v>
      </c>
      <c r="H219" s="217">
        <v>83.251429999999999</v>
      </c>
      <c r="I219" s="217">
        <v>74.171329999999998</v>
      </c>
      <c r="J219" s="217">
        <v>93.076149999999998</v>
      </c>
      <c r="K219" s="217">
        <v>9.8247199999999992</v>
      </c>
      <c r="L219" s="217">
        <v>9.0800999999999998</v>
      </c>
    </row>
    <row r="220" spans="1:12">
      <c r="A220" s="217" t="s">
        <v>297</v>
      </c>
      <c r="B220" s="218" t="s">
        <v>232</v>
      </c>
      <c r="C220" s="217" t="s">
        <v>233</v>
      </c>
      <c r="D220" s="217" t="s">
        <v>39</v>
      </c>
      <c r="E220" s="217" t="s">
        <v>5</v>
      </c>
      <c r="F220" s="217" t="s">
        <v>76</v>
      </c>
      <c r="G220" s="217">
        <v>101.66670000000001</v>
      </c>
      <c r="H220" s="217">
        <v>78.674080000000004</v>
      </c>
      <c r="I220" s="217">
        <v>69.268450000000001</v>
      </c>
      <c r="J220" s="217">
        <v>88.913510000000002</v>
      </c>
      <c r="K220" s="217">
        <v>10.23944</v>
      </c>
      <c r="L220" s="217">
        <v>9.4056300000000004</v>
      </c>
    </row>
    <row r="221" spans="1:12">
      <c r="A221" s="217" t="s">
        <v>298</v>
      </c>
      <c r="B221" s="218" t="s">
        <v>232</v>
      </c>
      <c r="C221" s="217" t="s">
        <v>233</v>
      </c>
      <c r="D221" s="217" t="s">
        <v>39</v>
      </c>
      <c r="E221" s="217" t="s">
        <v>6</v>
      </c>
      <c r="F221" s="217" t="s">
        <v>76</v>
      </c>
      <c r="G221" s="217">
        <v>135.33330000000001</v>
      </c>
      <c r="H221" s="217">
        <v>79.701899999999995</v>
      </c>
      <c r="I221" s="217">
        <v>71.204310000000007</v>
      </c>
      <c r="J221" s="217">
        <v>88.848299999999995</v>
      </c>
      <c r="K221" s="217">
        <v>9.1463999999999999</v>
      </c>
      <c r="L221" s="217">
        <v>8.4975900000000006</v>
      </c>
    </row>
    <row r="222" spans="1:12">
      <c r="A222" s="217" t="s">
        <v>299</v>
      </c>
      <c r="B222" s="218" t="s">
        <v>232</v>
      </c>
      <c r="C222" s="217" t="s">
        <v>233</v>
      </c>
      <c r="D222" s="217" t="s">
        <v>39</v>
      </c>
      <c r="E222" s="217" t="s">
        <v>7</v>
      </c>
      <c r="F222" s="217" t="s">
        <v>76</v>
      </c>
      <c r="G222" s="217">
        <v>45.666699999999999</v>
      </c>
      <c r="H222" s="217">
        <v>49.83052</v>
      </c>
      <c r="I222" s="217">
        <v>40.884129999999999</v>
      </c>
      <c r="J222" s="217">
        <v>59.988320000000002</v>
      </c>
      <c r="K222" s="217">
        <v>10.1578</v>
      </c>
      <c r="L222" s="217">
        <v>8.9463899999999992</v>
      </c>
    </row>
    <row r="223" spans="1:12">
      <c r="A223" s="217" t="s">
        <v>300</v>
      </c>
      <c r="B223" s="218" t="s">
        <v>232</v>
      </c>
      <c r="C223" s="217" t="s">
        <v>233</v>
      </c>
      <c r="D223" s="217" t="s">
        <v>39</v>
      </c>
      <c r="E223" s="217" t="s">
        <v>8</v>
      </c>
      <c r="F223" s="217" t="s">
        <v>76</v>
      </c>
      <c r="G223" s="217">
        <v>103.66670000000001</v>
      </c>
      <c r="H223" s="217">
        <v>72.666370000000001</v>
      </c>
      <c r="I223" s="217">
        <v>63.728610000000003</v>
      </c>
      <c r="J223" s="217">
        <v>82.388409999999993</v>
      </c>
      <c r="K223" s="217">
        <v>9.7220499999999994</v>
      </c>
      <c r="L223" s="217">
        <v>8.9377600000000008</v>
      </c>
    </row>
    <row r="224" spans="1:12">
      <c r="A224" s="217" t="s">
        <v>301</v>
      </c>
      <c r="B224" s="218" t="s">
        <v>232</v>
      </c>
      <c r="C224" s="217" t="s">
        <v>233</v>
      </c>
      <c r="D224" s="217" t="s">
        <v>39</v>
      </c>
      <c r="E224" s="217" t="s">
        <v>9</v>
      </c>
      <c r="F224" s="217" t="s">
        <v>76</v>
      </c>
      <c r="G224" s="217">
        <v>188</v>
      </c>
      <c r="H224" s="217">
        <v>88.830579999999998</v>
      </c>
      <c r="I224" s="217">
        <v>80.720249999999993</v>
      </c>
      <c r="J224" s="217">
        <v>97.463040000000007</v>
      </c>
      <c r="K224" s="217">
        <v>8.63246</v>
      </c>
      <c r="L224" s="217">
        <v>8.1103299999999994</v>
      </c>
    </row>
    <row r="225" spans="1:12">
      <c r="A225" s="217" t="s">
        <v>302</v>
      </c>
      <c r="B225" s="218" t="s">
        <v>232</v>
      </c>
      <c r="C225" s="217" t="s">
        <v>233</v>
      </c>
      <c r="D225" s="217" t="s">
        <v>39</v>
      </c>
      <c r="E225" s="217" t="s">
        <v>10</v>
      </c>
      <c r="F225" s="217" t="s">
        <v>76</v>
      </c>
      <c r="G225" s="217">
        <v>162.33330000000001</v>
      </c>
      <c r="H225" s="217">
        <v>67.026889999999995</v>
      </c>
      <c r="I225" s="217">
        <v>60.537979999999997</v>
      </c>
      <c r="J225" s="217">
        <v>73.966549999999998</v>
      </c>
      <c r="K225" s="217">
        <v>6.9396599999999999</v>
      </c>
      <c r="L225" s="217">
        <v>6.4889099999999997</v>
      </c>
    </row>
    <row r="226" spans="1:12">
      <c r="A226" s="217" t="s">
        <v>303</v>
      </c>
      <c r="B226" s="218" t="s">
        <v>232</v>
      </c>
      <c r="C226" s="217" t="s">
        <v>233</v>
      </c>
      <c r="D226" s="217" t="s">
        <v>39</v>
      </c>
      <c r="E226" s="217" t="s">
        <v>11</v>
      </c>
      <c r="F226" s="217" t="s">
        <v>76</v>
      </c>
      <c r="G226" s="217">
        <v>95.333299999999994</v>
      </c>
      <c r="H226" s="217">
        <v>66.13561</v>
      </c>
      <c r="I226" s="217">
        <v>57.897120000000001</v>
      </c>
      <c r="J226" s="217">
        <v>75.129480000000001</v>
      </c>
      <c r="K226" s="217">
        <v>8.9938699999999994</v>
      </c>
      <c r="L226" s="217">
        <v>8.2384900000000005</v>
      </c>
    </row>
    <row r="227" spans="1:12">
      <c r="A227" s="217" t="s">
        <v>304</v>
      </c>
      <c r="B227" s="218" t="s">
        <v>232</v>
      </c>
      <c r="C227" s="217" t="s">
        <v>233</v>
      </c>
      <c r="D227" s="217" t="s">
        <v>39</v>
      </c>
      <c r="E227" s="217" t="s">
        <v>12</v>
      </c>
      <c r="F227" s="217" t="s">
        <v>76</v>
      </c>
      <c r="G227" s="217">
        <v>103.66670000000001</v>
      </c>
      <c r="H227" s="217">
        <v>81.153130000000004</v>
      </c>
      <c r="I227" s="217">
        <v>71.632339999999999</v>
      </c>
      <c r="J227" s="217">
        <v>91.509379999999993</v>
      </c>
      <c r="K227" s="217">
        <v>10.35624</v>
      </c>
      <c r="L227" s="217">
        <v>9.5207899999999999</v>
      </c>
    </row>
    <row r="228" spans="1:12">
      <c r="A228" s="217" t="s">
        <v>1008</v>
      </c>
      <c r="B228" s="218" t="s">
        <v>232</v>
      </c>
      <c r="C228" s="217" t="s">
        <v>233</v>
      </c>
      <c r="D228" s="217" t="s">
        <v>39</v>
      </c>
      <c r="E228" s="217" t="s">
        <v>13</v>
      </c>
      <c r="F228" s="217" t="s">
        <v>76</v>
      </c>
      <c r="G228" s="217">
        <v>100.66670000000001</v>
      </c>
      <c r="H228" s="217">
        <v>74.487840000000006</v>
      </c>
      <c r="I228" s="217">
        <v>65.594279999999998</v>
      </c>
      <c r="J228" s="217">
        <v>84.173910000000006</v>
      </c>
      <c r="K228" s="217">
        <v>9.6860700000000008</v>
      </c>
      <c r="L228" s="217">
        <v>8.8935600000000008</v>
      </c>
    </row>
    <row r="229" spans="1:12">
      <c r="A229" s="217" t="s">
        <v>305</v>
      </c>
      <c r="B229" s="218" t="s">
        <v>232</v>
      </c>
      <c r="C229" s="217" t="s">
        <v>233</v>
      </c>
      <c r="D229" s="217" t="s">
        <v>39</v>
      </c>
      <c r="E229" s="217" t="s">
        <v>14</v>
      </c>
      <c r="F229" s="217" t="s">
        <v>76</v>
      </c>
      <c r="G229" s="217">
        <v>167.33330000000001</v>
      </c>
      <c r="H229" s="217">
        <v>59.057290000000002</v>
      </c>
      <c r="I229" s="217">
        <v>53.477870000000003</v>
      </c>
      <c r="J229" s="217">
        <v>65.018240000000006</v>
      </c>
      <c r="K229" s="217">
        <v>5.9609500000000004</v>
      </c>
      <c r="L229" s="217">
        <v>5.5794300000000003</v>
      </c>
    </row>
    <row r="230" spans="1:12">
      <c r="A230" s="217" t="s">
        <v>306</v>
      </c>
      <c r="B230" s="218" t="s">
        <v>232</v>
      </c>
      <c r="C230" s="217" t="s">
        <v>233</v>
      </c>
      <c r="D230" s="217" t="s">
        <v>39</v>
      </c>
      <c r="E230" s="217" t="s">
        <v>37</v>
      </c>
      <c r="F230" s="217" t="s">
        <v>76</v>
      </c>
      <c r="G230" s="217">
        <v>191.33330000000001</v>
      </c>
      <c r="H230" s="217">
        <v>86.55659</v>
      </c>
      <c r="I230" s="217">
        <v>79.051450000000003</v>
      </c>
      <c r="J230" s="217">
        <v>94.540530000000004</v>
      </c>
      <c r="K230" s="217">
        <v>7.98393</v>
      </c>
      <c r="L230" s="217">
        <v>7.5051399999999999</v>
      </c>
    </row>
    <row r="231" spans="1:12">
      <c r="A231" s="217" t="s">
        <v>307</v>
      </c>
      <c r="B231" s="218" t="s">
        <v>232</v>
      </c>
      <c r="C231" s="217" t="s">
        <v>233</v>
      </c>
      <c r="D231" s="217" t="s">
        <v>39</v>
      </c>
      <c r="E231" s="217" t="s">
        <v>15</v>
      </c>
      <c r="F231" s="217" t="s">
        <v>76</v>
      </c>
      <c r="G231" s="217">
        <v>47</v>
      </c>
      <c r="H231" s="217">
        <v>85.370699999999999</v>
      </c>
      <c r="I231" s="217">
        <v>70.652159999999995</v>
      </c>
      <c r="J231" s="217">
        <v>102.05177</v>
      </c>
      <c r="K231" s="217">
        <v>16.681069999999998</v>
      </c>
      <c r="L231" s="217">
        <v>14.718540000000001</v>
      </c>
    </row>
    <row r="232" spans="1:12">
      <c r="A232" s="217" t="s">
        <v>308</v>
      </c>
      <c r="B232" s="218" t="s">
        <v>232</v>
      </c>
      <c r="C232" s="217" t="s">
        <v>233</v>
      </c>
      <c r="D232" s="217" t="s">
        <v>39</v>
      </c>
      <c r="E232" s="217" t="s">
        <v>16</v>
      </c>
      <c r="F232" s="217" t="s">
        <v>76</v>
      </c>
      <c r="G232" s="217">
        <v>98.333299999999994</v>
      </c>
      <c r="H232" s="217">
        <v>61.37462</v>
      </c>
      <c r="I232" s="217">
        <v>54.113419999999998</v>
      </c>
      <c r="J232" s="217">
        <v>69.290859999999995</v>
      </c>
      <c r="K232" s="217">
        <v>7.9162400000000002</v>
      </c>
      <c r="L232" s="217">
        <v>7.26119</v>
      </c>
    </row>
    <row r="233" spans="1:12">
      <c r="A233" s="217" t="s">
        <v>309</v>
      </c>
      <c r="B233" s="218" t="s">
        <v>232</v>
      </c>
      <c r="C233" s="217" t="s">
        <v>233</v>
      </c>
      <c r="D233" s="217" t="s">
        <v>39</v>
      </c>
      <c r="E233" s="217" t="s">
        <v>17</v>
      </c>
      <c r="F233" s="217" t="s">
        <v>76</v>
      </c>
      <c r="G233" s="217">
        <v>60.666699999999999</v>
      </c>
      <c r="H233" s="217">
        <v>85.646320000000003</v>
      </c>
      <c r="I233" s="217">
        <v>72.551940000000002</v>
      </c>
      <c r="J233" s="217">
        <v>100.26463</v>
      </c>
      <c r="K233" s="217">
        <v>14.618309999999999</v>
      </c>
      <c r="L233" s="217">
        <v>13.094379999999999</v>
      </c>
    </row>
    <row r="234" spans="1:12">
      <c r="A234" s="217" t="s">
        <v>310</v>
      </c>
      <c r="B234" s="218" t="s">
        <v>232</v>
      </c>
      <c r="C234" s="217" t="s">
        <v>233</v>
      </c>
      <c r="D234" s="217" t="s">
        <v>39</v>
      </c>
      <c r="E234" s="217" t="s">
        <v>18</v>
      </c>
      <c r="F234" s="217" t="s">
        <v>76</v>
      </c>
      <c r="G234" s="217">
        <v>60.666699999999999</v>
      </c>
      <c r="H234" s="217">
        <v>63.020009999999999</v>
      </c>
      <c r="I234" s="217">
        <v>53.312350000000002</v>
      </c>
      <c r="J234" s="217">
        <v>73.85745</v>
      </c>
      <c r="K234" s="217">
        <v>10.837440000000001</v>
      </c>
      <c r="L234" s="217">
        <v>9.7076600000000006</v>
      </c>
    </row>
    <row r="235" spans="1:12">
      <c r="A235" s="217" t="s">
        <v>311</v>
      </c>
      <c r="B235" s="218" t="s">
        <v>232</v>
      </c>
      <c r="C235" s="217" t="s">
        <v>233</v>
      </c>
      <c r="D235" s="217" t="s">
        <v>39</v>
      </c>
      <c r="E235" s="217" t="s">
        <v>19</v>
      </c>
      <c r="F235" s="217" t="s">
        <v>76</v>
      </c>
      <c r="G235" s="217">
        <v>56</v>
      </c>
      <c r="H235" s="217">
        <v>51.389000000000003</v>
      </c>
      <c r="I235" s="217">
        <v>42.965249999999997</v>
      </c>
      <c r="J235" s="217">
        <v>60.835709999999999</v>
      </c>
      <c r="K235" s="217">
        <v>9.4467099999999995</v>
      </c>
      <c r="L235" s="217">
        <v>8.4237500000000001</v>
      </c>
    </row>
    <row r="236" spans="1:12">
      <c r="A236" s="217" t="s">
        <v>312</v>
      </c>
      <c r="B236" s="218" t="s">
        <v>232</v>
      </c>
      <c r="C236" s="217" t="s">
        <v>233</v>
      </c>
      <c r="D236" s="217" t="s">
        <v>39</v>
      </c>
      <c r="E236" s="217" t="s">
        <v>20</v>
      </c>
      <c r="F236" s="217" t="s">
        <v>76</v>
      </c>
      <c r="G236" s="217">
        <v>79.333299999999994</v>
      </c>
      <c r="H236" s="217">
        <v>61.067720000000001</v>
      </c>
      <c r="I236" s="217">
        <v>52.808280000000003</v>
      </c>
      <c r="J236" s="217">
        <v>70.161259999999999</v>
      </c>
      <c r="K236" s="217">
        <v>9.0935400000000008</v>
      </c>
      <c r="L236" s="217">
        <v>8.2594399999999997</v>
      </c>
    </row>
    <row r="237" spans="1:12">
      <c r="A237" s="217" t="s">
        <v>313</v>
      </c>
      <c r="B237" s="218" t="s">
        <v>232</v>
      </c>
      <c r="C237" s="217" t="s">
        <v>233</v>
      </c>
      <c r="D237" s="217" t="s">
        <v>39</v>
      </c>
      <c r="E237" s="217" t="s">
        <v>44</v>
      </c>
      <c r="F237" s="217" t="s">
        <v>77</v>
      </c>
      <c r="G237" s="217">
        <v>692.66669999999999</v>
      </c>
      <c r="H237" s="217">
        <v>91.030659999999997</v>
      </c>
      <c r="I237" s="217">
        <v>86.698269999999994</v>
      </c>
      <c r="J237" s="217">
        <v>95.505939999999995</v>
      </c>
      <c r="K237" s="217">
        <v>4.4752900000000002</v>
      </c>
      <c r="L237" s="217">
        <v>4.3323799999999997</v>
      </c>
    </row>
    <row r="238" spans="1:12">
      <c r="A238" s="217" t="s">
        <v>314</v>
      </c>
      <c r="B238" s="218" t="s">
        <v>232</v>
      </c>
      <c r="C238" s="217" t="s">
        <v>233</v>
      </c>
      <c r="D238" s="217" t="s">
        <v>39</v>
      </c>
      <c r="E238" s="217" t="s">
        <v>50</v>
      </c>
      <c r="F238" s="217" t="s">
        <v>77</v>
      </c>
      <c r="G238" s="217">
        <v>135.33330000000001</v>
      </c>
      <c r="H238" s="217">
        <v>79.701899999999995</v>
      </c>
      <c r="I238" s="217">
        <v>71.204310000000007</v>
      </c>
      <c r="J238" s="217">
        <v>88.848299999999995</v>
      </c>
      <c r="K238" s="217">
        <v>9.1463999999999999</v>
      </c>
      <c r="L238" s="217">
        <v>8.4975900000000006</v>
      </c>
    </row>
    <row r="239" spans="1:12">
      <c r="A239" s="217" t="s">
        <v>315</v>
      </c>
      <c r="B239" s="218" t="s">
        <v>232</v>
      </c>
      <c r="C239" s="217" t="s">
        <v>233</v>
      </c>
      <c r="D239" s="217" t="s">
        <v>39</v>
      </c>
      <c r="E239" s="217" t="s">
        <v>45</v>
      </c>
      <c r="F239" s="217" t="s">
        <v>77</v>
      </c>
      <c r="G239" s="217">
        <v>337.33330000000001</v>
      </c>
      <c r="H239" s="217">
        <v>76.090459999999993</v>
      </c>
      <c r="I239" s="217">
        <v>70.855509999999995</v>
      </c>
      <c r="J239" s="217">
        <v>81.574809999999999</v>
      </c>
      <c r="K239" s="217">
        <v>5.4843400000000004</v>
      </c>
      <c r="L239" s="217">
        <v>5.2349600000000001</v>
      </c>
    </row>
    <row r="240" spans="1:12">
      <c r="A240" s="217" t="s">
        <v>316</v>
      </c>
      <c r="B240" s="218" t="s">
        <v>232</v>
      </c>
      <c r="C240" s="217" t="s">
        <v>233</v>
      </c>
      <c r="D240" s="217" t="s">
        <v>39</v>
      </c>
      <c r="E240" s="217" t="s">
        <v>46</v>
      </c>
      <c r="F240" s="217" t="s">
        <v>77</v>
      </c>
      <c r="G240" s="217">
        <v>361.33330000000001</v>
      </c>
      <c r="H240" s="217">
        <v>70.587329999999994</v>
      </c>
      <c r="I240" s="217">
        <v>66.012420000000006</v>
      </c>
      <c r="J240" s="217">
        <v>75.372630000000001</v>
      </c>
      <c r="K240" s="217">
        <v>4.7853000000000003</v>
      </c>
      <c r="L240" s="217">
        <v>4.57491</v>
      </c>
    </row>
    <row r="241" spans="1:12">
      <c r="A241" s="217" t="s">
        <v>317</v>
      </c>
      <c r="B241" s="218" t="s">
        <v>232</v>
      </c>
      <c r="C241" s="217" t="s">
        <v>233</v>
      </c>
      <c r="D241" s="217" t="s">
        <v>39</v>
      </c>
      <c r="E241" s="217" t="s">
        <v>49</v>
      </c>
      <c r="F241" s="217" t="s">
        <v>77</v>
      </c>
      <c r="G241" s="217">
        <v>268</v>
      </c>
      <c r="H241" s="217">
        <v>63.914020000000001</v>
      </c>
      <c r="I241" s="217">
        <v>59.152889999999999</v>
      </c>
      <c r="J241" s="217">
        <v>68.930430000000001</v>
      </c>
      <c r="K241" s="217">
        <v>5.0164</v>
      </c>
      <c r="L241" s="217">
        <v>4.7611299999999996</v>
      </c>
    </row>
    <row r="242" spans="1:12">
      <c r="A242" s="217" t="s">
        <v>318</v>
      </c>
      <c r="B242" s="218" t="s">
        <v>232</v>
      </c>
      <c r="C242" s="217" t="s">
        <v>233</v>
      </c>
      <c r="D242" s="217" t="s">
        <v>39</v>
      </c>
      <c r="E242" s="217" t="s">
        <v>48</v>
      </c>
      <c r="F242" s="217" t="s">
        <v>77</v>
      </c>
      <c r="G242" s="217">
        <v>238.33330000000001</v>
      </c>
      <c r="H242" s="217">
        <v>86.298659999999998</v>
      </c>
      <c r="I242" s="217">
        <v>79.570880000000002</v>
      </c>
      <c r="J242" s="217">
        <v>93.409610000000001</v>
      </c>
      <c r="K242" s="217">
        <v>7.1109499999999999</v>
      </c>
      <c r="L242" s="217">
        <v>6.7277699999999996</v>
      </c>
    </row>
    <row r="243" spans="1:12">
      <c r="A243" s="217" t="s">
        <v>319</v>
      </c>
      <c r="B243" s="218" t="s">
        <v>232</v>
      </c>
      <c r="C243" s="217" t="s">
        <v>233</v>
      </c>
      <c r="D243" s="217" t="s">
        <v>39</v>
      </c>
      <c r="E243" s="217" t="s">
        <v>47</v>
      </c>
      <c r="F243" s="217" t="s">
        <v>77</v>
      </c>
      <c r="G243" s="217">
        <v>355</v>
      </c>
      <c r="H243" s="217">
        <v>62.814660000000003</v>
      </c>
      <c r="I243" s="217">
        <v>58.75712</v>
      </c>
      <c r="J243" s="217">
        <v>67.060509999999994</v>
      </c>
      <c r="K243" s="217">
        <v>4.2458400000000003</v>
      </c>
      <c r="L243" s="217">
        <v>4.05755</v>
      </c>
    </row>
    <row r="244" spans="1:12">
      <c r="A244" s="220" t="s">
        <v>320</v>
      </c>
      <c r="B244" s="219" t="s">
        <v>321</v>
      </c>
      <c r="C244" s="220" t="s">
        <v>233</v>
      </c>
      <c r="D244" s="220" t="s">
        <v>40</v>
      </c>
      <c r="E244" s="220" t="s">
        <v>21</v>
      </c>
      <c r="F244" s="220" t="s">
        <v>78</v>
      </c>
      <c r="G244" s="220">
        <v>11156.6667</v>
      </c>
      <c r="H244" s="220">
        <v>253.92814000000001</v>
      </c>
      <c r="I244" s="220">
        <v>251.07446999999999</v>
      </c>
      <c r="J244" s="220">
        <v>256.80493999999999</v>
      </c>
      <c r="K244" s="220">
        <v>2.8768099999999999</v>
      </c>
      <c r="L244" s="220">
        <v>2.8536700000000002</v>
      </c>
    </row>
    <row r="245" spans="1:12">
      <c r="A245" s="220" t="s">
        <v>322</v>
      </c>
      <c r="B245" s="219" t="s">
        <v>321</v>
      </c>
      <c r="C245" s="220" t="s">
        <v>233</v>
      </c>
      <c r="D245" s="220" t="s">
        <v>40</v>
      </c>
      <c r="E245" s="220" t="s">
        <v>0</v>
      </c>
      <c r="F245" s="220" t="s">
        <v>76</v>
      </c>
      <c r="G245" s="220">
        <v>300.33330000000001</v>
      </c>
      <c r="H245" s="220">
        <v>250.66837000000001</v>
      </c>
      <c r="I245" s="220">
        <v>233.36904999999999</v>
      </c>
      <c r="J245" s="220">
        <v>268.84244000000001</v>
      </c>
      <c r="K245" s="220">
        <v>18.17407</v>
      </c>
      <c r="L245" s="220">
        <v>17.299320000000002</v>
      </c>
    </row>
    <row r="246" spans="1:12">
      <c r="A246" s="220" t="s">
        <v>323</v>
      </c>
      <c r="B246" s="219" t="s">
        <v>321</v>
      </c>
      <c r="C246" s="220" t="s">
        <v>233</v>
      </c>
      <c r="D246" s="220" t="s">
        <v>40</v>
      </c>
      <c r="E246" s="220" t="s">
        <v>1</v>
      </c>
      <c r="F246" s="220" t="s">
        <v>76</v>
      </c>
      <c r="G246" s="220">
        <v>465</v>
      </c>
      <c r="H246" s="220">
        <v>244.49137999999999</v>
      </c>
      <c r="I246" s="220">
        <v>230.78391999999999</v>
      </c>
      <c r="J246" s="220">
        <v>258.75288</v>
      </c>
      <c r="K246" s="220">
        <v>14.2615</v>
      </c>
      <c r="L246" s="220">
        <v>13.707459999999999</v>
      </c>
    </row>
    <row r="247" spans="1:12">
      <c r="A247" s="220" t="s">
        <v>324</v>
      </c>
      <c r="B247" s="219" t="s">
        <v>321</v>
      </c>
      <c r="C247" s="220" t="s">
        <v>233</v>
      </c>
      <c r="D247" s="220" t="s">
        <v>40</v>
      </c>
      <c r="E247" s="220" t="s">
        <v>2</v>
      </c>
      <c r="F247" s="220" t="s">
        <v>76</v>
      </c>
      <c r="G247" s="220">
        <v>451</v>
      </c>
      <c r="H247" s="220">
        <v>206.19007999999999</v>
      </c>
      <c r="I247" s="220">
        <v>194.16875999999999</v>
      </c>
      <c r="J247" s="220">
        <v>218.70493999999999</v>
      </c>
      <c r="K247" s="220">
        <v>12.514860000000001</v>
      </c>
      <c r="L247" s="220">
        <v>12.021319999999999</v>
      </c>
    </row>
    <row r="248" spans="1:12">
      <c r="A248" s="220" t="s">
        <v>325</v>
      </c>
      <c r="B248" s="219" t="s">
        <v>321</v>
      </c>
      <c r="C248" s="220" t="s">
        <v>233</v>
      </c>
      <c r="D248" s="220" t="s">
        <v>40</v>
      </c>
      <c r="E248" s="220" t="s">
        <v>3</v>
      </c>
      <c r="F248" s="220" t="s">
        <v>76</v>
      </c>
      <c r="G248" s="220">
        <v>326</v>
      </c>
      <c r="H248" s="220">
        <v>210.63789</v>
      </c>
      <c r="I248" s="220">
        <v>196.74401</v>
      </c>
      <c r="J248" s="220">
        <v>225.20536000000001</v>
      </c>
      <c r="K248" s="220">
        <v>14.56747</v>
      </c>
      <c r="L248" s="220">
        <v>13.893879999999999</v>
      </c>
    </row>
    <row r="249" spans="1:12">
      <c r="A249" s="220" t="s">
        <v>326</v>
      </c>
      <c r="B249" s="219" t="s">
        <v>321</v>
      </c>
      <c r="C249" s="220" t="s">
        <v>233</v>
      </c>
      <c r="D249" s="220" t="s">
        <v>40</v>
      </c>
      <c r="E249" s="220" t="s">
        <v>4</v>
      </c>
      <c r="F249" s="220" t="s">
        <v>76</v>
      </c>
      <c r="G249" s="220">
        <v>520.66669999999999</v>
      </c>
      <c r="H249" s="220">
        <v>242.50523000000001</v>
      </c>
      <c r="I249" s="220">
        <v>230.20766</v>
      </c>
      <c r="J249" s="220">
        <v>255.27197000000001</v>
      </c>
      <c r="K249" s="220">
        <v>12.76674</v>
      </c>
      <c r="L249" s="220">
        <v>12.29757</v>
      </c>
    </row>
    <row r="250" spans="1:12">
      <c r="A250" s="220" t="s">
        <v>327</v>
      </c>
      <c r="B250" s="219" t="s">
        <v>321</v>
      </c>
      <c r="C250" s="220" t="s">
        <v>233</v>
      </c>
      <c r="D250" s="220" t="s">
        <v>40</v>
      </c>
      <c r="E250" s="220" t="s">
        <v>5</v>
      </c>
      <c r="F250" s="220" t="s">
        <v>76</v>
      </c>
      <c r="G250" s="220">
        <v>534</v>
      </c>
      <c r="H250" s="220">
        <v>301.49716999999998</v>
      </c>
      <c r="I250" s="220">
        <v>286.37155999999999</v>
      </c>
      <c r="J250" s="220">
        <v>317.19243</v>
      </c>
      <c r="K250" s="220">
        <v>15.695259999999999</v>
      </c>
      <c r="L250" s="220">
        <v>15.12561</v>
      </c>
    </row>
    <row r="251" spans="1:12">
      <c r="A251" s="220" t="s">
        <v>328</v>
      </c>
      <c r="B251" s="219" t="s">
        <v>321</v>
      </c>
      <c r="C251" s="220" t="s">
        <v>233</v>
      </c>
      <c r="D251" s="220" t="s">
        <v>40</v>
      </c>
      <c r="E251" s="220" t="s">
        <v>6</v>
      </c>
      <c r="F251" s="220" t="s">
        <v>76</v>
      </c>
      <c r="G251" s="220">
        <v>431</v>
      </c>
      <c r="H251" s="220">
        <v>183.08525</v>
      </c>
      <c r="I251" s="220">
        <v>172.46281999999999</v>
      </c>
      <c r="J251" s="220">
        <v>194.15403000000001</v>
      </c>
      <c r="K251" s="220">
        <v>11.06878</v>
      </c>
      <c r="L251" s="220">
        <v>10.62243</v>
      </c>
    </row>
    <row r="252" spans="1:12">
      <c r="A252" s="220" t="s">
        <v>329</v>
      </c>
      <c r="B252" s="219" t="s">
        <v>321</v>
      </c>
      <c r="C252" s="220" t="s">
        <v>233</v>
      </c>
      <c r="D252" s="220" t="s">
        <v>40</v>
      </c>
      <c r="E252" s="220" t="s">
        <v>7</v>
      </c>
      <c r="F252" s="220" t="s">
        <v>76</v>
      </c>
      <c r="G252" s="220">
        <v>319</v>
      </c>
      <c r="H252" s="220">
        <v>266.77972999999997</v>
      </c>
      <c r="I252" s="220">
        <v>248.89734999999999</v>
      </c>
      <c r="J252" s="220">
        <v>285.53876000000002</v>
      </c>
      <c r="K252" s="220">
        <v>18.759039999999999</v>
      </c>
      <c r="L252" s="220">
        <v>17.882370000000002</v>
      </c>
    </row>
    <row r="253" spans="1:12">
      <c r="A253" s="220" t="s">
        <v>330</v>
      </c>
      <c r="B253" s="219" t="s">
        <v>321</v>
      </c>
      <c r="C253" s="220" t="s">
        <v>233</v>
      </c>
      <c r="D253" s="220" t="s">
        <v>40</v>
      </c>
      <c r="E253" s="220" t="s">
        <v>8</v>
      </c>
      <c r="F253" s="220" t="s">
        <v>76</v>
      </c>
      <c r="G253" s="220">
        <v>580</v>
      </c>
      <c r="H253" s="220">
        <v>292.60428999999999</v>
      </c>
      <c r="I253" s="220">
        <v>278.09796999999998</v>
      </c>
      <c r="J253" s="220">
        <v>307.63439</v>
      </c>
      <c r="K253" s="220">
        <v>15.030099999999999</v>
      </c>
      <c r="L253" s="220">
        <v>14.506309999999999</v>
      </c>
    </row>
    <row r="254" spans="1:12">
      <c r="A254" s="220" t="s">
        <v>331</v>
      </c>
      <c r="B254" s="219" t="s">
        <v>321</v>
      </c>
      <c r="C254" s="220" t="s">
        <v>233</v>
      </c>
      <c r="D254" s="220" t="s">
        <v>40</v>
      </c>
      <c r="E254" s="220" t="s">
        <v>9</v>
      </c>
      <c r="F254" s="220" t="s">
        <v>76</v>
      </c>
      <c r="G254" s="220">
        <v>791.33330000000001</v>
      </c>
      <c r="H254" s="220">
        <v>271.03231</v>
      </c>
      <c r="I254" s="220">
        <v>259.49835999999999</v>
      </c>
      <c r="J254" s="220">
        <v>282.92178000000001</v>
      </c>
      <c r="K254" s="220">
        <v>11.889480000000001</v>
      </c>
      <c r="L254" s="220">
        <v>11.533950000000001</v>
      </c>
    </row>
    <row r="255" spans="1:12">
      <c r="A255" s="220" t="s">
        <v>332</v>
      </c>
      <c r="B255" s="219" t="s">
        <v>321</v>
      </c>
      <c r="C255" s="220" t="s">
        <v>233</v>
      </c>
      <c r="D255" s="220" t="s">
        <v>40</v>
      </c>
      <c r="E255" s="220" t="s">
        <v>10</v>
      </c>
      <c r="F255" s="220" t="s">
        <v>76</v>
      </c>
      <c r="G255" s="220">
        <v>725</v>
      </c>
      <c r="H255" s="220">
        <v>213.02645000000001</v>
      </c>
      <c r="I255" s="220">
        <v>203.63064</v>
      </c>
      <c r="J255" s="220">
        <v>222.72507999999999</v>
      </c>
      <c r="K255" s="220">
        <v>9.69862</v>
      </c>
      <c r="L255" s="220">
        <v>9.3958100000000009</v>
      </c>
    </row>
    <row r="256" spans="1:12">
      <c r="A256" s="220" t="s">
        <v>333</v>
      </c>
      <c r="B256" s="219" t="s">
        <v>321</v>
      </c>
      <c r="C256" s="220" t="s">
        <v>233</v>
      </c>
      <c r="D256" s="220" t="s">
        <v>40</v>
      </c>
      <c r="E256" s="220" t="s">
        <v>11</v>
      </c>
      <c r="F256" s="220" t="s">
        <v>76</v>
      </c>
      <c r="G256" s="220">
        <v>500.33330000000001</v>
      </c>
      <c r="H256" s="220">
        <v>244.14600999999999</v>
      </c>
      <c r="I256" s="220">
        <v>231.38377</v>
      </c>
      <c r="J256" s="220">
        <v>257.40514000000002</v>
      </c>
      <c r="K256" s="220">
        <v>13.259130000000001</v>
      </c>
      <c r="L256" s="220">
        <v>12.76224</v>
      </c>
    </row>
    <row r="257" spans="1:12">
      <c r="A257" s="220" t="s">
        <v>334</v>
      </c>
      <c r="B257" s="219" t="s">
        <v>321</v>
      </c>
      <c r="C257" s="220" t="s">
        <v>233</v>
      </c>
      <c r="D257" s="220" t="s">
        <v>40</v>
      </c>
      <c r="E257" s="220" t="s">
        <v>12</v>
      </c>
      <c r="F257" s="220" t="s">
        <v>76</v>
      </c>
      <c r="G257" s="220">
        <v>488.66669999999999</v>
      </c>
      <c r="H257" s="220">
        <v>254.03525999999999</v>
      </c>
      <c r="I257" s="220">
        <v>240.74458999999999</v>
      </c>
      <c r="J257" s="220">
        <v>267.84967999999998</v>
      </c>
      <c r="K257" s="220">
        <v>13.81442</v>
      </c>
      <c r="L257" s="220">
        <v>13.29067</v>
      </c>
    </row>
    <row r="258" spans="1:12">
      <c r="A258" s="220" t="s">
        <v>1009</v>
      </c>
      <c r="B258" s="219" t="s">
        <v>321</v>
      </c>
      <c r="C258" s="220" t="s">
        <v>233</v>
      </c>
      <c r="D258" s="220" t="s">
        <v>40</v>
      </c>
      <c r="E258" s="220" t="s">
        <v>13</v>
      </c>
      <c r="F258" s="220" t="s">
        <v>76</v>
      </c>
      <c r="G258" s="220">
        <v>446.33330000000001</v>
      </c>
      <c r="H258" s="220">
        <v>239.06798000000001</v>
      </c>
      <c r="I258" s="220">
        <v>225.83288999999999</v>
      </c>
      <c r="J258" s="220">
        <v>252.84933000000001</v>
      </c>
      <c r="K258" s="220">
        <v>13.78135</v>
      </c>
      <c r="L258" s="220">
        <v>13.23508</v>
      </c>
    </row>
    <row r="259" spans="1:12">
      <c r="A259" s="220" t="s">
        <v>335</v>
      </c>
      <c r="B259" s="219" t="s">
        <v>321</v>
      </c>
      <c r="C259" s="220" t="s">
        <v>233</v>
      </c>
      <c r="D259" s="220" t="s">
        <v>40</v>
      </c>
      <c r="E259" s="220" t="s">
        <v>14</v>
      </c>
      <c r="F259" s="220" t="s">
        <v>76</v>
      </c>
      <c r="G259" s="220">
        <v>750.66669999999999</v>
      </c>
      <c r="H259" s="220">
        <v>196.00138000000001</v>
      </c>
      <c r="I259" s="220">
        <v>187.625</v>
      </c>
      <c r="J259" s="220">
        <v>204.64296999999999</v>
      </c>
      <c r="K259" s="220">
        <v>8.6416000000000004</v>
      </c>
      <c r="L259" s="220">
        <v>8.3763799999999993</v>
      </c>
    </row>
    <row r="260" spans="1:12">
      <c r="A260" s="220" t="s">
        <v>336</v>
      </c>
      <c r="B260" s="219" t="s">
        <v>321</v>
      </c>
      <c r="C260" s="220" t="s">
        <v>233</v>
      </c>
      <c r="D260" s="220" t="s">
        <v>40</v>
      </c>
      <c r="E260" s="220" t="s">
        <v>37</v>
      </c>
      <c r="F260" s="220" t="s">
        <v>76</v>
      </c>
      <c r="G260" s="220">
        <v>926.33330000000001</v>
      </c>
      <c r="H260" s="220">
        <v>299.91768999999999</v>
      </c>
      <c r="I260" s="220">
        <v>288.45602000000002</v>
      </c>
      <c r="J260" s="220">
        <v>311.70548000000002</v>
      </c>
      <c r="K260" s="220">
        <v>11.787789999999999</v>
      </c>
      <c r="L260" s="220">
        <v>11.46167</v>
      </c>
    </row>
    <row r="261" spans="1:12">
      <c r="A261" s="220" t="s">
        <v>337</v>
      </c>
      <c r="B261" s="219" t="s">
        <v>321</v>
      </c>
      <c r="C261" s="220" t="s">
        <v>233</v>
      </c>
      <c r="D261" s="220" t="s">
        <v>40</v>
      </c>
      <c r="E261" s="220" t="s">
        <v>15</v>
      </c>
      <c r="F261" s="220" t="s">
        <v>76</v>
      </c>
      <c r="G261" s="220">
        <v>222</v>
      </c>
      <c r="H261" s="220">
        <v>293.92275999999998</v>
      </c>
      <c r="I261" s="220">
        <v>271.28811999999999</v>
      </c>
      <c r="J261" s="220">
        <v>317.89463000000001</v>
      </c>
      <c r="K261" s="220">
        <v>23.971869999999999</v>
      </c>
      <c r="L261" s="220">
        <v>22.634640000000001</v>
      </c>
    </row>
    <row r="262" spans="1:12">
      <c r="A262" s="220" t="s">
        <v>338</v>
      </c>
      <c r="B262" s="219" t="s">
        <v>321</v>
      </c>
      <c r="C262" s="220" t="s">
        <v>233</v>
      </c>
      <c r="D262" s="220" t="s">
        <v>40</v>
      </c>
      <c r="E262" s="220" t="s">
        <v>16</v>
      </c>
      <c r="F262" s="220" t="s">
        <v>76</v>
      </c>
      <c r="G262" s="220">
        <v>721.66669999999999</v>
      </c>
      <c r="H262" s="220">
        <v>301.15427</v>
      </c>
      <c r="I262" s="220">
        <v>288.21638999999999</v>
      </c>
      <c r="J262" s="220">
        <v>314.51010000000002</v>
      </c>
      <c r="K262" s="220">
        <v>13.355829999999999</v>
      </c>
      <c r="L262" s="220">
        <v>12.937889999999999</v>
      </c>
    </row>
    <row r="263" spans="1:12">
      <c r="A263" s="220" t="s">
        <v>339</v>
      </c>
      <c r="B263" s="219" t="s">
        <v>321</v>
      </c>
      <c r="C263" s="220" t="s">
        <v>233</v>
      </c>
      <c r="D263" s="220" t="s">
        <v>40</v>
      </c>
      <c r="E263" s="220" t="s">
        <v>17</v>
      </c>
      <c r="F263" s="220" t="s">
        <v>76</v>
      </c>
      <c r="G263" s="220">
        <v>312.33330000000001</v>
      </c>
      <c r="H263" s="220">
        <v>323.95323000000002</v>
      </c>
      <c r="I263" s="220">
        <v>302.67844000000002</v>
      </c>
      <c r="J263" s="220">
        <v>346.28237000000001</v>
      </c>
      <c r="K263" s="220">
        <v>22.329139999999999</v>
      </c>
      <c r="L263" s="220">
        <v>21.274789999999999</v>
      </c>
    </row>
    <row r="264" spans="1:12">
      <c r="A264" s="220" t="s">
        <v>340</v>
      </c>
      <c r="B264" s="219" t="s">
        <v>321</v>
      </c>
      <c r="C264" s="220" t="s">
        <v>233</v>
      </c>
      <c r="D264" s="220" t="s">
        <v>40</v>
      </c>
      <c r="E264" s="220" t="s">
        <v>18</v>
      </c>
      <c r="F264" s="220" t="s">
        <v>76</v>
      </c>
      <c r="G264" s="220">
        <v>419.66669999999999</v>
      </c>
      <c r="H264" s="220">
        <v>322.07368000000002</v>
      </c>
      <c r="I264" s="220">
        <v>303.69159999999999</v>
      </c>
      <c r="J264" s="220">
        <v>341.23874999999998</v>
      </c>
      <c r="K264" s="220">
        <v>19.16508</v>
      </c>
      <c r="L264" s="220">
        <v>18.382079999999998</v>
      </c>
    </row>
    <row r="265" spans="1:12">
      <c r="A265" s="220" t="s">
        <v>341</v>
      </c>
      <c r="B265" s="219" t="s">
        <v>321</v>
      </c>
      <c r="C265" s="220" t="s">
        <v>233</v>
      </c>
      <c r="D265" s="220" t="s">
        <v>40</v>
      </c>
      <c r="E265" s="220" t="s">
        <v>19</v>
      </c>
      <c r="F265" s="220" t="s">
        <v>76</v>
      </c>
      <c r="G265" s="220">
        <v>349</v>
      </c>
      <c r="H265" s="220">
        <v>235.09134</v>
      </c>
      <c r="I265" s="220">
        <v>220.13436999999999</v>
      </c>
      <c r="J265" s="220">
        <v>250.74851000000001</v>
      </c>
      <c r="K265" s="220">
        <v>15.657170000000001</v>
      </c>
      <c r="L265" s="220">
        <v>14.95696</v>
      </c>
    </row>
    <row r="266" spans="1:12">
      <c r="A266" s="220" t="s">
        <v>342</v>
      </c>
      <c r="B266" s="219" t="s">
        <v>321</v>
      </c>
      <c r="C266" s="220" t="s">
        <v>233</v>
      </c>
      <c r="D266" s="220" t="s">
        <v>40</v>
      </c>
      <c r="E266" s="220" t="s">
        <v>20</v>
      </c>
      <c r="F266" s="220" t="s">
        <v>76</v>
      </c>
      <c r="G266" s="220">
        <v>576.33330000000001</v>
      </c>
      <c r="H266" s="220">
        <v>311.06569000000002</v>
      </c>
      <c r="I266" s="220">
        <v>295.95146999999997</v>
      </c>
      <c r="J266" s="220">
        <v>326.72742</v>
      </c>
      <c r="K266" s="220">
        <v>15.661720000000001</v>
      </c>
      <c r="L266" s="220">
        <v>15.11422</v>
      </c>
    </row>
    <row r="267" spans="1:12">
      <c r="A267" s="220" t="s">
        <v>343</v>
      </c>
      <c r="B267" s="219" t="s">
        <v>321</v>
      </c>
      <c r="C267" s="220" t="s">
        <v>233</v>
      </c>
      <c r="D267" s="220" t="s">
        <v>40</v>
      </c>
      <c r="E267" s="220" t="s">
        <v>44</v>
      </c>
      <c r="F267" s="220" t="s">
        <v>77</v>
      </c>
      <c r="G267" s="220">
        <v>2597</v>
      </c>
      <c r="H267" s="220">
        <v>243.76912999999999</v>
      </c>
      <c r="I267" s="220">
        <v>238.04088999999999</v>
      </c>
      <c r="J267" s="220">
        <v>249.59408999999999</v>
      </c>
      <c r="K267" s="220">
        <v>5.8249700000000004</v>
      </c>
      <c r="L267" s="220">
        <v>5.7282299999999999</v>
      </c>
    </row>
    <row r="268" spans="1:12">
      <c r="A268" s="220" t="s">
        <v>344</v>
      </c>
      <c r="B268" s="219" t="s">
        <v>321</v>
      </c>
      <c r="C268" s="220" t="s">
        <v>233</v>
      </c>
      <c r="D268" s="220" t="s">
        <v>40</v>
      </c>
      <c r="E268" s="220" t="s">
        <v>50</v>
      </c>
      <c r="F268" s="220" t="s">
        <v>77</v>
      </c>
      <c r="G268" s="220">
        <v>431</v>
      </c>
      <c r="H268" s="220">
        <v>183.08525</v>
      </c>
      <c r="I268" s="220">
        <v>172.46281999999999</v>
      </c>
      <c r="J268" s="220">
        <v>194.15403000000001</v>
      </c>
      <c r="K268" s="220">
        <v>11.06878</v>
      </c>
      <c r="L268" s="220">
        <v>10.62243</v>
      </c>
    </row>
    <row r="269" spans="1:12">
      <c r="A269" s="220" t="s">
        <v>345</v>
      </c>
      <c r="B269" s="219" t="s">
        <v>321</v>
      </c>
      <c r="C269" s="220" t="s">
        <v>233</v>
      </c>
      <c r="D269" s="220" t="s">
        <v>40</v>
      </c>
      <c r="E269" s="220" t="s">
        <v>45</v>
      </c>
      <c r="F269" s="220" t="s">
        <v>77</v>
      </c>
      <c r="G269" s="220">
        <v>1690.3333</v>
      </c>
      <c r="H269" s="220">
        <v>277.58924000000002</v>
      </c>
      <c r="I269" s="220">
        <v>269.47476999999998</v>
      </c>
      <c r="J269" s="220">
        <v>285.87394</v>
      </c>
      <c r="K269" s="220">
        <v>8.2847000000000008</v>
      </c>
      <c r="L269" s="220">
        <v>8.1144700000000007</v>
      </c>
    </row>
    <row r="270" spans="1:12">
      <c r="A270" s="220" t="s">
        <v>346</v>
      </c>
      <c r="B270" s="219" t="s">
        <v>321</v>
      </c>
      <c r="C270" s="220" t="s">
        <v>233</v>
      </c>
      <c r="D270" s="220" t="s">
        <v>40</v>
      </c>
      <c r="E270" s="220" t="s">
        <v>46</v>
      </c>
      <c r="F270" s="220" t="s">
        <v>77</v>
      </c>
      <c r="G270" s="220">
        <v>1714</v>
      </c>
      <c r="H270" s="220">
        <v>233.02681000000001</v>
      </c>
      <c r="I270" s="220">
        <v>226.39268000000001</v>
      </c>
      <c r="J270" s="220">
        <v>239.79915</v>
      </c>
      <c r="K270" s="220">
        <v>6.7723399999999998</v>
      </c>
      <c r="L270" s="220">
        <v>6.6341400000000004</v>
      </c>
    </row>
    <row r="271" spans="1:12">
      <c r="A271" s="220" t="s">
        <v>347</v>
      </c>
      <c r="B271" s="219" t="s">
        <v>321</v>
      </c>
      <c r="C271" s="220" t="s">
        <v>233</v>
      </c>
      <c r="D271" s="220" t="s">
        <v>40</v>
      </c>
      <c r="E271" s="220" t="s">
        <v>49</v>
      </c>
      <c r="F271" s="220" t="s">
        <v>77</v>
      </c>
      <c r="G271" s="220">
        <v>1197</v>
      </c>
      <c r="H271" s="220">
        <v>209.93594999999999</v>
      </c>
      <c r="I271" s="220">
        <v>202.81905</v>
      </c>
      <c r="J271" s="220">
        <v>217.23065</v>
      </c>
      <c r="K271" s="220">
        <v>7.2946999999999997</v>
      </c>
      <c r="L271" s="220">
        <v>7.1169000000000002</v>
      </c>
    </row>
    <row r="272" spans="1:12">
      <c r="A272" s="220" t="s">
        <v>348</v>
      </c>
      <c r="B272" s="219" t="s">
        <v>321</v>
      </c>
      <c r="C272" s="220" t="s">
        <v>233</v>
      </c>
      <c r="D272" s="220" t="s">
        <v>40</v>
      </c>
      <c r="E272" s="220" t="s">
        <v>48</v>
      </c>
      <c r="F272" s="220" t="s">
        <v>77</v>
      </c>
      <c r="G272" s="220">
        <v>1148.3333</v>
      </c>
      <c r="H272" s="220">
        <v>298.85410999999999</v>
      </c>
      <c r="I272" s="220">
        <v>288.59370000000001</v>
      </c>
      <c r="J272" s="220">
        <v>309.37630999999999</v>
      </c>
      <c r="K272" s="220">
        <v>10.5222</v>
      </c>
      <c r="L272" s="220">
        <v>10.26041</v>
      </c>
    </row>
    <row r="273" spans="1:12">
      <c r="A273" s="220" t="s">
        <v>349</v>
      </c>
      <c r="B273" s="219" t="s">
        <v>321</v>
      </c>
      <c r="C273" s="220" t="s">
        <v>233</v>
      </c>
      <c r="D273" s="220" t="s">
        <v>40</v>
      </c>
      <c r="E273" s="220" t="s">
        <v>47</v>
      </c>
      <c r="F273" s="220" t="s">
        <v>77</v>
      </c>
      <c r="G273" s="220">
        <v>2379</v>
      </c>
      <c r="H273" s="220">
        <v>297.02474999999998</v>
      </c>
      <c r="I273" s="220">
        <v>289.88467000000003</v>
      </c>
      <c r="J273" s="220">
        <v>304.29086000000001</v>
      </c>
      <c r="K273" s="220">
        <v>7.2660999999999998</v>
      </c>
      <c r="L273" s="220">
        <v>7.1400800000000002</v>
      </c>
    </row>
    <row r="274" spans="1:12">
      <c r="A274" s="215" t="s">
        <v>350</v>
      </c>
      <c r="B274" s="216" t="s">
        <v>321</v>
      </c>
      <c r="C274" s="215" t="s">
        <v>233</v>
      </c>
      <c r="D274" s="215" t="s">
        <v>38</v>
      </c>
      <c r="E274" s="215" t="s">
        <v>21</v>
      </c>
      <c r="F274" s="215" t="s">
        <v>78</v>
      </c>
      <c r="G274" s="215">
        <v>7014.6666999999998</v>
      </c>
      <c r="H274" s="215">
        <v>358.7285</v>
      </c>
      <c r="I274" s="215">
        <v>353.76344</v>
      </c>
      <c r="J274" s="215">
        <v>363.74439000000001</v>
      </c>
      <c r="K274" s="215">
        <v>5.0158899999999997</v>
      </c>
      <c r="L274" s="215">
        <v>4.9650600000000003</v>
      </c>
    </row>
    <row r="275" spans="1:12">
      <c r="A275" s="215" t="s">
        <v>351</v>
      </c>
      <c r="B275" s="216" t="s">
        <v>321</v>
      </c>
      <c r="C275" s="215" t="s">
        <v>233</v>
      </c>
      <c r="D275" s="215" t="s">
        <v>38</v>
      </c>
      <c r="E275" s="215" t="s">
        <v>0</v>
      </c>
      <c r="F275" s="215" t="s">
        <v>76</v>
      </c>
      <c r="G275" s="215">
        <v>188.33330000000001</v>
      </c>
      <c r="H275" s="215">
        <v>353.64323999999999</v>
      </c>
      <c r="I275" s="215">
        <v>323.77695999999997</v>
      </c>
      <c r="J275" s="215">
        <v>385.43047999999999</v>
      </c>
      <c r="K275" s="215">
        <v>31.78725</v>
      </c>
      <c r="L275" s="215">
        <v>29.86628</v>
      </c>
    </row>
    <row r="276" spans="1:12">
      <c r="A276" s="215" t="s">
        <v>352</v>
      </c>
      <c r="B276" s="216" t="s">
        <v>321</v>
      </c>
      <c r="C276" s="215" t="s">
        <v>233</v>
      </c>
      <c r="D276" s="215" t="s">
        <v>38</v>
      </c>
      <c r="E276" s="215" t="s">
        <v>1</v>
      </c>
      <c r="F276" s="215" t="s">
        <v>76</v>
      </c>
      <c r="G276" s="215">
        <v>289.66669999999999</v>
      </c>
      <c r="H276" s="215">
        <v>349.45749000000001</v>
      </c>
      <c r="I276" s="215">
        <v>325.47458</v>
      </c>
      <c r="J276" s="215">
        <v>374.67586999999997</v>
      </c>
      <c r="K276" s="215">
        <v>25.21838</v>
      </c>
      <c r="L276" s="215">
        <v>23.98292</v>
      </c>
    </row>
    <row r="277" spans="1:12">
      <c r="A277" s="215" t="s">
        <v>353</v>
      </c>
      <c r="B277" s="216" t="s">
        <v>321</v>
      </c>
      <c r="C277" s="215" t="s">
        <v>233</v>
      </c>
      <c r="D277" s="215" t="s">
        <v>38</v>
      </c>
      <c r="E277" s="215" t="s">
        <v>2</v>
      </c>
      <c r="F277" s="215" t="s">
        <v>76</v>
      </c>
      <c r="G277" s="215">
        <v>265</v>
      </c>
      <c r="H277" s="215">
        <v>282.51634000000001</v>
      </c>
      <c r="I277" s="215">
        <v>261.95884999999998</v>
      </c>
      <c r="J277" s="215">
        <v>304.18245000000002</v>
      </c>
      <c r="K277" s="215">
        <v>21.6661</v>
      </c>
      <c r="L277" s="215">
        <v>20.557490000000001</v>
      </c>
    </row>
    <row r="278" spans="1:12">
      <c r="A278" s="215" t="s">
        <v>354</v>
      </c>
      <c r="B278" s="216" t="s">
        <v>321</v>
      </c>
      <c r="C278" s="215" t="s">
        <v>233</v>
      </c>
      <c r="D278" s="215" t="s">
        <v>38</v>
      </c>
      <c r="E278" s="215" t="s">
        <v>3</v>
      </c>
      <c r="F278" s="215" t="s">
        <v>76</v>
      </c>
      <c r="G278" s="215">
        <v>206.66669999999999</v>
      </c>
      <c r="H278" s="215">
        <v>298.32168999999999</v>
      </c>
      <c r="I278" s="215">
        <v>274.20434999999998</v>
      </c>
      <c r="J278" s="215">
        <v>323.91748999999999</v>
      </c>
      <c r="K278" s="215">
        <v>25.595800000000001</v>
      </c>
      <c r="L278" s="215">
        <v>24.117339999999999</v>
      </c>
    </row>
    <row r="279" spans="1:12">
      <c r="A279" s="215" t="s">
        <v>355</v>
      </c>
      <c r="B279" s="216" t="s">
        <v>321</v>
      </c>
      <c r="C279" s="215" t="s">
        <v>233</v>
      </c>
      <c r="D279" s="215" t="s">
        <v>38</v>
      </c>
      <c r="E279" s="215" t="s">
        <v>4</v>
      </c>
      <c r="F279" s="215" t="s">
        <v>76</v>
      </c>
      <c r="G279" s="215">
        <v>332.33330000000001</v>
      </c>
      <c r="H279" s="215">
        <v>342.65352999999999</v>
      </c>
      <c r="I279" s="215">
        <v>321.29045000000002</v>
      </c>
      <c r="J279" s="215">
        <v>365.04212999999999</v>
      </c>
      <c r="K279" s="215">
        <v>22.3886</v>
      </c>
      <c r="L279" s="215">
        <v>21.36308</v>
      </c>
    </row>
    <row r="280" spans="1:12">
      <c r="A280" s="215" t="s">
        <v>356</v>
      </c>
      <c r="B280" s="216" t="s">
        <v>321</v>
      </c>
      <c r="C280" s="215" t="s">
        <v>233</v>
      </c>
      <c r="D280" s="215" t="s">
        <v>38</v>
      </c>
      <c r="E280" s="215" t="s">
        <v>5</v>
      </c>
      <c r="F280" s="215" t="s">
        <v>76</v>
      </c>
      <c r="G280" s="215">
        <v>335</v>
      </c>
      <c r="H280" s="215">
        <v>413.36369999999999</v>
      </c>
      <c r="I280" s="215">
        <v>387.714</v>
      </c>
      <c r="J280" s="215">
        <v>440.23966999999999</v>
      </c>
      <c r="K280" s="215">
        <v>26.875969999999999</v>
      </c>
      <c r="L280" s="215">
        <v>25.649709999999999</v>
      </c>
    </row>
    <row r="281" spans="1:12">
      <c r="A281" s="215" t="s">
        <v>357</v>
      </c>
      <c r="B281" s="216" t="s">
        <v>321</v>
      </c>
      <c r="C281" s="215" t="s">
        <v>233</v>
      </c>
      <c r="D281" s="215" t="s">
        <v>38</v>
      </c>
      <c r="E281" s="215" t="s">
        <v>6</v>
      </c>
      <c r="F281" s="215" t="s">
        <v>76</v>
      </c>
      <c r="G281" s="215">
        <v>277</v>
      </c>
      <c r="H281" s="215">
        <v>261.66712000000001</v>
      </c>
      <c r="I281" s="215">
        <v>243.17608000000001</v>
      </c>
      <c r="J281" s="215">
        <v>281.13287000000003</v>
      </c>
      <c r="K281" s="215">
        <v>19.46575</v>
      </c>
      <c r="L281" s="215">
        <v>18.491040000000002</v>
      </c>
    </row>
    <row r="282" spans="1:12">
      <c r="A282" s="215" t="s">
        <v>358</v>
      </c>
      <c r="B282" s="216" t="s">
        <v>321</v>
      </c>
      <c r="C282" s="215" t="s">
        <v>233</v>
      </c>
      <c r="D282" s="215" t="s">
        <v>38</v>
      </c>
      <c r="E282" s="215" t="s">
        <v>7</v>
      </c>
      <c r="F282" s="215" t="s">
        <v>76</v>
      </c>
      <c r="G282" s="215">
        <v>214.33330000000001</v>
      </c>
      <c r="H282" s="215">
        <v>400.35118</v>
      </c>
      <c r="I282" s="215">
        <v>368.39947000000001</v>
      </c>
      <c r="J282" s="215">
        <v>434.22512</v>
      </c>
      <c r="K282" s="215">
        <v>33.873939999999997</v>
      </c>
      <c r="L282" s="215">
        <v>31.951709999999999</v>
      </c>
    </row>
    <row r="283" spans="1:12">
      <c r="A283" s="215" t="s">
        <v>359</v>
      </c>
      <c r="B283" s="216" t="s">
        <v>321</v>
      </c>
      <c r="C283" s="215" t="s">
        <v>233</v>
      </c>
      <c r="D283" s="215" t="s">
        <v>38</v>
      </c>
      <c r="E283" s="215" t="s">
        <v>8</v>
      </c>
      <c r="F283" s="215" t="s">
        <v>76</v>
      </c>
      <c r="G283" s="215">
        <v>380.66669999999999</v>
      </c>
      <c r="H283" s="215">
        <v>420.07427000000001</v>
      </c>
      <c r="I283" s="215">
        <v>394.99880999999999</v>
      </c>
      <c r="J283" s="215">
        <v>446.27253000000002</v>
      </c>
      <c r="K283" s="215">
        <v>26.198250000000002</v>
      </c>
      <c r="L283" s="215">
        <v>25.07546</v>
      </c>
    </row>
    <row r="284" spans="1:12">
      <c r="A284" s="215" t="s">
        <v>360</v>
      </c>
      <c r="B284" s="216" t="s">
        <v>321</v>
      </c>
      <c r="C284" s="215" t="s">
        <v>233</v>
      </c>
      <c r="D284" s="215" t="s">
        <v>38</v>
      </c>
      <c r="E284" s="215" t="s">
        <v>9</v>
      </c>
      <c r="F284" s="215" t="s">
        <v>76</v>
      </c>
      <c r="G284" s="215">
        <v>495.33330000000001</v>
      </c>
      <c r="H284" s="215">
        <v>383.96739000000002</v>
      </c>
      <c r="I284" s="215">
        <v>363.86279999999999</v>
      </c>
      <c r="J284" s="215">
        <v>404.85878000000002</v>
      </c>
      <c r="K284" s="215">
        <v>20.891390000000001</v>
      </c>
      <c r="L284" s="215">
        <v>20.104590000000002</v>
      </c>
    </row>
    <row r="285" spans="1:12">
      <c r="A285" s="215" t="s">
        <v>361</v>
      </c>
      <c r="B285" s="216" t="s">
        <v>321</v>
      </c>
      <c r="C285" s="215" t="s">
        <v>233</v>
      </c>
      <c r="D285" s="215" t="s">
        <v>38</v>
      </c>
      <c r="E285" s="215" t="s">
        <v>10</v>
      </c>
      <c r="F285" s="215" t="s">
        <v>76</v>
      </c>
      <c r="G285" s="215">
        <v>452.33330000000001</v>
      </c>
      <c r="H285" s="215">
        <v>305.09766999999999</v>
      </c>
      <c r="I285" s="215">
        <v>288.53717999999998</v>
      </c>
      <c r="J285" s="215">
        <v>322.33704</v>
      </c>
      <c r="K285" s="215">
        <v>17.239370000000001</v>
      </c>
      <c r="L285" s="215">
        <v>16.560500000000001</v>
      </c>
    </row>
    <row r="286" spans="1:12">
      <c r="A286" s="215" t="s">
        <v>362</v>
      </c>
      <c r="B286" s="216" t="s">
        <v>321</v>
      </c>
      <c r="C286" s="215" t="s">
        <v>233</v>
      </c>
      <c r="D286" s="215" t="s">
        <v>38</v>
      </c>
      <c r="E286" s="215" t="s">
        <v>11</v>
      </c>
      <c r="F286" s="215" t="s">
        <v>76</v>
      </c>
      <c r="G286" s="215">
        <v>300.66669999999999</v>
      </c>
      <c r="H286" s="215">
        <v>332.61192</v>
      </c>
      <c r="I286" s="215">
        <v>310.79163999999997</v>
      </c>
      <c r="J286" s="215">
        <v>355.53492999999997</v>
      </c>
      <c r="K286" s="215">
        <v>22.923010000000001</v>
      </c>
      <c r="L286" s="215">
        <v>21.82028</v>
      </c>
    </row>
    <row r="287" spans="1:12">
      <c r="A287" s="215" t="s">
        <v>363</v>
      </c>
      <c r="B287" s="216" t="s">
        <v>321</v>
      </c>
      <c r="C287" s="215" t="s">
        <v>233</v>
      </c>
      <c r="D287" s="215" t="s">
        <v>38</v>
      </c>
      <c r="E287" s="215" t="s">
        <v>12</v>
      </c>
      <c r="F287" s="215" t="s">
        <v>76</v>
      </c>
      <c r="G287" s="215">
        <v>324.66669999999999</v>
      </c>
      <c r="H287" s="215">
        <v>371.69785999999999</v>
      </c>
      <c r="I287" s="215">
        <v>348.28969999999998</v>
      </c>
      <c r="J287" s="215">
        <v>396.24326000000002</v>
      </c>
      <c r="K287" s="215">
        <v>24.545390000000001</v>
      </c>
      <c r="L287" s="215">
        <v>23.408159999999999</v>
      </c>
    </row>
    <row r="288" spans="1:12">
      <c r="A288" s="215" t="s">
        <v>1010</v>
      </c>
      <c r="B288" s="216" t="s">
        <v>321</v>
      </c>
      <c r="C288" s="215" t="s">
        <v>233</v>
      </c>
      <c r="D288" s="215" t="s">
        <v>38</v>
      </c>
      <c r="E288" s="215" t="s">
        <v>13</v>
      </c>
      <c r="F288" s="215" t="s">
        <v>76</v>
      </c>
      <c r="G288" s="215">
        <v>266.66669999999999</v>
      </c>
      <c r="H288" s="215">
        <v>324.47109999999998</v>
      </c>
      <c r="I288" s="215">
        <v>301.83823000000001</v>
      </c>
      <c r="J288" s="215">
        <v>348.32056</v>
      </c>
      <c r="K288" s="215">
        <v>23.849460000000001</v>
      </c>
      <c r="L288" s="215">
        <v>22.63287</v>
      </c>
    </row>
    <row r="289" spans="1:12">
      <c r="A289" s="215" t="s">
        <v>364</v>
      </c>
      <c r="B289" s="216" t="s">
        <v>321</v>
      </c>
      <c r="C289" s="215" t="s">
        <v>233</v>
      </c>
      <c r="D289" s="215" t="s">
        <v>38</v>
      </c>
      <c r="E289" s="215" t="s">
        <v>14</v>
      </c>
      <c r="F289" s="215" t="s">
        <v>76</v>
      </c>
      <c r="G289" s="215">
        <v>470.33330000000001</v>
      </c>
      <c r="H289" s="215">
        <v>281.72877999999997</v>
      </c>
      <c r="I289" s="215">
        <v>266.97442000000001</v>
      </c>
      <c r="J289" s="215">
        <v>297.07603</v>
      </c>
      <c r="K289" s="215">
        <v>15.347250000000001</v>
      </c>
      <c r="L289" s="215">
        <v>14.75436</v>
      </c>
    </row>
    <row r="290" spans="1:12">
      <c r="A290" s="215" t="s">
        <v>365</v>
      </c>
      <c r="B290" s="216" t="s">
        <v>321</v>
      </c>
      <c r="C290" s="215" t="s">
        <v>233</v>
      </c>
      <c r="D290" s="215" t="s">
        <v>38</v>
      </c>
      <c r="E290" s="215" t="s">
        <v>37</v>
      </c>
      <c r="F290" s="215" t="s">
        <v>76</v>
      </c>
      <c r="G290" s="215">
        <v>585</v>
      </c>
      <c r="H290" s="215">
        <v>420.62419</v>
      </c>
      <c r="I290" s="215">
        <v>400.80392999999998</v>
      </c>
      <c r="J290" s="215">
        <v>441.15699000000001</v>
      </c>
      <c r="K290" s="215">
        <v>20.532789999999999</v>
      </c>
      <c r="L290" s="215">
        <v>19.820260000000001</v>
      </c>
    </row>
    <row r="291" spans="1:12">
      <c r="A291" s="215" t="s">
        <v>366</v>
      </c>
      <c r="B291" s="216" t="s">
        <v>321</v>
      </c>
      <c r="C291" s="215" t="s">
        <v>233</v>
      </c>
      <c r="D291" s="215" t="s">
        <v>38</v>
      </c>
      <c r="E291" s="215" t="s">
        <v>15</v>
      </c>
      <c r="F291" s="215" t="s">
        <v>76</v>
      </c>
      <c r="G291" s="215">
        <v>141.66669999999999</v>
      </c>
      <c r="H291" s="215">
        <v>419.51353999999998</v>
      </c>
      <c r="I291" s="215">
        <v>380.06200999999999</v>
      </c>
      <c r="J291" s="215">
        <v>461.90643999999998</v>
      </c>
      <c r="K291" s="215">
        <v>42.392890000000001</v>
      </c>
      <c r="L291" s="215">
        <v>39.451540000000001</v>
      </c>
    </row>
    <row r="292" spans="1:12">
      <c r="A292" s="215" t="s">
        <v>367</v>
      </c>
      <c r="B292" s="216" t="s">
        <v>321</v>
      </c>
      <c r="C292" s="215" t="s">
        <v>233</v>
      </c>
      <c r="D292" s="215" t="s">
        <v>38</v>
      </c>
      <c r="E292" s="215" t="s">
        <v>16</v>
      </c>
      <c r="F292" s="215" t="s">
        <v>76</v>
      </c>
      <c r="G292" s="215">
        <v>437.66669999999999</v>
      </c>
      <c r="H292" s="215">
        <v>408.42129999999997</v>
      </c>
      <c r="I292" s="215">
        <v>386.27969000000002</v>
      </c>
      <c r="J292" s="215">
        <v>431.48599999999999</v>
      </c>
      <c r="K292" s="215">
        <v>23.064699999999998</v>
      </c>
      <c r="L292" s="215">
        <v>22.14161</v>
      </c>
    </row>
    <row r="293" spans="1:12">
      <c r="A293" s="215" t="s">
        <v>368</v>
      </c>
      <c r="B293" s="216" t="s">
        <v>321</v>
      </c>
      <c r="C293" s="215" t="s">
        <v>233</v>
      </c>
      <c r="D293" s="215" t="s">
        <v>38</v>
      </c>
      <c r="E293" s="215" t="s">
        <v>17</v>
      </c>
      <c r="F293" s="215" t="s">
        <v>76</v>
      </c>
      <c r="G293" s="215">
        <v>198.66669999999999</v>
      </c>
      <c r="H293" s="215">
        <v>459.36926</v>
      </c>
      <c r="I293" s="215">
        <v>422.44443999999999</v>
      </c>
      <c r="J293" s="215">
        <v>498.60431999999997</v>
      </c>
      <c r="K293" s="215">
        <v>39.23507</v>
      </c>
      <c r="L293" s="215">
        <v>36.924810000000001</v>
      </c>
    </row>
    <row r="294" spans="1:12">
      <c r="A294" s="215" t="s">
        <v>369</v>
      </c>
      <c r="B294" s="216" t="s">
        <v>321</v>
      </c>
      <c r="C294" s="215" t="s">
        <v>233</v>
      </c>
      <c r="D294" s="215" t="s">
        <v>38</v>
      </c>
      <c r="E294" s="215" t="s">
        <v>18</v>
      </c>
      <c r="F294" s="215" t="s">
        <v>76</v>
      </c>
      <c r="G294" s="215">
        <v>254</v>
      </c>
      <c r="H294" s="215">
        <v>440.71866999999997</v>
      </c>
      <c r="I294" s="215">
        <v>409.28802000000002</v>
      </c>
      <c r="J294" s="215">
        <v>473.88168999999999</v>
      </c>
      <c r="K294" s="215">
        <v>33.163020000000003</v>
      </c>
      <c r="L294" s="215">
        <v>31.43065</v>
      </c>
    </row>
    <row r="295" spans="1:12">
      <c r="A295" s="215" t="s">
        <v>370</v>
      </c>
      <c r="B295" s="216" t="s">
        <v>321</v>
      </c>
      <c r="C295" s="215" t="s">
        <v>233</v>
      </c>
      <c r="D295" s="215" t="s">
        <v>38</v>
      </c>
      <c r="E295" s="215" t="s">
        <v>19</v>
      </c>
      <c r="F295" s="215" t="s">
        <v>76</v>
      </c>
      <c r="G295" s="215">
        <v>228.66669999999999</v>
      </c>
      <c r="H295" s="215">
        <v>346.29532999999998</v>
      </c>
      <c r="I295" s="215">
        <v>319.78519999999997</v>
      </c>
      <c r="J295" s="215">
        <v>374.34793999999999</v>
      </c>
      <c r="K295" s="215">
        <v>28.052610000000001</v>
      </c>
      <c r="L295" s="215">
        <v>26.51014</v>
      </c>
    </row>
    <row r="296" spans="1:12">
      <c r="A296" s="215" t="s">
        <v>371</v>
      </c>
      <c r="B296" s="216" t="s">
        <v>321</v>
      </c>
      <c r="C296" s="215" t="s">
        <v>233</v>
      </c>
      <c r="D296" s="215" t="s">
        <v>38</v>
      </c>
      <c r="E296" s="215" t="s">
        <v>20</v>
      </c>
      <c r="F296" s="215" t="s">
        <v>76</v>
      </c>
      <c r="G296" s="215">
        <v>370</v>
      </c>
      <c r="H296" s="215">
        <v>443.18892</v>
      </c>
      <c r="I296" s="215">
        <v>416.96834000000001</v>
      </c>
      <c r="J296" s="215">
        <v>470.60077999999999</v>
      </c>
      <c r="K296" s="215">
        <v>27.411860000000001</v>
      </c>
      <c r="L296" s="215">
        <v>26.220580000000002</v>
      </c>
    </row>
    <row r="297" spans="1:12">
      <c r="A297" s="215" t="s">
        <v>372</v>
      </c>
      <c r="B297" s="216" t="s">
        <v>321</v>
      </c>
      <c r="C297" s="215" t="s">
        <v>233</v>
      </c>
      <c r="D297" s="215" t="s">
        <v>38</v>
      </c>
      <c r="E297" s="215" t="s">
        <v>44</v>
      </c>
      <c r="F297" s="215" t="s">
        <v>77</v>
      </c>
      <c r="G297" s="215">
        <v>1617</v>
      </c>
      <c r="H297" s="215">
        <v>341.96713</v>
      </c>
      <c r="I297" s="215">
        <v>332.04867999999999</v>
      </c>
      <c r="J297" s="215">
        <v>352.09836999999999</v>
      </c>
      <c r="K297" s="215">
        <v>10.13124</v>
      </c>
      <c r="L297" s="215">
        <v>9.91845</v>
      </c>
    </row>
    <row r="298" spans="1:12">
      <c r="A298" s="215" t="s">
        <v>373</v>
      </c>
      <c r="B298" s="216" t="s">
        <v>321</v>
      </c>
      <c r="C298" s="215" t="s">
        <v>233</v>
      </c>
      <c r="D298" s="215" t="s">
        <v>38</v>
      </c>
      <c r="E298" s="215" t="s">
        <v>50</v>
      </c>
      <c r="F298" s="215" t="s">
        <v>77</v>
      </c>
      <c r="G298" s="215">
        <v>277</v>
      </c>
      <c r="H298" s="215">
        <v>261.66712000000001</v>
      </c>
      <c r="I298" s="215">
        <v>243.17608000000001</v>
      </c>
      <c r="J298" s="215">
        <v>281.13287000000003</v>
      </c>
      <c r="K298" s="215">
        <v>19.46575</v>
      </c>
      <c r="L298" s="215">
        <v>18.491040000000002</v>
      </c>
    </row>
    <row r="299" spans="1:12">
      <c r="A299" s="215" t="s">
        <v>374</v>
      </c>
      <c r="B299" s="216" t="s">
        <v>321</v>
      </c>
      <c r="C299" s="215" t="s">
        <v>233</v>
      </c>
      <c r="D299" s="215" t="s">
        <v>38</v>
      </c>
      <c r="E299" s="215" t="s">
        <v>45</v>
      </c>
      <c r="F299" s="215" t="s">
        <v>77</v>
      </c>
      <c r="G299" s="215">
        <v>1090.3333</v>
      </c>
      <c r="H299" s="215">
        <v>399.15753999999998</v>
      </c>
      <c r="I299" s="215">
        <v>384.98021999999997</v>
      </c>
      <c r="J299" s="215">
        <v>413.70623000000001</v>
      </c>
      <c r="K299" s="215">
        <v>14.548690000000001</v>
      </c>
      <c r="L299" s="215">
        <v>14.17732</v>
      </c>
    </row>
    <row r="300" spans="1:12">
      <c r="A300" s="215" t="s">
        <v>375</v>
      </c>
      <c r="B300" s="216" t="s">
        <v>321</v>
      </c>
      <c r="C300" s="215" t="s">
        <v>233</v>
      </c>
      <c r="D300" s="215" t="s">
        <v>38</v>
      </c>
      <c r="E300" s="215" t="s">
        <v>46</v>
      </c>
      <c r="F300" s="215" t="s">
        <v>77</v>
      </c>
      <c r="G300" s="215">
        <v>1077.6667</v>
      </c>
      <c r="H300" s="215">
        <v>331.09798999999998</v>
      </c>
      <c r="I300" s="215">
        <v>319.49446</v>
      </c>
      <c r="J300" s="215">
        <v>343.00725999999997</v>
      </c>
      <c r="K300" s="215">
        <v>11.909280000000001</v>
      </c>
      <c r="L300" s="215">
        <v>11.603529999999999</v>
      </c>
    </row>
    <row r="301" spans="1:12">
      <c r="A301" s="215" t="s">
        <v>376</v>
      </c>
      <c r="B301" s="216" t="s">
        <v>321</v>
      </c>
      <c r="C301" s="215" t="s">
        <v>233</v>
      </c>
      <c r="D301" s="215" t="s">
        <v>38</v>
      </c>
      <c r="E301" s="215" t="s">
        <v>49</v>
      </c>
      <c r="F301" s="215" t="s">
        <v>77</v>
      </c>
      <c r="G301" s="215">
        <v>737</v>
      </c>
      <c r="H301" s="215">
        <v>295.76265000000001</v>
      </c>
      <c r="I301" s="215">
        <v>283.34168</v>
      </c>
      <c r="J301" s="215">
        <v>308.5806</v>
      </c>
      <c r="K301" s="215">
        <v>12.81795</v>
      </c>
      <c r="L301" s="215">
        <v>12.42098</v>
      </c>
    </row>
    <row r="302" spans="1:12">
      <c r="A302" s="215" t="s">
        <v>377</v>
      </c>
      <c r="B302" s="216" t="s">
        <v>321</v>
      </c>
      <c r="C302" s="215" t="s">
        <v>233</v>
      </c>
      <c r="D302" s="215" t="s">
        <v>38</v>
      </c>
      <c r="E302" s="215" t="s">
        <v>48</v>
      </c>
      <c r="F302" s="215" t="s">
        <v>77</v>
      </c>
      <c r="G302" s="215">
        <v>726.66669999999999</v>
      </c>
      <c r="H302" s="215">
        <v>420.62160999999998</v>
      </c>
      <c r="I302" s="215">
        <v>402.83931999999999</v>
      </c>
      <c r="J302" s="215">
        <v>438.97631000000001</v>
      </c>
      <c r="K302" s="215">
        <v>18.354700000000001</v>
      </c>
      <c r="L302" s="215">
        <v>17.78228</v>
      </c>
    </row>
    <row r="303" spans="1:12">
      <c r="A303" s="215" t="s">
        <v>378</v>
      </c>
      <c r="B303" s="216" t="s">
        <v>321</v>
      </c>
      <c r="C303" s="215" t="s">
        <v>233</v>
      </c>
      <c r="D303" s="215" t="s">
        <v>38</v>
      </c>
      <c r="E303" s="215" t="s">
        <v>47</v>
      </c>
      <c r="F303" s="215" t="s">
        <v>77</v>
      </c>
      <c r="G303" s="215">
        <v>1489</v>
      </c>
      <c r="H303" s="215">
        <v>415.21348999999998</v>
      </c>
      <c r="I303" s="215">
        <v>402.8691</v>
      </c>
      <c r="J303" s="215">
        <v>427.834</v>
      </c>
      <c r="K303" s="215">
        <v>12.620509999999999</v>
      </c>
      <c r="L303" s="215">
        <v>12.344390000000001</v>
      </c>
    </row>
    <row r="304" spans="1:12">
      <c r="A304" s="217" t="s">
        <v>379</v>
      </c>
      <c r="B304" s="218" t="s">
        <v>321</v>
      </c>
      <c r="C304" s="217" t="s">
        <v>233</v>
      </c>
      <c r="D304" s="217" t="s">
        <v>39</v>
      </c>
      <c r="E304" s="217" t="s">
        <v>21</v>
      </c>
      <c r="F304" s="217" t="s">
        <v>78</v>
      </c>
      <c r="G304" s="217">
        <v>4142</v>
      </c>
      <c r="H304" s="217">
        <v>158.84302</v>
      </c>
      <c r="I304" s="217">
        <v>155.81917999999999</v>
      </c>
      <c r="J304" s="217">
        <v>161.90723</v>
      </c>
      <c r="K304" s="217">
        <v>3.0642</v>
      </c>
      <c r="L304" s="217">
        <v>3.0238499999999999</v>
      </c>
    </row>
    <row r="305" spans="1:12">
      <c r="A305" s="217" t="s">
        <v>380</v>
      </c>
      <c r="B305" s="218" t="s">
        <v>321</v>
      </c>
      <c r="C305" s="217" t="s">
        <v>233</v>
      </c>
      <c r="D305" s="217" t="s">
        <v>39</v>
      </c>
      <c r="E305" s="217" t="s">
        <v>0</v>
      </c>
      <c r="F305" s="217" t="s">
        <v>76</v>
      </c>
      <c r="G305" s="217">
        <v>112</v>
      </c>
      <c r="H305" s="217">
        <v>158.99934999999999</v>
      </c>
      <c r="I305" s="217">
        <v>140.50979000000001</v>
      </c>
      <c r="J305" s="217">
        <v>179.04707999999999</v>
      </c>
      <c r="K305" s="217">
        <v>20.047720000000002</v>
      </c>
      <c r="L305" s="217">
        <v>18.489560000000001</v>
      </c>
    </row>
    <row r="306" spans="1:12">
      <c r="A306" s="217" t="s">
        <v>381</v>
      </c>
      <c r="B306" s="218" t="s">
        <v>321</v>
      </c>
      <c r="C306" s="217" t="s">
        <v>233</v>
      </c>
      <c r="D306" s="217" t="s">
        <v>39</v>
      </c>
      <c r="E306" s="217" t="s">
        <v>1</v>
      </c>
      <c r="F306" s="217" t="s">
        <v>76</v>
      </c>
      <c r="G306" s="217">
        <v>175.33330000000001</v>
      </c>
      <c r="H306" s="217">
        <v>147.06488999999999</v>
      </c>
      <c r="I306" s="217">
        <v>133.24726999999999</v>
      </c>
      <c r="J306" s="217">
        <v>161.80476999999999</v>
      </c>
      <c r="K306" s="217">
        <v>14.739879999999999</v>
      </c>
      <c r="L306" s="217">
        <v>13.81762</v>
      </c>
    </row>
    <row r="307" spans="1:12">
      <c r="A307" s="217" t="s">
        <v>382</v>
      </c>
      <c r="B307" s="218" t="s">
        <v>321</v>
      </c>
      <c r="C307" s="217" t="s">
        <v>233</v>
      </c>
      <c r="D307" s="217" t="s">
        <v>39</v>
      </c>
      <c r="E307" s="217" t="s">
        <v>2</v>
      </c>
      <c r="F307" s="217" t="s">
        <v>76</v>
      </c>
      <c r="G307" s="217">
        <v>186</v>
      </c>
      <c r="H307" s="217">
        <v>138.14155</v>
      </c>
      <c r="I307" s="217">
        <v>124.94838</v>
      </c>
      <c r="J307" s="217">
        <v>152.18879000000001</v>
      </c>
      <c r="K307" s="217">
        <v>14.04724</v>
      </c>
      <c r="L307" s="217">
        <v>13.19318</v>
      </c>
    </row>
    <row r="308" spans="1:12">
      <c r="A308" s="217" t="s">
        <v>383</v>
      </c>
      <c r="B308" s="218" t="s">
        <v>321</v>
      </c>
      <c r="C308" s="217" t="s">
        <v>233</v>
      </c>
      <c r="D308" s="217" t="s">
        <v>39</v>
      </c>
      <c r="E308" s="217" t="s">
        <v>3</v>
      </c>
      <c r="F308" s="217" t="s">
        <v>76</v>
      </c>
      <c r="G308" s="217">
        <v>119.33329999999999</v>
      </c>
      <c r="H308" s="217">
        <v>131.60142999999999</v>
      </c>
      <c r="I308" s="217">
        <v>117.09482</v>
      </c>
      <c r="J308" s="217">
        <v>147.29071999999999</v>
      </c>
      <c r="K308" s="217">
        <v>15.68929</v>
      </c>
      <c r="L308" s="217">
        <v>14.50661</v>
      </c>
    </row>
    <row r="309" spans="1:12">
      <c r="A309" s="217" t="s">
        <v>384</v>
      </c>
      <c r="B309" s="218" t="s">
        <v>321</v>
      </c>
      <c r="C309" s="217" t="s">
        <v>233</v>
      </c>
      <c r="D309" s="217" t="s">
        <v>39</v>
      </c>
      <c r="E309" s="217" t="s">
        <v>4</v>
      </c>
      <c r="F309" s="217" t="s">
        <v>76</v>
      </c>
      <c r="G309" s="217">
        <v>188.33330000000001</v>
      </c>
      <c r="H309" s="217">
        <v>149.38381999999999</v>
      </c>
      <c r="I309" s="217">
        <v>136.57560000000001</v>
      </c>
      <c r="J309" s="217">
        <v>163.01585</v>
      </c>
      <c r="K309" s="217">
        <v>13.63203</v>
      </c>
      <c r="L309" s="217">
        <v>12.80822</v>
      </c>
    </row>
    <row r="310" spans="1:12">
      <c r="A310" s="217" t="s">
        <v>385</v>
      </c>
      <c r="B310" s="218" t="s">
        <v>321</v>
      </c>
      <c r="C310" s="217" t="s">
        <v>233</v>
      </c>
      <c r="D310" s="217" t="s">
        <v>39</v>
      </c>
      <c r="E310" s="217" t="s">
        <v>5</v>
      </c>
      <c r="F310" s="217" t="s">
        <v>76</v>
      </c>
      <c r="G310" s="217">
        <v>199</v>
      </c>
      <c r="H310" s="217">
        <v>195.32315</v>
      </c>
      <c r="I310" s="217">
        <v>178.88374999999999</v>
      </c>
      <c r="J310" s="217">
        <v>212.79022000000001</v>
      </c>
      <c r="K310" s="217">
        <v>17.46707</v>
      </c>
      <c r="L310" s="217">
        <v>16.439399999999999</v>
      </c>
    </row>
    <row r="311" spans="1:12">
      <c r="A311" s="217" t="s">
        <v>386</v>
      </c>
      <c r="B311" s="218" t="s">
        <v>321</v>
      </c>
      <c r="C311" s="217" t="s">
        <v>233</v>
      </c>
      <c r="D311" s="217" t="s">
        <v>39</v>
      </c>
      <c r="E311" s="217" t="s">
        <v>6</v>
      </c>
      <c r="F311" s="217" t="s">
        <v>76</v>
      </c>
      <c r="G311" s="217">
        <v>154</v>
      </c>
      <c r="H311" s="217">
        <v>110.51711</v>
      </c>
      <c r="I311" s="217">
        <v>99.590580000000003</v>
      </c>
      <c r="J311" s="217">
        <v>122.22369999999999</v>
      </c>
      <c r="K311" s="217">
        <v>11.70659</v>
      </c>
      <c r="L311" s="217">
        <v>10.92653</v>
      </c>
    </row>
    <row r="312" spans="1:12">
      <c r="A312" s="217" t="s">
        <v>387</v>
      </c>
      <c r="B312" s="218" t="s">
        <v>321</v>
      </c>
      <c r="C312" s="217" t="s">
        <v>233</v>
      </c>
      <c r="D312" s="217" t="s">
        <v>39</v>
      </c>
      <c r="E312" s="217" t="s">
        <v>7</v>
      </c>
      <c r="F312" s="217" t="s">
        <v>76</v>
      </c>
      <c r="G312" s="217">
        <v>104.66670000000001</v>
      </c>
      <c r="H312" s="217">
        <v>140.17506</v>
      </c>
      <c r="I312" s="217">
        <v>123.39543999999999</v>
      </c>
      <c r="J312" s="217">
        <v>158.41972000000001</v>
      </c>
      <c r="K312" s="217">
        <v>18.24466</v>
      </c>
      <c r="L312" s="217">
        <v>16.779620000000001</v>
      </c>
    </row>
    <row r="313" spans="1:12">
      <c r="A313" s="217" t="s">
        <v>388</v>
      </c>
      <c r="B313" s="218" t="s">
        <v>321</v>
      </c>
      <c r="C313" s="217" t="s">
        <v>233</v>
      </c>
      <c r="D313" s="217" t="s">
        <v>39</v>
      </c>
      <c r="E313" s="217" t="s">
        <v>8</v>
      </c>
      <c r="F313" s="217" t="s">
        <v>76</v>
      </c>
      <c r="G313" s="217">
        <v>199.33330000000001</v>
      </c>
      <c r="H313" s="217">
        <v>179.35057</v>
      </c>
      <c r="I313" s="217">
        <v>163.79187999999999</v>
      </c>
      <c r="J313" s="217">
        <v>195.88104000000001</v>
      </c>
      <c r="K313" s="217">
        <v>16.530470000000001</v>
      </c>
      <c r="L313" s="217">
        <v>15.5587</v>
      </c>
    </row>
    <row r="314" spans="1:12">
      <c r="A314" s="217" t="s">
        <v>389</v>
      </c>
      <c r="B314" s="218" t="s">
        <v>321</v>
      </c>
      <c r="C314" s="217" t="s">
        <v>233</v>
      </c>
      <c r="D314" s="217" t="s">
        <v>39</v>
      </c>
      <c r="E314" s="217" t="s">
        <v>9</v>
      </c>
      <c r="F314" s="217" t="s">
        <v>76</v>
      </c>
      <c r="G314" s="217">
        <v>296</v>
      </c>
      <c r="H314" s="217">
        <v>168.97424000000001</v>
      </c>
      <c r="I314" s="217">
        <v>156.85670999999999</v>
      </c>
      <c r="J314" s="217">
        <v>181.70910000000001</v>
      </c>
      <c r="K314" s="217">
        <v>12.73485</v>
      </c>
      <c r="L314" s="217">
        <v>12.11753</v>
      </c>
    </row>
    <row r="315" spans="1:12">
      <c r="A315" s="217" t="s">
        <v>390</v>
      </c>
      <c r="B315" s="218" t="s">
        <v>321</v>
      </c>
      <c r="C315" s="217" t="s">
        <v>233</v>
      </c>
      <c r="D315" s="217" t="s">
        <v>39</v>
      </c>
      <c r="E315" s="217" t="s">
        <v>10</v>
      </c>
      <c r="F315" s="217" t="s">
        <v>76</v>
      </c>
      <c r="G315" s="217">
        <v>272.66669999999999</v>
      </c>
      <c r="H315" s="217">
        <v>132.21584999999999</v>
      </c>
      <c r="I315" s="217">
        <v>122.46326000000001</v>
      </c>
      <c r="J315" s="217">
        <v>142.48670999999999</v>
      </c>
      <c r="K315" s="217">
        <v>10.270860000000001</v>
      </c>
      <c r="L315" s="217">
        <v>9.7525899999999996</v>
      </c>
    </row>
    <row r="316" spans="1:12">
      <c r="A316" s="217" t="s">
        <v>391</v>
      </c>
      <c r="B316" s="218" t="s">
        <v>321</v>
      </c>
      <c r="C316" s="217" t="s">
        <v>233</v>
      </c>
      <c r="D316" s="217" t="s">
        <v>39</v>
      </c>
      <c r="E316" s="217" t="s">
        <v>11</v>
      </c>
      <c r="F316" s="217" t="s">
        <v>76</v>
      </c>
      <c r="G316" s="217">
        <v>199.66669999999999</v>
      </c>
      <c r="H316" s="217">
        <v>166.65147999999999</v>
      </c>
      <c r="I316" s="217">
        <v>152.56119000000001</v>
      </c>
      <c r="J316" s="217">
        <v>181.62106</v>
      </c>
      <c r="K316" s="217">
        <v>14.969580000000001</v>
      </c>
      <c r="L316" s="217">
        <v>14.09029</v>
      </c>
    </row>
    <row r="317" spans="1:12">
      <c r="A317" s="217" t="s">
        <v>392</v>
      </c>
      <c r="B317" s="218" t="s">
        <v>321</v>
      </c>
      <c r="C317" s="217" t="s">
        <v>233</v>
      </c>
      <c r="D317" s="217" t="s">
        <v>39</v>
      </c>
      <c r="E317" s="217" t="s">
        <v>12</v>
      </c>
      <c r="F317" s="217" t="s">
        <v>76</v>
      </c>
      <c r="G317" s="217">
        <v>164</v>
      </c>
      <c r="H317" s="217">
        <v>149.36752000000001</v>
      </c>
      <c r="I317" s="217">
        <v>135.69829999999999</v>
      </c>
      <c r="J317" s="217">
        <v>163.98125999999999</v>
      </c>
      <c r="K317" s="217">
        <v>14.61374</v>
      </c>
      <c r="L317" s="217">
        <v>13.669219999999999</v>
      </c>
    </row>
    <row r="318" spans="1:12">
      <c r="A318" s="217" t="s">
        <v>1011</v>
      </c>
      <c r="B318" s="218" t="s">
        <v>321</v>
      </c>
      <c r="C318" s="217" t="s">
        <v>233</v>
      </c>
      <c r="D318" s="217" t="s">
        <v>39</v>
      </c>
      <c r="E318" s="217" t="s">
        <v>13</v>
      </c>
      <c r="F318" s="217" t="s">
        <v>76</v>
      </c>
      <c r="G318" s="217">
        <v>179.66669999999999</v>
      </c>
      <c r="H318" s="217">
        <v>166.12854999999999</v>
      </c>
      <c r="I318" s="217">
        <v>151.33653000000001</v>
      </c>
      <c r="J318" s="217">
        <v>181.89546000000001</v>
      </c>
      <c r="K318" s="217">
        <v>15.766909999999999</v>
      </c>
      <c r="L318" s="217">
        <v>14.792020000000001</v>
      </c>
    </row>
    <row r="319" spans="1:12">
      <c r="A319" s="217" t="s">
        <v>393</v>
      </c>
      <c r="B319" s="218" t="s">
        <v>321</v>
      </c>
      <c r="C319" s="217" t="s">
        <v>233</v>
      </c>
      <c r="D319" s="217" t="s">
        <v>39</v>
      </c>
      <c r="E319" s="217" t="s">
        <v>14</v>
      </c>
      <c r="F319" s="217" t="s">
        <v>76</v>
      </c>
      <c r="G319" s="217">
        <v>280.33330000000001</v>
      </c>
      <c r="H319" s="217">
        <v>119.23056</v>
      </c>
      <c r="I319" s="217">
        <v>110.60083</v>
      </c>
      <c r="J319" s="217">
        <v>128.31237999999999</v>
      </c>
      <c r="K319" s="217">
        <v>9.0818300000000001</v>
      </c>
      <c r="L319" s="217">
        <v>8.6297200000000007</v>
      </c>
    </row>
    <row r="320" spans="1:12">
      <c r="A320" s="217" t="s">
        <v>394</v>
      </c>
      <c r="B320" s="218" t="s">
        <v>321</v>
      </c>
      <c r="C320" s="217" t="s">
        <v>233</v>
      </c>
      <c r="D320" s="217" t="s">
        <v>39</v>
      </c>
      <c r="E320" s="217" t="s">
        <v>37</v>
      </c>
      <c r="F320" s="217" t="s">
        <v>76</v>
      </c>
      <c r="G320" s="217">
        <v>341.33330000000001</v>
      </c>
      <c r="H320" s="217">
        <v>188.85490999999999</v>
      </c>
      <c r="I320" s="217">
        <v>176.68611999999999</v>
      </c>
      <c r="J320" s="217">
        <v>201.59989999999999</v>
      </c>
      <c r="K320" s="217">
        <v>12.74499</v>
      </c>
      <c r="L320" s="217">
        <v>12.16879</v>
      </c>
    </row>
    <row r="321" spans="1:13">
      <c r="A321" s="217" t="s">
        <v>395</v>
      </c>
      <c r="B321" s="218" t="s">
        <v>321</v>
      </c>
      <c r="C321" s="217" t="s">
        <v>233</v>
      </c>
      <c r="D321" s="217" t="s">
        <v>39</v>
      </c>
      <c r="E321" s="217" t="s">
        <v>15</v>
      </c>
      <c r="F321" s="217" t="s">
        <v>76</v>
      </c>
      <c r="G321" s="217">
        <v>80.333299999999994</v>
      </c>
      <c r="H321" s="217">
        <v>178.96520000000001</v>
      </c>
      <c r="I321" s="217">
        <v>155.50380999999999</v>
      </c>
      <c r="J321" s="217">
        <v>204.78030000000001</v>
      </c>
      <c r="K321" s="217">
        <v>25.815100000000001</v>
      </c>
      <c r="L321" s="217">
        <v>23.461390000000002</v>
      </c>
    </row>
    <row r="322" spans="1:13">
      <c r="A322" s="217" t="s">
        <v>396</v>
      </c>
      <c r="B322" s="218" t="s">
        <v>321</v>
      </c>
      <c r="C322" s="217" t="s">
        <v>233</v>
      </c>
      <c r="D322" s="217" t="s">
        <v>39</v>
      </c>
      <c r="E322" s="217" t="s">
        <v>16</v>
      </c>
      <c r="F322" s="217" t="s">
        <v>76</v>
      </c>
      <c r="G322" s="217">
        <v>284</v>
      </c>
      <c r="H322" s="217">
        <v>208.43606</v>
      </c>
      <c r="I322" s="217">
        <v>193.9444</v>
      </c>
      <c r="J322" s="217">
        <v>223.68188000000001</v>
      </c>
      <c r="K322" s="217">
        <v>15.24582</v>
      </c>
      <c r="L322" s="217">
        <v>14.491669999999999</v>
      </c>
    </row>
    <row r="323" spans="1:13">
      <c r="A323" s="217" t="s">
        <v>397</v>
      </c>
      <c r="B323" s="218" t="s">
        <v>321</v>
      </c>
      <c r="C323" s="217" t="s">
        <v>233</v>
      </c>
      <c r="D323" s="217" t="s">
        <v>39</v>
      </c>
      <c r="E323" s="217" t="s">
        <v>17</v>
      </c>
      <c r="F323" s="217" t="s">
        <v>76</v>
      </c>
      <c r="G323" s="217">
        <v>113.66670000000001</v>
      </c>
      <c r="H323" s="217">
        <v>193.72117</v>
      </c>
      <c r="I323" s="217">
        <v>171.99561</v>
      </c>
      <c r="J323" s="217">
        <v>217.26352</v>
      </c>
      <c r="K323" s="217">
        <v>23.542349999999999</v>
      </c>
      <c r="L323" s="217">
        <v>21.725560000000002</v>
      </c>
    </row>
    <row r="324" spans="1:13">
      <c r="A324" s="217" t="s">
        <v>398</v>
      </c>
      <c r="B324" s="218" t="s">
        <v>321</v>
      </c>
      <c r="C324" s="217" t="s">
        <v>233</v>
      </c>
      <c r="D324" s="217" t="s">
        <v>39</v>
      </c>
      <c r="E324" s="217" t="s">
        <v>18</v>
      </c>
      <c r="F324" s="217" t="s">
        <v>76</v>
      </c>
      <c r="G324" s="217">
        <v>165.66669999999999</v>
      </c>
      <c r="H324" s="217">
        <v>213.61802</v>
      </c>
      <c r="I324" s="217">
        <v>193.66664</v>
      </c>
      <c r="J324" s="217">
        <v>234.9408</v>
      </c>
      <c r="K324" s="217">
        <v>21.322780000000002</v>
      </c>
      <c r="L324" s="217">
        <v>19.95139</v>
      </c>
    </row>
    <row r="325" spans="1:13">
      <c r="A325" s="217" t="s">
        <v>399</v>
      </c>
      <c r="B325" s="218" t="s">
        <v>321</v>
      </c>
      <c r="C325" s="217" t="s">
        <v>233</v>
      </c>
      <c r="D325" s="217" t="s">
        <v>39</v>
      </c>
      <c r="E325" s="217" t="s">
        <v>19</v>
      </c>
      <c r="F325" s="217" t="s">
        <v>76</v>
      </c>
      <c r="G325" s="217">
        <v>120.33329999999999</v>
      </c>
      <c r="H325" s="217">
        <v>132.17071000000001</v>
      </c>
      <c r="I325" s="217">
        <v>117.49399</v>
      </c>
      <c r="J325" s="217">
        <v>148.03877</v>
      </c>
      <c r="K325" s="217">
        <v>15.86806</v>
      </c>
      <c r="L325" s="217">
        <v>14.67672</v>
      </c>
    </row>
    <row r="326" spans="1:13">
      <c r="A326" s="217" t="s">
        <v>400</v>
      </c>
      <c r="B326" s="218" t="s">
        <v>321</v>
      </c>
      <c r="C326" s="217" t="s">
        <v>233</v>
      </c>
      <c r="D326" s="217" t="s">
        <v>39</v>
      </c>
      <c r="E326" s="217" t="s">
        <v>20</v>
      </c>
      <c r="F326" s="217" t="s">
        <v>76</v>
      </c>
      <c r="G326" s="217">
        <v>206.33330000000001</v>
      </c>
      <c r="H326" s="217">
        <v>187.941</v>
      </c>
      <c r="I326" s="217">
        <v>172.23187999999999</v>
      </c>
      <c r="J326" s="217">
        <v>204.61393000000001</v>
      </c>
      <c r="K326" s="217">
        <v>16.672930000000001</v>
      </c>
      <c r="L326" s="217">
        <v>15.70912</v>
      </c>
    </row>
    <row r="327" spans="1:13">
      <c r="A327" s="217" t="s">
        <v>401</v>
      </c>
      <c r="B327" s="218" t="s">
        <v>321</v>
      </c>
      <c r="C327" s="217" t="s">
        <v>233</v>
      </c>
      <c r="D327" s="217" t="s">
        <v>39</v>
      </c>
      <c r="E327" s="217" t="s">
        <v>44</v>
      </c>
      <c r="F327" s="217" t="s">
        <v>77</v>
      </c>
      <c r="G327" s="217">
        <v>980</v>
      </c>
      <c r="H327" s="217">
        <v>153.56017</v>
      </c>
      <c r="I327" s="217">
        <v>147.49010999999999</v>
      </c>
      <c r="J327" s="217">
        <v>159.79808</v>
      </c>
      <c r="K327" s="217">
        <v>6.2378999999999998</v>
      </c>
      <c r="L327" s="217">
        <v>6.0700599999999998</v>
      </c>
    </row>
    <row r="328" spans="1:13">
      <c r="A328" s="217" t="s">
        <v>402</v>
      </c>
      <c r="B328" s="218" t="s">
        <v>321</v>
      </c>
      <c r="C328" s="217" t="s">
        <v>233</v>
      </c>
      <c r="D328" s="217" t="s">
        <v>39</v>
      </c>
      <c r="E328" s="217" t="s">
        <v>50</v>
      </c>
      <c r="F328" s="217" t="s">
        <v>77</v>
      </c>
      <c r="G328" s="217">
        <v>154</v>
      </c>
      <c r="H328" s="217">
        <v>110.51711</v>
      </c>
      <c r="I328" s="217">
        <v>99.590580000000003</v>
      </c>
      <c r="J328" s="217">
        <v>122.22369999999999</v>
      </c>
      <c r="K328" s="217">
        <v>11.70659</v>
      </c>
      <c r="L328" s="217">
        <v>10.92653</v>
      </c>
    </row>
    <row r="329" spans="1:13">
      <c r="A329" s="217" t="s">
        <v>403</v>
      </c>
      <c r="B329" s="218" t="s">
        <v>321</v>
      </c>
      <c r="C329" s="217" t="s">
        <v>233</v>
      </c>
      <c r="D329" s="217" t="s">
        <v>39</v>
      </c>
      <c r="E329" s="217" t="s">
        <v>45</v>
      </c>
      <c r="F329" s="217" t="s">
        <v>77</v>
      </c>
      <c r="G329" s="217">
        <v>600</v>
      </c>
      <c r="H329" s="217">
        <v>167.10246000000001</v>
      </c>
      <c r="I329" s="217">
        <v>158.64148</v>
      </c>
      <c r="J329" s="217">
        <v>175.86369999999999</v>
      </c>
      <c r="K329" s="217">
        <v>8.7612500000000004</v>
      </c>
      <c r="L329" s="217">
        <v>8.4609799999999993</v>
      </c>
    </row>
    <row r="330" spans="1:13">
      <c r="A330" s="217" t="s">
        <v>404</v>
      </c>
      <c r="B330" s="218" t="s">
        <v>321</v>
      </c>
      <c r="C330" s="217" t="s">
        <v>233</v>
      </c>
      <c r="D330" s="217" t="s">
        <v>39</v>
      </c>
      <c r="E330" s="217" t="s">
        <v>46</v>
      </c>
      <c r="F330" s="217" t="s">
        <v>77</v>
      </c>
      <c r="G330" s="217">
        <v>636.33330000000001</v>
      </c>
      <c r="H330" s="217">
        <v>146.63747000000001</v>
      </c>
      <c r="I330" s="217">
        <v>139.61303000000001</v>
      </c>
      <c r="J330" s="217">
        <v>153.90384</v>
      </c>
      <c r="K330" s="217">
        <v>7.2663700000000002</v>
      </c>
      <c r="L330" s="217">
        <v>7.0244400000000002</v>
      </c>
    </row>
    <row r="331" spans="1:13">
      <c r="A331" s="217" t="s">
        <v>405</v>
      </c>
      <c r="B331" s="218" t="s">
        <v>321</v>
      </c>
      <c r="C331" s="217" t="s">
        <v>233</v>
      </c>
      <c r="D331" s="217" t="s">
        <v>39</v>
      </c>
      <c r="E331" s="217" t="s">
        <v>49</v>
      </c>
      <c r="F331" s="217" t="s">
        <v>77</v>
      </c>
      <c r="G331" s="217">
        <v>460</v>
      </c>
      <c r="H331" s="217">
        <v>134.32799</v>
      </c>
      <c r="I331" s="217">
        <v>126.75145999999999</v>
      </c>
      <c r="J331" s="217">
        <v>142.21243999999999</v>
      </c>
      <c r="K331" s="217">
        <v>7.8844599999999998</v>
      </c>
      <c r="L331" s="217">
        <v>7.5765200000000004</v>
      </c>
    </row>
    <row r="332" spans="1:13">
      <c r="A332" s="217" t="s">
        <v>406</v>
      </c>
      <c r="B332" s="218" t="s">
        <v>321</v>
      </c>
      <c r="C332" s="217" t="s">
        <v>233</v>
      </c>
      <c r="D332" s="217" t="s">
        <v>39</v>
      </c>
      <c r="E332" s="217" t="s">
        <v>48</v>
      </c>
      <c r="F332" s="217" t="s">
        <v>77</v>
      </c>
      <c r="G332" s="217">
        <v>421.66669999999999</v>
      </c>
      <c r="H332" s="217">
        <v>186.92911000000001</v>
      </c>
      <c r="I332" s="217">
        <v>176.06627</v>
      </c>
      <c r="J332" s="217">
        <v>198.25353999999999</v>
      </c>
      <c r="K332" s="217">
        <v>11.32443</v>
      </c>
      <c r="L332" s="217">
        <v>10.86284</v>
      </c>
    </row>
    <row r="333" spans="1:13">
      <c r="A333" s="217" t="s">
        <v>407</v>
      </c>
      <c r="B333" s="218" t="s">
        <v>321</v>
      </c>
      <c r="C333" s="217" t="s">
        <v>233</v>
      </c>
      <c r="D333" s="217" t="s">
        <v>39</v>
      </c>
      <c r="E333" s="217" t="s">
        <v>47</v>
      </c>
      <c r="F333" s="217" t="s">
        <v>77</v>
      </c>
      <c r="G333" s="217">
        <v>890</v>
      </c>
      <c r="H333" s="217">
        <v>188.71981</v>
      </c>
      <c r="I333" s="217">
        <v>181.09453999999999</v>
      </c>
      <c r="J333" s="217">
        <v>196.56649999999999</v>
      </c>
      <c r="K333" s="217">
        <v>7.8466899999999997</v>
      </c>
      <c r="L333" s="217">
        <v>7.6252700000000004</v>
      </c>
    </row>
    <row r="334" spans="1:13">
      <c r="A334" s="140"/>
      <c r="B334" s="158"/>
      <c r="C334" s="158"/>
      <c r="D334" s="158"/>
      <c r="E334" s="158"/>
      <c r="F334" s="158"/>
      <c r="G334" s="158"/>
      <c r="H334" s="13"/>
      <c r="I334" s="158"/>
      <c r="J334" s="158"/>
      <c r="K334" s="158"/>
      <c r="L334" s="158"/>
      <c r="M334" s="158"/>
    </row>
    <row r="335" spans="1:13">
      <c r="A335" s="248" t="str">
        <f t="shared" ref="A335:E335" si="0">A2</f>
        <v>Lookup</v>
      </c>
      <c r="B335" s="248" t="str">
        <f t="shared" si="0"/>
        <v>Short name</v>
      </c>
      <c r="C335" s="248" t="str">
        <f t="shared" si="0"/>
        <v>Year</v>
      </c>
      <c r="D335" s="248" t="str">
        <f t="shared" si="0"/>
        <v>Sex</v>
      </c>
      <c r="E335" s="248" t="str">
        <f t="shared" si="0"/>
        <v>AreaName</v>
      </c>
      <c r="F335" s="158" t="str">
        <f>F2</f>
        <v>Type</v>
      </c>
      <c r="G335" s="13" t="s">
        <v>1025</v>
      </c>
      <c r="H335" s="248" t="s">
        <v>1026</v>
      </c>
      <c r="I335" s="47" t="str">
        <f>I2</f>
        <v>95% LCL</v>
      </c>
      <c r="J335" s="47" t="str">
        <f t="shared" ref="J335:L335" si="1">J2</f>
        <v>95% UCL</v>
      </c>
      <c r="K335" s="47" t="str">
        <f t="shared" si="1"/>
        <v>error +</v>
      </c>
      <c r="L335" s="47" t="str">
        <f t="shared" si="1"/>
        <v>error -</v>
      </c>
      <c r="M335" s="158"/>
    </row>
    <row r="336" spans="1:13">
      <c r="A336" s="248" t="s">
        <v>540</v>
      </c>
      <c r="B336" s="248" t="s">
        <v>409</v>
      </c>
      <c r="C336" s="248">
        <v>2012</v>
      </c>
      <c r="D336" s="248" t="s">
        <v>39</v>
      </c>
      <c r="E336" s="248" t="s">
        <v>414</v>
      </c>
      <c r="F336" s="248" t="s">
        <v>78</v>
      </c>
      <c r="G336" s="248">
        <v>16.122718135644199</v>
      </c>
      <c r="H336" s="248">
        <v>10.8636468450024</v>
      </c>
      <c r="I336" s="248">
        <v>10.818422480403701</v>
      </c>
      <c r="J336" s="248">
        <v>10.909004866715801</v>
      </c>
      <c r="K336" s="248">
        <v>4.5358021713362E-2</v>
      </c>
      <c r="L336" s="248">
        <v>4.5224364598753702E-2</v>
      </c>
      <c r="M336" s="158"/>
    </row>
    <row r="337" spans="1:13">
      <c r="A337" s="248" t="s">
        <v>541</v>
      </c>
      <c r="B337" s="248" t="s">
        <v>409</v>
      </c>
      <c r="C337" s="248">
        <v>2012</v>
      </c>
      <c r="D337" s="248" t="s">
        <v>39</v>
      </c>
      <c r="E337" s="248" t="s">
        <v>415</v>
      </c>
      <c r="F337" s="248" t="s">
        <v>76</v>
      </c>
      <c r="G337" s="248">
        <v>17.456915796053202</v>
      </c>
      <c r="H337" s="248">
        <v>9.934931604645671</v>
      </c>
      <c r="I337" s="248">
        <v>9.6591018387981613</v>
      </c>
      <c r="J337" s="248">
        <v>10.2161374904613</v>
      </c>
      <c r="K337" s="248">
        <v>0.28120588581567502</v>
      </c>
      <c r="L337" s="248">
        <v>0.27582976584751001</v>
      </c>
      <c r="M337" s="158"/>
    </row>
    <row r="338" spans="1:13">
      <c r="A338" s="248" t="s">
        <v>542</v>
      </c>
      <c r="B338" s="248" t="s">
        <v>409</v>
      </c>
      <c r="C338" s="248">
        <v>2012</v>
      </c>
      <c r="D338" s="248" t="s">
        <v>39</v>
      </c>
      <c r="E338" s="248" t="s">
        <v>416</v>
      </c>
      <c r="F338" s="248" t="s">
        <v>76</v>
      </c>
      <c r="G338" s="248">
        <v>15.960901681100401</v>
      </c>
      <c r="H338" s="248">
        <v>9.9492754926208509</v>
      </c>
      <c r="I338" s="248">
        <v>9.7372003290495694</v>
      </c>
      <c r="J338" s="248">
        <v>10.1645041338589</v>
      </c>
      <c r="K338" s="248">
        <v>0.21522864123806601</v>
      </c>
      <c r="L338" s="248">
        <v>0.21207516357128098</v>
      </c>
      <c r="M338" s="158"/>
    </row>
    <row r="339" spans="1:13">
      <c r="A339" s="248" t="s">
        <v>543</v>
      </c>
      <c r="B339" s="248" t="s">
        <v>409</v>
      </c>
      <c r="C339" s="248">
        <v>2012</v>
      </c>
      <c r="D339" s="248" t="s">
        <v>39</v>
      </c>
      <c r="E339" s="248" t="s">
        <v>417</v>
      </c>
      <c r="F339" s="248" t="s">
        <v>76</v>
      </c>
      <c r="G339" s="248">
        <v>18.285743755479501</v>
      </c>
      <c r="H339" s="248">
        <v>9.8701962063997204</v>
      </c>
      <c r="I339" s="248">
        <v>9.6609670863839092</v>
      </c>
      <c r="J339" s="248">
        <v>10.0824450854668</v>
      </c>
      <c r="K339" s="248">
        <v>0.212248879067123</v>
      </c>
      <c r="L339" s="248">
        <v>0.20922912001580399</v>
      </c>
      <c r="M339" s="158"/>
    </row>
    <row r="340" spans="1:13">
      <c r="A340" s="248" t="s">
        <v>544</v>
      </c>
      <c r="B340" s="248" t="s">
        <v>409</v>
      </c>
      <c r="C340" s="248">
        <v>2012</v>
      </c>
      <c r="D340" s="248" t="s">
        <v>39</v>
      </c>
      <c r="E340" s="248" t="s">
        <v>418</v>
      </c>
      <c r="F340" s="248" t="s">
        <v>76</v>
      </c>
      <c r="G340" s="248">
        <v>17.120430235087099</v>
      </c>
      <c r="H340" s="248">
        <v>10.239686510200499</v>
      </c>
      <c r="I340" s="248">
        <v>10.0081207655683</v>
      </c>
      <c r="J340" s="248">
        <v>10.474959708774801</v>
      </c>
      <c r="K340" s="248">
        <v>0.235273198574356</v>
      </c>
      <c r="L340" s="248">
        <v>0.231565744632212</v>
      </c>
      <c r="M340" s="158"/>
    </row>
    <row r="341" spans="1:13">
      <c r="A341" s="248" t="s">
        <v>545</v>
      </c>
      <c r="B341" s="248" t="s">
        <v>409</v>
      </c>
      <c r="C341" s="248">
        <v>2012</v>
      </c>
      <c r="D341" s="248" t="s">
        <v>39</v>
      </c>
      <c r="E341" s="248" t="s">
        <v>419</v>
      </c>
      <c r="F341" s="248" t="s">
        <v>76</v>
      </c>
      <c r="G341" s="248">
        <v>16.008550639970302</v>
      </c>
      <c r="H341" s="248">
        <v>10.8185257708751</v>
      </c>
      <c r="I341" s="248">
        <v>10.6174849513833</v>
      </c>
      <c r="J341" s="248">
        <v>11.0222906327872</v>
      </c>
      <c r="K341" s="248">
        <v>0.20376486191213999</v>
      </c>
      <c r="L341" s="248">
        <v>0.20104081949179703</v>
      </c>
      <c r="M341" s="158"/>
    </row>
    <row r="342" spans="1:13">
      <c r="A342" s="248" t="s">
        <v>546</v>
      </c>
      <c r="B342" s="248" t="s">
        <v>409</v>
      </c>
      <c r="C342" s="248">
        <v>2012</v>
      </c>
      <c r="D342" s="248" t="s">
        <v>39</v>
      </c>
      <c r="E342" s="248" t="s">
        <v>420</v>
      </c>
      <c r="F342" s="248" t="s">
        <v>76</v>
      </c>
      <c r="G342" s="248">
        <v>16.551128853882901</v>
      </c>
      <c r="H342" s="248">
        <v>11.5723706801021</v>
      </c>
      <c r="I342" s="248">
        <v>11.357416498437701</v>
      </c>
      <c r="J342" s="248">
        <v>11.790211609504301</v>
      </c>
      <c r="K342" s="248">
        <v>0.217840929402217</v>
      </c>
      <c r="L342" s="248">
        <v>0.21495418166438501</v>
      </c>
      <c r="M342" s="158"/>
    </row>
    <row r="343" spans="1:13">
      <c r="A343" s="248" t="s">
        <v>547</v>
      </c>
      <c r="B343" s="248" t="s">
        <v>409</v>
      </c>
      <c r="C343" s="248">
        <v>2012</v>
      </c>
      <c r="D343" s="248" t="s">
        <v>39</v>
      </c>
      <c r="E343" s="248" t="s">
        <v>421</v>
      </c>
      <c r="F343" s="248" t="s">
        <v>76</v>
      </c>
      <c r="G343" s="248">
        <v>17.553426451996199</v>
      </c>
      <c r="H343" s="248">
        <v>9.8676135452443496</v>
      </c>
      <c r="I343" s="248">
        <v>9.6733248898093098</v>
      </c>
      <c r="J343" s="248">
        <v>10.0645954062286</v>
      </c>
      <c r="K343" s="248">
        <v>0.19698186098423301</v>
      </c>
      <c r="L343" s="248">
        <v>0.19428865543503898</v>
      </c>
      <c r="M343" s="158"/>
    </row>
    <row r="344" spans="1:13">
      <c r="A344" s="248" t="s">
        <v>548</v>
      </c>
      <c r="B344" s="248" t="s">
        <v>409</v>
      </c>
      <c r="C344" s="248">
        <v>2012</v>
      </c>
      <c r="D344" s="248" t="s">
        <v>39</v>
      </c>
      <c r="E344" s="248" t="s">
        <v>422</v>
      </c>
      <c r="F344" s="248" t="s">
        <v>76</v>
      </c>
      <c r="G344" s="248">
        <v>17.4753033826882</v>
      </c>
      <c r="H344" s="248">
        <v>10.6836549139356</v>
      </c>
      <c r="I344" s="248">
        <v>10.4248522357249</v>
      </c>
      <c r="J344" s="248">
        <v>10.9468862667122</v>
      </c>
      <c r="K344" s="248">
        <v>0.26323135277658699</v>
      </c>
      <c r="L344" s="248">
        <v>0.25880267821070502</v>
      </c>
      <c r="M344" s="158"/>
    </row>
    <row r="345" spans="1:13">
      <c r="A345" s="248" t="s">
        <v>549</v>
      </c>
      <c r="B345" s="248" t="s">
        <v>409</v>
      </c>
      <c r="C345" s="248">
        <v>2012</v>
      </c>
      <c r="D345" s="248" t="s">
        <v>39</v>
      </c>
      <c r="E345" s="248" t="s">
        <v>423</v>
      </c>
      <c r="F345" s="248" t="s">
        <v>76</v>
      </c>
      <c r="G345" s="248">
        <v>17.842209739409601</v>
      </c>
      <c r="H345" s="248">
        <v>10.3942972645632</v>
      </c>
      <c r="I345" s="248">
        <v>10.155563999633399</v>
      </c>
      <c r="J345" s="248">
        <v>10.636900369943401</v>
      </c>
      <c r="K345" s="248">
        <v>0.24260310538023999</v>
      </c>
      <c r="L345" s="248">
        <v>0.238733264929822</v>
      </c>
      <c r="M345" s="158"/>
    </row>
    <row r="346" spans="1:13">
      <c r="A346" s="248" t="s">
        <v>550</v>
      </c>
      <c r="B346" s="248" t="s">
        <v>409</v>
      </c>
      <c r="C346" s="248">
        <v>2012</v>
      </c>
      <c r="D346" s="248" t="s">
        <v>39</v>
      </c>
      <c r="E346" s="248" t="s">
        <v>424</v>
      </c>
      <c r="F346" s="248" t="s">
        <v>76</v>
      </c>
      <c r="G346" s="248">
        <v>16.835916022397001</v>
      </c>
      <c r="H346" s="248">
        <v>10.2347294709986</v>
      </c>
      <c r="I346" s="248">
        <v>10.058871050598301</v>
      </c>
      <c r="J346" s="248">
        <v>10.4127222714921</v>
      </c>
      <c r="K346" s="248">
        <v>0.177992800493529</v>
      </c>
      <c r="L346" s="248">
        <v>0.175858420400304</v>
      </c>
      <c r="M346" s="158"/>
    </row>
    <row r="347" spans="1:13">
      <c r="A347" s="248" t="s">
        <v>551</v>
      </c>
      <c r="B347" s="248" t="s">
        <v>409</v>
      </c>
      <c r="C347" s="248">
        <v>2012</v>
      </c>
      <c r="D347" s="248" t="s">
        <v>39</v>
      </c>
      <c r="E347" s="248" t="s">
        <v>425</v>
      </c>
      <c r="F347" s="248" t="s">
        <v>76</v>
      </c>
      <c r="G347" s="248">
        <v>14.427632073658799</v>
      </c>
      <c r="H347" s="248">
        <v>9.78397957094157</v>
      </c>
      <c r="I347" s="248">
        <v>9.6280254426297898</v>
      </c>
      <c r="J347" s="248">
        <v>9.9416972582724998</v>
      </c>
      <c r="K347" s="248">
        <v>0.15771768733093</v>
      </c>
      <c r="L347" s="248">
        <v>0.15595412831178498</v>
      </c>
      <c r="M347" s="158"/>
    </row>
    <row r="348" spans="1:13">
      <c r="A348" s="248" t="s">
        <v>552</v>
      </c>
      <c r="B348" s="248" t="s">
        <v>409</v>
      </c>
      <c r="C348" s="248">
        <v>2012</v>
      </c>
      <c r="D348" s="248" t="s">
        <v>39</v>
      </c>
      <c r="E348" s="248" t="s">
        <v>426</v>
      </c>
      <c r="F348" s="248" t="s">
        <v>76</v>
      </c>
      <c r="G348" s="248">
        <v>17.603361489151201</v>
      </c>
      <c r="H348" s="248">
        <v>11.461356144338399</v>
      </c>
      <c r="I348" s="248">
        <v>11.245992326024501</v>
      </c>
      <c r="J348" s="248">
        <v>11.6796118555657</v>
      </c>
      <c r="K348" s="248">
        <v>0.21825571122735998</v>
      </c>
      <c r="L348" s="248">
        <v>0.21536381831391399</v>
      </c>
      <c r="M348" s="158"/>
    </row>
    <row r="349" spans="1:13">
      <c r="A349" s="248" t="s">
        <v>553</v>
      </c>
      <c r="B349" s="248" t="s">
        <v>409</v>
      </c>
      <c r="C349" s="248">
        <v>2012</v>
      </c>
      <c r="D349" s="248" t="s">
        <v>39</v>
      </c>
      <c r="E349" s="248" t="s">
        <v>427</v>
      </c>
      <c r="F349" s="248" t="s">
        <v>76</v>
      </c>
      <c r="G349" s="248">
        <v>16.483941699987099</v>
      </c>
      <c r="H349" s="248">
        <v>11.1818746409132</v>
      </c>
      <c r="I349" s="248">
        <v>10.9785917921141</v>
      </c>
      <c r="J349" s="248">
        <v>11.3878322886533</v>
      </c>
      <c r="K349" s="248">
        <v>0.20595764774013897</v>
      </c>
      <c r="L349" s="248">
        <v>0.203282848799094</v>
      </c>
      <c r="M349" s="158"/>
    </row>
    <row r="350" spans="1:13">
      <c r="A350" s="248" t="s">
        <v>554</v>
      </c>
      <c r="B350" s="248" t="s">
        <v>409</v>
      </c>
      <c r="C350" s="248">
        <v>2012</v>
      </c>
      <c r="D350" s="248" t="s">
        <v>39</v>
      </c>
      <c r="E350" s="248" t="s">
        <v>13</v>
      </c>
      <c r="F350" s="248" t="s">
        <v>76</v>
      </c>
      <c r="G350" s="248">
        <v>15.374447259508699</v>
      </c>
      <c r="H350" s="248">
        <v>10.208666549941</v>
      </c>
      <c r="I350" s="248">
        <v>9.9952378734388994</v>
      </c>
      <c r="J350" s="248">
        <v>10.4253104839652</v>
      </c>
      <c r="K350" s="248">
        <v>0.21664393402424201</v>
      </c>
      <c r="L350" s="248">
        <v>0.21342867650206498</v>
      </c>
      <c r="M350" s="158"/>
    </row>
    <row r="351" spans="1:13">
      <c r="A351" s="248" t="s">
        <v>555</v>
      </c>
      <c r="B351" s="248" t="s">
        <v>409</v>
      </c>
      <c r="C351" s="248">
        <v>2012</v>
      </c>
      <c r="D351" s="248" t="s">
        <v>39</v>
      </c>
      <c r="E351" s="248" t="s">
        <v>428</v>
      </c>
      <c r="F351" s="248" t="s">
        <v>76</v>
      </c>
      <c r="G351" s="248">
        <v>12.3703962766673</v>
      </c>
      <c r="H351" s="248">
        <v>10.7483896429388</v>
      </c>
      <c r="I351" s="248">
        <v>10.601986979835599</v>
      </c>
      <c r="J351" s="248">
        <v>10.8962258848301</v>
      </c>
      <c r="K351" s="248">
        <v>0.147836241891278</v>
      </c>
      <c r="L351" s="248">
        <v>0.146402663103227</v>
      </c>
      <c r="M351" s="158"/>
    </row>
    <row r="352" spans="1:13">
      <c r="A352" s="248" t="s">
        <v>556</v>
      </c>
      <c r="B352" s="248" t="s">
        <v>409</v>
      </c>
      <c r="C352" s="248">
        <v>2012</v>
      </c>
      <c r="D352" s="248" t="s">
        <v>39</v>
      </c>
      <c r="E352" s="248" t="s">
        <v>37</v>
      </c>
      <c r="F352" s="248" t="s">
        <v>76</v>
      </c>
      <c r="G352" s="248">
        <v>17.171099810939403</v>
      </c>
      <c r="H352" s="248">
        <v>12.301131521233199</v>
      </c>
      <c r="I352" s="248">
        <v>12.1272958415624</v>
      </c>
      <c r="J352" s="248">
        <v>12.4767456968895</v>
      </c>
      <c r="K352" s="248">
        <v>0.17561417565627599</v>
      </c>
      <c r="L352" s="248">
        <v>0.17383567967083299</v>
      </c>
      <c r="M352" s="158"/>
    </row>
    <row r="353" spans="1:13">
      <c r="A353" s="248" t="s">
        <v>557</v>
      </c>
      <c r="B353" s="248" t="s">
        <v>409</v>
      </c>
      <c r="C353" s="248">
        <v>2012</v>
      </c>
      <c r="D353" s="248" t="s">
        <v>39</v>
      </c>
      <c r="E353" s="248" t="s">
        <v>429</v>
      </c>
      <c r="F353" s="248" t="s">
        <v>76</v>
      </c>
      <c r="G353" s="248">
        <v>17.454386319262099</v>
      </c>
      <c r="H353" s="248">
        <v>12.800400106210901</v>
      </c>
      <c r="I353" s="248">
        <v>12.4380479398099</v>
      </c>
      <c r="J353" s="248">
        <v>13.1702687638676</v>
      </c>
      <c r="K353" s="248">
        <v>0.36986865765661003</v>
      </c>
      <c r="L353" s="248">
        <v>0.36235216640109502</v>
      </c>
      <c r="M353" s="158"/>
    </row>
    <row r="354" spans="1:13">
      <c r="A354" s="248" t="s">
        <v>558</v>
      </c>
      <c r="B354" s="248" t="s">
        <v>409</v>
      </c>
      <c r="C354" s="248">
        <v>2012</v>
      </c>
      <c r="D354" s="248" t="s">
        <v>39</v>
      </c>
      <c r="E354" s="248" t="s">
        <v>430</v>
      </c>
      <c r="F354" s="248" t="s">
        <v>76</v>
      </c>
      <c r="G354" s="248">
        <v>16.741395875933101</v>
      </c>
      <c r="H354" s="248">
        <v>12.1984648359606</v>
      </c>
      <c r="I354" s="248">
        <v>11.9862915714225</v>
      </c>
      <c r="J354" s="248">
        <v>12.413344706252001</v>
      </c>
      <c r="K354" s="248">
        <v>0.21487987029141903</v>
      </c>
      <c r="L354" s="248">
        <v>0.21217326453806301</v>
      </c>
      <c r="M354" s="158"/>
    </row>
    <row r="355" spans="1:13">
      <c r="A355" s="248" t="s">
        <v>559</v>
      </c>
      <c r="B355" s="248" t="s">
        <v>409</v>
      </c>
      <c r="C355" s="248">
        <v>2012</v>
      </c>
      <c r="D355" s="248" t="s">
        <v>39</v>
      </c>
      <c r="E355" s="248" t="s">
        <v>431</v>
      </c>
      <c r="F355" s="248" t="s">
        <v>76</v>
      </c>
      <c r="G355" s="248">
        <v>18.367623539616698</v>
      </c>
      <c r="H355" s="248">
        <v>13.0915061332765</v>
      </c>
      <c r="I355" s="248">
        <v>12.7658691808469</v>
      </c>
      <c r="J355" s="248">
        <v>13.423043514170999</v>
      </c>
      <c r="K355" s="248">
        <v>0.331537380894531</v>
      </c>
      <c r="L355" s="248">
        <v>0.325636952429527</v>
      </c>
      <c r="M355" s="158"/>
    </row>
    <row r="356" spans="1:13">
      <c r="A356" s="248" t="s">
        <v>560</v>
      </c>
      <c r="B356" s="248" t="s">
        <v>409</v>
      </c>
      <c r="C356" s="248">
        <v>2012</v>
      </c>
      <c r="D356" s="248" t="s">
        <v>39</v>
      </c>
      <c r="E356" s="248" t="s">
        <v>432</v>
      </c>
      <c r="F356" s="248" t="s">
        <v>76</v>
      </c>
      <c r="G356" s="248">
        <v>17.178555012327102</v>
      </c>
      <c r="H356" s="248">
        <v>11.8711328332327</v>
      </c>
      <c r="I356" s="248">
        <v>11.600154938342701</v>
      </c>
      <c r="J356" s="248">
        <v>12.146564020796999</v>
      </c>
      <c r="K356" s="248">
        <v>0.27543118756429702</v>
      </c>
      <c r="L356" s="248">
        <v>0.27097789488998497</v>
      </c>
      <c r="M356" s="158"/>
    </row>
    <row r="357" spans="1:13">
      <c r="A357" s="248" t="s">
        <v>561</v>
      </c>
      <c r="B357" s="248" t="s">
        <v>409</v>
      </c>
      <c r="C357" s="248">
        <v>2012</v>
      </c>
      <c r="D357" s="248" t="s">
        <v>39</v>
      </c>
      <c r="E357" s="248" t="s">
        <v>433</v>
      </c>
      <c r="F357" s="248" t="s">
        <v>76</v>
      </c>
      <c r="G357" s="248">
        <v>16.0026126714566</v>
      </c>
      <c r="H357" s="248">
        <v>9.2694147284559101</v>
      </c>
      <c r="I357" s="248">
        <v>9.0396734236269793</v>
      </c>
      <c r="J357" s="248">
        <v>9.5032203901328707</v>
      </c>
      <c r="K357" s="248">
        <v>0.23380566167695599</v>
      </c>
      <c r="L357" s="248">
        <v>0.22974130482893601</v>
      </c>
      <c r="M357" s="158"/>
    </row>
    <row r="358" spans="1:13">
      <c r="A358" s="248" t="s">
        <v>562</v>
      </c>
      <c r="B358" s="248" t="s">
        <v>409</v>
      </c>
      <c r="C358" s="248">
        <v>2012</v>
      </c>
      <c r="D358" s="248" t="s">
        <v>39</v>
      </c>
      <c r="E358" s="248" t="s">
        <v>434</v>
      </c>
      <c r="F358" s="248" t="s">
        <v>76</v>
      </c>
      <c r="G358" s="248">
        <v>15.293342122610401</v>
      </c>
      <c r="H358" s="248">
        <v>11.400349770397501</v>
      </c>
      <c r="I358" s="248">
        <v>11.179517459673601</v>
      </c>
      <c r="J358" s="248">
        <v>11.6242643252692</v>
      </c>
      <c r="K358" s="248">
        <v>0.22391455487171502</v>
      </c>
      <c r="L358" s="248">
        <v>0.220832310723861</v>
      </c>
      <c r="M358" s="158"/>
    </row>
    <row r="359" spans="1:13">
      <c r="A359" s="248" t="s">
        <v>563</v>
      </c>
      <c r="B359" s="248" t="s">
        <v>409</v>
      </c>
      <c r="C359" s="248">
        <v>2012</v>
      </c>
      <c r="D359" s="248" t="s">
        <v>39</v>
      </c>
      <c r="E359" s="248" t="s">
        <v>441</v>
      </c>
      <c r="F359" s="248" t="s">
        <v>77</v>
      </c>
      <c r="G359" s="248">
        <v>16.782893382549901</v>
      </c>
      <c r="H359" s="248">
        <v>10.4782256111198</v>
      </c>
      <c r="I359" s="248">
        <v>10.3878081227171</v>
      </c>
      <c r="J359" s="248">
        <v>10.5691922551378</v>
      </c>
      <c r="K359" s="248">
        <v>9.0966644017984793E-2</v>
      </c>
      <c r="L359" s="248">
        <v>9.041748840264599E-2</v>
      </c>
      <c r="M359" s="158"/>
    </row>
    <row r="360" spans="1:13">
      <c r="A360" s="248" t="s">
        <v>564</v>
      </c>
      <c r="B360" s="248" t="s">
        <v>409</v>
      </c>
      <c r="C360" s="248">
        <v>2012</v>
      </c>
      <c r="D360" s="248" t="s">
        <v>39</v>
      </c>
      <c r="E360" s="248" t="s">
        <v>442</v>
      </c>
      <c r="F360" s="248" t="s">
        <v>77</v>
      </c>
      <c r="G360" s="248">
        <v>17.553426451996199</v>
      </c>
      <c r="H360" s="248">
        <v>9.8676135452443496</v>
      </c>
      <c r="I360" s="248">
        <v>9.6733248898093098</v>
      </c>
      <c r="J360" s="248">
        <v>10.0645954062286</v>
      </c>
      <c r="K360" s="248">
        <v>0.19698186098423301</v>
      </c>
      <c r="L360" s="248">
        <v>0.19428865543503898</v>
      </c>
      <c r="M360" s="158"/>
    </row>
    <row r="361" spans="1:13">
      <c r="A361" s="248" t="s">
        <v>565</v>
      </c>
      <c r="B361" s="248" t="s">
        <v>409</v>
      </c>
      <c r="C361" s="248">
        <v>2012</v>
      </c>
      <c r="D361" s="248" t="s">
        <v>39</v>
      </c>
      <c r="E361" s="248" t="s">
        <v>443</v>
      </c>
      <c r="F361" s="248" t="s">
        <v>77</v>
      </c>
      <c r="G361" s="248">
        <v>17.2551417454141</v>
      </c>
      <c r="H361" s="248">
        <v>10.383905922137499</v>
      </c>
      <c r="I361" s="248">
        <v>10.259500361914899</v>
      </c>
      <c r="J361" s="248">
        <v>10.509359064325599</v>
      </c>
      <c r="K361" s="248">
        <v>0.12545314218806</v>
      </c>
      <c r="L361" s="248">
        <v>0.124405560222608</v>
      </c>
      <c r="M361" s="158"/>
    </row>
    <row r="362" spans="1:13">
      <c r="A362" s="248" t="s">
        <v>566</v>
      </c>
      <c r="B362" s="248" t="s">
        <v>409</v>
      </c>
      <c r="C362" s="248">
        <v>2012</v>
      </c>
      <c r="D362" s="248" t="s">
        <v>39</v>
      </c>
      <c r="E362" s="248" t="s">
        <v>444</v>
      </c>
      <c r="F362" s="248" t="s">
        <v>77</v>
      </c>
      <c r="G362" s="248">
        <v>15.854398609467001</v>
      </c>
      <c r="H362" s="248">
        <v>10.6467386043213</v>
      </c>
      <c r="I362" s="248">
        <v>10.5389741442755</v>
      </c>
      <c r="J362" s="248">
        <v>10.7552797035371</v>
      </c>
      <c r="K362" s="248">
        <v>0.108541099215786</v>
      </c>
      <c r="L362" s="248">
        <v>0.107764460045877</v>
      </c>
      <c r="M362" s="158"/>
    </row>
    <row r="363" spans="1:13">
      <c r="A363" s="248" t="s">
        <v>567</v>
      </c>
      <c r="B363" s="248" t="s">
        <v>409</v>
      </c>
      <c r="C363" s="248">
        <v>2012</v>
      </c>
      <c r="D363" s="248" t="s">
        <v>39</v>
      </c>
      <c r="E363" s="248" t="s">
        <v>445</v>
      </c>
      <c r="F363" s="248" t="s">
        <v>77</v>
      </c>
      <c r="G363" s="248">
        <v>13.135820883553501</v>
      </c>
      <c r="H363" s="248">
        <v>10.5811164292081</v>
      </c>
      <c r="I363" s="248">
        <v>10.460395307534899</v>
      </c>
      <c r="J363" s="248">
        <v>10.702826955295199</v>
      </c>
      <c r="K363" s="248">
        <v>0.121710526087161</v>
      </c>
      <c r="L363" s="248">
        <v>0.12072112167315201</v>
      </c>
      <c r="M363" s="158"/>
    </row>
    <row r="364" spans="1:13">
      <c r="A364" s="248" t="s">
        <v>568</v>
      </c>
      <c r="B364" s="248" t="s">
        <v>409</v>
      </c>
      <c r="C364" s="248">
        <v>2012</v>
      </c>
      <c r="D364" s="248" t="s">
        <v>39</v>
      </c>
      <c r="E364" s="248" t="s">
        <v>446</v>
      </c>
      <c r="F364" s="248" t="s">
        <v>77</v>
      </c>
      <c r="G364" s="248">
        <v>17.226311852930799</v>
      </c>
      <c r="H364" s="248">
        <v>12.3976217781461</v>
      </c>
      <c r="I364" s="248">
        <v>12.2407211638058</v>
      </c>
      <c r="J364" s="248">
        <v>12.5559595703214</v>
      </c>
      <c r="K364" s="248">
        <v>0.15833779217523999</v>
      </c>
      <c r="L364" s="248">
        <v>0.15690061434033101</v>
      </c>
      <c r="M364" s="158"/>
    </row>
    <row r="365" spans="1:13">
      <c r="A365" s="248" t="s">
        <v>569</v>
      </c>
      <c r="B365" s="248" t="s">
        <v>409</v>
      </c>
      <c r="C365" s="248">
        <v>2012</v>
      </c>
      <c r="D365" s="248" t="s">
        <v>39</v>
      </c>
      <c r="E365" s="248" t="s">
        <v>447</v>
      </c>
      <c r="F365" s="248" t="s">
        <v>77</v>
      </c>
      <c r="G365" s="248">
        <v>16.532299142506901</v>
      </c>
      <c r="H365" s="248">
        <v>11.554577288668799</v>
      </c>
      <c r="I365" s="248">
        <v>11.444814464461299</v>
      </c>
      <c r="J365" s="248">
        <v>11.6650901146685</v>
      </c>
      <c r="K365" s="248">
        <v>0.110512825999646</v>
      </c>
      <c r="L365" s="248">
        <v>0.10976282420747301</v>
      </c>
      <c r="M365" s="158"/>
    </row>
    <row r="366" spans="1:13">
      <c r="A366" s="248" t="s">
        <v>570</v>
      </c>
      <c r="B366" s="248" t="s">
        <v>409</v>
      </c>
      <c r="C366" s="248">
        <v>2012</v>
      </c>
      <c r="D366" s="248" t="s">
        <v>38</v>
      </c>
      <c r="E366" s="248" t="s">
        <v>414</v>
      </c>
      <c r="F366" s="248" t="s">
        <v>78</v>
      </c>
      <c r="G366" s="248">
        <v>14.4717900207323</v>
      </c>
      <c r="H366" s="248">
        <v>11.280407732311</v>
      </c>
      <c r="I366" s="248">
        <v>11.232855039407101</v>
      </c>
      <c r="J366" s="248">
        <v>11.3281089616095</v>
      </c>
      <c r="K366" s="248">
        <v>4.7701229298522205E-2</v>
      </c>
      <c r="L366" s="248">
        <v>4.75526929038637E-2</v>
      </c>
      <c r="M366" s="158"/>
    </row>
    <row r="367" spans="1:13">
      <c r="A367" s="248" t="s">
        <v>571</v>
      </c>
      <c r="B367" s="248" t="s">
        <v>409</v>
      </c>
      <c r="C367" s="248">
        <v>2012</v>
      </c>
      <c r="D367" s="248" t="s">
        <v>38</v>
      </c>
      <c r="E367" s="248" t="s">
        <v>415</v>
      </c>
      <c r="F367" s="248" t="s">
        <v>76</v>
      </c>
      <c r="G367" s="248">
        <v>15.1151301015061</v>
      </c>
      <c r="H367" s="248">
        <v>10.1272444387417</v>
      </c>
      <c r="I367" s="248">
        <v>9.8393916028144606</v>
      </c>
      <c r="J367" s="248">
        <v>10.421149798070699</v>
      </c>
      <c r="K367" s="248">
        <v>0.29390535932907702</v>
      </c>
      <c r="L367" s="248">
        <v>0.28785283592719701</v>
      </c>
      <c r="M367" s="158"/>
    </row>
    <row r="368" spans="1:13">
      <c r="A368" s="248" t="s">
        <v>572</v>
      </c>
      <c r="B368" s="248" t="s">
        <v>409</v>
      </c>
      <c r="C368" s="248">
        <v>2012</v>
      </c>
      <c r="D368" s="248" t="s">
        <v>38</v>
      </c>
      <c r="E368" s="248" t="s">
        <v>416</v>
      </c>
      <c r="F368" s="248" t="s">
        <v>76</v>
      </c>
      <c r="G368" s="248">
        <v>13.4792281355023</v>
      </c>
      <c r="H368" s="248">
        <v>10.174009701511299</v>
      </c>
      <c r="I368" s="248">
        <v>9.953522749595809</v>
      </c>
      <c r="J368" s="248">
        <v>10.398050830068701</v>
      </c>
      <c r="K368" s="248">
        <v>0.224041128557431</v>
      </c>
      <c r="L368" s="248">
        <v>0.22048695191548001</v>
      </c>
      <c r="M368" s="158"/>
    </row>
    <row r="369" spans="1:13">
      <c r="A369" s="248" t="s">
        <v>573</v>
      </c>
      <c r="B369" s="248" t="s">
        <v>409</v>
      </c>
      <c r="C369" s="248">
        <v>2012</v>
      </c>
      <c r="D369" s="248" t="s">
        <v>38</v>
      </c>
      <c r="E369" s="248" t="s">
        <v>417</v>
      </c>
      <c r="F369" s="248" t="s">
        <v>76</v>
      </c>
      <c r="G369" s="248">
        <v>15.462816244414</v>
      </c>
      <c r="H369" s="248">
        <v>9.9807878322215604</v>
      </c>
      <c r="I369" s="248">
        <v>9.7607769186066804</v>
      </c>
      <c r="J369" s="248">
        <v>10.204315879528199</v>
      </c>
      <c r="K369" s="248">
        <v>0.223528047306633</v>
      </c>
      <c r="L369" s="248">
        <v>0.22001091361487402</v>
      </c>
      <c r="M369" s="158"/>
    </row>
    <row r="370" spans="1:13">
      <c r="A370" s="248" t="s">
        <v>574</v>
      </c>
      <c r="B370" s="248" t="s">
        <v>409</v>
      </c>
      <c r="C370" s="248">
        <v>2012</v>
      </c>
      <c r="D370" s="248" t="s">
        <v>38</v>
      </c>
      <c r="E370" s="248" t="s">
        <v>418</v>
      </c>
      <c r="F370" s="248" t="s">
        <v>76</v>
      </c>
      <c r="G370" s="248">
        <v>15.463896732553399</v>
      </c>
      <c r="H370" s="248">
        <v>10.689376616913</v>
      </c>
      <c r="I370" s="248">
        <v>10.4434202101206</v>
      </c>
      <c r="J370" s="248">
        <v>10.939520204884101</v>
      </c>
      <c r="K370" s="248">
        <v>0.25014358797105596</v>
      </c>
      <c r="L370" s="248">
        <v>0.245956406792462</v>
      </c>
      <c r="M370" s="158"/>
    </row>
    <row r="371" spans="1:13">
      <c r="A371" s="248" t="s">
        <v>575</v>
      </c>
      <c r="B371" s="248" t="s">
        <v>409</v>
      </c>
      <c r="C371" s="248">
        <v>2012</v>
      </c>
      <c r="D371" s="248" t="s">
        <v>38</v>
      </c>
      <c r="E371" s="248" t="s">
        <v>419</v>
      </c>
      <c r="F371" s="248" t="s">
        <v>76</v>
      </c>
      <c r="G371" s="248">
        <v>14.576185199524701</v>
      </c>
      <c r="H371" s="248">
        <v>11.1967829328433</v>
      </c>
      <c r="I371" s="248">
        <v>10.984805885655101</v>
      </c>
      <c r="J371" s="248">
        <v>11.411779459919801</v>
      </c>
      <c r="K371" s="248">
        <v>0.214996527076521</v>
      </c>
      <c r="L371" s="248">
        <v>0.21197704718818203</v>
      </c>
      <c r="M371" s="158"/>
    </row>
    <row r="372" spans="1:13">
      <c r="A372" s="248" t="s">
        <v>576</v>
      </c>
      <c r="B372" s="248" t="s">
        <v>409</v>
      </c>
      <c r="C372" s="248">
        <v>2012</v>
      </c>
      <c r="D372" s="248" t="s">
        <v>38</v>
      </c>
      <c r="E372" s="248" t="s">
        <v>420</v>
      </c>
      <c r="F372" s="248" t="s">
        <v>76</v>
      </c>
      <c r="G372" s="248">
        <v>14.581359465093001</v>
      </c>
      <c r="H372" s="248">
        <v>11.7923189792215</v>
      </c>
      <c r="I372" s="248">
        <v>11.5676295635141</v>
      </c>
      <c r="J372" s="248">
        <v>12.020230591861601</v>
      </c>
      <c r="K372" s="248">
        <v>0.22791161264013299</v>
      </c>
      <c r="L372" s="248">
        <v>0.22468941570732701</v>
      </c>
      <c r="M372" s="158"/>
    </row>
    <row r="373" spans="1:13">
      <c r="A373" s="248" t="s">
        <v>577</v>
      </c>
      <c r="B373" s="248" t="s">
        <v>409</v>
      </c>
      <c r="C373" s="248">
        <v>2012</v>
      </c>
      <c r="D373" s="248" t="s">
        <v>38</v>
      </c>
      <c r="E373" s="248" t="s">
        <v>421</v>
      </c>
      <c r="F373" s="248" t="s">
        <v>76</v>
      </c>
      <c r="G373" s="248">
        <v>15.609168040041499</v>
      </c>
      <c r="H373" s="248">
        <v>10.0686892120272</v>
      </c>
      <c r="I373" s="248">
        <v>9.8661354517706794</v>
      </c>
      <c r="J373" s="248">
        <v>10.2742245896874</v>
      </c>
      <c r="K373" s="248">
        <v>0.20553537766015401</v>
      </c>
      <c r="L373" s="248">
        <v>0.20255376025652799</v>
      </c>
      <c r="M373" s="158"/>
    </row>
    <row r="374" spans="1:13">
      <c r="A374" s="248" t="s">
        <v>578</v>
      </c>
      <c r="B374" s="248" t="s">
        <v>409</v>
      </c>
      <c r="C374" s="248">
        <v>2012</v>
      </c>
      <c r="D374" s="248" t="s">
        <v>38</v>
      </c>
      <c r="E374" s="248" t="s">
        <v>422</v>
      </c>
      <c r="F374" s="248" t="s">
        <v>76</v>
      </c>
      <c r="G374" s="248">
        <v>14.4760710366605</v>
      </c>
      <c r="H374" s="248">
        <v>10.202205113645</v>
      </c>
      <c r="I374" s="248">
        <v>9.9447421692706008</v>
      </c>
      <c r="J374" s="248">
        <v>10.464445597008801</v>
      </c>
      <c r="K374" s="248">
        <v>0.262240483363816</v>
      </c>
      <c r="L374" s="248">
        <v>0.25746294437436201</v>
      </c>
      <c r="M374" s="158"/>
    </row>
    <row r="375" spans="1:13">
      <c r="A375" s="248" t="s">
        <v>579</v>
      </c>
      <c r="B375" s="248" t="s">
        <v>409</v>
      </c>
      <c r="C375" s="248">
        <v>2012</v>
      </c>
      <c r="D375" s="248" t="s">
        <v>38</v>
      </c>
      <c r="E375" s="248" t="s">
        <v>423</v>
      </c>
      <c r="F375" s="248" t="s">
        <v>76</v>
      </c>
      <c r="G375" s="248">
        <v>15.739278856411399</v>
      </c>
      <c r="H375" s="248">
        <v>10.5056893001486</v>
      </c>
      <c r="I375" s="248">
        <v>10.2573829026851</v>
      </c>
      <c r="J375" s="248">
        <v>10.7583059614985</v>
      </c>
      <c r="K375" s="248">
        <v>0.25261666134993799</v>
      </c>
      <c r="L375" s="248">
        <v>0.248306397463534</v>
      </c>
      <c r="M375" s="158"/>
    </row>
    <row r="376" spans="1:13">
      <c r="A376" s="248" t="s">
        <v>580</v>
      </c>
      <c r="B376" s="248" t="s">
        <v>409</v>
      </c>
      <c r="C376" s="248">
        <v>2012</v>
      </c>
      <c r="D376" s="248" t="s">
        <v>38</v>
      </c>
      <c r="E376" s="248" t="s">
        <v>424</v>
      </c>
      <c r="F376" s="248" t="s">
        <v>76</v>
      </c>
      <c r="G376" s="248">
        <v>14.998337975539599</v>
      </c>
      <c r="H376" s="248">
        <v>10.494148918090399</v>
      </c>
      <c r="I376" s="248">
        <v>10.3089969284459</v>
      </c>
      <c r="J376" s="248">
        <v>10.681708374415299</v>
      </c>
      <c r="K376" s="248">
        <v>0.18755945632487001</v>
      </c>
      <c r="L376" s="248">
        <v>0.185151989644494</v>
      </c>
      <c r="M376" s="158"/>
    </row>
    <row r="377" spans="1:13">
      <c r="A377" s="248" t="s">
        <v>581</v>
      </c>
      <c r="B377" s="248" t="s">
        <v>409</v>
      </c>
      <c r="C377" s="248">
        <v>2012</v>
      </c>
      <c r="D377" s="248" t="s">
        <v>38</v>
      </c>
      <c r="E377" s="248" t="s">
        <v>425</v>
      </c>
      <c r="F377" s="248" t="s">
        <v>76</v>
      </c>
      <c r="G377" s="248">
        <v>12.670240091180101</v>
      </c>
      <c r="H377" s="248">
        <v>10.2013072623652</v>
      </c>
      <c r="I377" s="248">
        <v>10.0366607949155</v>
      </c>
      <c r="J377" s="248">
        <v>10.3679298141658</v>
      </c>
      <c r="K377" s="248">
        <v>0.16662255180060598</v>
      </c>
      <c r="L377" s="248">
        <v>0.16464646744962702</v>
      </c>
      <c r="M377" s="158"/>
    </row>
    <row r="378" spans="1:13">
      <c r="A378" s="248" t="s">
        <v>582</v>
      </c>
      <c r="B378" s="248" t="s">
        <v>409</v>
      </c>
      <c r="C378" s="248">
        <v>2012</v>
      </c>
      <c r="D378" s="248" t="s">
        <v>38</v>
      </c>
      <c r="E378" s="248" t="s">
        <v>426</v>
      </c>
      <c r="F378" s="248" t="s">
        <v>76</v>
      </c>
      <c r="G378" s="248">
        <v>15.6094084105488</v>
      </c>
      <c r="H378" s="248">
        <v>11.668370959308699</v>
      </c>
      <c r="I378" s="248">
        <v>11.443714893479699</v>
      </c>
      <c r="J378" s="248">
        <v>11.896255092435599</v>
      </c>
      <c r="K378" s="248">
        <v>0.22788413312699199</v>
      </c>
      <c r="L378" s="248">
        <v>0.224656065828928</v>
      </c>
      <c r="M378" s="158"/>
    </row>
    <row r="379" spans="1:13">
      <c r="A379" s="248" t="s">
        <v>583</v>
      </c>
      <c r="B379" s="248" t="s">
        <v>409</v>
      </c>
      <c r="C379" s="248">
        <v>2012</v>
      </c>
      <c r="D379" s="248" t="s">
        <v>38</v>
      </c>
      <c r="E379" s="248" t="s">
        <v>427</v>
      </c>
      <c r="F379" s="248" t="s">
        <v>76</v>
      </c>
      <c r="G379" s="248">
        <v>15.3976200461313</v>
      </c>
      <c r="H379" s="248">
        <v>11.985339846351501</v>
      </c>
      <c r="I379" s="248">
        <v>11.766234392307201</v>
      </c>
      <c r="J379" s="248">
        <v>12.207453068716401</v>
      </c>
      <c r="K379" s="248">
        <v>0.222113222364895</v>
      </c>
      <c r="L379" s="248">
        <v>0.21910545404431797</v>
      </c>
      <c r="M379" s="158"/>
    </row>
    <row r="380" spans="1:13">
      <c r="A380" s="248" t="s">
        <v>584</v>
      </c>
      <c r="B380" s="248" t="s">
        <v>409</v>
      </c>
      <c r="C380" s="248">
        <v>2012</v>
      </c>
      <c r="D380" s="248" t="s">
        <v>38</v>
      </c>
      <c r="E380" s="248" t="s">
        <v>13</v>
      </c>
      <c r="F380" s="248" t="s">
        <v>76</v>
      </c>
      <c r="G380" s="248">
        <v>14.8608366004601</v>
      </c>
      <c r="H380" s="248">
        <v>11.426167910577501</v>
      </c>
      <c r="I380" s="248">
        <v>11.1895371245331</v>
      </c>
      <c r="J380" s="248">
        <v>11.666478644515399</v>
      </c>
      <c r="K380" s="248">
        <v>0.24031073393794999</v>
      </c>
      <c r="L380" s="248">
        <v>0.23663078604439497</v>
      </c>
      <c r="M380" s="158"/>
    </row>
    <row r="381" spans="1:13">
      <c r="A381" s="248" t="s">
        <v>585</v>
      </c>
      <c r="B381" s="248" t="s">
        <v>409</v>
      </c>
      <c r="C381" s="248">
        <v>2012</v>
      </c>
      <c r="D381" s="248" t="s">
        <v>38</v>
      </c>
      <c r="E381" s="248" t="s">
        <v>428</v>
      </c>
      <c r="F381" s="248" t="s">
        <v>76</v>
      </c>
      <c r="G381" s="248">
        <v>11.080223646186699</v>
      </c>
      <c r="H381" s="248">
        <v>11.169199060697199</v>
      </c>
      <c r="I381" s="248">
        <v>11.0176984924856</v>
      </c>
      <c r="J381" s="248">
        <v>11.322246151240901</v>
      </c>
      <c r="K381" s="248">
        <v>0.15304709054373</v>
      </c>
      <c r="L381" s="248">
        <v>0.15150056821156702</v>
      </c>
      <c r="M381" s="158"/>
    </row>
    <row r="382" spans="1:13">
      <c r="A382" s="248" t="s">
        <v>586</v>
      </c>
      <c r="B382" s="248" t="s">
        <v>409</v>
      </c>
      <c r="C382" s="248">
        <v>2012</v>
      </c>
      <c r="D382" s="248" t="s">
        <v>38</v>
      </c>
      <c r="E382" s="248" t="s">
        <v>37</v>
      </c>
      <c r="F382" s="248" t="s">
        <v>76</v>
      </c>
      <c r="G382" s="248">
        <v>16.154322093231499</v>
      </c>
      <c r="H382" s="248">
        <v>13.244554173720601</v>
      </c>
      <c r="I382" s="248">
        <v>13.058642039550199</v>
      </c>
      <c r="J382" s="248">
        <v>13.4324266670199</v>
      </c>
      <c r="K382" s="248">
        <v>0.18787249329925299</v>
      </c>
      <c r="L382" s="248">
        <v>0.18591213417042202</v>
      </c>
      <c r="M382" s="158"/>
    </row>
    <row r="383" spans="1:13">
      <c r="A383" s="248" t="s">
        <v>587</v>
      </c>
      <c r="B383" s="248" t="s">
        <v>409</v>
      </c>
      <c r="C383" s="248">
        <v>2012</v>
      </c>
      <c r="D383" s="248" t="s">
        <v>38</v>
      </c>
      <c r="E383" s="248" t="s">
        <v>429</v>
      </c>
      <c r="F383" s="248" t="s">
        <v>76</v>
      </c>
      <c r="G383" s="248">
        <v>16.2201524132091</v>
      </c>
      <c r="H383" s="248">
        <v>13.463753509797101</v>
      </c>
      <c r="I383" s="248">
        <v>13.0812427092539</v>
      </c>
      <c r="J383" s="248">
        <v>13.8545243339092</v>
      </c>
      <c r="K383" s="248">
        <v>0.390770824112045</v>
      </c>
      <c r="L383" s="248">
        <v>0.38251080054326397</v>
      </c>
      <c r="M383" s="158"/>
    </row>
    <row r="384" spans="1:13">
      <c r="A384" s="248" t="s">
        <v>588</v>
      </c>
      <c r="B384" s="248" t="s">
        <v>409</v>
      </c>
      <c r="C384" s="248">
        <v>2012</v>
      </c>
      <c r="D384" s="248" t="s">
        <v>38</v>
      </c>
      <c r="E384" s="248" t="s">
        <v>430</v>
      </c>
      <c r="F384" s="248" t="s">
        <v>76</v>
      </c>
      <c r="G384" s="248">
        <v>15.862832133487501</v>
      </c>
      <c r="H384" s="248">
        <v>13.044331449951599</v>
      </c>
      <c r="I384" s="248">
        <v>12.8165873125925</v>
      </c>
      <c r="J384" s="248">
        <v>13.275074849712601</v>
      </c>
      <c r="K384" s="248">
        <v>0.23074339976098499</v>
      </c>
      <c r="L384" s="248">
        <v>0.22774413735917598</v>
      </c>
      <c r="M384" s="158"/>
    </row>
    <row r="385" spans="1:13">
      <c r="A385" s="248" t="s">
        <v>589</v>
      </c>
      <c r="B385" s="248" t="s">
        <v>409</v>
      </c>
      <c r="C385" s="248">
        <v>2012</v>
      </c>
      <c r="D385" s="248" t="s">
        <v>38</v>
      </c>
      <c r="E385" s="248" t="s">
        <v>431</v>
      </c>
      <c r="F385" s="248" t="s">
        <v>76</v>
      </c>
      <c r="G385" s="248">
        <v>16.533891622936999</v>
      </c>
      <c r="H385" s="248">
        <v>12.898686208709199</v>
      </c>
      <c r="I385" s="248">
        <v>12.5709585615874</v>
      </c>
      <c r="J385" s="248">
        <v>13.2326858220536</v>
      </c>
      <c r="K385" s="248">
        <v>0.33399961334443701</v>
      </c>
      <c r="L385" s="248">
        <v>0.32772764712178998</v>
      </c>
      <c r="M385" s="158"/>
    </row>
    <row r="386" spans="1:13">
      <c r="A386" s="248" t="s">
        <v>590</v>
      </c>
      <c r="B386" s="248" t="s">
        <v>409</v>
      </c>
      <c r="C386" s="248">
        <v>2012</v>
      </c>
      <c r="D386" s="248" t="s">
        <v>38</v>
      </c>
      <c r="E386" s="248" t="s">
        <v>432</v>
      </c>
      <c r="F386" s="248" t="s">
        <v>76</v>
      </c>
      <c r="G386" s="248">
        <v>15.310576861651199</v>
      </c>
      <c r="H386" s="248">
        <v>12.1310655449346</v>
      </c>
      <c r="I386" s="248">
        <v>11.847748305377699</v>
      </c>
      <c r="J386" s="248">
        <v>12.4193649504964</v>
      </c>
      <c r="K386" s="248">
        <v>0.28829940556176303</v>
      </c>
      <c r="L386" s="248">
        <v>0.283317239556931</v>
      </c>
      <c r="M386" s="158"/>
    </row>
    <row r="387" spans="1:13">
      <c r="A387" s="248" t="s">
        <v>591</v>
      </c>
      <c r="B387" s="248" t="s">
        <v>409</v>
      </c>
      <c r="C387" s="248">
        <v>2012</v>
      </c>
      <c r="D387" s="248" t="s">
        <v>38</v>
      </c>
      <c r="E387" s="248" t="s">
        <v>433</v>
      </c>
      <c r="F387" s="248" t="s">
        <v>76</v>
      </c>
      <c r="G387" s="248">
        <v>14.7501891637814</v>
      </c>
      <c r="H387" s="248">
        <v>9.9767228153204801</v>
      </c>
      <c r="I387" s="248">
        <v>9.7278452816278609</v>
      </c>
      <c r="J387" s="248">
        <v>10.230229803365301</v>
      </c>
      <c r="K387" s="248">
        <v>0.25350698804481203</v>
      </c>
      <c r="L387" s="248">
        <v>0.24887753369262203</v>
      </c>
      <c r="M387" s="158"/>
    </row>
    <row r="388" spans="1:13">
      <c r="A388" s="248" t="s">
        <v>592</v>
      </c>
      <c r="B388" s="248" t="s">
        <v>409</v>
      </c>
      <c r="C388" s="248">
        <v>2012</v>
      </c>
      <c r="D388" s="248" t="s">
        <v>38</v>
      </c>
      <c r="E388" s="248" t="s">
        <v>434</v>
      </c>
      <c r="F388" s="248" t="s">
        <v>76</v>
      </c>
      <c r="G388" s="248">
        <v>13.621965502555401</v>
      </c>
      <c r="H388" s="248">
        <v>11.596390658609501</v>
      </c>
      <c r="I388" s="248">
        <v>11.369618870993</v>
      </c>
      <c r="J388" s="248">
        <v>11.826499569561999</v>
      </c>
      <c r="K388" s="248">
        <v>0.23010891095250399</v>
      </c>
      <c r="L388" s="248">
        <v>0.22677178761653199</v>
      </c>
      <c r="M388" s="158"/>
    </row>
    <row r="389" spans="1:13">
      <c r="A389" s="248" t="s">
        <v>593</v>
      </c>
      <c r="B389" s="248" t="s">
        <v>409</v>
      </c>
      <c r="C389" s="248">
        <v>2012</v>
      </c>
      <c r="D389" s="248" t="s">
        <v>38</v>
      </c>
      <c r="E389" s="248" t="s">
        <v>441</v>
      </c>
      <c r="F389" s="248" t="s">
        <v>77</v>
      </c>
      <c r="G389" s="248">
        <v>14.697644232411401</v>
      </c>
      <c r="H389" s="248">
        <v>10.7506281213701</v>
      </c>
      <c r="I389" s="248">
        <v>10.655649143280801</v>
      </c>
      <c r="J389" s="248">
        <v>10.846226579390899</v>
      </c>
      <c r="K389" s="248">
        <v>9.5598458020755589E-2</v>
      </c>
      <c r="L389" s="248">
        <v>9.4978978089302807E-2</v>
      </c>
      <c r="M389" s="158"/>
    </row>
    <row r="390" spans="1:13">
      <c r="A390" s="248" t="s">
        <v>594</v>
      </c>
      <c r="B390" s="248" t="s">
        <v>409</v>
      </c>
      <c r="C390" s="248">
        <v>2012</v>
      </c>
      <c r="D390" s="248" t="s">
        <v>38</v>
      </c>
      <c r="E390" s="248" t="s">
        <v>442</v>
      </c>
      <c r="F390" s="248" t="s">
        <v>77</v>
      </c>
      <c r="G390" s="248">
        <v>15.609168040041499</v>
      </c>
      <c r="H390" s="248">
        <v>10.0686892120272</v>
      </c>
      <c r="I390" s="248">
        <v>9.8661354517706794</v>
      </c>
      <c r="J390" s="248">
        <v>10.2742245896874</v>
      </c>
      <c r="K390" s="248">
        <v>0.20553537766015401</v>
      </c>
      <c r="L390" s="248">
        <v>0.20255376025652799</v>
      </c>
      <c r="M390" s="158"/>
    </row>
    <row r="391" spans="1:13">
      <c r="A391" s="248" t="s">
        <v>595</v>
      </c>
      <c r="B391" s="248" t="s">
        <v>409</v>
      </c>
      <c r="C391" s="248">
        <v>2012</v>
      </c>
      <c r="D391" s="248" t="s">
        <v>38</v>
      </c>
      <c r="E391" s="248" t="s">
        <v>443</v>
      </c>
      <c r="F391" s="248" t="s">
        <v>77</v>
      </c>
      <c r="G391" s="248">
        <v>15.062148283230599</v>
      </c>
      <c r="H391" s="248">
        <v>10.42670608333</v>
      </c>
      <c r="I391" s="248">
        <v>10.297865219687299</v>
      </c>
      <c r="J391" s="248">
        <v>10.55671225369</v>
      </c>
      <c r="K391" s="248">
        <v>0.130006170359967</v>
      </c>
      <c r="L391" s="248">
        <v>0.12884086364274799</v>
      </c>
      <c r="M391" s="158"/>
    </row>
    <row r="392" spans="1:13">
      <c r="A392" s="248" t="s">
        <v>596</v>
      </c>
      <c r="B392" s="248" t="s">
        <v>409</v>
      </c>
      <c r="C392" s="248">
        <v>2012</v>
      </c>
      <c r="D392" s="248" t="s">
        <v>38</v>
      </c>
      <c r="E392" s="248" t="s">
        <v>444</v>
      </c>
      <c r="F392" s="248" t="s">
        <v>77</v>
      </c>
      <c r="G392" s="248">
        <v>14.2114755946342</v>
      </c>
      <c r="H392" s="248">
        <v>11.1196883727653</v>
      </c>
      <c r="I392" s="248">
        <v>11.005603886014301</v>
      </c>
      <c r="J392" s="248">
        <v>11.234642805889701</v>
      </c>
      <c r="K392" s="248">
        <v>0.11495443312444401</v>
      </c>
      <c r="L392" s="248">
        <v>0.11408448675096099</v>
      </c>
      <c r="M392" s="158"/>
    </row>
    <row r="393" spans="1:13">
      <c r="A393" s="248" t="s">
        <v>597</v>
      </c>
      <c r="B393" s="248" t="s">
        <v>409</v>
      </c>
      <c r="C393" s="248">
        <v>2012</v>
      </c>
      <c r="D393" s="248" t="s">
        <v>38</v>
      </c>
      <c r="E393" s="248" t="s">
        <v>445</v>
      </c>
      <c r="F393" s="248" t="s">
        <v>77</v>
      </c>
      <c r="G393" s="248">
        <v>12.003545117154999</v>
      </c>
      <c r="H393" s="248">
        <v>11.2420905067837</v>
      </c>
      <c r="I393" s="248">
        <v>11.1146720439113</v>
      </c>
      <c r="J393" s="248">
        <v>11.3705943584885</v>
      </c>
      <c r="K393" s="248">
        <v>0.128503851704797</v>
      </c>
      <c r="L393" s="248">
        <v>0.12741846287237499</v>
      </c>
      <c r="M393" s="158"/>
    </row>
    <row r="394" spans="1:13">
      <c r="A394" s="248" t="s">
        <v>598</v>
      </c>
      <c r="B394" s="248" t="s">
        <v>409</v>
      </c>
      <c r="C394" s="248">
        <v>2012</v>
      </c>
      <c r="D394" s="248" t="s">
        <v>38</v>
      </c>
      <c r="E394" s="248" t="s">
        <v>446</v>
      </c>
      <c r="F394" s="248" t="s">
        <v>77</v>
      </c>
      <c r="G394" s="248">
        <v>16.1670790698285</v>
      </c>
      <c r="H394" s="248">
        <v>13.287045851295801</v>
      </c>
      <c r="I394" s="248">
        <v>13.1196712224537</v>
      </c>
      <c r="J394" s="248">
        <v>13.456003591493502</v>
      </c>
      <c r="K394" s="248">
        <v>0.168957740197655</v>
      </c>
      <c r="L394" s="248">
        <v>0.167374628842131</v>
      </c>
      <c r="M394" s="158"/>
    </row>
    <row r="395" spans="1:13">
      <c r="A395" s="248" t="s">
        <v>599</v>
      </c>
      <c r="B395" s="248" t="s">
        <v>409</v>
      </c>
      <c r="C395" s="248">
        <v>2012</v>
      </c>
      <c r="D395" s="248" t="s">
        <v>38</v>
      </c>
      <c r="E395" s="248" t="s">
        <v>447</v>
      </c>
      <c r="F395" s="248" t="s">
        <v>77</v>
      </c>
      <c r="G395" s="248">
        <v>15.091758684556501</v>
      </c>
      <c r="H395" s="248">
        <v>11.989097782847701</v>
      </c>
      <c r="I395" s="248">
        <v>11.8739450047118</v>
      </c>
      <c r="J395" s="248">
        <v>12.105076789297501</v>
      </c>
      <c r="K395" s="248">
        <v>0.115979006449709</v>
      </c>
      <c r="L395" s="248">
        <v>0.11515277813597899</v>
      </c>
      <c r="M395" s="158"/>
    </row>
    <row r="396" spans="1:13">
      <c r="A396" s="248" t="s">
        <v>448</v>
      </c>
      <c r="B396" s="248" t="s">
        <v>409</v>
      </c>
      <c r="C396" s="248">
        <v>2012</v>
      </c>
      <c r="D396" s="248" t="s">
        <v>40</v>
      </c>
      <c r="E396" s="248" t="s">
        <v>414</v>
      </c>
      <c r="F396" s="248" t="s">
        <v>78</v>
      </c>
      <c r="G396" s="248">
        <v>15.298279736621101</v>
      </c>
      <c r="H396" s="248">
        <v>11.100062265059201</v>
      </c>
      <c r="I396" s="248">
        <v>11.067270273657901</v>
      </c>
      <c r="J396" s="248">
        <v>11.132924619513599</v>
      </c>
      <c r="K396" s="248">
        <v>3.2862354454392999E-2</v>
      </c>
      <c r="L396" s="248">
        <v>3.2791991401306606E-2</v>
      </c>
      <c r="M396" s="158"/>
    </row>
    <row r="397" spans="1:13">
      <c r="A397" s="248" t="s">
        <v>449</v>
      </c>
      <c r="B397" s="248" t="s">
        <v>409</v>
      </c>
      <c r="C397" s="248">
        <v>2012</v>
      </c>
      <c r="D397" s="248" t="s">
        <v>40</v>
      </c>
      <c r="E397" s="248" t="s">
        <v>415</v>
      </c>
      <c r="F397" s="248" t="s">
        <v>76</v>
      </c>
      <c r="G397" s="248">
        <v>16.289518464340098</v>
      </c>
      <c r="H397" s="248">
        <v>10.0690346763561</v>
      </c>
      <c r="I397" s="248">
        <v>9.8694012502425998</v>
      </c>
      <c r="J397" s="248">
        <v>10.2715124117237</v>
      </c>
      <c r="K397" s="248">
        <v>0.202477735367663</v>
      </c>
      <c r="L397" s="248">
        <v>0.199633426113456</v>
      </c>
      <c r="M397" s="158"/>
    </row>
    <row r="398" spans="1:13">
      <c r="A398" s="248" t="s">
        <v>450</v>
      </c>
      <c r="B398" s="248" t="s">
        <v>409</v>
      </c>
      <c r="C398" s="248">
        <v>2012</v>
      </c>
      <c r="D398" s="248" t="s">
        <v>40</v>
      </c>
      <c r="E398" s="248" t="s">
        <v>435</v>
      </c>
      <c r="F398" s="248" t="s">
        <v>76</v>
      </c>
      <c r="G398" s="248">
        <v>14.7145291017869</v>
      </c>
      <c r="H398" s="248">
        <v>10.1012651866029</v>
      </c>
      <c r="I398" s="248">
        <v>9.9481882733793192</v>
      </c>
      <c r="J398" s="248">
        <v>10.256011008552601</v>
      </c>
      <c r="K398" s="248">
        <v>0.15474582194964198</v>
      </c>
      <c r="L398" s="248">
        <v>0.15307691322359002</v>
      </c>
      <c r="M398" s="158"/>
    </row>
    <row r="399" spans="1:13">
      <c r="A399" s="248" t="s">
        <v>451</v>
      </c>
      <c r="B399" s="248" t="s">
        <v>409</v>
      </c>
      <c r="C399" s="248">
        <v>2012</v>
      </c>
      <c r="D399" s="248" t="s">
        <v>40</v>
      </c>
      <c r="E399" s="248" t="s">
        <v>417</v>
      </c>
      <c r="F399" s="248" t="s">
        <v>76</v>
      </c>
      <c r="G399" s="248">
        <v>16.899018698945202</v>
      </c>
      <c r="H399" s="248">
        <v>9.9510217041536393</v>
      </c>
      <c r="I399" s="248">
        <v>9.7991823166681495</v>
      </c>
      <c r="J399" s="248">
        <v>10.1044837382465</v>
      </c>
      <c r="K399" s="248">
        <v>0.15346203409287701</v>
      </c>
      <c r="L399" s="248">
        <v>0.15183938748548501</v>
      </c>
      <c r="M399" s="158"/>
    </row>
    <row r="400" spans="1:13">
      <c r="A400" s="248" t="s">
        <v>452</v>
      </c>
      <c r="B400" s="248" t="s">
        <v>409</v>
      </c>
      <c r="C400" s="248">
        <v>2012</v>
      </c>
      <c r="D400" s="248" t="s">
        <v>40</v>
      </c>
      <c r="E400" s="248" t="s">
        <v>418</v>
      </c>
      <c r="F400" s="248" t="s">
        <v>76</v>
      </c>
      <c r="G400" s="248">
        <v>16.300408358876602</v>
      </c>
      <c r="H400" s="248">
        <v>10.4853673933584</v>
      </c>
      <c r="I400" s="248">
        <v>10.3163920412</v>
      </c>
      <c r="J400" s="248">
        <v>10.656308254188799</v>
      </c>
      <c r="K400" s="248">
        <v>0.170940860830399</v>
      </c>
      <c r="L400" s="248">
        <v>0.16897535215846798</v>
      </c>
      <c r="M400" s="158"/>
    </row>
    <row r="401" spans="1:13">
      <c r="A401" s="248" t="s">
        <v>453</v>
      </c>
      <c r="B401" s="248" t="s">
        <v>409</v>
      </c>
      <c r="C401" s="248">
        <v>2012</v>
      </c>
      <c r="D401" s="248" t="s">
        <v>40</v>
      </c>
      <c r="E401" s="248" t="s">
        <v>419</v>
      </c>
      <c r="F401" s="248" t="s">
        <v>76</v>
      </c>
      <c r="G401" s="248">
        <v>15.294336934741901</v>
      </c>
      <c r="H401" s="248">
        <v>11.0336591792292</v>
      </c>
      <c r="I401" s="248">
        <v>10.8875631340279</v>
      </c>
      <c r="J401" s="248">
        <v>11.181186301557799</v>
      </c>
      <c r="K401" s="248">
        <v>0.147527122328583</v>
      </c>
      <c r="L401" s="248">
        <v>0.14609604520136901</v>
      </c>
      <c r="M401" s="158"/>
    </row>
    <row r="402" spans="1:13">
      <c r="A402" s="248" t="s">
        <v>454</v>
      </c>
      <c r="B402" s="248" t="s">
        <v>409</v>
      </c>
      <c r="C402" s="248">
        <v>2012</v>
      </c>
      <c r="D402" s="248" t="s">
        <v>40</v>
      </c>
      <c r="E402" s="248" t="s">
        <v>420</v>
      </c>
      <c r="F402" s="248" t="s">
        <v>76</v>
      </c>
      <c r="G402" s="248">
        <v>15.568000648526001</v>
      </c>
      <c r="H402" s="248">
        <v>11.712098775674999</v>
      </c>
      <c r="I402" s="248">
        <v>11.556651642724599</v>
      </c>
      <c r="J402" s="248">
        <v>11.8690662570135</v>
      </c>
      <c r="K402" s="248">
        <v>0.15696748133848798</v>
      </c>
      <c r="L402" s="248">
        <v>0.15544713295044399</v>
      </c>
      <c r="M402" s="158"/>
    </row>
    <row r="403" spans="1:13">
      <c r="A403" s="248" t="s">
        <v>455</v>
      </c>
      <c r="B403" s="248" t="s">
        <v>409</v>
      </c>
      <c r="C403" s="248">
        <v>2012</v>
      </c>
      <c r="D403" s="248" t="s">
        <v>40</v>
      </c>
      <c r="E403" s="248" t="s">
        <v>421</v>
      </c>
      <c r="F403" s="248" t="s">
        <v>76</v>
      </c>
      <c r="G403" s="248">
        <v>16.5821790933276</v>
      </c>
      <c r="H403" s="248">
        <v>9.9887896560920595</v>
      </c>
      <c r="I403" s="248">
        <v>9.84837851649519</v>
      </c>
      <c r="J403" s="248">
        <v>10.130614503417799</v>
      </c>
      <c r="K403" s="248">
        <v>0.14182484732576101</v>
      </c>
      <c r="L403" s="248">
        <v>0.14041113959686999</v>
      </c>
      <c r="M403" s="158"/>
    </row>
    <row r="404" spans="1:13">
      <c r="A404" s="248" t="s">
        <v>456</v>
      </c>
      <c r="B404" s="248" t="s">
        <v>409</v>
      </c>
      <c r="C404" s="248">
        <v>2012</v>
      </c>
      <c r="D404" s="248" t="s">
        <v>40</v>
      </c>
      <c r="E404" s="248" t="s">
        <v>422</v>
      </c>
      <c r="F404" s="248" t="s">
        <v>76</v>
      </c>
      <c r="G404" s="248">
        <v>15.954813805631201</v>
      </c>
      <c r="H404" s="248">
        <v>10.466340109979301</v>
      </c>
      <c r="I404" s="248">
        <v>10.2836724624384</v>
      </c>
      <c r="J404" s="248">
        <v>10.6512990806799</v>
      </c>
      <c r="K404" s="248">
        <v>0.18495897070061701</v>
      </c>
      <c r="L404" s="248">
        <v>0.18266764754093301</v>
      </c>
      <c r="M404" s="158"/>
    </row>
    <row r="405" spans="1:13">
      <c r="A405" s="248" t="s">
        <v>457</v>
      </c>
      <c r="B405" s="248" t="s">
        <v>409</v>
      </c>
      <c r="C405" s="248">
        <v>2012</v>
      </c>
      <c r="D405" s="248" t="s">
        <v>40</v>
      </c>
      <c r="E405" s="248" t="s">
        <v>423</v>
      </c>
      <c r="F405" s="248" t="s">
        <v>76</v>
      </c>
      <c r="G405" s="248">
        <v>16.796145355748003</v>
      </c>
      <c r="H405" s="248">
        <v>10.4725992567066</v>
      </c>
      <c r="I405" s="248">
        <v>10.3002498616144</v>
      </c>
      <c r="J405" s="248">
        <v>10.6469850350784</v>
      </c>
      <c r="K405" s="248">
        <v>0.17438577837180999</v>
      </c>
      <c r="L405" s="248">
        <v>0.17234939509223901</v>
      </c>
      <c r="M405" s="158"/>
    </row>
    <row r="406" spans="1:13">
      <c r="A406" s="248" t="s">
        <v>458</v>
      </c>
      <c r="B406" s="248" t="s">
        <v>409</v>
      </c>
      <c r="C406" s="248">
        <v>2012</v>
      </c>
      <c r="D406" s="248" t="s">
        <v>40</v>
      </c>
      <c r="E406" s="248" t="s">
        <v>424</v>
      </c>
      <c r="F406" s="248" t="s">
        <v>76</v>
      </c>
      <c r="G406" s="248">
        <v>15.926900352683699</v>
      </c>
      <c r="H406" s="248">
        <v>10.387433948931699</v>
      </c>
      <c r="I406" s="248">
        <v>10.2597529582216</v>
      </c>
      <c r="J406" s="248">
        <v>10.5162454774681</v>
      </c>
      <c r="K406" s="248">
        <v>0.12881152853639399</v>
      </c>
      <c r="L406" s="248">
        <v>0.127680990710135</v>
      </c>
      <c r="M406" s="158"/>
    </row>
    <row r="407" spans="1:13">
      <c r="A407" s="248" t="s">
        <v>459</v>
      </c>
      <c r="B407" s="248" t="s">
        <v>409</v>
      </c>
      <c r="C407" s="248">
        <v>2012</v>
      </c>
      <c r="D407" s="248" t="s">
        <v>40</v>
      </c>
      <c r="E407" s="248" t="s">
        <v>425</v>
      </c>
      <c r="F407" s="248" t="s">
        <v>76</v>
      </c>
      <c r="G407" s="248">
        <v>13.543855860046699</v>
      </c>
      <c r="H407" s="248">
        <v>10.0133471592574</v>
      </c>
      <c r="I407" s="248">
        <v>9.8999539832271388</v>
      </c>
      <c r="J407" s="248">
        <v>10.127671854743999</v>
      </c>
      <c r="K407" s="248">
        <v>0.11432469548662701</v>
      </c>
      <c r="L407" s="248">
        <v>0.11339317603027602</v>
      </c>
      <c r="M407" s="158"/>
    </row>
    <row r="408" spans="1:13">
      <c r="A408" s="248" t="s">
        <v>460</v>
      </c>
      <c r="B408" s="248" t="s">
        <v>409</v>
      </c>
      <c r="C408" s="248">
        <v>2012</v>
      </c>
      <c r="D408" s="248" t="s">
        <v>40</v>
      </c>
      <c r="E408" s="248" t="s">
        <v>426</v>
      </c>
      <c r="F408" s="248" t="s">
        <v>76</v>
      </c>
      <c r="G408" s="248">
        <v>16.613469287540301</v>
      </c>
      <c r="H408" s="248">
        <v>11.592600897752401</v>
      </c>
      <c r="I408" s="248">
        <v>11.436934477757401</v>
      </c>
      <c r="J408" s="248">
        <v>11.7497911077922</v>
      </c>
      <c r="K408" s="248">
        <v>0.157190210039798</v>
      </c>
      <c r="L408" s="248">
        <v>0.155666419994995</v>
      </c>
      <c r="M408" s="158"/>
    </row>
    <row r="409" spans="1:13">
      <c r="A409" s="248" t="s">
        <v>461</v>
      </c>
      <c r="B409" s="248" t="s">
        <v>409</v>
      </c>
      <c r="C409" s="248">
        <v>2012</v>
      </c>
      <c r="D409" s="248" t="s">
        <v>40</v>
      </c>
      <c r="E409" s="248" t="s">
        <v>427</v>
      </c>
      <c r="F409" s="248" t="s">
        <v>76</v>
      </c>
      <c r="G409" s="248">
        <v>15.945109663663398</v>
      </c>
      <c r="H409" s="248">
        <v>11.6058586002264</v>
      </c>
      <c r="I409" s="248">
        <v>11.456432598339301</v>
      </c>
      <c r="J409" s="248">
        <v>11.7567009264073</v>
      </c>
      <c r="K409" s="248">
        <v>0.15084232618086399</v>
      </c>
      <c r="L409" s="248">
        <v>0.14942600188710001</v>
      </c>
      <c r="M409" s="158"/>
    </row>
    <row r="410" spans="1:13">
      <c r="A410" s="248" t="s">
        <v>462</v>
      </c>
      <c r="B410" s="248" t="s">
        <v>409</v>
      </c>
      <c r="C410" s="248">
        <v>2012</v>
      </c>
      <c r="D410" s="248" t="s">
        <v>40</v>
      </c>
      <c r="E410" s="248" t="s">
        <v>13</v>
      </c>
      <c r="F410" s="248" t="s">
        <v>76</v>
      </c>
      <c r="G410" s="248">
        <v>15.121374917180901</v>
      </c>
      <c r="H410" s="248">
        <v>10.827453281911499</v>
      </c>
      <c r="I410" s="248">
        <v>10.668296516022099</v>
      </c>
      <c r="J410" s="248">
        <v>10.988327923978</v>
      </c>
      <c r="K410" s="248">
        <v>0.160874642066553</v>
      </c>
      <c r="L410" s="248">
        <v>0.15915676588937799</v>
      </c>
      <c r="M410" s="158"/>
    </row>
    <row r="411" spans="1:13">
      <c r="A411" s="248" t="s">
        <v>463</v>
      </c>
      <c r="B411" s="248" t="s">
        <v>409</v>
      </c>
      <c r="C411" s="248">
        <v>2012</v>
      </c>
      <c r="D411" s="248" t="s">
        <v>40</v>
      </c>
      <c r="E411" s="248" t="s">
        <v>428</v>
      </c>
      <c r="F411" s="248" t="s">
        <v>76</v>
      </c>
      <c r="G411" s="248">
        <v>11.7164759294294</v>
      </c>
      <c r="H411" s="248">
        <v>11.0011565044026</v>
      </c>
      <c r="I411" s="248">
        <v>10.8957429648069</v>
      </c>
      <c r="J411" s="248">
        <v>11.1073137427785</v>
      </c>
      <c r="K411" s="248">
        <v>0.106157238375938</v>
      </c>
      <c r="L411" s="248">
        <v>0.10541353959570302</v>
      </c>
      <c r="M411" s="158"/>
    </row>
    <row r="412" spans="1:13">
      <c r="A412" s="248" t="s">
        <v>464</v>
      </c>
      <c r="B412" s="248" t="s">
        <v>409</v>
      </c>
      <c r="C412" s="248">
        <v>2012</v>
      </c>
      <c r="D412" s="248" t="s">
        <v>40</v>
      </c>
      <c r="E412" s="248" t="s">
        <v>37</v>
      </c>
      <c r="F412" s="248" t="s">
        <v>76</v>
      </c>
      <c r="G412" s="248">
        <v>16.6624583581081</v>
      </c>
      <c r="H412" s="248">
        <v>12.799722449722001</v>
      </c>
      <c r="I412" s="248">
        <v>12.672544980281</v>
      </c>
      <c r="J412" s="248">
        <v>12.927832176497599</v>
      </c>
      <c r="K412" s="248">
        <v>0.128109726775614</v>
      </c>
      <c r="L412" s="248">
        <v>0.12717746944105698</v>
      </c>
      <c r="M412" s="158"/>
    </row>
    <row r="413" spans="1:13">
      <c r="A413" s="248" t="s">
        <v>465</v>
      </c>
      <c r="B413" s="248" t="s">
        <v>409</v>
      </c>
      <c r="C413" s="248">
        <v>2012</v>
      </c>
      <c r="D413" s="248" t="s">
        <v>40</v>
      </c>
      <c r="E413" s="248" t="s">
        <v>429</v>
      </c>
      <c r="F413" s="248" t="s">
        <v>76</v>
      </c>
      <c r="G413" s="248">
        <v>16.839155172122698</v>
      </c>
      <c r="H413" s="248">
        <v>13.172373848601898</v>
      </c>
      <c r="I413" s="248">
        <v>12.908685534224798</v>
      </c>
      <c r="J413" s="248">
        <v>13.439993400608799</v>
      </c>
      <c r="K413" s="248">
        <v>0.26761955200691401</v>
      </c>
      <c r="L413" s="248">
        <v>0.26368831437705198</v>
      </c>
      <c r="M413" s="158"/>
    </row>
    <row r="414" spans="1:13">
      <c r="A414" s="248" t="s">
        <v>466</v>
      </c>
      <c r="B414" s="248" t="s">
        <v>409</v>
      </c>
      <c r="C414" s="248">
        <v>2012</v>
      </c>
      <c r="D414" s="248" t="s">
        <v>40</v>
      </c>
      <c r="E414" s="248" t="s">
        <v>430</v>
      </c>
      <c r="F414" s="248" t="s">
        <v>76</v>
      </c>
      <c r="G414" s="248">
        <v>16.304166228366</v>
      </c>
      <c r="H414" s="248">
        <v>12.6491836381498</v>
      </c>
      <c r="I414" s="248">
        <v>12.4935925706184</v>
      </c>
      <c r="J414" s="248">
        <v>12.806197358227701</v>
      </c>
      <c r="K414" s="248">
        <v>0.157013720077991</v>
      </c>
      <c r="L414" s="248">
        <v>0.155591067531338</v>
      </c>
      <c r="M414" s="158"/>
    </row>
    <row r="415" spans="1:13">
      <c r="A415" s="248" t="s">
        <v>467</v>
      </c>
      <c r="B415" s="248" t="s">
        <v>409</v>
      </c>
      <c r="C415" s="248">
        <v>2012</v>
      </c>
      <c r="D415" s="248" t="s">
        <v>40</v>
      </c>
      <c r="E415" s="248" t="s">
        <v>431</v>
      </c>
      <c r="F415" s="248" t="s">
        <v>76</v>
      </c>
      <c r="G415" s="248">
        <v>17.452151486358098</v>
      </c>
      <c r="H415" s="248">
        <v>13.0262095316596</v>
      </c>
      <c r="I415" s="248">
        <v>12.7950326883657</v>
      </c>
      <c r="J415" s="248">
        <v>13.260419014935801</v>
      </c>
      <c r="K415" s="248">
        <v>0.23420948327623997</v>
      </c>
      <c r="L415" s="248">
        <v>0.23117684329386398</v>
      </c>
      <c r="M415" s="158"/>
    </row>
    <row r="416" spans="1:13">
      <c r="A416" s="248" t="s">
        <v>468</v>
      </c>
      <c r="B416" s="248" t="s">
        <v>409</v>
      </c>
      <c r="C416" s="248">
        <v>2012</v>
      </c>
      <c r="D416" s="248" t="s">
        <v>40</v>
      </c>
      <c r="E416" s="248" t="s">
        <v>436</v>
      </c>
      <c r="F416" s="248" t="s">
        <v>76</v>
      </c>
      <c r="G416" s="248">
        <v>16.2534406209464</v>
      </c>
      <c r="H416" s="248">
        <v>12.026913849792901</v>
      </c>
      <c r="I416" s="248">
        <v>11.830887097408901</v>
      </c>
      <c r="J416" s="248">
        <v>12.22528785077</v>
      </c>
      <c r="K416" s="248">
        <v>0.19837400097713201</v>
      </c>
      <c r="L416" s="248">
        <v>0.196026752384034</v>
      </c>
      <c r="M416" s="158"/>
    </row>
    <row r="417" spans="1:13">
      <c r="A417" s="248" t="s">
        <v>469</v>
      </c>
      <c r="B417" s="248" t="s">
        <v>409</v>
      </c>
      <c r="C417" s="248">
        <v>2012</v>
      </c>
      <c r="D417" s="248" t="s">
        <v>40</v>
      </c>
      <c r="E417" s="248" t="s">
        <v>433</v>
      </c>
      <c r="F417" s="248" t="s">
        <v>76</v>
      </c>
      <c r="G417" s="248">
        <v>15.381993364541199</v>
      </c>
      <c r="H417" s="248">
        <v>9.6461308946396702</v>
      </c>
      <c r="I417" s="248">
        <v>9.4767025647247713</v>
      </c>
      <c r="J417" s="248">
        <v>9.8177248074809889</v>
      </c>
      <c r="K417" s="248">
        <v>0.17159391284131301</v>
      </c>
      <c r="L417" s="248">
        <v>0.169428329914903</v>
      </c>
      <c r="M417" s="158"/>
    </row>
    <row r="418" spans="1:13">
      <c r="A418" s="248" t="s">
        <v>470</v>
      </c>
      <c r="B418" s="248" t="s">
        <v>409</v>
      </c>
      <c r="C418" s="248">
        <v>2012</v>
      </c>
      <c r="D418" s="248" t="s">
        <v>40</v>
      </c>
      <c r="E418" s="248" t="s">
        <v>434</v>
      </c>
      <c r="F418" s="248" t="s">
        <v>76</v>
      </c>
      <c r="G418" s="248">
        <v>14.4531642012725</v>
      </c>
      <c r="H418" s="248">
        <v>11.5282524695267</v>
      </c>
      <c r="I418" s="248">
        <v>11.3698977023229</v>
      </c>
      <c r="J418" s="248">
        <v>11.6882071636795</v>
      </c>
      <c r="K418" s="248">
        <v>0.159954694152833</v>
      </c>
      <c r="L418" s="248">
        <v>0.158354767203745</v>
      </c>
      <c r="M418" s="158"/>
    </row>
    <row r="419" spans="1:13">
      <c r="A419" s="248" t="s">
        <v>471</v>
      </c>
      <c r="B419" s="248" t="s">
        <v>409</v>
      </c>
      <c r="C419" s="248">
        <v>2012</v>
      </c>
      <c r="D419" s="248" t="s">
        <v>40</v>
      </c>
      <c r="E419" s="248" t="s">
        <v>441</v>
      </c>
      <c r="F419" s="248" t="s">
        <v>77</v>
      </c>
      <c r="G419" s="248">
        <v>15.745164895719299</v>
      </c>
      <c r="H419" s="248">
        <v>10.643789500864701</v>
      </c>
      <c r="I419" s="248">
        <v>10.5782501287971</v>
      </c>
      <c r="J419" s="248">
        <v>10.709619887489101</v>
      </c>
      <c r="K419" s="248">
        <v>6.5830386624394097E-2</v>
      </c>
      <c r="L419" s="248">
        <v>6.5539372067661403E-2</v>
      </c>
      <c r="M419" s="158"/>
    </row>
    <row r="420" spans="1:13">
      <c r="A420" s="248" t="s">
        <v>472</v>
      </c>
      <c r="B420" s="248" t="s">
        <v>409</v>
      </c>
      <c r="C420" s="248">
        <v>2012</v>
      </c>
      <c r="D420" s="248" t="s">
        <v>40</v>
      </c>
      <c r="E420" s="248" t="s">
        <v>442</v>
      </c>
      <c r="F420" s="248" t="s">
        <v>77</v>
      </c>
      <c r="G420" s="248">
        <v>16.5821790933276</v>
      </c>
      <c r="H420" s="248">
        <v>9.9887896560920595</v>
      </c>
      <c r="I420" s="248">
        <v>9.84837851649519</v>
      </c>
      <c r="J420" s="248">
        <v>10.130614503417799</v>
      </c>
      <c r="K420" s="248">
        <v>0.14182484732576101</v>
      </c>
      <c r="L420" s="248">
        <v>0.14041113959686999</v>
      </c>
      <c r="M420" s="158"/>
    </row>
    <row r="421" spans="1:13">
      <c r="A421" s="248" t="s">
        <v>473</v>
      </c>
      <c r="B421" s="248" t="s">
        <v>409</v>
      </c>
      <c r="C421" s="248">
        <v>2012</v>
      </c>
      <c r="D421" s="248" t="s">
        <v>40</v>
      </c>
      <c r="E421" s="248" t="s">
        <v>443</v>
      </c>
      <c r="F421" s="248" t="s">
        <v>77</v>
      </c>
      <c r="G421" s="248">
        <v>16.162111825486701</v>
      </c>
      <c r="H421" s="248">
        <v>10.4293919745243</v>
      </c>
      <c r="I421" s="248">
        <v>10.339844855917701</v>
      </c>
      <c r="J421" s="248">
        <v>10.5194902011542</v>
      </c>
      <c r="K421" s="248">
        <v>9.0098226629966402E-2</v>
      </c>
      <c r="L421" s="248">
        <v>8.9547118606556397E-2</v>
      </c>
      <c r="M421" s="158"/>
    </row>
    <row r="422" spans="1:13">
      <c r="A422" s="248" t="s">
        <v>474</v>
      </c>
      <c r="B422" s="248" t="s">
        <v>409</v>
      </c>
      <c r="C422" s="248">
        <v>2012</v>
      </c>
      <c r="D422" s="248" t="s">
        <v>40</v>
      </c>
      <c r="E422" s="248" t="s">
        <v>444</v>
      </c>
      <c r="F422" s="248" t="s">
        <v>77</v>
      </c>
      <c r="G422" s="248">
        <v>15.0341976221116</v>
      </c>
      <c r="H422" s="248">
        <v>10.9069699857305</v>
      </c>
      <c r="I422" s="248">
        <v>10.828527587881599</v>
      </c>
      <c r="J422" s="248">
        <v>10.9858227509497</v>
      </c>
      <c r="K422" s="248">
        <v>7.8852765219258505E-2</v>
      </c>
      <c r="L422" s="248">
        <v>7.8442397848925802E-2</v>
      </c>
      <c r="M422" s="158"/>
    </row>
    <row r="423" spans="1:13">
      <c r="A423" s="248" t="s">
        <v>475</v>
      </c>
      <c r="B423" s="248" t="s">
        <v>409</v>
      </c>
      <c r="C423" s="248">
        <v>2012</v>
      </c>
      <c r="D423" s="248" t="s">
        <v>40</v>
      </c>
      <c r="E423" s="248" t="s">
        <v>445</v>
      </c>
      <c r="F423" s="248" t="s">
        <v>77</v>
      </c>
      <c r="G423" s="248">
        <v>12.565917346418599</v>
      </c>
      <c r="H423" s="248">
        <v>10.9469877931583</v>
      </c>
      <c r="I423" s="248">
        <v>10.859200028618201</v>
      </c>
      <c r="J423" s="248">
        <v>11.035293331933801</v>
      </c>
      <c r="K423" s="248">
        <v>8.8305538775550502E-2</v>
      </c>
      <c r="L423" s="248">
        <v>8.7787764540077293E-2</v>
      </c>
      <c r="M423" s="158"/>
    </row>
    <row r="424" spans="1:13">
      <c r="A424" s="248" t="s">
        <v>476</v>
      </c>
      <c r="B424" s="248" t="s">
        <v>409</v>
      </c>
      <c r="C424" s="248">
        <v>2012</v>
      </c>
      <c r="D424" s="248" t="s">
        <v>40</v>
      </c>
      <c r="E424" s="248" t="s">
        <v>446</v>
      </c>
      <c r="F424" s="248" t="s">
        <v>77</v>
      </c>
      <c r="G424" s="248">
        <v>16.6967979867247</v>
      </c>
      <c r="H424" s="248">
        <v>12.871734746936999</v>
      </c>
      <c r="I424" s="248">
        <v>12.757102219853399</v>
      </c>
      <c r="J424" s="248">
        <v>12.987120420220501</v>
      </c>
      <c r="K424" s="248">
        <v>0.115385673283481</v>
      </c>
      <c r="L424" s="248">
        <v>0.11463252708360901</v>
      </c>
      <c r="M424" s="158"/>
    </row>
    <row r="425" spans="1:13">
      <c r="A425" s="248" t="s">
        <v>477</v>
      </c>
      <c r="B425" s="248" t="s">
        <v>409</v>
      </c>
      <c r="C425" s="248">
        <v>2012</v>
      </c>
      <c r="D425" s="248" t="s">
        <v>40</v>
      </c>
      <c r="E425" s="248" t="s">
        <v>447</v>
      </c>
      <c r="F425" s="248" t="s">
        <v>77</v>
      </c>
      <c r="G425" s="248">
        <v>15.814250955366898</v>
      </c>
      <c r="H425" s="248">
        <v>11.8008383600065</v>
      </c>
      <c r="I425" s="248">
        <v>11.7213208199808</v>
      </c>
      <c r="J425" s="248">
        <v>11.880748917563199</v>
      </c>
      <c r="K425" s="248">
        <v>7.9910557556760894E-2</v>
      </c>
      <c r="L425" s="248">
        <v>7.9517540025668201E-2</v>
      </c>
      <c r="M425" s="158"/>
    </row>
    <row r="426" spans="1:13">
      <c r="A426" s="248" t="s">
        <v>600</v>
      </c>
      <c r="B426" s="248" t="s">
        <v>408</v>
      </c>
      <c r="C426" s="248">
        <v>2012</v>
      </c>
      <c r="D426" s="248" t="s">
        <v>39</v>
      </c>
      <c r="E426" s="248" t="s">
        <v>414</v>
      </c>
      <c r="F426" s="248" t="s">
        <v>78</v>
      </c>
      <c r="G426" s="248">
        <v>3.1207980901243499</v>
      </c>
      <c r="H426" s="248">
        <v>1.7631143077946099</v>
      </c>
      <c r="I426" s="248">
        <v>1.7463395497652701</v>
      </c>
      <c r="J426" s="248">
        <v>1.7800019857124798</v>
      </c>
      <c r="K426" s="248">
        <v>1.6887677917872802E-2</v>
      </c>
      <c r="L426" s="248">
        <v>1.6774758029340101E-2</v>
      </c>
      <c r="M426" s="158"/>
    </row>
    <row r="427" spans="1:13">
      <c r="A427" s="248" t="s">
        <v>601</v>
      </c>
      <c r="B427" s="248" t="s">
        <v>408</v>
      </c>
      <c r="C427" s="248">
        <v>2012</v>
      </c>
      <c r="D427" s="248" t="s">
        <v>39</v>
      </c>
      <c r="E427" s="248" t="s">
        <v>415</v>
      </c>
      <c r="F427" s="248" t="s">
        <v>76</v>
      </c>
      <c r="G427" s="248">
        <v>3.6283001458463602</v>
      </c>
      <c r="H427" s="248">
        <v>1.6888753854779701</v>
      </c>
      <c r="I427" s="248">
        <v>1.5877564701267801</v>
      </c>
      <c r="J427" s="248">
        <v>1.7943732859465498</v>
      </c>
      <c r="K427" s="248">
        <v>0.10549790046857802</v>
      </c>
      <c r="L427" s="248">
        <v>0.101118915351186</v>
      </c>
      <c r="M427" s="158"/>
    </row>
    <row r="428" spans="1:13">
      <c r="A428" s="248" t="s">
        <v>602</v>
      </c>
      <c r="B428" s="248" t="s">
        <v>408</v>
      </c>
      <c r="C428" s="248">
        <v>2012</v>
      </c>
      <c r="D428" s="248" t="s">
        <v>39</v>
      </c>
      <c r="E428" s="248" t="s">
        <v>416</v>
      </c>
      <c r="F428" s="248" t="s">
        <v>76</v>
      </c>
      <c r="G428" s="248">
        <v>2.9291900152827299</v>
      </c>
      <c r="H428" s="248">
        <v>1.4633845380612098</v>
      </c>
      <c r="I428" s="248">
        <v>1.3907256207235901</v>
      </c>
      <c r="J428" s="248">
        <v>1.5385932949499499</v>
      </c>
      <c r="K428" s="248">
        <v>7.5208756888744704E-2</v>
      </c>
      <c r="L428" s="248">
        <v>7.2658917337619006E-2</v>
      </c>
      <c r="M428" s="158"/>
    </row>
    <row r="429" spans="1:13">
      <c r="A429" s="248" t="s">
        <v>603</v>
      </c>
      <c r="B429" s="248" t="s">
        <v>408</v>
      </c>
      <c r="C429" s="248">
        <v>2012</v>
      </c>
      <c r="D429" s="248" t="s">
        <v>39</v>
      </c>
      <c r="E429" s="248" t="s">
        <v>417</v>
      </c>
      <c r="F429" s="248" t="s">
        <v>76</v>
      </c>
      <c r="G429" s="248">
        <v>3.8438397139468101</v>
      </c>
      <c r="H429" s="248">
        <v>1.62850525256455</v>
      </c>
      <c r="I429" s="248">
        <v>1.5533503244204598</v>
      </c>
      <c r="J429" s="248">
        <v>1.70604842598325</v>
      </c>
      <c r="K429" s="248">
        <v>7.7543173418693503E-2</v>
      </c>
      <c r="L429" s="248">
        <v>7.5154928144094607E-2</v>
      </c>
      <c r="M429" s="158"/>
    </row>
    <row r="430" spans="1:13">
      <c r="A430" s="248" t="s">
        <v>604</v>
      </c>
      <c r="B430" s="248" t="s">
        <v>408</v>
      </c>
      <c r="C430" s="248">
        <v>2012</v>
      </c>
      <c r="D430" s="248" t="s">
        <v>39</v>
      </c>
      <c r="E430" s="248" t="s">
        <v>418</v>
      </c>
      <c r="F430" s="248" t="s">
        <v>76</v>
      </c>
      <c r="G430" s="248">
        <v>3.8614389940091298</v>
      </c>
      <c r="H430" s="248">
        <v>1.9829577674889101</v>
      </c>
      <c r="I430" s="248">
        <v>1.8892610116884299</v>
      </c>
      <c r="J430" s="248">
        <v>2.0798443056930003</v>
      </c>
      <c r="K430" s="248">
        <v>9.6886538204083605E-2</v>
      </c>
      <c r="L430" s="248">
        <v>9.3696755800487003E-2</v>
      </c>
      <c r="M430" s="158"/>
    </row>
    <row r="431" spans="1:13">
      <c r="A431" s="248" t="s">
        <v>605</v>
      </c>
      <c r="B431" s="248" t="s">
        <v>408</v>
      </c>
      <c r="C431" s="248">
        <v>2012</v>
      </c>
      <c r="D431" s="248" t="s">
        <v>39</v>
      </c>
      <c r="E431" s="248" t="s">
        <v>419</v>
      </c>
      <c r="F431" s="248" t="s">
        <v>76</v>
      </c>
      <c r="G431" s="248">
        <v>3.0179510329810402</v>
      </c>
      <c r="H431" s="248">
        <v>1.7606003377564601</v>
      </c>
      <c r="I431" s="248">
        <v>1.6854798025409299</v>
      </c>
      <c r="J431" s="248">
        <v>1.8380881790949801</v>
      </c>
      <c r="K431" s="248">
        <v>7.7487841338516411E-2</v>
      </c>
      <c r="L431" s="248">
        <v>7.5120535215533107E-2</v>
      </c>
      <c r="M431" s="158"/>
    </row>
    <row r="432" spans="1:13">
      <c r="A432" s="248" t="s">
        <v>606</v>
      </c>
      <c r="B432" s="248" t="s">
        <v>408</v>
      </c>
      <c r="C432" s="248">
        <v>2012</v>
      </c>
      <c r="D432" s="248" t="s">
        <v>39</v>
      </c>
      <c r="E432" s="248" t="s">
        <v>420</v>
      </c>
      <c r="F432" s="248" t="s">
        <v>76</v>
      </c>
      <c r="G432" s="248">
        <v>3.14919213443746</v>
      </c>
      <c r="H432" s="248">
        <v>1.8882542336350601</v>
      </c>
      <c r="I432" s="248">
        <v>1.8076894579970801</v>
      </c>
      <c r="J432" s="248">
        <v>1.9713233696672401</v>
      </c>
      <c r="K432" s="248">
        <v>8.3069136032182897E-2</v>
      </c>
      <c r="L432" s="248">
        <v>8.0564775637976302E-2</v>
      </c>
      <c r="M432" s="158"/>
    </row>
    <row r="433" spans="1:13">
      <c r="A433" s="248" t="s">
        <v>607</v>
      </c>
      <c r="B433" s="248" t="s">
        <v>408</v>
      </c>
      <c r="C433" s="248">
        <v>2012</v>
      </c>
      <c r="D433" s="248" t="s">
        <v>39</v>
      </c>
      <c r="E433" s="248" t="s">
        <v>421</v>
      </c>
      <c r="F433" s="248" t="s">
        <v>76</v>
      </c>
      <c r="G433" s="248">
        <v>2.97025178595909</v>
      </c>
      <c r="H433" s="248">
        <v>1.34592791624168</v>
      </c>
      <c r="I433" s="248">
        <v>1.28227543159865</v>
      </c>
      <c r="J433" s="248">
        <v>1.41174906310534</v>
      </c>
      <c r="K433" s="248">
        <v>6.5821146863652105E-2</v>
      </c>
      <c r="L433" s="248">
        <v>6.3652484643032997E-2</v>
      </c>
      <c r="M433" s="158"/>
    </row>
    <row r="434" spans="1:13">
      <c r="A434" s="248" t="s">
        <v>608</v>
      </c>
      <c r="B434" s="248" t="s">
        <v>408</v>
      </c>
      <c r="C434" s="248">
        <v>2012</v>
      </c>
      <c r="D434" s="248" t="s">
        <v>39</v>
      </c>
      <c r="E434" s="248" t="s">
        <v>422</v>
      </c>
      <c r="F434" s="248" t="s">
        <v>76</v>
      </c>
      <c r="G434" s="248">
        <v>3.0073456605337698</v>
      </c>
      <c r="H434" s="248">
        <v>1.4708109410335601</v>
      </c>
      <c r="I434" s="248">
        <v>1.3864770788515199</v>
      </c>
      <c r="J434" s="248">
        <v>1.55867034095529</v>
      </c>
      <c r="K434" s="248">
        <v>8.7859399921726603E-2</v>
      </c>
      <c r="L434" s="248">
        <v>8.4333862182040101E-2</v>
      </c>
      <c r="M434" s="158"/>
    </row>
    <row r="435" spans="1:13">
      <c r="A435" s="248" t="s">
        <v>609</v>
      </c>
      <c r="B435" s="248" t="s">
        <v>408</v>
      </c>
      <c r="C435" s="248">
        <v>2012</v>
      </c>
      <c r="D435" s="248" t="s">
        <v>39</v>
      </c>
      <c r="E435" s="248" t="s">
        <v>423</v>
      </c>
      <c r="F435" s="248" t="s">
        <v>76</v>
      </c>
      <c r="G435" s="248">
        <v>3.0768256113527901</v>
      </c>
      <c r="H435" s="248">
        <v>1.49777191576754</v>
      </c>
      <c r="I435" s="248">
        <v>1.4159412528909798</v>
      </c>
      <c r="J435" s="248">
        <v>1.5828374214176999</v>
      </c>
      <c r="K435" s="248">
        <v>8.50655056501603E-2</v>
      </c>
      <c r="L435" s="248">
        <v>8.1830662876555105E-2</v>
      </c>
      <c r="M435" s="158"/>
    </row>
    <row r="436" spans="1:13">
      <c r="A436" s="248" t="s">
        <v>610</v>
      </c>
      <c r="B436" s="248" t="s">
        <v>408</v>
      </c>
      <c r="C436" s="248">
        <v>2012</v>
      </c>
      <c r="D436" s="248" t="s">
        <v>39</v>
      </c>
      <c r="E436" s="248" t="s">
        <v>424</v>
      </c>
      <c r="F436" s="248" t="s">
        <v>76</v>
      </c>
      <c r="G436" s="248">
        <v>3.7444316026885405</v>
      </c>
      <c r="H436" s="248">
        <v>1.8509169025312899</v>
      </c>
      <c r="I436" s="248">
        <v>1.78376556573361</v>
      </c>
      <c r="J436" s="248">
        <v>1.9198094857072801</v>
      </c>
      <c r="K436" s="248">
        <v>6.8892583175988897E-2</v>
      </c>
      <c r="L436" s="248">
        <v>6.7151336797686798E-2</v>
      </c>
      <c r="M436" s="158"/>
    </row>
    <row r="437" spans="1:13">
      <c r="A437" s="248" t="s">
        <v>611</v>
      </c>
      <c r="B437" s="248" t="s">
        <v>408</v>
      </c>
      <c r="C437" s="248">
        <v>2012</v>
      </c>
      <c r="D437" s="248" t="s">
        <v>39</v>
      </c>
      <c r="E437" s="248" t="s">
        <v>425</v>
      </c>
      <c r="F437" s="248" t="s">
        <v>76</v>
      </c>
      <c r="G437" s="248">
        <v>2.80815794530734</v>
      </c>
      <c r="H437" s="248">
        <v>1.5663474067312699</v>
      </c>
      <c r="I437" s="248">
        <v>1.5095074252152501</v>
      </c>
      <c r="J437" s="248">
        <v>1.6246559126814302</v>
      </c>
      <c r="K437" s="248">
        <v>5.8308505950156894E-2</v>
      </c>
      <c r="L437" s="248">
        <v>5.6839981516019503E-2</v>
      </c>
      <c r="M437" s="158"/>
    </row>
    <row r="438" spans="1:13">
      <c r="A438" s="248" t="s">
        <v>612</v>
      </c>
      <c r="B438" s="248" t="s">
        <v>408</v>
      </c>
      <c r="C438" s="248">
        <v>2012</v>
      </c>
      <c r="D438" s="248" t="s">
        <v>39</v>
      </c>
      <c r="E438" s="248" t="s">
        <v>426</v>
      </c>
      <c r="F438" s="248" t="s">
        <v>76</v>
      </c>
      <c r="G438" s="248">
        <v>3.5163700506231104</v>
      </c>
      <c r="H438" s="248">
        <v>1.88879319205836</v>
      </c>
      <c r="I438" s="248">
        <v>1.8091819457654901</v>
      </c>
      <c r="J438" s="248">
        <v>1.9708183995623501</v>
      </c>
      <c r="K438" s="248">
        <v>8.2025207503991004E-2</v>
      </c>
      <c r="L438" s="248">
        <v>7.9611246292866505E-2</v>
      </c>
      <c r="M438" s="158"/>
    </row>
    <row r="439" spans="1:13">
      <c r="A439" s="248" t="s">
        <v>613</v>
      </c>
      <c r="B439" s="248" t="s">
        <v>408</v>
      </c>
      <c r="C439" s="248">
        <v>2012</v>
      </c>
      <c r="D439" s="248" t="s">
        <v>39</v>
      </c>
      <c r="E439" s="248" t="s">
        <v>427</v>
      </c>
      <c r="F439" s="248" t="s">
        <v>76</v>
      </c>
      <c r="G439" s="248">
        <v>3.5676512317812503</v>
      </c>
      <c r="H439" s="248">
        <v>2.0688642942854698</v>
      </c>
      <c r="I439" s="248">
        <v>1.9881946739723699</v>
      </c>
      <c r="J439" s="248">
        <v>2.1518347059240197</v>
      </c>
      <c r="K439" s="248">
        <v>8.2970411638552496E-2</v>
      </c>
      <c r="L439" s="248">
        <v>8.0669620313100099E-2</v>
      </c>
      <c r="M439" s="158"/>
    </row>
    <row r="440" spans="1:13">
      <c r="A440" s="248" t="s">
        <v>614</v>
      </c>
      <c r="B440" s="248" t="s">
        <v>408</v>
      </c>
      <c r="C440" s="248">
        <v>2012</v>
      </c>
      <c r="D440" s="248" t="s">
        <v>39</v>
      </c>
      <c r="E440" s="248" t="s">
        <v>13</v>
      </c>
      <c r="F440" s="248" t="s">
        <v>76</v>
      </c>
      <c r="G440" s="248">
        <v>2.8325491368593303</v>
      </c>
      <c r="H440" s="248">
        <v>1.57782841736374</v>
      </c>
      <c r="I440" s="248">
        <v>1.50078030785654</v>
      </c>
      <c r="J440" s="248">
        <v>1.6576108565233099</v>
      </c>
      <c r="K440" s="248">
        <v>7.9782439159576196E-2</v>
      </c>
      <c r="L440" s="248">
        <v>7.7048109507194901E-2</v>
      </c>
      <c r="M440" s="158"/>
    </row>
    <row r="441" spans="1:13">
      <c r="A441" s="248" t="s">
        <v>615</v>
      </c>
      <c r="B441" s="248" t="s">
        <v>408</v>
      </c>
      <c r="C441" s="248">
        <v>2012</v>
      </c>
      <c r="D441" s="248" t="s">
        <v>39</v>
      </c>
      <c r="E441" s="248" t="s">
        <v>428</v>
      </c>
      <c r="F441" s="248" t="s">
        <v>76</v>
      </c>
      <c r="G441" s="248">
        <v>2.26574480105459</v>
      </c>
      <c r="H441" s="248">
        <v>1.6765995205156901</v>
      </c>
      <c r="I441" s="248">
        <v>1.62240573900275</v>
      </c>
      <c r="J441" s="248">
        <v>1.7320422957550299</v>
      </c>
      <c r="K441" s="248">
        <v>5.5442775239337307E-2</v>
      </c>
      <c r="L441" s="248">
        <v>5.4193781512939097E-2</v>
      </c>
      <c r="M441" s="158"/>
    </row>
    <row r="442" spans="1:13">
      <c r="A442" s="248" t="s">
        <v>616</v>
      </c>
      <c r="B442" s="248" t="s">
        <v>408</v>
      </c>
      <c r="C442" s="248">
        <v>2012</v>
      </c>
      <c r="D442" s="248" t="s">
        <v>39</v>
      </c>
      <c r="E442" s="248" t="s">
        <v>37</v>
      </c>
      <c r="F442" s="248" t="s">
        <v>76</v>
      </c>
      <c r="G442" s="248">
        <v>3.3558250211878202</v>
      </c>
      <c r="H442" s="248">
        <v>2.0889521315512902</v>
      </c>
      <c r="I442" s="248">
        <v>2.0220312602340202</v>
      </c>
      <c r="J442" s="248">
        <v>2.1574328561602001</v>
      </c>
      <c r="K442" s="248">
        <v>6.8480724608903296E-2</v>
      </c>
      <c r="L442" s="248">
        <v>6.6920871317272895E-2</v>
      </c>
      <c r="M442" s="158"/>
    </row>
    <row r="443" spans="1:13">
      <c r="A443" s="248" t="s">
        <v>617</v>
      </c>
      <c r="B443" s="248" t="s">
        <v>408</v>
      </c>
      <c r="C443" s="248">
        <v>2012</v>
      </c>
      <c r="D443" s="248" t="s">
        <v>39</v>
      </c>
      <c r="E443" s="248" t="s">
        <v>429</v>
      </c>
      <c r="F443" s="248" t="s">
        <v>76</v>
      </c>
      <c r="G443" s="248">
        <v>3.0936511142530101</v>
      </c>
      <c r="H443" s="248">
        <v>2.0361054428054501</v>
      </c>
      <c r="I443" s="248">
        <v>1.8996207316423199</v>
      </c>
      <c r="J443" s="248">
        <v>2.1794218395533198</v>
      </c>
      <c r="K443" s="248">
        <v>0.143316396747872</v>
      </c>
      <c r="L443" s="248">
        <v>0.13648471116312699</v>
      </c>
      <c r="M443" s="158"/>
    </row>
    <row r="444" spans="1:13">
      <c r="A444" s="248" t="s">
        <v>618</v>
      </c>
      <c r="B444" s="248" t="s">
        <v>408</v>
      </c>
      <c r="C444" s="248">
        <v>2012</v>
      </c>
      <c r="D444" s="248" t="s">
        <v>39</v>
      </c>
      <c r="E444" s="248" t="s">
        <v>430</v>
      </c>
      <c r="F444" s="248" t="s">
        <v>76</v>
      </c>
      <c r="G444" s="248">
        <v>3.1250769875095501</v>
      </c>
      <c r="H444" s="248">
        <v>1.9965441111363202</v>
      </c>
      <c r="I444" s="248">
        <v>1.9163410767042</v>
      </c>
      <c r="J444" s="248">
        <v>2.0791372919020499</v>
      </c>
      <c r="K444" s="248">
        <v>8.2593180765730204E-2</v>
      </c>
      <c r="L444" s="248">
        <v>8.0203034432123094E-2</v>
      </c>
      <c r="M444" s="158"/>
    </row>
    <row r="445" spans="1:13">
      <c r="A445" s="248" t="s">
        <v>619</v>
      </c>
      <c r="B445" s="248" t="s">
        <v>408</v>
      </c>
      <c r="C445" s="248">
        <v>2012</v>
      </c>
      <c r="D445" s="248" t="s">
        <v>39</v>
      </c>
      <c r="E445" s="248" t="s">
        <v>431</v>
      </c>
      <c r="F445" s="248" t="s">
        <v>76</v>
      </c>
      <c r="G445" s="248">
        <v>3.4669702637499697</v>
      </c>
      <c r="H445" s="248">
        <v>2.1185677361489499</v>
      </c>
      <c r="I445" s="248">
        <v>1.9977513227829</v>
      </c>
      <c r="J445" s="248">
        <v>2.24448907967371</v>
      </c>
      <c r="K445" s="248">
        <v>0.12592134352475901</v>
      </c>
      <c r="L445" s="248">
        <v>0.12081641336605001</v>
      </c>
      <c r="M445" s="158"/>
    </row>
    <row r="446" spans="1:13">
      <c r="A446" s="248" t="s">
        <v>620</v>
      </c>
      <c r="B446" s="248" t="s">
        <v>408</v>
      </c>
      <c r="C446" s="248">
        <v>2012</v>
      </c>
      <c r="D446" s="248" t="s">
        <v>39</v>
      </c>
      <c r="E446" s="248" t="s">
        <v>432</v>
      </c>
      <c r="F446" s="248" t="s">
        <v>76</v>
      </c>
      <c r="G446" s="248">
        <v>3.3847311019180095</v>
      </c>
      <c r="H446" s="248">
        <v>1.94457841519784</v>
      </c>
      <c r="I446" s="248">
        <v>1.8442027168465001</v>
      </c>
      <c r="J446" s="248">
        <v>2.0487129468465599</v>
      </c>
      <c r="K446" s="248">
        <v>0.104134531648713</v>
      </c>
      <c r="L446" s="248">
        <v>0.10037569835134</v>
      </c>
      <c r="M446" s="158"/>
    </row>
    <row r="447" spans="1:13">
      <c r="A447" s="248" t="s">
        <v>621</v>
      </c>
      <c r="B447" s="248" t="s">
        <v>408</v>
      </c>
      <c r="C447" s="248">
        <v>2012</v>
      </c>
      <c r="D447" s="248" t="s">
        <v>39</v>
      </c>
      <c r="E447" s="248" t="s">
        <v>433</v>
      </c>
      <c r="F447" s="248" t="s">
        <v>76</v>
      </c>
      <c r="G447" s="248">
        <v>2.9122277528773202</v>
      </c>
      <c r="H447" s="248">
        <v>1.3618380258293299</v>
      </c>
      <c r="I447" s="248">
        <v>1.2829965630381399</v>
      </c>
      <c r="J447" s="248">
        <v>1.4439923260652399</v>
      </c>
      <c r="K447" s="248">
        <v>8.2154300235908195E-2</v>
      </c>
      <c r="L447" s="248">
        <v>7.8841462791187297E-2</v>
      </c>
      <c r="M447" s="158"/>
    </row>
    <row r="448" spans="1:13">
      <c r="A448" s="248" t="s">
        <v>622</v>
      </c>
      <c r="B448" s="248" t="s">
        <v>408</v>
      </c>
      <c r="C448" s="248">
        <v>2012</v>
      </c>
      <c r="D448" s="248" t="s">
        <v>39</v>
      </c>
      <c r="E448" s="248" t="s">
        <v>434</v>
      </c>
      <c r="F448" s="248" t="s">
        <v>76</v>
      </c>
      <c r="G448" s="248">
        <v>2.9905963703873097</v>
      </c>
      <c r="H448" s="248">
        <v>1.9020877598669301</v>
      </c>
      <c r="I448" s="248">
        <v>1.8182302314586001</v>
      </c>
      <c r="J448" s="248">
        <v>1.9886179980594201</v>
      </c>
      <c r="K448" s="248">
        <v>8.653023819248809E-2</v>
      </c>
      <c r="L448" s="248">
        <v>8.3857528408330495E-2</v>
      </c>
      <c r="M448" s="158"/>
    </row>
    <row r="449" spans="1:13">
      <c r="A449" s="248" t="s">
        <v>623</v>
      </c>
      <c r="B449" s="248" t="s">
        <v>408</v>
      </c>
      <c r="C449" s="248">
        <v>2012</v>
      </c>
      <c r="D449" s="248" t="s">
        <v>39</v>
      </c>
      <c r="E449" s="248" t="s">
        <v>441</v>
      </c>
      <c r="F449" s="248" t="s">
        <v>77</v>
      </c>
      <c r="G449" s="248">
        <v>3.3432687671132397</v>
      </c>
      <c r="H449" s="248">
        <v>1.7364325403931598</v>
      </c>
      <c r="I449" s="248">
        <v>1.7028185370615301</v>
      </c>
      <c r="J449" s="248">
        <v>1.7705058769631301</v>
      </c>
      <c r="K449" s="248">
        <v>3.4073336569968797E-2</v>
      </c>
      <c r="L449" s="248">
        <v>3.3614003331628298E-2</v>
      </c>
      <c r="M449" s="158"/>
    </row>
    <row r="450" spans="1:13">
      <c r="A450" s="248" t="s">
        <v>624</v>
      </c>
      <c r="B450" s="248" t="s">
        <v>408</v>
      </c>
      <c r="C450" s="248">
        <v>2012</v>
      </c>
      <c r="D450" s="248" t="s">
        <v>39</v>
      </c>
      <c r="E450" s="248" t="s">
        <v>442</v>
      </c>
      <c r="F450" s="248" t="s">
        <v>77</v>
      </c>
      <c r="G450" s="248">
        <v>2.97025178595909</v>
      </c>
      <c r="H450" s="248">
        <v>1.34592791624168</v>
      </c>
      <c r="I450" s="248">
        <v>1.28227543159865</v>
      </c>
      <c r="J450" s="248">
        <v>1.41174906310534</v>
      </c>
      <c r="K450" s="248">
        <v>6.5821146863652105E-2</v>
      </c>
      <c r="L450" s="248">
        <v>6.3652484643032997E-2</v>
      </c>
      <c r="M450" s="158"/>
    </row>
    <row r="451" spans="1:13">
      <c r="A451" s="248" t="s">
        <v>625</v>
      </c>
      <c r="B451" s="248" t="s">
        <v>408</v>
      </c>
      <c r="C451" s="248">
        <v>2012</v>
      </c>
      <c r="D451" s="248" t="s">
        <v>39</v>
      </c>
      <c r="E451" s="248" t="s">
        <v>443</v>
      </c>
      <c r="F451" s="248" t="s">
        <v>77</v>
      </c>
      <c r="G451" s="248">
        <v>3.3907726514730401</v>
      </c>
      <c r="H451" s="248">
        <v>1.6634937561157901</v>
      </c>
      <c r="I451" s="248">
        <v>1.6188357211675601</v>
      </c>
      <c r="J451" s="248">
        <v>1.7090050987857499</v>
      </c>
      <c r="K451" s="248">
        <v>4.55113426699576E-2</v>
      </c>
      <c r="L451" s="248">
        <v>4.4658034948231798E-2</v>
      </c>
      <c r="M451" s="158"/>
    </row>
    <row r="452" spans="1:13">
      <c r="A452" s="248" t="s">
        <v>626</v>
      </c>
      <c r="B452" s="248" t="s">
        <v>408</v>
      </c>
      <c r="C452" s="248">
        <v>2012</v>
      </c>
      <c r="D452" s="248" t="s">
        <v>39</v>
      </c>
      <c r="E452" s="248" t="s">
        <v>444</v>
      </c>
      <c r="F452" s="248" t="s">
        <v>77</v>
      </c>
      <c r="G452" s="248">
        <v>3.2137345100918502</v>
      </c>
      <c r="H452" s="248">
        <v>1.7988422170066698</v>
      </c>
      <c r="I452" s="248">
        <v>1.75824610252231</v>
      </c>
      <c r="J452" s="248">
        <v>1.84009134073264</v>
      </c>
      <c r="K452" s="248">
        <v>4.1249123725978297E-2</v>
      </c>
      <c r="L452" s="248">
        <v>4.0596114484358396E-2</v>
      </c>
      <c r="M452" s="158"/>
    </row>
    <row r="453" spans="1:13">
      <c r="A453" s="248" t="s">
        <v>627</v>
      </c>
      <c r="B453" s="248" t="s">
        <v>408</v>
      </c>
      <c r="C453" s="248">
        <v>2012</v>
      </c>
      <c r="D453" s="248" t="s">
        <v>39</v>
      </c>
      <c r="E453" s="248" t="s">
        <v>445</v>
      </c>
      <c r="F453" s="248" t="s">
        <v>77</v>
      </c>
      <c r="G453" s="248">
        <v>2.4101651149549701</v>
      </c>
      <c r="H453" s="248">
        <v>1.64489732217895</v>
      </c>
      <c r="I453" s="248">
        <v>1.6004881681055001</v>
      </c>
      <c r="J453" s="248">
        <v>1.69016135377437</v>
      </c>
      <c r="K453" s="248">
        <v>4.5264031595428002E-2</v>
      </c>
      <c r="L453" s="248">
        <v>4.4409154073441197E-2</v>
      </c>
      <c r="M453" s="158"/>
    </row>
    <row r="454" spans="1:13">
      <c r="A454" s="248" t="s">
        <v>628</v>
      </c>
      <c r="B454" s="248" t="s">
        <v>408</v>
      </c>
      <c r="C454" s="248">
        <v>2012</v>
      </c>
      <c r="D454" s="248" t="s">
        <v>39</v>
      </c>
      <c r="E454" s="248" t="s">
        <v>446</v>
      </c>
      <c r="F454" s="248" t="s">
        <v>77</v>
      </c>
      <c r="G454" s="248">
        <v>3.3047277880565296</v>
      </c>
      <c r="H454" s="248">
        <v>2.0795878535747603</v>
      </c>
      <c r="I454" s="248">
        <v>2.01933415289351</v>
      </c>
      <c r="J454" s="248">
        <v>2.1411098743793699</v>
      </c>
      <c r="K454" s="248">
        <v>6.1522020804606101E-2</v>
      </c>
      <c r="L454" s="248">
        <v>6.0253700681250799E-2</v>
      </c>
      <c r="M454" s="158"/>
    </row>
    <row r="455" spans="1:13">
      <c r="A455" s="248" t="s">
        <v>629</v>
      </c>
      <c r="B455" s="248" t="s">
        <v>408</v>
      </c>
      <c r="C455" s="248">
        <v>2012</v>
      </c>
      <c r="D455" s="248" t="s">
        <v>39</v>
      </c>
      <c r="E455" s="248" t="s">
        <v>447</v>
      </c>
      <c r="F455" s="248" t="s">
        <v>77</v>
      </c>
      <c r="G455" s="248">
        <v>3.1447269968068001</v>
      </c>
      <c r="H455" s="248">
        <v>1.86792270229999</v>
      </c>
      <c r="I455" s="248">
        <v>1.8270580632004301</v>
      </c>
      <c r="J455" s="248">
        <v>1.9094307095360801</v>
      </c>
      <c r="K455" s="248">
        <v>4.1508007236088704E-2</v>
      </c>
      <c r="L455" s="248">
        <v>4.0864639099563102E-2</v>
      </c>
      <c r="M455" s="158"/>
    </row>
    <row r="456" spans="1:13">
      <c r="A456" s="248" t="s">
        <v>630</v>
      </c>
      <c r="B456" s="248" t="s">
        <v>408</v>
      </c>
      <c r="C456" s="248">
        <v>2012</v>
      </c>
      <c r="D456" s="248" t="s">
        <v>38</v>
      </c>
      <c r="E456" s="248" t="s">
        <v>414</v>
      </c>
      <c r="F456" s="248" t="s">
        <v>78</v>
      </c>
      <c r="G456" s="248">
        <v>4.9023295970390102</v>
      </c>
      <c r="H456" s="248">
        <v>3.5327038592549203</v>
      </c>
      <c r="I456" s="248">
        <v>3.50715931218528</v>
      </c>
      <c r="J456" s="248">
        <v>3.5583856705411399</v>
      </c>
      <c r="K456" s="248">
        <v>2.5681811286222701E-2</v>
      </c>
      <c r="L456" s="248">
        <v>2.5544547069635798E-2</v>
      </c>
      <c r="M456" s="158"/>
    </row>
    <row r="457" spans="1:13">
      <c r="A457" s="248" t="s">
        <v>631</v>
      </c>
      <c r="B457" s="248" t="s">
        <v>408</v>
      </c>
      <c r="C457" s="248">
        <v>2012</v>
      </c>
      <c r="D457" s="248" t="s">
        <v>38</v>
      </c>
      <c r="E457" s="248" t="s">
        <v>415</v>
      </c>
      <c r="F457" s="248" t="s">
        <v>76</v>
      </c>
      <c r="G457" s="248">
        <v>5.4915112135820596</v>
      </c>
      <c r="H457" s="248">
        <v>3.3031695851060596</v>
      </c>
      <c r="I457" s="248">
        <v>3.14946933284955</v>
      </c>
      <c r="J457" s="248">
        <v>3.4622726686772602</v>
      </c>
      <c r="K457" s="248">
        <v>0.15910308357119801</v>
      </c>
      <c r="L457" s="248">
        <v>0.15370025225651202</v>
      </c>
      <c r="M457" s="158"/>
    </row>
    <row r="458" spans="1:13">
      <c r="A458" s="248" t="s">
        <v>632</v>
      </c>
      <c r="B458" s="248" t="s">
        <v>408</v>
      </c>
      <c r="C458" s="248">
        <v>2012</v>
      </c>
      <c r="D458" s="248" t="s">
        <v>38</v>
      </c>
      <c r="E458" s="248" t="s">
        <v>416</v>
      </c>
      <c r="F458" s="248" t="s">
        <v>76</v>
      </c>
      <c r="G458" s="248">
        <v>4.4368008330835105</v>
      </c>
      <c r="H458" s="248">
        <v>3.0529621240292899</v>
      </c>
      <c r="I458" s="248">
        <v>2.9384305162019997</v>
      </c>
      <c r="J458" s="248">
        <v>3.1707330611397202</v>
      </c>
      <c r="K458" s="248">
        <v>0.117770937110433</v>
      </c>
      <c r="L458" s="248">
        <v>0.11453160782728899</v>
      </c>
      <c r="M458" s="158"/>
    </row>
    <row r="459" spans="1:13">
      <c r="A459" s="248" t="s">
        <v>633</v>
      </c>
      <c r="B459" s="248" t="s">
        <v>408</v>
      </c>
      <c r="C459" s="248">
        <v>2012</v>
      </c>
      <c r="D459" s="248" t="s">
        <v>38</v>
      </c>
      <c r="E459" s="248" t="s">
        <v>417</v>
      </c>
      <c r="F459" s="248" t="s">
        <v>76</v>
      </c>
      <c r="G459" s="248">
        <v>5.6759307066426903</v>
      </c>
      <c r="H459" s="248">
        <v>3.2925549143429302</v>
      </c>
      <c r="I459" s="248">
        <v>3.17374668296647</v>
      </c>
      <c r="J459" s="248">
        <v>3.4145160746869401</v>
      </c>
      <c r="K459" s="248">
        <v>0.12196116034400699</v>
      </c>
      <c r="L459" s="248">
        <v>0.11880823137645999</v>
      </c>
      <c r="M459" s="158"/>
    </row>
    <row r="460" spans="1:13">
      <c r="A460" s="248" t="s">
        <v>634</v>
      </c>
      <c r="B460" s="248" t="s">
        <v>408</v>
      </c>
      <c r="C460" s="248">
        <v>2012</v>
      </c>
      <c r="D460" s="248" t="s">
        <v>38</v>
      </c>
      <c r="E460" s="248" t="s">
        <v>418</v>
      </c>
      <c r="F460" s="248" t="s">
        <v>76</v>
      </c>
      <c r="G460" s="248">
        <v>5.9640984267849904</v>
      </c>
      <c r="H460" s="248">
        <v>3.7812273976813202</v>
      </c>
      <c r="I460" s="248">
        <v>3.64223964750256</v>
      </c>
      <c r="J460" s="248">
        <v>3.9240471051087602</v>
      </c>
      <c r="K460" s="248">
        <v>0.14281970742744501</v>
      </c>
      <c r="L460" s="248">
        <v>0.138987750178762</v>
      </c>
      <c r="M460" s="158"/>
    </row>
    <row r="461" spans="1:13">
      <c r="A461" s="248" t="s">
        <v>635</v>
      </c>
      <c r="B461" s="248" t="s">
        <v>408</v>
      </c>
      <c r="C461" s="248">
        <v>2012</v>
      </c>
      <c r="D461" s="248" t="s">
        <v>38</v>
      </c>
      <c r="E461" s="248" t="s">
        <v>419</v>
      </c>
      <c r="F461" s="248" t="s">
        <v>76</v>
      </c>
      <c r="G461" s="248">
        <v>4.8315821796189704</v>
      </c>
      <c r="H461" s="248">
        <v>3.5035851084242999</v>
      </c>
      <c r="I461" s="248">
        <v>3.3889689851902403</v>
      </c>
      <c r="J461" s="248">
        <v>3.6210534896455302</v>
      </c>
      <c r="K461" s="248">
        <v>0.11746838122122201</v>
      </c>
      <c r="L461" s="248">
        <v>0.11461612323406201</v>
      </c>
      <c r="M461" s="158"/>
    </row>
    <row r="462" spans="1:13">
      <c r="A462" s="248" t="s">
        <v>636</v>
      </c>
      <c r="B462" s="248" t="s">
        <v>408</v>
      </c>
      <c r="C462" s="248">
        <v>2012</v>
      </c>
      <c r="D462" s="248" t="s">
        <v>38</v>
      </c>
      <c r="E462" s="248" t="s">
        <v>420</v>
      </c>
      <c r="F462" s="248" t="s">
        <v>76</v>
      </c>
      <c r="G462" s="248">
        <v>4.6763758425597599</v>
      </c>
      <c r="H462" s="248">
        <v>3.5612384064936102</v>
      </c>
      <c r="I462" s="248">
        <v>3.4419177433785797</v>
      </c>
      <c r="J462" s="248">
        <v>3.6835990345487195</v>
      </c>
      <c r="K462" s="248">
        <v>0.12236062805510799</v>
      </c>
      <c r="L462" s="248">
        <v>0.11932066311503201</v>
      </c>
      <c r="M462" s="158"/>
    </row>
    <row r="463" spans="1:13">
      <c r="A463" s="248" t="s">
        <v>637</v>
      </c>
      <c r="B463" s="248" t="s">
        <v>408</v>
      </c>
      <c r="C463" s="248">
        <v>2012</v>
      </c>
      <c r="D463" s="248" t="s">
        <v>38</v>
      </c>
      <c r="E463" s="248" t="s">
        <v>421</v>
      </c>
      <c r="F463" s="248" t="s">
        <v>76</v>
      </c>
      <c r="G463" s="248">
        <v>5.1806750900323504</v>
      </c>
      <c r="H463" s="248">
        <v>2.9971957187917697</v>
      </c>
      <c r="I463" s="248">
        <v>2.8940439148119701</v>
      </c>
      <c r="J463" s="248">
        <v>3.10299899725117</v>
      </c>
      <c r="K463" s="248">
        <v>0.105803278459401</v>
      </c>
      <c r="L463" s="248">
        <v>0.103151803979794</v>
      </c>
      <c r="M463" s="158"/>
    </row>
    <row r="464" spans="1:13">
      <c r="A464" s="248" t="s">
        <v>638</v>
      </c>
      <c r="B464" s="248" t="s">
        <v>408</v>
      </c>
      <c r="C464" s="248">
        <v>2012</v>
      </c>
      <c r="D464" s="248" t="s">
        <v>38</v>
      </c>
      <c r="E464" s="248" t="s">
        <v>422</v>
      </c>
      <c r="F464" s="248" t="s">
        <v>76</v>
      </c>
      <c r="G464" s="248">
        <v>4.9649519629140304</v>
      </c>
      <c r="H464" s="248">
        <v>3.1450124995842001</v>
      </c>
      <c r="I464" s="248">
        <v>3.0114390192750999</v>
      </c>
      <c r="J464" s="248">
        <v>3.2828490958365402</v>
      </c>
      <c r="K464" s="248">
        <v>0.13783659625233399</v>
      </c>
      <c r="L464" s="248">
        <v>0.13357348030909899</v>
      </c>
      <c r="M464" s="158"/>
    </row>
    <row r="465" spans="1:13">
      <c r="A465" s="248" t="s">
        <v>639</v>
      </c>
      <c r="B465" s="248" t="s">
        <v>408</v>
      </c>
      <c r="C465" s="248">
        <v>2012</v>
      </c>
      <c r="D465" s="248" t="s">
        <v>38</v>
      </c>
      <c r="E465" s="248" t="s">
        <v>423</v>
      </c>
      <c r="F465" s="248" t="s">
        <v>76</v>
      </c>
      <c r="G465" s="248">
        <v>5.2656283336889302</v>
      </c>
      <c r="H465" s="248">
        <v>3.1599261314224103</v>
      </c>
      <c r="I465" s="248">
        <v>3.0325477576504798</v>
      </c>
      <c r="J465" s="248">
        <v>3.29115410639116</v>
      </c>
      <c r="K465" s="248">
        <v>0.131227974968745</v>
      </c>
      <c r="L465" s="248">
        <v>0.12737837377192701</v>
      </c>
      <c r="M465" s="158"/>
    </row>
    <row r="466" spans="1:13">
      <c r="A466" s="248" t="s">
        <v>640</v>
      </c>
      <c r="B466" s="248" t="s">
        <v>408</v>
      </c>
      <c r="C466" s="248">
        <v>2012</v>
      </c>
      <c r="D466" s="248" t="s">
        <v>38</v>
      </c>
      <c r="E466" s="248" t="s">
        <v>424</v>
      </c>
      <c r="F466" s="248" t="s">
        <v>76</v>
      </c>
      <c r="G466" s="248">
        <v>5.7288263814861899</v>
      </c>
      <c r="H466" s="248">
        <v>3.6302077719969503</v>
      </c>
      <c r="I466" s="248">
        <v>3.5274369554668503</v>
      </c>
      <c r="J466" s="248">
        <v>3.7351504015945602</v>
      </c>
      <c r="K466" s="248">
        <v>0.104942629597609</v>
      </c>
      <c r="L466" s="248">
        <v>0.10277081653010101</v>
      </c>
      <c r="M466" s="158"/>
    </row>
    <row r="467" spans="1:13">
      <c r="A467" s="248" t="s">
        <v>641</v>
      </c>
      <c r="B467" s="248" t="s">
        <v>408</v>
      </c>
      <c r="C467" s="248">
        <v>2012</v>
      </c>
      <c r="D467" s="248" t="s">
        <v>38</v>
      </c>
      <c r="E467" s="248" t="s">
        <v>425</v>
      </c>
      <c r="F467" s="248" t="s">
        <v>76</v>
      </c>
      <c r="G467" s="248">
        <v>4.7035406635337305</v>
      </c>
      <c r="H467" s="248">
        <v>3.4804706088213102</v>
      </c>
      <c r="I467" s="248">
        <v>3.3883125936074796</v>
      </c>
      <c r="J467" s="248">
        <v>3.5744517525093897</v>
      </c>
      <c r="K467" s="248">
        <v>9.3981143688088797E-2</v>
      </c>
      <c r="L467" s="248">
        <v>9.2158015213827604E-2</v>
      </c>
      <c r="M467" s="158"/>
    </row>
    <row r="468" spans="1:13">
      <c r="A468" s="248" t="s">
        <v>642</v>
      </c>
      <c r="B468" s="248" t="s">
        <v>408</v>
      </c>
      <c r="C468" s="248">
        <v>2012</v>
      </c>
      <c r="D468" s="248" t="s">
        <v>38</v>
      </c>
      <c r="E468" s="248" t="s">
        <v>426</v>
      </c>
      <c r="F468" s="248" t="s">
        <v>76</v>
      </c>
      <c r="G468" s="248">
        <v>5.4984217493126994</v>
      </c>
      <c r="H468" s="248">
        <v>3.7864602531699001</v>
      </c>
      <c r="I468" s="248">
        <v>3.6641899408920899</v>
      </c>
      <c r="J468" s="248">
        <v>3.9117069184302302</v>
      </c>
      <c r="K468" s="248">
        <v>0.12524666526033199</v>
      </c>
      <c r="L468" s="248">
        <v>0.122270312277813</v>
      </c>
      <c r="M468" s="158"/>
    </row>
    <row r="469" spans="1:13">
      <c r="A469" s="248" t="s">
        <v>643</v>
      </c>
      <c r="B469" s="248" t="s">
        <v>408</v>
      </c>
      <c r="C469" s="248">
        <v>2012</v>
      </c>
      <c r="D469" s="248" t="s">
        <v>38</v>
      </c>
      <c r="E469" s="248" t="s">
        <v>427</v>
      </c>
      <c r="F469" s="248" t="s">
        <v>76</v>
      </c>
      <c r="G469" s="248">
        <v>5.6039001887188098</v>
      </c>
      <c r="H469" s="248">
        <v>4.0537599393312904</v>
      </c>
      <c r="I469" s="248">
        <v>3.9314692656424697</v>
      </c>
      <c r="J469" s="248">
        <v>4.1788472483604302</v>
      </c>
      <c r="K469" s="248">
        <v>0.125087309029143</v>
      </c>
      <c r="L469" s="248">
        <v>0.12229067368881801</v>
      </c>
      <c r="M469" s="158"/>
    </row>
    <row r="470" spans="1:13">
      <c r="A470" s="248" t="s">
        <v>644</v>
      </c>
      <c r="B470" s="248" t="s">
        <v>408</v>
      </c>
      <c r="C470" s="248">
        <v>2012</v>
      </c>
      <c r="D470" s="248" t="s">
        <v>38</v>
      </c>
      <c r="E470" s="248" t="s">
        <v>13</v>
      </c>
      <c r="F470" s="248" t="s">
        <v>76</v>
      </c>
      <c r="G470" s="248">
        <v>4.6576807180118598</v>
      </c>
      <c r="H470" s="248">
        <v>3.3157093376579803</v>
      </c>
      <c r="I470" s="248">
        <v>3.1936676145429099</v>
      </c>
      <c r="J470" s="248">
        <v>3.4411641875806502</v>
      </c>
      <c r="K470" s="248">
        <v>0.12545484992266401</v>
      </c>
      <c r="L470" s="248">
        <v>0.12204172311507799</v>
      </c>
      <c r="M470" s="158"/>
    </row>
    <row r="471" spans="1:13">
      <c r="A471" s="248" t="s">
        <v>645</v>
      </c>
      <c r="B471" s="248" t="s">
        <v>408</v>
      </c>
      <c r="C471" s="248">
        <v>2012</v>
      </c>
      <c r="D471" s="248" t="s">
        <v>38</v>
      </c>
      <c r="E471" s="248" t="s">
        <v>428</v>
      </c>
      <c r="F471" s="248" t="s">
        <v>76</v>
      </c>
      <c r="G471" s="248">
        <v>3.4070444360681797</v>
      </c>
      <c r="H471" s="248">
        <v>3.3035193320948304</v>
      </c>
      <c r="I471" s="248">
        <v>3.2226381471719798</v>
      </c>
      <c r="J471" s="248">
        <v>3.3858962320293897</v>
      </c>
      <c r="K471" s="248">
        <v>8.2376899934561001E-2</v>
      </c>
      <c r="L471" s="248">
        <v>8.0881184922849805E-2</v>
      </c>
      <c r="M471" s="158"/>
    </row>
    <row r="472" spans="1:13">
      <c r="A472" s="248" t="s">
        <v>646</v>
      </c>
      <c r="B472" s="248" t="s">
        <v>408</v>
      </c>
      <c r="C472" s="248">
        <v>2012</v>
      </c>
      <c r="D472" s="248" t="s">
        <v>38</v>
      </c>
      <c r="E472" s="248" t="s">
        <v>37</v>
      </c>
      <c r="F472" s="248" t="s">
        <v>76</v>
      </c>
      <c r="G472" s="248">
        <v>5.0059429799566901</v>
      </c>
      <c r="H472" s="248">
        <v>3.8640686994561699</v>
      </c>
      <c r="I472" s="248">
        <v>3.7669567228132004</v>
      </c>
      <c r="J472" s="248">
        <v>3.9630287666597801</v>
      </c>
      <c r="K472" s="248">
        <v>9.8960067203613306E-2</v>
      </c>
      <c r="L472" s="248">
        <v>9.7111976642962408E-2</v>
      </c>
      <c r="M472" s="158"/>
    </row>
    <row r="473" spans="1:13">
      <c r="A473" s="248" t="s">
        <v>647</v>
      </c>
      <c r="B473" s="248" t="s">
        <v>408</v>
      </c>
      <c r="C473" s="248">
        <v>2012</v>
      </c>
      <c r="D473" s="248" t="s">
        <v>38</v>
      </c>
      <c r="E473" s="248" t="s">
        <v>429</v>
      </c>
      <c r="F473" s="248" t="s">
        <v>76</v>
      </c>
      <c r="G473" s="248">
        <v>5.0668924640135504</v>
      </c>
      <c r="H473" s="248">
        <v>4.00341502050426</v>
      </c>
      <c r="I473" s="248">
        <v>3.8011440734774404</v>
      </c>
      <c r="J473" s="248">
        <v>4.2135747755492998</v>
      </c>
      <c r="K473" s="248">
        <v>0.21015975504503798</v>
      </c>
      <c r="L473" s="248">
        <v>0.20227094702682299</v>
      </c>
      <c r="M473" s="158"/>
    </row>
    <row r="474" spans="1:13">
      <c r="A474" s="248" t="s">
        <v>648</v>
      </c>
      <c r="B474" s="248" t="s">
        <v>408</v>
      </c>
      <c r="C474" s="248">
        <v>2012</v>
      </c>
      <c r="D474" s="248" t="s">
        <v>38</v>
      </c>
      <c r="E474" s="248" t="s">
        <v>430</v>
      </c>
      <c r="F474" s="248" t="s">
        <v>76</v>
      </c>
      <c r="G474" s="248">
        <v>5.1972596267422606</v>
      </c>
      <c r="H474" s="248">
        <v>4.0200331476142095</v>
      </c>
      <c r="I474" s="248">
        <v>3.8979612911693602</v>
      </c>
      <c r="J474" s="248">
        <v>4.1449289165787198</v>
      </c>
      <c r="K474" s="248">
        <v>0.124895768964509</v>
      </c>
      <c r="L474" s="248">
        <v>0.122071856444857</v>
      </c>
      <c r="M474" s="158"/>
    </row>
    <row r="475" spans="1:13">
      <c r="A475" s="248" t="s">
        <v>649</v>
      </c>
      <c r="B475" s="248" t="s">
        <v>408</v>
      </c>
      <c r="C475" s="248">
        <v>2012</v>
      </c>
      <c r="D475" s="248" t="s">
        <v>38</v>
      </c>
      <c r="E475" s="248" t="s">
        <v>437</v>
      </c>
      <c r="F475" s="248" t="s">
        <v>76</v>
      </c>
      <c r="G475" s="248">
        <v>5.71521792327143</v>
      </c>
      <c r="H475" s="248">
        <v>4.1435653299755302</v>
      </c>
      <c r="I475" s="248">
        <v>3.9654907980303298</v>
      </c>
      <c r="J475" s="248">
        <v>4.3274794272134001</v>
      </c>
      <c r="K475" s="248">
        <v>0.183914097237867</v>
      </c>
      <c r="L475" s="248">
        <v>0.17807453194519501</v>
      </c>
      <c r="M475" s="158"/>
    </row>
    <row r="476" spans="1:13">
      <c r="A476" s="248" t="s">
        <v>650</v>
      </c>
      <c r="B476" s="248" t="s">
        <v>408</v>
      </c>
      <c r="C476" s="248">
        <v>2012</v>
      </c>
      <c r="D476" s="248" t="s">
        <v>38</v>
      </c>
      <c r="E476" s="248" t="s">
        <v>432</v>
      </c>
      <c r="F476" s="248" t="s">
        <v>76</v>
      </c>
      <c r="G476" s="248">
        <v>5.1532122399437803</v>
      </c>
      <c r="H476" s="248">
        <v>3.7997928350412797</v>
      </c>
      <c r="I476" s="248">
        <v>3.6475163715553998</v>
      </c>
      <c r="J476" s="248">
        <v>3.9567175418306801</v>
      </c>
      <c r="K476" s="248">
        <v>0.15692470678939802</v>
      </c>
      <c r="L476" s="248">
        <v>0.152276463485882</v>
      </c>
      <c r="M476" s="158"/>
    </row>
    <row r="477" spans="1:13">
      <c r="A477" s="248" t="s">
        <v>651</v>
      </c>
      <c r="B477" s="248" t="s">
        <v>408</v>
      </c>
      <c r="C477" s="248">
        <v>2012</v>
      </c>
      <c r="D477" s="248" t="s">
        <v>38</v>
      </c>
      <c r="E477" s="248" t="s">
        <v>433</v>
      </c>
      <c r="F477" s="248" t="s">
        <v>76</v>
      </c>
      <c r="G477" s="248">
        <v>4.96411620388416</v>
      </c>
      <c r="H477" s="248">
        <v>3.05389141953887</v>
      </c>
      <c r="I477" s="248">
        <v>2.9236337346379599</v>
      </c>
      <c r="J477" s="248">
        <v>3.18835690320536</v>
      </c>
      <c r="K477" s="248">
        <v>0.13446548366649</v>
      </c>
      <c r="L477" s="248">
        <v>0.130257684900911</v>
      </c>
      <c r="M477" s="158"/>
    </row>
    <row r="478" spans="1:13">
      <c r="A478" s="248" t="s">
        <v>652</v>
      </c>
      <c r="B478" s="248" t="s">
        <v>408</v>
      </c>
      <c r="C478" s="248">
        <v>2012</v>
      </c>
      <c r="D478" s="248" t="s">
        <v>38</v>
      </c>
      <c r="E478" s="248" t="s">
        <v>434</v>
      </c>
      <c r="F478" s="248" t="s">
        <v>76</v>
      </c>
      <c r="G478" s="248">
        <v>4.5051639693356105</v>
      </c>
      <c r="H478" s="248">
        <v>3.6043601042209801</v>
      </c>
      <c r="I478" s="248">
        <v>3.4819826745618103</v>
      </c>
      <c r="J478" s="248">
        <v>3.7298879039347703</v>
      </c>
      <c r="K478" s="248">
        <v>0.12552779971379599</v>
      </c>
      <c r="L478" s="248">
        <v>0.12237742965916701</v>
      </c>
      <c r="M478" s="158"/>
    </row>
    <row r="479" spans="1:13">
      <c r="A479" s="248" t="s">
        <v>653</v>
      </c>
      <c r="B479" s="248" t="s">
        <v>408</v>
      </c>
      <c r="C479" s="248">
        <v>2012</v>
      </c>
      <c r="D479" s="248" t="s">
        <v>38</v>
      </c>
      <c r="E479" s="248" t="s">
        <v>441</v>
      </c>
      <c r="F479" s="248" t="s">
        <v>77</v>
      </c>
      <c r="G479" s="248">
        <v>5.0852812916301406</v>
      </c>
      <c r="H479" s="248">
        <v>3.4187908876849002</v>
      </c>
      <c r="I479" s="248">
        <v>3.3676668507096901</v>
      </c>
      <c r="J479" s="248">
        <v>3.4704832433625397</v>
      </c>
      <c r="K479" s="248">
        <v>5.1692355677641202E-2</v>
      </c>
      <c r="L479" s="248">
        <v>5.1124036975207302E-2</v>
      </c>
      <c r="M479" s="158"/>
    </row>
    <row r="480" spans="1:13">
      <c r="A480" s="248" t="s">
        <v>654</v>
      </c>
      <c r="B480" s="248" t="s">
        <v>408</v>
      </c>
      <c r="C480" s="248">
        <v>2012</v>
      </c>
      <c r="D480" s="248" t="s">
        <v>38</v>
      </c>
      <c r="E480" s="248" t="s">
        <v>442</v>
      </c>
      <c r="F480" s="248" t="s">
        <v>77</v>
      </c>
      <c r="G480" s="248">
        <v>5.1806750900323504</v>
      </c>
      <c r="H480" s="248">
        <v>2.9971957187917697</v>
      </c>
      <c r="I480" s="248">
        <v>2.8940439148119701</v>
      </c>
      <c r="J480" s="248">
        <v>3.10299899725117</v>
      </c>
      <c r="K480" s="248">
        <v>0.105803278459401</v>
      </c>
      <c r="L480" s="248">
        <v>0.103151803979794</v>
      </c>
      <c r="M480" s="158"/>
    </row>
    <row r="481" spans="1:13">
      <c r="A481" s="248" t="s">
        <v>655</v>
      </c>
      <c r="B481" s="248" t="s">
        <v>408</v>
      </c>
      <c r="C481" s="248">
        <v>2012</v>
      </c>
      <c r="D481" s="248" t="s">
        <v>38</v>
      </c>
      <c r="E481" s="248" t="s">
        <v>443</v>
      </c>
      <c r="F481" s="248" t="s">
        <v>77</v>
      </c>
      <c r="G481" s="248">
        <v>5.4165780965060497</v>
      </c>
      <c r="H481" s="248">
        <v>3.3837863793607297</v>
      </c>
      <c r="I481" s="248">
        <v>3.3147202375288103</v>
      </c>
      <c r="J481" s="248">
        <v>3.4538976906647001</v>
      </c>
      <c r="K481" s="248">
        <v>7.0111311303966792E-2</v>
      </c>
      <c r="L481" s="248">
        <v>6.9066141831919503E-2</v>
      </c>
      <c r="M481" s="158"/>
    </row>
    <row r="482" spans="1:13">
      <c r="A482" s="248" t="s">
        <v>656</v>
      </c>
      <c r="B482" s="248" t="s">
        <v>408</v>
      </c>
      <c r="C482" s="248">
        <v>2012</v>
      </c>
      <c r="D482" s="248" t="s">
        <v>38</v>
      </c>
      <c r="E482" s="248" t="s">
        <v>444</v>
      </c>
      <c r="F482" s="248" t="s">
        <v>77</v>
      </c>
      <c r="G482" s="248">
        <v>5.1670236350655703</v>
      </c>
      <c r="H482" s="248">
        <v>3.7303245150922302</v>
      </c>
      <c r="I482" s="248">
        <v>3.66694756862573</v>
      </c>
      <c r="J482" s="248">
        <v>3.7945051844347701</v>
      </c>
      <c r="K482" s="248">
        <v>6.41806693425373E-2</v>
      </c>
      <c r="L482" s="248">
        <v>6.3376946466499398E-2</v>
      </c>
      <c r="M482" s="158"/>
    </row>
    <row r="483" spans="1:13">
      <c r="A483" s="248" t="s">
        <v>657</v>
      </c>
      <c r="B483" s="248" t="s">
        <v>408</v>
      </c>
      <c r="C483" s="248">
        <v>2012</v>
      </c>
      <c r="D483" s="248" t="s">
        <v>38</v>
      </c>
      <c r="E483" s="248" t="s">
        <v>445</v>
      </c>
      <c r="F483" s="248" t="s">
        <v>77</v>
      </c>
      <c r="G483" s="248">
        <v>3.7124815028764502</v>
      </c>
      <c r="H483" s="248">
        <v>3.3075263643236803</v>
      </c>
      <c r="I483" s="248">
        <v>3.2400435617549497</v>
      </c>
      <c r="J483" s="248">
        <v>3.3760467105090597</v>
      </c>
      <c r="K483" s="248">
        <v>6.8520346185380998E-2</v>
      </c>
      <c r="L483" s="248">
        <v>6.74828025687262E-2</v>
      </c>
      <c r="M483" s="158"/>
    </row>
    <row r="484" spans="1:13">
      <c r="A484" s="248" t="s">
        <v>658</v>
      </c>
      <c r="B484" s="248" t="s">
        <v>408</v>
      </c>
      <c r="C484" s="248">
        <v>2012</v>
      </c>
      <c r="D484" s="248" t="s">
        <v>38</v>
      </c>
      <c r="E484" s="248" t="s">
        <v>446</v>
      </c>
      <c r="F484" s="248" t="s">
        <v>77</v>
      </c>
      <c r="G484" s="248">
        <v>5.0177541202029401</v>
      </c>
      <c r="H484" s="248">
        <v>3.8899636048064701</v>
      </c>
      <c r="I484" s="248">
        <v>3.8022687134448399</v>
      </c>
      <c r="J484" s="248">
        <v>3.9791535876470499</v>
      </c>
      <c r="K484" s="248">
        <v>8.91899828405784E-2</v>
      </c>
      <c r="L484" s="248">
        <v>8.7694891361626004E-2</v>
      </c>
      <c r="M484" s="158"/>
    </row>
    <row r="485" spans="1:13">
      <c r="A485" s="248" t="s">
        <v>659</v>
      </c>
      <c r="B485" s="248" t="s">
        <v>408</v>
      </c>
      <c r="C485" s="248">
        <v>2012</v>
      </c>
      <c r="D485" s="248" t="s">
        <v>38</v>
      </c>
      <c r="E485" s="248" t="s">
        <v>447</v>
      </c>
      <c r="F485" s="248" t="s">
        <v>77</v>
      </c>
      <c r="G485" s="248">
        <v>5.0375376436822199</v>
      </c>
      <c r="H485" s="248">
        <v>3.7278186923210397</v>
      </c>
      <c r="I485" s="248">
        <v>3.6659964346190699</v>
      </c>
      <c r="J485" s="248">
        <v>3.7904109577151095</v>
      </c>
      <c r="K485" s="248">
        <v>6.2592265394067703E-2</v>
      </c>
      <c r="L485" s="248">
        <v>6.1822257701971493E-2</v>
      </c>
      <c r="M485" s="158"/>
    </row>
    <row r="486" spans="1:13">
      <c r="A486" s="248" t="s">
        <v>478</v>
      </c>
      <c r="B486" s="248" t="s">
        <v>408</v>
      </c>
      <c r="C486" s="248">
        <v>2012</v>
      </c>
      <c r="D486" s="248" t="s">
        <v>40</v>
      </c>
      <c r="E486" s="248" t="s">
        <v>414</v>
      </c>
      <c r="F486" s="248" t="s">
        <v>78</v>
      </c>
      <c r="G486" s="248">
        <v>4.0104570462614397</v>
      </c>
      <c r="H486" s="248">
        <v>2.61037239819363</v>
      </c>
      <c r="I486" s="248">
        <v>2.5953038343780102</v>
      </c>
      <c r="J486" s="248">
        <v>2.6255041838289701</v>
      </c>
      <c r="K486" s="248">
        <v>1.5131785635345802E-2</v>
      </c>
      <c r="L486" s="248">
        <v>1.5068563815621499E-2</v>
      </c>
      <c r="M486" s="158"/>
    </row>
    <row r="487" spans="1:13">
      <c r="A487" s="248" t="s">
        <v>479</v>
      </c>
      <c r="B487" s="248" t="s">
        <v>408</v>
      </c>
      <c r="C487" s="248">
        <v>2012</v>
      </c>
      <c r="D487" s="248" t="s">
        <v>40</v>
      </c>
      <c r="E487" s="248" t="s">
        <v>415</v>
      </c>
      <c r="F487" s="248" t="s">
        <v>76</v>
      </c>
      <c r="G487" s="248">
        <v>4.5571245186136107</v>
      </c>
      <c r="H487" s="248">
        <v>2.45909563978518</v>
      </c>
      <c r="I487" s="248">
        <v>2.3681933040752297</v>
      </c>
      <c r="J487" s="248">
        <v>2.5524638848310497</v>
      </c>
      <c r="K487" s="248">
        <v>9.3368245045868603E-2</v>
      </c>
      <c r="L487" s="248">
        <v>9.0902335709955998E-2</v>
      </c>
      <c r="M487" s="158"/>
    </row>
    <row r="488" spans="1:13">
      <c r="A488" s="248" t="s">
        <v>480</v>
      </c>
      <c r="B488" s="248" t="s">
        <v>408</v>
      </c>
      <c r="C488" s="248">
        <v>2012</v>
      </c>
      <c r="D488" s="248" t="s">
        <v>40</v>
      </c>
      <c r="E488" s="248" t="s">
        <v>416</v>
      </c>
      <c r="F488" s="248" t="s">
        <v>76</v>
      </c>
      <c r="G488" s="248">
        <v>3.6863584135663103</v>
      </c>
      <c r="H488" s="248">
        <v>2.2212457295311401</v>
      </c>
      <c r="I488" s="248">
        <v>2.15429112490117</v>
      </c>
      <c r="J488" s="248">
        <v>2.2896675573147998</v>
      </c>
      <c r="K488" s="248">
        <v>6.8421827783660003E-2</v>
      </c>
      <c r="L488" s="248">
        <v>6.6954604629965095E-2</v>
      </c>
      <c r="M488" s="158"/>
    </row>
    <row r="489" spans="1:13">
      <c r="A489" s="248" t="s">
        <v>481</v>
      </c>
      <c r="B489" s="248" t="s">
        <v>408</v>
      </c>
      <c r="C489" s="248">
        <v>2012</v>
      </c>
      <c r="D489" s="248" t="s">
        <v>40</v>
      </c>
      <c r="E489" s="248" t="s">
        <v>417</v>
      </c>
      <c r="F489" s="248" t="s">
        <v>76</v>
      </c>
      <c r="G489" s="248">
        <v>4.7438296979132</v>
      </c>
      <c r="H489" s="248">
        <v>2.4216157059532701</v>
      </c>
      <c r="I489" s="248">
        <v>2.3522893826802003</v>
      </c>
      <c r="J489" s="248">
        <v>2.4923477087546502</v>
      </c>
      <c r="K489" s="248">
        <v>7.07320028013768E-2</v>
      </c>
      <c r="L489" s="248">
        <v>6.9326323273068299E-2</v>
      </c>
      <c r="M489" s="158"/>
    </row>
    <row r="490" spans="1:13">
      <c r="A490" s="248" t="s">
        <v>482</v>
      </c>
      <c r="B490" s="248" t="s">
        <v>408</v>
      </c>
      <c r="C490" s="248">
        <v>2012</v>
      </c>
      <c r="D490" s="248" t="s">
        <v>40</v>
      </c>
      <c r="E490" s="248" t="s">
        <v>418</v>
      </c>
      <c r="F490" s="248" t="s">
        <v>76</v>
      </c>
      <c r="G490" s="248">
        <v>4.9023033836876104</v>
      </c>
      <c r="H490" s="248">
        <v>2.8416355363761197</v>
      </c>
      <c r="I490" s="248">
        <v>2.75874740090403</v>
      </c>
      <c r="J490" s="248">
        <v>2.9262911234505298</v>
      </c>
      <c r="K490" s="248">
        <v>8.4655587074405902E-2</v>
      </c>
      <c r="L490" s="248">
        <v>8.2888135472093102E-2</v>
      </c>
      <c r="M490" s="158"/>
    </row>
    <row r="491" spans="1:13">
      <c r="A491" s="248" t="s">
        <v>483</v>
      </c>
      <c r="B491" s="248" t="s">
        <v>408</v>
      </c>
      <c r="C491" s="248">
        <v>2012</v>
      </c>
      <c r="D491" s="248" t="s">
        <v>40</v>
      </c>
      <c r="E491" s="248" t="s">
        <v>419</v>
      </c>
      <c r="F491" s="248" t="s">
        <v>76</v>
      </c>
      <c r="G491" s="248">
        <v>3.9222734807181503</v>
      </c>
      <c r="H491" s="248">
        <v>2.5965595116335001</v>
      </c>
      <c r="I491" s="248">
        <v>2.5289475073183301</v>
      </c>
      <c r="J491" s="248">
        <v>2.6654862670914801</v>
      </c>
      <c r="K491" s="248">
        <v>6.8926755457972902E-2</v>
      </c>
      <c r="L491" s="248">
        <v>6.7612004315177998E-2</v>
      </c>
      <c r="M491" s="158"/>
    </row>
    <row r="492" spans="1:13">
      <c r="A492" s="248" t="s">
        <v>484</v>
      </c>
      <c r="B492" s="248" t="s">
        <v>408</v>
      </c>
      <c r="C492" s="248">
        <v>2012</v>
      </c>
      <c r="D492" s="248" t="s">
        <v>40</v>
      </c>
      <c r="E492" s="248" t="s">
        <v>420</v>
      </c>
      <c r="F492" s="248" t="s">
        <v>76</v>
      </c>
      <c r="G492" s="248">
        <v>3.9114221633744997</v>
      </c>
      <c r="H492" s="248">
        <v>2.6854202085556897</v>
      </c>
      <c r="I492" s="248">
        <v>2.6144360817943699</v>
      </c>
      <c r="J492" s="248">
        <v>2.75779689540235</v>
      </c>
      <c r="K492" s="248">
        <v>7.2376686846666899E-2</v>
      </c>
      <c r="L492" s="248">
        <v>7.0984126761316796E-2</v>
      </c>
      <c r="M492" s="158"/>
    </row>
    <row r="493" spans="1:13">
      <c r="A493" s="248" t="s">
        <v>485</v>
      </c>
      <c r="B493" s="248" t="s">
        <v>408</v>
      </c>
      <c r="C493" s="248">
        <v>2012</v>
      </c>
      <c r="D493" s="248" t="s">
        <v>40</v>
      </c>
      <c r="E493" s="248" t="s">
        <v>421</v>
      </c>
      <c r="F493" s="248" t="s">
        <v>76</v>
      </c>
      <c r="G493" s="248">
        <v>4.0744608676429106</v>
      </c>
      <c r="H493" s="248">
        <v>2.1444020542693099</v>
      </c>
      <c r="I493" s="248">
        <v>2.0844094497114503</v>
      </c>
      <c r="J493" s="248">
        <v>2.2056201427471001</v>
      </c>
      <c r="K493" s="248">
        <v>6.1218088477789603E-2</v>
      </c>
      <c r="L493" s="248">
        <v>5.9992604557863406E-2</v>
      </c>
      <c r="M493" s="158"/>
    </row>
    <row r="494" spans="1:13">
      <c r="A494" s="248" t="s">
        <v>486</v>
      </c>
      <c r="B494" s="248" t="s">
        <v>408</v>
      </c>
      <c r="C494" s="248">
        <v>2012</v>
      </c>
      <c r="D494" s="248" t="s">
        <v>40</v>
      </c>
      <c r="E494" s="248" t="s">
        <v>422</v>
      </c>
      <c r="F494" s="248" t="s">
        <v>76</v>
      </c>
      <c r="G494" s="248">
        <v>3.9997729336966401</v>
      </c>
      <c r="H494" s="248">
        <v>2.28406900664497</v>
      </c>
      <c r="I494" s="248">
        <v>2.20566964798553</v>
      </c>
      <c r="J494" s="248">
        <v>2.3644461275456399</v>
      </c>
      <c r="K494" s="248">
        <v>8.0377120900674698E-2</v>
      </c>
      <c r="L494" s="248">
        <v>7.8399358659442003E-2</v>
      </c>
      <c r="M494" s="158"/>
    </row>
    <row r="495" spans="1:13">
      <c r="A495" s="248" t="s">
        <v>487</v>
      </c>
      <c r="B495" s="248" t="s">
        <v>408</v>
      </c>
      <c r="C495" s="248">
        <v>2012</v>
      </c>
      <c r="D495" s="248" t="s">
        <v>40</v>
      </c>
      <c r="E495" s="248" t="s">
        <v>423</v>
      </c>
      <c r="F495" s="248" t="s">
        <v>76</v>
      </c>
      <c r="G495" s="248">
        <v>4.1656053659364902</v>
      </c>
      <c r="H495" s="248">
        <v>2.2892475580858997</v>
      </c>
      <c r="I495" s="248">
        <v>2.2145242457397099</v>
      </c>
      <c r="J495" s="248">
        <v>2.3657554547577799</v>
      </c>
      <c r="K495" s="248">
        <v>7.6507896671883902E-2</v>
      </c>
      <c r="L495" s="248">
        <v>7.4723312346183901E-2</v>
      </c>
      <c r="M495" s="158"/>
    </row>
    <row r="496" spans="1:13">
      <c r="A496" s="248" t="s">
        <v>488</v>
      </c>
      <c r="B496" s="248" t="s">
        <v>408</v>
      </c>
      <c r="C496" s="248">
        <v>2012</v>
      </c>
      <c r="D496" s="248" t="s">
        <v>40</v>
      </c>
      <c r="E496" s="248" t="s">
        <v>424</v>
      </c>
      <c r="F496" s="248" t="s">
        <v>76</v>
      </c>
      <c r="G496" s="248">
        <v>4.7260747780134</v>
      </c>
      <c r="H496" s="248">
        <v>2.7036641956359202</v>
      </c>
      <c r="I496" s="248">
        <v>2.64303819524297</v>
      </c>
      <c r="J496" s="248">
        <v>2.76527969513115</v>
      </c>
      <c r="K496" s="248">
        <v>6.161549949523E-2</v>
      </c>
      <c r="L496" s="248">
        <v>6.0626000392950297E-2</v>
      </c>
      <c r="M496" s="158"/>
    </row>
    <row r="497" spans="1:13">
      <c r="A497" s="248" t="s">
        <v>489</v>
      </c>
      <c r="B497" s="248" t="s">
        <v>408</v>
      </c>
      <c r="C497" s="248">
        <v>2012</v>
      </c>
      <c r="D497" s="248" t="s">
        <v>40</v>
      </c>
      <c r="E497" s="248" t="s">
        <v>425</v>
      </c>
      <c r="F497" s="248" t="s">
        <v>76</v>
      </c>
      <c r="G497" s="248">
        <v>3.7613284267712204</v>
      </c>
      <c r="H497" s="248">
        <v>2.47380547278653</v>
      </c>
      <c r="I497" s="248">
        <v>2.42054153348256</v>
      </c>
      <c r="J497" s="248">
        <v>2.5279031225162898</v>
      </c>
      <c r="K497" s="248">
        <v>5.4097649729756406E-2</v>
      </c>
      <c r="L497" s="248">
        <v>5.3263939303972697E-2</v>
      </c>
      <c r="M497" s="158"/>
    </row>
    <row r="498" spans="1:13">
      <c r="A498" s="248" t="s">
        <v>490</v>
      </c>
      <c r="B498" s="248" t="s">
        <v>408</v>
      </c>
      <c r="C498" s="248">
        <v>2012</v>
      </c>
      <c r="D498" s="248" t="s">
        <v>40</v>
      </c>
      <c r="E498" s="248" t="s">
        <v>426</v>
      </c>
      <c r="F498" s="248" t="s">
        <v>76</v>
      </c>
      <c r="G498" s="248">
        <v>4.5003538468204294</v>
      </c>
      <c r="H498" s="248">
        <v>2.7970935668631602</v>
      </c>
      <c r="I498" s="248">
        <v>2.7250350408540602</v>
      </c>
      <c r="J498" s="248">
        <v>2.8705141454692198</v>
      </c>
      <c r="K498" s="248">
        <v>7.3420578606058093E-2</v>
      </c>
      <c r="L498" s="248">
        <v>7.2058526009103493E-2</v>
      </c>
      <c r="M498" s="158"/>
    </row>
    <row r="499" spans="1:13">
      <c r="A499" s="248" t="s">
        <v>491</v>
      </c>
      <c r="B499" s="248" t="s">
        <v>408</v>
      </c>
      <c r="C499" s="248">
        <v>2012</v>
      </c>
      <c r="D499" s="248" t="s">
        <v>40</v>
      </c>
      <c r="E499" s="248" t="s">
        <v>427</v>
      </c>
      <c r="F499" s="248" t="s">
        <v>76</v>
      </c>
      <c r="G499" s="248">
        <v>4.5776616352691901</v>
      </c>
      <c r="H499" s="248">
        <v>3.0108158286960203</v>
      </c>
      <c r="I499" s="248">
        <v>2.9386706609250801</v>
      </c>
      <c r="J499" s="248">
        <v>3.0842430700810302</v>
      </c>
      <c r="K499" s="248">
        <v>7.3427241385008196E-2</v>
      </c>
      <c r="L499" s="248">
        <v>7.2145167770933202E-2</v>
      </c>
      <c r="M499" s="158"/>
    </row>
    <row r="500" spans="1:13">
      <c r="A500" s="248" t="s">
        <v>492</v>
      </c>
      <c r="B500" s="248" t="s">
        <v>408</v>
      </c>
      <c r="C500" s="248">
        <v>2012</v>
      </c>
      <c r="D500" s="248" t="s">
        <v>40</v>
      </c>
      <c r="E500" s="248" t="s">
        <v>13</v>
      </c>
      <c r="F500" s="248" t="s">
        <v>76</v>
      </c>
      <c r="G500" s="248">
        <v>3.7318496403853998</v>
      </c>
      <c r="H500" s="248">
        <v>2.3992964534007601</v>
      </c>
      <c r="I500" s="248">
        <v>2.3284072966745</v>
      </c>
      <c r="J500" s="248">
        <v>2.4717351817633499</v>
      </c>
      <c r="K500" s="248">
        <v>7.2438728362593699E-2</v>
      </c>
      <c r="L500" s="248">
        <v>7.0889156726252997E-2</v>
      </c>
      <c r="M500" s="158"/>
    </row>
    <row r="501" spans="1:13">
      <c r="A501" s="248" t="s">
        <v>493</v>
      </c>
      <c r="B501" s="248" t="s">
        <v>408</v>
      </c>
      <c r="C501" s="248">
        <v>2012</v>
      </c>
      <c r="D501" s="248" t="s">
        <v>40</v>
      </c>
      <c r="E501" s="248" t="s">
        <v>428</v>
      </c>
      <c r="F501" s="248" t="s">
        <v>76</v>
      </c>
      <c r="G501" s="248">
        <v>2.8442092917735797</v>
      </c>
      <c r="H501" s="248">
        <v>2.4637187141660601</v>
      </c>
      <c r="I501" s="248">
        <v>2.4154563837128999</v>
      </c>
      <c r="J501" s="248">
        <v>2.5126749138238198</v>
      </c>
      <c r="K501" s="248">
        <v>4.89561996577546E-2</v>
      </c>
      <c r="L501" s="248">
        <v>4.8262330453164297E-2</v>
      </c>
      <c r="M501" s="158"/>
    </row>
    <row r="502" spans="1:13">
      <c r="A502" s="248" t="s">
        <v>494</v>
      </c>
      <c r="B502" s="248" t="s">
        <v>408</v>
      </c>
      <c r="C502" s="248">
        <v>2012</v>
      </c>
      <c r="D502" s="248" t="s">
        <v>40</v>
      </c>
      <c r="E502" s="248" t="s">
        <v>37</v>
      </c>
      <c r="F502" s="248" t="s">
        <v>76</v>
      </c>
      <c r="G502" s="248">
        <v>4.1812939327050698</v>
      </c>
      <c r="H502" s="248">
        <v>2.9392437161381899</v>
      </c>
      <c r="I502" s="248">
        <v>2.88102337864514</v>
      </c>
      <c r="J502" s="248">
        <v>2.9983194641461202</v>
      </c>
      <c r="K502" s="248">
        <v>5.90757480079354E-2</v>
      </c>
      <c r="L502" s="248">
        <v>5.8220337493045407E-2</v>
      </c>
      <c r="M502" s="158"/>
    </row>
    <row r="503" spans="1:13">
      <c r="A503" s="248" t="s">
        <v>495</v>
      </c>
      <c r="B503" s="248" t="s">
        <v>408</v>
      </c>
      <c r="C503" s="248">
        <v>2012</v>
      </c>
      <c r="D503" s="248" t="s">
        <v>40</v>
      </c>
      <c r="E503" s="248" t="s">
        <v>429</v>
      </c>
      <c r="F503" s="248" t="s">
        <v>76</v>
      </c>
      <c r="G503" s="248">
        <v>4.0772568418564603</v>
      </c>
      <c r="H503" s="248">
        <v>2.9715384193390801</v>
      </c>
      <c r="I503" s="248">
        <v>2.8511166768237</v>
      </c>
      <c r="J503" s="248">
        <v>3.0956399060135902</v>
      </c>
      <c r="K503" s="248">
        <v>0.124101486674508</v>
      </c>
      <c r="L503" s="248">
        <v>0.120421742515381</v>
      </c>
      <c r="M503" s="158"/>
    </row>
    <row r="504" spans="1:13">
      <c r="A504" s="248" t="s">
        <v>496</v>
      </c>
      <c r="B504" s="248" t="s">
        <v>408</v>
      </c>
      <c r="C504" s="248">
        <v>2012</v>
      </c>
      <c r="D504" s="248" t="s">
        <v>40</v>
      </c>
      <c r="E504" s="248" t="s">
        <v>430</v>
      </c>
      <c r="F504" s="248" t="s">
        <v>76</v>
      </c>
      <c r="G504" s="248">
        <v>4.1563279272812803</v>
      </c>
      <c r="H504" s="248">
        <v>2.96179600847316</v>
      </c>
      <c r="I504" s="248">
        <v>2.8899119938265203</v>
      </c>
      <c r="J504" s="248">
        <v>3.0349883017728199</v>
      </c>
      <c r="K504" s="248">
        <v>7.3192293299661801E-2</v>
      </c>
      <c r="L504" s="248">
        <v>7.1884014646633798E-2</v>
      </c>
      <c r="M504" s="158"/>
    </row>
    <row r="505" spans="1:13">
      <c r="A505" s="248" t="s">
        <v>497</v>
      </c>
      <c r="B505" s="248" t="s">
        <v>408</v>
      </c>
      <c r="C505" s="248">
        <v>2012</v>
      </c>
      <c r="D505" s="248" t="s">
        <v>40</v>
      </c>
      <c r="E505" s="248" t="s">
        <v>431</v>
      </c>
      <c r="F505" s="248" t="s">
        <v>76</v>
      </c>
      <c r="G505" s="248">
        <v>4.5893850956970299</v>
      </c>
      <c r="H505" s="248">
        <v>3.1063784554496801</v>
      </c>
      <c r="I505" s="248">
        <v>2.9993832288114199</v>
      </c>
      <c r="J505" s="248">
        <v>3.2161297190358398</v>
      </c>
      <c r="K505" s="248">
        <v>0.10975126358616201</v>
      </c>
      <c r="L505" s="248">
        <v>0.106995226638263</v>
      </c>
      <c r="M505" s="158"/>
    </row>
    <row r="506" spans="1:13">
      <c r="A506" s="248" t="s">
        <v>498</v>
      </c>
      <c r="B506" s="248" t="s">
        <v>408</v>
      </c>
      <c r="C506" s="248">
        <v>2012</v>
      </c>
      <c r="D506" s="248" t="s">
        <v>40</v>
      </c>
      <c r="E506" s="248" t="s">
        <v>432</v>
      </c>
      <c r="F506" s="248" t="s">
        <v>76</v>
      </c>
      <c r="G506" s="248">
        <v>4.2605696930069694</v>
      </c>
      <c r="H506" s="248">
        <v>2.82894183662957</v>
      </c>
      <c r="I506" s="248">
        <v>2.73898669475401</v>
      </c>
      <c r="J506" s="248">
        <v>2.9210141411354802</v>
      </c>
      <c r="K506" s="248">
        <v>9.207230450591411E-2</v>
      </c>
      <c r="L506" s="248">
        <v>8.9955141875564901E-2</v>
      </c>
      <c r="M506" s="158"/>
    </row>
    <row r="507" spans="1:13">
      <c r="A507" s="248" t="s">
        <v>499</v>
      </c>
      <c r="B507" s="248" t="s">
        <v>408</v>
      </c>
      <c r="C507" s="248">
        <v>2012</v>
      </c>
      <c r="D507" s="248" t="s">
        <v>40</v>
      </c>
      <c r="E507" s="248" t="s">
        <v>433</v>
      </c>
      <c r="F507" s="248" t="s">
        <v>76</v>
      </c>
      <c r="G507" s="248">
        <v>3.9290096804981096</v>
      </c>
      <c r="H507" s="248">
        <v>2.16876757027141</v>
      </c>
      <c r="I507" s="248">
        <v>2.09383711915339</v>
      </c>
      <c r="J507" s="248">
        <v>2.2456062049653798</v>
      </c>
      <c r="K507" s="248">
        <v>7.6838634693964306E-2</v>
      </c>
      <c r="L507" s="248">
        <v>7.4930451118022406E-2</v>
      </c>
      <c r="M507" s="158"/>
    </row>
    <row r="508" spans="1:13">
      <c r="A508" s="248" t="s">
        <v>500</v>
      </c>
      <c r="B508" s="248" t="s">
        <v>408</v>
      </c>
      <c r="C508" s="248">
        <v>2012</v>
      </c>
      <c r="D508" s="248" t="s">
        <v>40</v>
      </c>
      <c r="E508" s="248" t="s">
        <v>434</v>
      </c>
      <c r="F508" s="248" t="s">
        <v>76</v>
      </c>
      <c r="G508" s="248">
        <v>3.7519485645853003</v>
      </c>
      <c r="H508" s="248">
        <v>2.7197869299926003</v>
      </c>
      <c r="I508" s="248">
        <v>2.6462926792996799</v>
      </c>
      <c r="J508" s="248">
        <v>2.7947464485115501</v>
      </c>
      <c r="K508" s="248">
        <v>7.4959518518945598E-2</v>
      </c>
      <c r="L508" s="248">
        <v>7.3494250692922605E-2</v>
      </c>
      <c r="M508" s="158"/>
    </row>
    <row r="509" spans="1:13">
      <c r="A509" s="248" t="s">
        <v>501</v>
      </c>
      <c r="B509" s="248" t="s">
        <v>408</v>
      </c>
      <c r="C509" s="248">
        <v>2012</v>
      </c>
      <c r="D509" s="248" t="s">
        <v>40</v>
      </c>
      <c r="E509" s="248" t="s">
        <v>441</v>
      </c>
      <c r="F509" s="248" t="s">
        <v>77</v>
      </c>
      <c r="G509" s="248">
        <v>4.2101848480942206</v>
      </c>
      <c r="H509" s="248">
        <v>2.5399955922275703</v>
      </c>
      <c r="I509" s="248">
        <v>2.5098326772645398</v>
      </c>
      <c r="J509" s="248">
        <v>2.57041810991283</v>
      </c>
      <c r="K509" s="248">
        <v>3.0422517685261902E-2</v>
      </c>
      <c r="L509" s="248">
        <v>3.0162914963033298E-2</v>
      </c>
      <c r="M509" s="158"/>
    </row>
    <row r="510" spans="1:13">
      <c r="A510" s="248" t="s">
        <v>502</v>
      </c>
      <c r="B510" s="248" t="s">
        <v>408</v>
      </c>
      <c r="C510" s="248">
        <v>2012</v>
      </c>
      <c r="D510" s="248" t="s">
        <v>40</v>
      </c>
      <c r="E510" s="248" t="s">
        <v>442</v>
      </c>
      <c r="F510" s="248" t="s">
        <v>77</v>
      </c>
      <c r="G510" s="248">
        <v>4.0744608676429106</v>
      </c>
      <c r="H510" s="248">
        <v>2.1444020542693099</v>
      </c>
      <c r="I510" s="248">
        <v>2.0844094497114503</v>
      </c>
      <c r="J510" s="248">
        <v>2.2056201427471001</v>
      </c>
      <c r="K510" s="248">
        <v>6.1218088477789603E-2</v>
      </c>
      <c r="L510" s="248">
        <v>5.9992604557863406E-2</v>
      </c>
      <c r="M510" s="158"/>
    </row>
    <row r="511" spans="1:13">
      <c r="A511" s="248" t="s">
        <v>503</v>
      </c>
      <c r="B511" s="248" t="s">
        <v>408</v>
      </c>
      <c r="C511" s="248">
        <v>2012</v>
      </c>
      <c r="D511" s="248" t="s">
        <v>40</v>
      </c>
      <c r="E511" s="248" t="s">
        <v>443</v>
      </c>
      <c r="F511" s="248" t="s">
        <v>77</v>
      </c>
      <c r="G511" s="248">
        <v>4.4004728633324603</v>
      </c>
      <c r="H511" s="248">
        <v>2.4894943299448697</v>
      </c>
      <c r="I511" s="248">
        <v>2.4488724548540803</v>
      </c>
      <c r="J511" s="248">
        <v>2.5305968278642599</v>
      </c>
      <c r="K511" s="248">
        <v>4.1102497919390399E-2</v>
      </c>
      <c r="L511" s="248">
        <v>4.0621875090794998E-2</v>
      </c>
      <c r="M511" s="158"/>
    </row>
    <row r="512" spans="1:13">
      <c r="A512" s="248" t="s">
        <v>504</v>
      </c>
      <c r="B512" s="248" t="s">
        <v>408</v>
      </c>
      <c r="C512" s="248">
        <v>2012</v>
      </c>
      <c r="D512" s="248" t="s">
        <v>40</v>
      </c>
      <c r="E512" s="248" t="s">
        <v>444</v>
      </c>
      <c r="F512" s="248" t="s">
        <v>77</v>
      </c>
      <c r="G512" s="248">
        <v>4.1888804265041895</v>
      </c>
      <c r="H512" s="248">
        <v>2.7173432184795199</v>
      </c>
      <c r="I512" s="248">
        <v>2.68029203116423</v>
      </c>
      <c r="J512" s="248">
        <v>2.7547625719917503</v>
      </c>
      <c r="K512" s="248">
        <v>3.7419353512232703E-2</v>
      </c>
      <c r="L512" s="248">
        <v>3.7051187315290002E-2</v>
      </c>
      <c r="M512" s="158"/>
    </row>
    <row r="513" spans="1:13">
      <c r="A513" s="248" t="s">
        <v>505</v>
      </c>
      <c r="B513" s="248" t="s">
        <v>408</v>
      </c>
      <c r="C513" s="248">
        <v>2012</v>
      </c>
      <c r="D513" s="248" t="s">
        <v>40</v>
      </c>
      <c r="E513" s="248" t="s">
        <v>445</v>
      </c>
      <c r="F513" s="248" t="s">
        <v>77</v>
      </c>
      <c r="G513" s="248">
        <v>3.0656544736171298</v>
      </c>
      <c r="H513" s="248">
        <v>2.4439961914914798</v>
      </c>
      <c r="I513" s="248">
        <v>2.4040645408072598</v>
      </c>
      <c r="J513" s="248">
        <v>2.48440627001998</v>
      </c>
      <c r="K513" s="248">
        <v>4.0410078528493501E-2</v>
      </c>
      <c r="L513" s="248">
        <v>3.9931650684224398E-2</v>
      </c>
      <c r="M513" s="158"/>
    </row>
    <row r="514" spans="1:13">
      <c r="A514" s="248" t="s">
        <v>506</v>
      </c>
      <c r="B514" s="248" t="s">
        <v>408</v>
      </c>
      <c r="C514" s="248">
        <v>2012</v>
      </c>
      <c r="D514" s="248" t="s">
        <v>40</v>
      </c>
      <c r="E514" s="248" t="s">
        <v>446</v>
      </c>
      <c r="F514" s="248" t="s">
        <v>77</v>
      </c>
      <c r="G514" s="248">
        <v>4.16107514674664</v>
      </c>
      <c r="H514" s="248">
        <v>2.94550676876288</v>
      </c>
      <c r="I514" s="248">
        <v>2.8930131453066901</v>
      </c>
      <c r="J514" s="248">
        <v>2.9986937872119901</v>
      </c>
      <c r="K514" s="248">
        <v>5.3187018449106602E-2</v>
      </c>
      <c r="L514" s="248">
        <v>5.2493623456193808E-2</v>
      </c>
      <c r="M514" s="158"/>
    </row>
    <row r="515" spans="1:13">
      <c r="A515" s="248" t="s">
        <v>507</v>
      </c>
      <c r="B515" s="248" t="s">
        <v>408</v>
      </c>
      <c r="C515" s="248">
        <v>2012</v>
      </c>
      <c r="D515" s="248" t="s">
        <v>40</v>
      </c>
      <c r="E515" s="248" t="s">
        <v>447</v>
      </c>
      <c r="F515" s="248" t="s">
        <v>77</v>
      </c>
      <c r="G515" s="248">
        <v>4.0882126490751096</v>
      </c>
      <c r="H515" s="248">
        <v>2.75955448432796</v>
      </c>
      <c r="I515" s="248">
        <v>2.72299545397536</v>
      </c>
      <c r="J515" s="248">
        <v>2.79646984593774</v>
      </c>
      <c r="K515" s="248">
        <v>3.6915361609781198E-2</v>
      </c>
      <c r="L515" s="248">
        <v>3.65590303525977E-2</v>
      </c>
      <c r="M515" s="158"/>
    </row>
    <row r="516" spans="1:13">
      <c r="A516" s="248" t="s">
        <v>660</v>
      </c>
      <c r="B516" s="248" t="s">
        <v>410</v>
      </c>
      <c r="C516" s="248">
        <v>2012</v>
      </c>
      <c r="D516" s="248" t="s">
        <v>39</v>
      </c>
      <c r="E516" s="248" t="s">
        <v>414</v>
      </c>
      <c r="F516" s="248" t="s">
        <v>78</v>
      </c>
      <c r="G516" s="248">
        <v>1.9848623430991998</v>
      </c>
      <c r="H516" s="248">
        <v>1.11891010346054</v>
      </c>
      <c r="I516" s="248">
        <v>1.1053977607497099</v>
      </c>
      <c r="J516" s="248">
        <v>1.1325366089128202</v>
      </c>
      <c r="K516" s="248">
        <v>1.3626505452274701E-2</v>
      </c>
      <c r="L516" s="248">
        <v>1.3512342710827199E-2</v>
      </c>
      <c r="M516" s="158"/>
    </row>
    <row r="517" spans="1:13">
      <c r="A517" s="248" t="s">
        <v>661</v>
      </c>
      <c r="B517" s="248" t="s">
        <v>410</v>
      </c>
      <c r="C517" s="248">
        <v>2012</v>
      </c>
      <c r="D517" s="248" t="s">
        <v>39</v>
      </c>
      <c r="E517" s="248" t="s">
        <v>415</v>
      </c>
      <c r="F517" s="248" t="s">
        <v>76</v>
      </c>
      <c r="G517" s="248">
        <v>2.2144834360210703</v>
      </c>
      <c r="H517" s="248">
        <v>1.0256411631704501</v>
      </c>
      <c r="I517" s="248">
        <v>0.94611235641510893</v>
      </c>
      <c r="J517" s="248">
        <v>1.1096076774392301</v>
      </c>
      <c r="K517" s="248">
        <v>8.3966514268775702E-2</v>
      </c>
      <c r="L517" s="248">
        <v>7.9528806755345502E-2</v>
      </c>
      <c r="M517" s="158"/>
    </row>
    <row r="518" spans="1:13">
      <c r="A518" s="248" t="s">
        <v>662</v>
      </c>
      <c r="B518" s="248" t="s">
        <v>410</v>
      </c>
      <c r="C518" s="248">
        <v>2012</v>
      </c>
      <c r="D518" s="248" t="s">
        <v>39</v>
      </c>
      <c r="E518" s="248" t="s">
        <v>416</v>
      </c>
      <c r="F518" s="248" t="s">
        <v>76</v>
      </c>
      <c r="G518" s="248">
        <v>1.8705425369332702</v>
      </c>
      <c r="H518" s="248">
        <v>0.93883503250192502</v>
      </c>
      <c r="I518" s="248">
        <v>0.880013638123474</v>
      </c>
      <c r="J518" s="248">
        <v>1.000252099044</v>
      </c>
      <c r="K518" s="248">
        <v>6.1417066542076904E-2</v>
      </c>
      <c r="L518" s="248">
        <v>5.8821394378451297E-2</v>
      </c>
      <c r="M518" s="158"/>
    </row>
    <row r="519" spans="1:13">
      <c r="A519" s="248" t="s">
        <v>663</v>
      </c>
      <c r="B519" s="248" t="s">
        <v>410</v>
      </c>
      <c r="C519" s="248">
        <v>2012</v>
      </c>
      <c r="D519" s="248" t="s">
        <v>39</v>
      </c>
      <c r="E519" s="248" t="s">
        <v>417</v>
      </c>
      <c r="F519" s="248" t="s">
        <v>76</v>
      </c>
      <c r="G519" s="248">
        <v>2.4892128380120697</v>
      </c>
      <c r="H519" s="248">
        <v>1.04277158804379</v>
      </c>
      <c r="I519" s="248">
        <v>0.98171247904508796</v>
      </c>
      <c r="J519" s="248">
        <v>1.1062520728752099</v>
      </c>
      <c r="K519" s="248">
        <v>6.3480484831415801E-2</v>
      </c>
      <c r="L519" s="248">
        <v>6.1059108998705904E-2</v>
      </c>
      <c r="M519" s="158"/>
    </row>
    <row r="520" spans="1:13">
      <c r="A520" s="248" t="s">
        <v>664</v>
      </c>
      <c r="B520" s="248" t="s">
        <v>410</v>
      </c>
      <c r="C520" s="248">
        <v>2012</v>
      </c>
      <c r="D520" s="248" t="s">
        <v>39</v>
      </c>
      <c r="E520" s="248" t="s">
        <v>418</v>
      </c>
      <c r="F520" s="248" t="s">
        <v>76</v>
      </c>
      <c r="G520" s="248">
        <v>2.1788560017399199</v>
      </c>
      <c r="H520" s="248">
        <v>1.1259645097855999</v>
      </c>
      <c r="I520" s="248">
        <v>1.05428527201392</v>
      </c>
      <c r="J520" s="248">
        <v>1.20091246230478</v>
      </c>
      <c r="K520" s="248">
        <v>7.4947952519179489E-2</v>
      </c>
      <c r="L520" s="248">
        <v>7.1679237771683404E-2</v>
      </c>
      <c r="M520" s="158"/>
    </row>
    <row r="521" spans="1:13">
      <c r="A521" s="248" t="s">
        <v>665</v>
      </c>
      <c r="B521" s="248" t="s">
        <v>410</v>
      </c>
      <c r="C521" s="248">
        <v>2012</v>
      </c>
      <c r="D521" s="248" t="s">
        <v>39</v>
      </c>
      <c r="E521" s="248" t="s">
        <v>419</v>
      </c>
      <c r="F521" s="248" t="s">
        <v>76</v>
      </c>
      <c r="G521" s="248">
        <v>1.7101279940517302</v>
      </c>
      <c r="H521" s="248">
        <v>0.989540111697923</v>
      </c>
      <c r="I521" s="248">
        <v>0.93296512885049798</v>
      </c>
      <c r="J521" s="248">
        <v>1.0484970330748902</v>
      </c>
      <c r="K521" s="248">
        <v>5.8956921376966599E-2</v>
      </c>
      <c r="L521" s="248">
        <v>5.6574982847424904E-2</v>
      </c>
      <c r="M521" s="158"/>
    </row>
    <row r="522" spans="1:13">
      <c r="A522" s="248" t="s">
        <v>666</v>
      </c>
      <c r="B522" s="248" t="s">
        <v>410</v>
      </c>
      <c r="C522" s="248">
        <v>2012</v>
      </c>
      <c r="D522" s="248" t="s">
        <v>39</v>
      </c>
      <c r="E522" s="248" t="s">
        <v>420</v>
      </c>
      <c r="F522" s="248" t="s">
        <v>76</v>
      </c>
      <c r="G522" s="248">
        <v>1.83691635422005</v>
      </c>
      <c r="H522" s="248">
        <v>1.0889110332151</v>
      </c>
      <c r="I522" s="248">
        <v>1.02748546821987</v>
      </c>
      <c r="J522" s="248">
        <v>1.1528499280543001</v>
      </c>
      <c r="K522" s="248">
        <v>6.3938894839201094E-2</v>
      </c>
      <c r="L522" s="248">
        <v>6.1425564995226299E-2</v>
      </c>
      <c r="M522" s="158"/>
    </row>
    <row r="523" spans="1:13">
      <c r="A523" s="248" t="s">
        <v>667</v>
      </c>
      <c r="B523" s="248" t="s">
        <v>410</v>
      </c>
      <c r="C523" s="248">
        <v>2012</v>
      </c>
      <c r="D523" s="248" t="s">
        <v>39</v>
      </c>
      <c r="E523" s="248" t="s">
        <v>421</v>
      </c>
      <c r="F523" s="248" t="s">
        <v>76</v>
      </c>
      <c r="G523" s="248">
        <v>2.2771930359019699</v>
      </c>
      <c r="H523" s="248">
        <v>1.03356215078377</v>
      </c>
      <c r="I523" s="248">
        <v>0.97622713089245605</v>
      </c>
      <c r="J523" s="248">
        <v>1.09313406849407</v>
      </c>
      <c r="K523" s="248">
        <v>5.9571917710298405E-2</v>
      </c>
      <c r="L523" s="248">
        <v>5.7335019891312199E-2</v>
      </c>
      <c r="M523" s="158"/>
    </row>
    <row r="524" spans="1:13">
      <c r="A524" s="248" t="s">
        <v>668</v>
      </c>
      <c r="B524" s="248" t="s">
        <v>410</v>
      </c>
      <c r="C524" s="248">
        <v>2012</v>
      </c>
      <c r="D524" s="248" t="s">
        <v>39</v>
      </c>
      <c r="E524" s="248" t="s">
        <v>422</v>
      </c>
      <c r="F524" s="248" t="s">
        <v>76</v>
      </c>
      <c r="G524" s="248">
        <v>1.8628963548023101</v>
      </c>
      <c r="H524" s="248">
        <v>0.92696144573100692</v>
      </c>
      <c r="I524" s="248">
        <v>0.85867691995246198</v>
      </c>
      <c r="J524" s="248">
        <v>0.99889543389214697</v>
      </c>
      <c r="K524" s="248">
        <v>7.1933988161140411E-2</v>
      </c>
      <c r="L524" s="248">
        <v>6.8284525778544505E-2</v>
      </c>
      <c r="M524" s="158"/>
    </row>
    <row r="525" spans="1:13">
      <c r="A525" s="248" t="s">
        <v>669</v>
      </c>
      <c r="B525" s="248" t="s">
        <v>410</v>
      </c>
      <c r="C525" s="248">
        <v>2012</v>
      </c>
      <c r="D525" s="248" t="s">
        <v>39</v>
      </c>
      <c r="E525" s="248" t="s">
        <v>423</v>
      </c>
      <c r="F525" s="248" t="s">
        <v>76</v>
      </c>
      <c r="G525" s="248">
        <v>2.2025594458757398</v>
      </c>
      <c r="H525" s="248">
        <v>1.05124602803839</v>
      </c>
      <c r="I525" s="248">
        <v>0.98208459897818001</v>
      </c>
      <c r="J525" s="248">
        <v>1.1236515826542699</v>
      </c>
      <c r="K525" s="248">
        <v>7.2405554615882495E-2</v>
      </c>
      <c r="L525" s="248">
        <v>6.9161429060208598E-2</v>
      </c>
      <c r="M525" s="158"/>
    </row>
    <row r="526" spans="1:13">
      <c r="A526" s="248" t="s">
        <v>670</v>
      </c>
      <c r="B526" s="248" t="s">
        <v>410</v>
      </c>
      <c r="C526" s="248">
        <v>2012</v>
      </c>
      <c r="D526" s="248" t="s">
        <v>39</v>
      </c>
      <c r="E526" s="248" t="s">
        <v>424</v>
      </c>
      <c r="F526" s="248" t="s">
        <v>76</v>
      </c>
      <c r="G526" s="248">
        <v>2.2094054017661802</v>
      </c>
      <c r="H526" s="248">
        <v>1.13561646163355</v>
      </c>
      <c r="I526" s="248">
        <v>1.0809201761082998</v>
      </c>
      <c r="J526" s="248">
        <v>1.1921670881534401</v>
      </c>
      <c r="K526" s="248">
        <v>5.6550626519882893E-2</v>
      </c>
      <c r="L526" s="248">
        <v>5.4696285525257307E-2</v>
      </c>
      <c r="M526" s="158"/>
    </row>
    <row r="527" spans="1:13">
      <c r="A527" s="248" t="s">
        <v>671</v>
      </c>
      <c r="B527" s="248" t="s">
        <v>410</v>
      </c>
      <c r="C527" s="248">
        <v>2012</v>
      </c>
      <c r="D527" s="248" t="s">
        <v>39</v>
      </c>
      <c r="E527" s="248" t="s">
        <v>425</v>
      </c>
      <c r="F527" s="248" t="s">
        <v>76</v>
      </c>
      <c r="G527" s="248">
        <v>2.0528545288962001</v>
      </c>
      <c r="H527" s="248">
        <v>1.1748701400628001</v>
      </c>
      <c r="I527" s="248">
        <v>1.12460377873539</v>
      </c>
      <c r="J527" s="248">
        <v>1.2266590936094102</v>
      </c>
      <c r="K527" s="248">
        <v>5.1788953546615502E-2</v>
      </c>
      <c r="L527" s="248">
        <v>5.0266361327408603E-2</v>
      </c>
      <c r="M527" s="158"/>
    </row>
    <row r="528" spans="1:13">
      <c r="A528" s="248" t="s">
        <v>672</v>
      </c>
      <c r="B528" s="248" t="s">
        <v>410</v>
      </c>
      <c r="C528" s="248">
        <v>2012</v>
      </c>
      <c r="D528" s="248" t="s">
        <v>39</v>
      </c>
      <c r="E528" s="248" t="s">
        <v>426</v>
      </c>
      <c r="F528" s="248" t="s">
        <v>76</v>
      </c>
      <c r="G528" s="248">
        <v>2.3389883982733601</v>
      </c>
      <c r="H528" s="248">
        <v>1.2484336463544099</v>
      </c>
      <c r="I528" s="248">
        <v>1.1832882172130099</v>
      </c>
      <c r="J528" s="248">
        <v>1.3160102094374602</v>
      </c>
      <c r="K528" s="248">
        <v>6.7576563083045799E-2</v>
      </c>
      <c r="L528" s="248">
        <v>6.5145429141400507E-2</v>
      </c>
      <c r="M528" s="158"/>
    </row>
    <row r="529" spans="1:13">
      <c r="A529" s="248" t="s">
        <v>673</v>
      </c>
      <c r="B529" s="248" t="s">
        <v>410</v>
      </c>
      <c r="C529" s="248">
        <v>2012</v>
      </c>
      <c r="D529" s="248" t="s">
        <v>39</v>
      </c>
      <c r="E529" s="248" t="s">
        <v>427</v>
      </c>
      <c r="F529" s="248" t="s">
        <v>76</v>
      </c>
      <c r="G529" s="248">
        <v>2.3577969818134901</v>
      </c>
      <c r="H529" s="248">
        <v>1.3639201337361899</v>
      </c>
      <c r="I529" s="248">
        <v>1.29791569428236</v>
      </c>
      <c r="J529" s="248">
        <v>1.4322486221006199</v>
      </c>
      <c r="K529" s="248">
        <v>6.8328488364433004E-2</v>
      </c>
      <c r="L529" s="248">
        <v>6.6004439453832497E-2</v>
      </c>
      <c r="M529" s="158"/>
    </row>
    <row r="530" spans="1:13">
      <c r="A530" s="248" t="s">
        <v>674</v>
      </c>
      <c r="B530" s="248" t="s">
        <v>410</v>
      </c>
      <c r="C530" s="248">
        <v>2012</v>
      </c>
      <c r="D530" s="248" t="s">
        <v>39</v>
      </c>
      <c r="E530" s="248" t="s">
        <v>13</v>
      </c>
      <c r="F530" s="248" t="s">
        <v>76</v>
      </c>
      <c r="G530" s="248">
        <v>1.9465907123861101</v>
      </c>
      <c r="H530" s="248">
        <v>1.0827010353647402</v>
      </c>
      <c r="I530" s="248">
        <v>1.01815687235951</v>
      </c>
      <c r="J530" s="248">
        <v>1.1500194129271801</v>
      </c>
      <c r="K530" s="248">
        <v>6.7318377562439302E-2</v>
      </c>
      <c r="L530" s="248">
        <v>6.4544163005228805E-2</v>
      </c>
      <c r="M530" s="158"/>
    </row>
    <row r="531" spans="1:13">
      <c r="A531" s="248" t="s">
        <v>675</v>
      </c>
      <c r="B531" s="248" t="s">
        <v>410</v>
      </c>
      <c r="C531" s="248">
        <v>2012</v>
      </c>
      <c r="D531" s="248" t="s">
        <v>39</v>
      </c>
      <c r="E531" s="248" t="s">
        <v>428</v>
      </c>
      <c r="F531" s="248" t="s">
        <v>76</v>
      </c>
      <c r="G531" s="248">
        <v>1.5463667913158099</v>
      </c>
      <c r="H531" s="248">
        <v>1.1130521976699301</v>
      </c>
      <c r="I531" s="248">
        <v>1.0693077358880001</v>
      </c>
      <c r="J531" s="248">
        <v>1.1580202718664201</v>
      </c>
      <c r="K531" s="248">
        <v>4.4968074196483E-2</v>
      </c>
      <c r="L531" s="248">
        <v>4.3744461781933801E-2</v>
      </c>
      <c r="M531" s="158"/>
    </row>
    <row r="532" spans="1:13">
      <c r="A532" s="248" t="s">
        <v>676</v>
      </c>
      <c r="B532" s="248" t="s">
        <v>410</v>
      </c>
      <c r="C532" s="248">
        <v>2012</v>
      </c>
      <c r="D532" s="248" t="s">
        <v>39</v>
      </c>
      <c r="E532" s="248" t="s">
        <v>37</v>
      </c>
      <c r="F532" s="248" t="s">
        <v>76</v>
      </c>
      <c r="G532" s="248">
        <v>1.9476497816024501</v>
      </c>
      <c r="H532" s="248">
        <v>1.1977506375134799</v>
      </c>
      <c r="I532" s="248">
        <v>1.14699621385815</v>
      </c>
      <c r="J532" s="248">
        <v>1.2500641980609202</v>
      </c>
      <c r="K532" s="248">
        <v>5.2313560547435897E-2</v>
      </c>
      <c r="L532" s="248">
        <v>5.0754423655331803E-2</v>
      </c>
      <c r="M532" s="158"/>
    </row>
    <row r="533" spans="1:13">
      <c r="A533" s="248" t="s">
        <v>677</v>
      </c>
      <c r="B533" s="248" t="s">
        <v>410</v>
      </c>
      <c r="C533" s="248">
        <v>2012</v>
      </c>
      <c r="D533" s="248" t="s">
        <v>39</v>
      </c>
      <c r="E533" s="248" t="s">
        <v>429</v>
      </c>
      <c r="F533" s="248" t="s">
        <v>76</v>
      </c>
      <c r="G533" s="248">
        <v>1.7504881168787398</v>
      </c>
      <c r="H533" s="248">
        <v>1.1367373530496301</v>
      </c>
      <c r="I533" s="248">
        <v>1.03543324158316</v>
      </c>
      <c r="J533" s="248">
        <v>1.2448433539486301</v>
      </c>
      <c r="K533" s="248">
        <v>0.10810600089900199</v>
      </c>
      <c r="L533" s="248">
        <v>0.101304111466469</v>
      </c>
      <c r="M533" s="158"/>
    </row>
    <row r="534" spans="1:13">
      <c r="A534" s="248" t="s">
        <v>678</v>
      </c>
      <c r="B534" s="248" t="s">
        <v>410</v>
      </c>
      <c r="C534" s="248">
        <v>2012</v>
      </c>
      <c r="D534" s="248" t="s">
        <v>39</v>
      </c>
      <c r="E534" s="248" t="s">
        <v>430</v>
      </c>
      <c r="F534" s="248" t="s">
        <v>76</v>
      </c>
      <c r="G534" s="248">
        <v>1.80828262422705</v>
      </c>
      <c r="H534" s="248">
        <v>1.1551525296868601</v>
      </c>
      <c r="I534" s="248">
        <v>1.0937464585960002</v>
      </c>
      <c r="J534" s="248">
        <v>1.21897673230176</v>
      </c>
      <c r="K534" s="248">
        <v>6.3824202614897296E-2</v>
      </c>
      <c r="L534" s="248">
        <v>6.1406071090860007E-2</v>
      </c>
      <c r="M534" s="158"/>
    </row>
    <row r="535" spans="1:13">
      <c r="A535" s="248" t="s">
        <v>679</v>
      </c>
      <c r="B535" s="248" t="s">
        <v>410</v>
      </c>
      <c r="C535" s="248">
        <v>2012</v>
      </c>
      <c r="D535" s="248" t="s">
        <v>39</v>
      </c>
      <c r="E535" s="248" t="s">
        <v>431</v>
      </c>
      <c r="F535" s="248" t="s">
        <v>76</v>
      </c>
      <c r="G535" s="248">
        <v>1.86766419994036</v>
      </c>
      <c r="H535" s="248">
        <v>1.15055108008288</v>
      </c>
      <c r="I535" s="248">
        <v>1.0602518231479698</v>
      </c>
      <c r="J535" s="248">
        <v>1.2460925010639001</v>
      </c>
      <c r="K535" s="248">
        <v>9.5541420981017394E-2</v>
      </c>
      <c r="L535" s="248">
        <v>9.0299256934906896E-2</v>
      </c>
      <c r="M535" s="158"/>
    </row>
    <row r="536" spans="1:13">
      <c r="A536" s="248" t="s">
        <v>680</v>
      </c>
      <c r="B536" s="248" t="s">
        <v>410</v>
      </c>
      <c r="C536" s="248">
        <v>2012</v>
      </c>
      <c r="D536" s="248" t="s">
        <v>39</v>
      </c>
      <c r="E536" s="248" t="s">
        <v>432</v>
      </c>
      <c r="F536" s="248" t="s">
        <v>76</v>
      </c>
      <c r="G536" s="248">
        <v>1.9138356107141401</v>
      </c>
      <c r="H536" s="248">
        <v>1.1207974278036901</v>
      </c>
      <c r="I536" s="248">
        <v>1.04348508000019</v>
      </c>
      <c r="J536" s="248">
        <v>1.20198611785273</v>
      </c>
      <c r="K536" s="248">
        <v>8.11886900490425E-2</v>
      </c>
      <c r="L536" s="248">
        <v>7.7312347803495399E-2</v>
      </c>
      <c r="M536" s="158"/>
    </row>
    <row r="537" spans="1:13">
      <c r="A537" s="248" t="s">
        <v>681</v>
      </c>
      <c r="B537" s="248" t="s">
        <v>410</v>
      </c>
      <c r="C537" s="248">
        <v>2012</v>
      </c>
      <c r="D537" s="248" t="s">
        <v>39</v>
      </c>
      <c r="E537" s="248" t="s">
        <v>433</v>
      </c>
      <c r="F537" s="248" t="s">
        <v>76</v>
      </c>
      <c r="G537" s="248">
        <v>2.1284263159080199</v>
      </c>
      <c r="H537" s="248">
        <v>1.0211287098650899</v>
      </c>
      <c r="I537" s="248">
        <v>0.95037817199200203</v>
      </c>
      <c r="J537" s="248">
        <v>1.09537026098862</v>
      </c>
      <c r="K537" s="248">
        <v>7.4241551123530106E-2</v>
      </c>
      <c r="L537" s="248">
        <v>7.0750537873084496E-2</v>
      </c>
      <c r="M537" s="158"/>
    </row>
    <row r="538" spans="1:13">
      <c r="A538" s="248" t="s">
        <v>682</v>
      </c>
      <c r="B538" s="248" t="s">
        <v>410</v>
      </c>
      <c r="C538" s="248">
        <v>2012</v>
      </c>
      <c r="D538" s="248" t="s">
        <v>39</v>
      </c>
      <c r="E538" s="248" t="s">
        <v>434</v>
      </c>
      <c r="F538" s="248" t="s">
        <v>76</v>
      </c>
      <c r="G538" s="248">
        <v>1.9466455006524701</v>
      </c>
      <c r="H538" s="248">
        <v>1.2310662353894899</v>
      </c>
      <c r="I538" s="248">
        <v>1.1632387780450899</v>
      </c>
      <c r="J538" s="248">
        <v>1.3015844253773898</v>
      </c>
      <c r="K538" s="248">
        <v>7.0518189987901006E-2</v>
      </c>
      <c r="L538" s="248">
        <v>6.782745734440479E-2</v>
      </c>
      <c r="M538" s="158"/>
    </row>
    <row r="539" spans="1:13">
      <c r="A539" s="248" t="s">
        <v>683</v>
      </c>
      <c r="B539" s="248" t="s">
        <v>410</v>
      </c>
      <c r="C539" s="248">
        <v>2012</v>
      </c>
      <c r="D539" s="248" t="s">
        <v>39</v>
      </c>
      <c r="E539" s="248" t="s">
        <v>441</v>
      </c>
      <c r="F539" s="248" t="s">
        <v>77</v>
      </c>
      <c r="G539" s="248">
        <v>2.0074840041396103</v>
      </c>
      <c r="H539" s="248">
        <v>1.03525585217966</v>
      </c>
      <c r="I539" s="248">
        <v>1.0090344295628499</v>
      </c>
      <c r="J539" s="248">
        <v>1.06194069756735</v>
      </c>
      <c r="K539" s="248">
        <v>2.6684845387690899E-2</v>
      </c>
      <c r="L539" s="248">
        <v>2.62214226168139E-2</v>
      </c>
      <c r="M539" s="158"/>
    </row>
    <row r="540" spans="1:13">
      <c r="A540" s="248" t="s">
        <v>684</v>
      </c>
      <c r="B540" s="248" t="s">
        <v>410</v>
      </c>
      <c r="C540" s="248">
        <v>2012</v>
      </c>
      <c r="D540" s="248" t="s">
        <v>39</v>
      </c>
      <c r="E540" s="248" t="s">
        <v>442</v>
      </c>
      <c r="F540" s="248" t="s">
        <v>77</v>
      </c>
      <c r="G540" s="248">
        <v>2.2771930359019699</v>
      </c>
      <c r="H540" s="248">
        <v>1.03356215078377</v>
      </c>
      <c r="I540" s="248">
        <v>0.97622713089245605</v>
      </c>
      <c r="J540" s="248">
        <v>1.09313406849407</v>
      </c>
      <c r="K540" s="248">
        <v>5.9571917710298405E-2</v>
      </c>
      <c r="L540" s="248">
        <v>5.7335019891312199E-2</v>
      </c>
      <c r="M540" s="158"/>
    </row>
    <row r="541" spans="1:13">
      <c r="A541" s="248" t="s">
        <v>685</v>
      </c>
      <c r="B541" s="248" t="s">
        <v>410</v>
      </c>
      <c r="C541" s="248">
        <v>2012</v>
      </c>
      <c r="D541" s="248" t="s">
        <v>39</v>
      </c>
      <c r="E541" s="248" t="s">
        <v>443</v>
      </c>
      <c r="F541" s="248" t="s">
        <v>77</v>
      </c>
      <c r="G541" s="248">
        <v>2.1239577543079498</v>
      </c>
      <c r="H541" s="248">
        <v>1.0639887760375499</v>
      </c>
      <c r="I541" s="248">
        <v>1.0271794718919101</v>
      </c>
      <c r="J541" s="248">
        <v>1.1016892225475101</v>
      </c>
      <c r="K541" s="248">
        <v>3.7700446509961003E-2</v>
      </c>
      <c r="L541" s="248">
        <v>3.6809304145641E-2</v>
      </c>
      <c r="M541" s="158"/>
    </row>
    <row r="542" spans="1:13">
      <c r="A542" s="248" t="s">
        <v>686</v>
      </c>
      <c r="B542" s="248" t="s">
        <v>410</v>
      </c>
      <c r="C542" s="248">
        <v>2012</v>
      </c>
      <c r="D542" s="248" t="s">
        <v>39</v>
      </c>
      <c r="E542" s="248" t="s">
        <v>444</v>
      </c>
      <c r="F542" s="248" t="s">
        <v>77</v>
      </c>
      <c r="G542" s="248">
        <v>2.2161619491436499</v>
      </c>
      <c r="H542" s="248">
        <v>1.24898601175033</v>
      </c>
      <c r="I542" s="248">
        <v>1.21471309644351</v>
      </c>
      <c r="J542" s="248">
        <v>1.2839240143026001</v>
      </c>
      <c r="K542" s="248">
        <v>3.4938002552272501E-2</v>
      </c>
      <c r="L542" s="248">
        <v>3.42729153068227E-2</v>
      </c>
      <c r="M542" s="158"/>
    </row>
    <row r="543" spans="1:13">
      <c r="A543" s="248" t="s">
        <v>687</v>
      </c>
      <c r="B543" s="248" t="s">
        <v>410</v>
      </c>
      <c r="C543" s="248">
        <v>2012</v>
      </c>
      <c r="D543" s="248" t="s">
        <v>39</v>
      </c>
      <c r="E543" s="248" t="s">
        <v>445</v>
      </c>
      <c r="F543" s="248" t="s">
        <v>77</v>
      </c>
      <c r="G543" s="248">
        <v>1.6483428360638601</v>
      </c>
      <c r="H543" s="248">
        <v>1.1017138119966901</v>
      </c>
      <c r="I543" s="248">
        <v>1.0655201845386402</v>
      </c>
      <c r="J543" s="248">
        <v>1.1387518010208502</v>
      </c>
      <c r="K543" s="248">
        <v>3.7037989024155997E-2</v>
      </c>
      <c r="L543" s="248">
        <v>3.6193627458053802E-2</v>
      </c>
      <c r="M543" s="158"/>
    </row>
    <row r="544" spans="1:13">
      <c r="A544" s="248" t="s">
        <v>688</v>
      </c>
      <c r="B544" s="248" t="s">
        <v>410</v>
      </c>
      <c r="C544" s="248">
        <v>2012</v>
      </c>
      <c r="D544" s="248" t="s">
        <v>39</v>
      </c>
      <c r="E544" s="248" t="s">
        <v>446</v>
      </c>
      <c r="F544" s="248" t="s">
        <v>77</v>
      </c>
      <c r="G544" s="248">
        <v>1.9092233200803101</v>
      </c>
      <c r="H544" s="248">
        <v>1.1858204254153901</v>
      </c>
      <c r="I544" s="248">
        <v>1.1403079063772199</v>
      </c>
      <c r="J544" s="248">
        <v>1.23259799279961</v>
      </c>
      <c r="K544" s="248">
        <v>4.6777567384214402E-2</v>
      </c>
      <c r="L544" s="248">
        <v>4.5512519038169004E-2</v>
      </c>
      <c r="M544" s="158"/>
    </row>
    <row r="545" spans="1:13">
      <c r="A545" s="248" t="s">
        <v>689</v>
      </c>
      <c r="B545" s="248" t="s">
        <v>410</v>
      </c>
      <c r="C545" s="248">
        <v>2012</v>
      </c>
      <c r="D545" s="248" t="s">
        <v>39</v>
      </c>
      <c r="E545" s="248" t="s">
        <v>447</v>
      </c>
      <c r="F545" s="248" t="s">
        <v>77</v>
      </c>
      <c r="G545" s="248">
        <v>1.91978697917216</v>
      </c>
      <c r="H545" s="248">
        <v>1.1445517766703799</v>
      </c>
      <c r="I545" s="248">
        <v>1.11214189283946</v>
      </c>
      <c r="J545" s="248">
        <v>1.17761631496007</v>
      </c>
      <c r="K545" s="248">
        <v>3.3064538289691296E-2</v>
      </c>
      <c r="L545" s="248">
        <v>3.2409883830918002E-2</v>
      </c>
      <c r="M545" s="158"/>
    </row>
    <row r="546" spans="1:13">
      <c r="A546" s="248" t="s">
        <v>690</v>
      </c>
      <c r="B546" s="248" t="s">
        <v>410</v>
      </c>
      <c r="C546" s="248">
        <v>2012</v>
      </c>
      <c r="D546" s="248" t="s">
        <v>38</v>
      </c>
      <c r="E546" s="248" t="s">
        <v>414</v>
      </c>
      <c r="F546" s="248" t="s">
        <v>78</v>
      </c>
      <c r="G546" s="248">
        <v>2.15085887880198</v>
      </c>
      <c r="H546" s="248">
        <v>1.51891753152818</v>
      </c>
      <c r="I546" s="248">
        <v>1.5023263564228599</v>
      </c>
      <c r="J546" s="248">
        <v>1.53564350731705</v>
      </c>
      <c r="K546" s="248">
        <v>1.6725975788867399E-2</v>
      </c>
      <c r="L546" s="248">
        <v>1.6591175105321401E-2</v>
      </c>
      <c r="M546" s="158"/>
    </row>
    <row r="547" spans="1:13">
      <c r="A547" s="248" t="s">
        <v>691</v>
      </c>
      <c r="B547" s="248" t="s">
        <v>410</v>
      </c>
      <c r="C547" s="248">
        <v>2012</v>
      </c>
      <c r="D547" s="248" t="s">
        <v>38</v>
      </c>
      <c r="E547" s="248" t="s">
        <v>415</v>
      </c>
      <c r="F547" s="248" t="s">
        <v>76</v>
      </c>
      <c r="G547" s="248">
        <v>2.5002245710692597</v>
      </c>
      <c r="H547" s="248">
        <v>1.4815488174413098</v>
      </c>
      <c r="I547" s="248">
        <v>1.3794860203624599</v>
      </c>
      <c r="J547" s="248">
        <v>1.5889783112187899</v>
      </c>
      <c r="K547" s="248">
        <v>0.10742949377747998</v>
      </c>
      <c r="L547" s="248">
        <v>0.102062797078846</v>
      </c>
      <c r="M547" s="158"/>
    </row>
    <row r="548" spans="1:13">
      <c r="A548" s="248" t="s">
        <v>692</v>
      </c>
      <c r="B548" s="248" t="s">
        <v>410</v>
      </c>
      <c r="C548" s="248">
        <v>2012</v>
      </c>
      <c r="D548" s="248" t="s">
        <v>38</v>
      </c>
      <c r="E548" s="248" t="s">
        <v>416</v>
      </c>
      <c r="F548" s="248" t="s">
        <v>76</v>
      </c>
      <c r="G548" s="248">
        <v>1.9722621057447998</v>
      </c>
      <c r="H548" s="248">
        <v>1.32058140326762</v>
      </c>
      <c r="I548" s="248">
        <v>1.24660708608086</v>
      </c>
      <c r="J548" s="248">
        <v>1.3977182946937401</v>
      </c>
      <c r="K548" s="248">
        <v>7.7136891426121304E-2</v>
      </c>
      <c r="L548" s="248">
        <v>7.397431718676109E-2</v>
      </c>
      <c r="M548" s="158"/>
    </row>
    <row r="549" spans="1:13">
      <c r="A549" s="248" t="s">
        <v>693</v>
      </c>
      <c r="B549" s="248" t="s">
        <v>410</v>
      </c>
      <c r="C549" s="248">
        <v>2012</v>
      </c>
      <c r="D549" s="248" t="s">
        <v>38</v>
      </c>
      <c r="E549" s="248" t="s">
        <v>417</v>
      </c>
      <c r="F549" s="248" t="s">
        <v>76</v>
      </c>
      <c r="G549" s="248">
        <v>2.58336745775989</v>
      </c>
      <c r="H549" s="248">
        <v>1.4218903893024599</v>
      </c>
      <c r="I549" s="248">
        <v>1.3460545395755499</v>
      </c>
      <c r="J549" s="248">
        <v>1.5007304271886801</v>
      </c>
      <c r="K549" s="248">
        <v>7.8840037886225303E-2</v>
      </c>
      <c r="L549" s="248">
        <v>7.5835849726909793E-2</v>
      </c>
      <c r="M549" s="158"/>
    </row>
    <row r="550" spans="1:13">
      <c r="A550" s="248" t="s">
        <v>694</v>
      </c>
      <c r="B550" s="248" t="s">
        <v>410</v>
      </c>
      <c r="C550" s="248">
        <v>2012</v>
      </c>
      <c r="D550" s="248" t="s">
        <v>38</v>
      </c>
      <c r="E550" s="248" t="s">
        <v>438</v>
      </c>
      <c r="F550" s="248" t="s">
        <v>76</v>
      </c>
      <c r="G550" s="248">
        <v>2.4324324324324302</v>
      </c>
      <c r="H550" s="248">
        <v>1.5012511150660099</v>
      </c>
      <c r="I550" s="248">
        <v>1.41493529192033</v>
      </c>
      <c r="J550" s="248">
        <v>1.5913254411064499</v>
      </c>
      <c r="K550" s="248">
        <v>9.0074326040438302E-2</v>
      </c>
      <c r="L550" s="248">
        <v>8.6315823145680398E-2</v>
      </c>
      <c r="M550" s="158"/>
    </row>
    <row r="551" spans="1:13">
      <c r="A551" s="248" t="s">
        <v>695</v>
      </c>
      <c r="B551" s="248" t="s">
        <v>410</v>
      </c>
      <c r="C551" s="248">
        <v>2012</v>
      </c>
      <c r="D551" s="248" t="s">
        <v>38</v>
      </c>
      <c r="E551" s="248" t="s">
        <v>419</v>
      </c>
      <c r="F551" s="248" t="s">
        <v>76</v>
      </c>
      <c r="G551" s="248">
        <v>1.9718836361694501</v>
      </c>
      <c r="H551" s="248">
        <v>1.40836230587629</v>
      </c>
      <c r="I551" s="248">
        <v>1.3365561252164599</v>
      </c>
      <c r="J551" s="248">
        <v>1.4829873540823901</v>
      </c>
      <c r="K551" s="248">
        <v>7.462504820610219E-2</v>
      </c>
      <c r="L551" s="248">
        <v>7.1806180659832797E-2</v>
      </c>
      <c r="M551" s="158"/>
    </row>
    <row r="552" spans="1:13">
      <c r="A552" s="248" t="s">
        <v>696</v>
      </c>
      <c r="B552" s="248" t="s">
        <v>410</v>
      </c>
      <c r="C552" s="248">
        <v>2012</v>
      </c>
      <c r="D552" s="248" t="s">
        <v>38</v>
      </c>
      <c r="E552" s="248" t="s">
        <v>420</v>
      </c>
      <c r="F552" s="248" t="s">
        <v>76</v>
      </c>
      <c r="G552" s="248">
        <v>1.8258845185566202</v>
      </c>
      <c r="H552" s="248">
        <v>1.35984181860707</v>
      </c>
      <c r="I552" s="248">
        <v>1.2872799627669</v>
      </c>
      <c r="J552" s="248">
        <v>1.43538725647534</v>
      </c>
      <c r="K552" s="248">
        <v>7.5545437868261595E-2</v>
      </c>
      <c r="L552" s="248">
        <v>7.2561855840177006E-2</v>
      </c>
      <c r="M552" s="158"/>
    </row>
    <row r="553" spans="1:13">
      <c r="A553" s="248" t="s">
        <v>697</v>
      </c>
      <c r="B553" s="248" t="s">
        <v>410</v>
      </c>
      <c r="C553" s="248">
        <v>2012</v>
      </c>
      <c r="D553" s="248" t="s">
        <v>38</v>
      </c>
      <c r="E553" s="248" t="s">
        <v>421</v>
      </c>
      <c r="F553" s="248" t="s">
        <v>76</v>
      </c>
      <c r="G553" s="248">
        <v>2.4095098577794101</v>
      </c>
      <c r="H553" s="248">
        <v>1.3769706764702199</v>
      </c>
      <c r="I553" s="248">
        <v>1.30732892668594</v>
      </c>
      <c r="J553" s="248">
        <v>1.4492546856980399</v>
      </c>
      <c r="K553" s="248">
        <v>7.2284009227811599E-2</v>
      </c>
      <c r="L553" s="248">
        <v>6.9641749784283405E-2</v>
      </c>
      <c r="M553" s="158"/>
    </row>
    <row r="554" spans="1:13">
      <c r="A554" s="248" t="s">
        <v>698</v>
      </c>
      <c r="B554" s="248" t="s">
        <v>410</v>
      </c>
      <c r="C554" s="248">
        <v>2012</v>
      </c>
      <c r="D554" s="248" t="s">
        <v>38</v>
      </c>
      <c r="E554" s="248" t="s">
        <v>422</v>
      </c>
      <c r="F554" s="248" t="s">
        <v>76</v>
      </c>
      <c r="G554" s="248">
        <v>2.0670503661568103</v>
      </c>
      <c r="H554" s="248">
        <v>1.2927271629525601</v>
      </c>
      <c r="I554" s="248">
        <v>1.20783319926413</v>
      </c>
      <c r="J554" s="248">
        <v>1.3818609904385999</v>
      </c>
      <c r="K554" s="248">
        <v>8.9133827486037195E-2</v>
      </c>
      <c r="L554" s="248">
        <v>8.4893963688431398E-2</v>
      </c>
      <c r="M554" s="158"/>
    </row>
    <row r="555" spans="1:13">
      <c r="A555" s="248" t="s">
        <v>699</v>
      </c>
      <c r="B555" s="248" t="s">
        <v>410</v>
      </c>
      <c r="C555" s="248">
        <v>2012</v>
      </c>
      <c r="D555" s="248" t="s">
        <v>38</v>
      </c>
      <c r="E555" s="248" t="s">
        <v>423</v>
      </c>
      <c r="F555" s="248" t="s">
        <v>76</v>
      </c>
      <c r="G555" s="248">
        <v>2.43866012374653</v>
      </c>
      <c r="H555" s="248">
        <v>1.4352364286944701</v>
      </c>
      <c r="I555" s="248">
        <v>1.3503764747967</v>
      </c>
      <c r="J555" s="248">
        <v>1.5238944142067701</v>
      </c>
      <c r="K555" s="248">
        <v>8.8657985512297602E-2</v>
      </c>
      <c r="L555" s="248">
        <v>8.4859953897774593E-2</v>
      </c>
      <c r="M555" s="158"/>
    </row>
    <row r="556" spans="1:13">
      <c r="A556" s="248" t="s">
        <v>700</v>
      </c>
      <c r="B556" s="248" t="s">
        <v>410</v>
      </c>
      <c r="C556" s="248">
        <v>2012</v>
      </c>
      <c r="D556" s="248" t="s">
        <v>38</v>
      </c>
      <c r="E556" s="248" t="s">
        <v>424</v>
      </c>
      <c r="F556" s="248" t="s">
        <v>76</v>
      </c>
      <c r="G556" s="248">
        <v>2.4448952924589902</v>
      </c>
      <c r="H556" s="248">
        <v>1.52857016613605</v>
      </c>
      <c r="I556" s="248">
        <v>1.4623362591456099</v>
      </c>
      <c r="J556" s="248">
        <v>1.59695994541569</v>
      </c>
      <c r="K556" s="248">
        <v>6.8389779279631704E-2</v>
      </c>
      <c r="L556" s="248">
        <v>6.6233906990445707E-2</v>
      </c>
      <c r="M556" s="158"/>
    </row>
    <row r="557" spans="1:13">
      <c r="A557" s="248" t="s">
        <v>701</v>
      </c>
      <c r="B557" s="248" t="s">
        <v>410</v>
      </c>
      <c r="C557" s="248">
        <v>2012</v>
      </c>
      <c r="D557" s="248" t="s">
        <v>38</v>
      </c>
      <c r="E557" s="248" t="s">
        <v>425</v>
      </c>
      <c r="F557" s="248" t="s">
        <v>76</v>
      </c>
      <c r="G557" s="248">
        <v>2.2349044838493901</v>
      </c>
      <c r="H557" s="248">
        <v>1.6064080194915</v>
      </c>
      <c r="I557" s="248">
        <v>1.5447963975727699</v>
      </c>
      <c r="J557" s="248">
        <v>1.6697965582784602</v>
      </c>
      <c r="K557" s="248">
        <v>6.3388538786961102E-2</v>
      </c>
      <c r="L557" s="248">
        <v>6.1611621918724199E-2</v>
      </c>
      <c r="M557" s="158"/>
    </row>
    <row r="558" spans="1:13">
      <c r="A558" s="248" t="s">
        <v>702</v>
      </c>
      <c r="B558" s="248" t="s">
        <v>410</v>
      </c>
      <c r="C558" s="248">
        <v>2012</v>
      </c>
      <c r="D558" s="248" t="s">
        <v>38</v>
      </c>
      <c r="E558" s="248" t="s">
        <v>426</v>
      </c>
      <c r="F558" s="248" t="s">
        <v>76</v>
      </c>
      <c r="G558" s="248">
        <v>2.4073777764847901</v>
      </c>
      <c r="H558" s="248">
        <v>1.6055923568907002</v>
      </c>
      <c r="I558" s="248">
        <v>1.5274013513171001</v>
      </c>
      <c r="J558" s="248">
        <v>1.68667967313589</v>
      </c>
      <c r="K558" s="248">
        <v>8.1087316245181298E-2</v>
      </c>
      <c r="L558" s="248">
        <v>7.8191005573605199E-2</v>
      </c>
      <c r="M558" s="158"/>
    </row>
    <row r="559" spans="1:13">
      <c r="A559" s="248" t="s">
        <v>703</v>
      </c>
      <c r="B559" s="248" t="s">
        <v>410</v>
      </c>
      <c r="C559" s="248">
        <v>2012</v>
      </c>
      <c r="D559" s="248" t="s">
        <v>38</v>
      </c>
      <c r="E559" s="248" t="s">
        <v>427</v>
      </c>
      <c r="F559" s="248" t="s">
        <v>76</v>
      </c>
      <c r="G559" s="248">
        <v>2.5005242189138199</v>
      </c>
      <c r="H559" s="248">
        <v>1.8024475868346101</v>
      </c>
      <c r="I559" s="248">
        <v>1.72114191893099</v>
      </c>
      <c r="J559" s="248">
        <v>1.8865542624119498</v>
      </c>
      <c r="K559" s="248">
        <v>8.410667557734261E-2</v>
      </c>
      <c r="L559" s="248">
        <v>8.1305667903622897E-2</v>
      </c>
      <c r="M559" s="158"/>
    </row>
    <row r="560" spans="1:13">
      <c r="A560" s="248" t="s">
        <v>704</v>
      </c>
      <c r="B560" s="248" t="s">
        <v>410</v>
      </c>
      <c r="C560" s="248">
        <v>2012</v>
      </c>
      <c r="D560" s="248" t="s">
        <v>38</v>
      </c>
      <c r="E560" s="248" t="s">
        <v>13</v>
      </c>
      <c r="F560" s="248" t="s">
        <v>76</v>
      </c>
      <c r="G560" s="248">
        <v>2.38797265333895</v>
      </c>
      <c r="H560" s="248">
        <v>1.6726191389367902</v>
      </c>
      <c r="I560" s="248">
        <v>1.58681749108909</v>
      </c>
      <c r="J560" s="248">
        <v>1.76179256859059</v>
      </c>
      <c r="K560" s="248">
        <v>8.9173429653804009E-2</v>
      </c>
      <c r="L560" s="248">
        <v>8.5801647847693202E-2</v>
      </c>
      <c r="M560" s="158"/>
    </row>
    <row r="561" spans="1:13">
      <c r="A561" s="248" t="s">
        <v>705</v>
      </c>
      <c r="B561" s="248" t="s">
        <v>410</v>
      </c>
      <c r="C561" s="248">
        <v>2012</v>
      </c>
      <c r="D561" s="248" t="s">
        <v>38</v>
      </c>
      <c r="E561" s="248" t="s">
        <v>428</v>
      </c>
      <c r="F561" s="248" t="s">
        <v>76</v>
      </c>
      <c r="G561" s="248">
        <v>1.61975960128994</v>
      </c>
      <c r="H561" s="248">
        <v>1.5327686331614601</v>
      </c>
      <c r="I561" s="248">
        <v>1.47841242948341</v>
      </c>
      <c r="J561" s="248">
        <v>1.58858941097036</v>
      </c>
      <c r="K561" s="248">
        <v>5.5820777808905001E-2</v>
      </c>
      <c r="L561" s="248">
        <v>5.4356203678043301E-2</v>
      </c>
      <c r="M561" s="158"/>
    </row>
    <row r="562" spans="1:13">
      <c r="A562" s="248" t="s">
        <v>706</v>
      </c>
      <c r="B562" s="248" t="s">
        <v>410</v>
      </c>
      <c r="C562" s="248">
        <v>2012</v>
      </c>
      <c r="D562" s="248" t="s">
        <v>38</v>
      </c>
      <c r="E562" s="248" t="s">
        <v>37</v>
      </c>
      <c r="F562" s="248" t="s">
        <v>76</v>
      </c>
      <c r="G562" s="248">
        <v>2.1736652718302798</v>
      </c>
      <c r="H562" s="248">
        <v>1.65942416175116</v>
      </c>
      <c r="I562" s="248">
        <v>1.5962621191708402</v>
      </c>
      <c r="J562" s="248">
        <v>1.7244202711156897</v>
      </c>
      <c r="K562" s="248">
        <v>6.49961093645363E-2</v>
      </c>
      <c r="L562" s="248">
        <v>6.3162042580314409E-2</v>
      </c>
      <c r="M562" s="158"/>
    </row>
    <row r="563" spans="1:13">
      <c r="A563" s="248" t="s">
        <v>707</v>
      </c>
      <c r="B563" s="248" t="s">
        <v>410</v>
      </c>
      <c r="C563" s="248">
        <v>2012</v>
      </c>
      <c r="D563" s="248" t="s">
        <v>38</v>
      </c>
      <c r="E563" s="248" t="s">
        <v>429</v>
      </c>
      <c r="F563" s="248" t="s">
        <v>76</v>
      </c>
      <c r="G563" s="248">
        <v>1.9847586790855201</v>
      </c>
      <c r="H563" s="248">
        <v>1.5523166831353801</v>
      </c>
      <c r="I563" s="248">
        <v>1.4277552744279201</v>
      </c>
      <c r="J563" s="248">
        <v>1.6847399430990802</v>
      </c>
      <c r="K563" s="248">
        <v>0.132423259963699</v>
      </c>
      <c r="L563" s="248">
        <v>0.12456140870746399</v>
      </c>
      <c r="M563" s="158"/>
    </row>
    <row r="564" spans="1:13">
      <c r="A564" s="248" t="s">
        <v>708</v>
      </c>
      <c r="B564" s="248" t="s">
        <v>410</v>
      </c>
      <c r="C564" s="248">
        <v>2012</v>
      </c>
      <c r="D564" s="248" t="s">
        <v>38</v>
      </c>
      <c r="E564" s="248" t="s">
        <v>430</v>
      </c>
      <c r="F564" s="248" t="s">
        <v>76</v>
      </c>
      <c r="G564" s="248">
        <v>2.0440896713790098</v>
      </c>
      <c r="H564" s="248">
        <v>1.5777336939152899</v>
      </c>
      <c r="I564" s="248">
        <v>1.5015865452841699</v>
      </c>
      <c r="J564" s="248">
        <v>1.6567110580403501</v>
      </c>
      <c r="K564" s="248">
        <v>7.8977364125060803E-2</v>
      </c>
      <c r="L564" s="248">
        <v>7.6147148631125094E-2</v>
      </c>
      <c r="M564" s="158"/>
    </row>
    <row r="565" spans="1:13">
      <c r="A565" s="248" t="s">
        <v>709</v>
      </c>
      <c r="B565" s="248" t="s">
        <v>410</v>
      </c>
      <c r="C565" s="248">
        <v>2012</v>
      </c>
      <c r="D565" s="248" t="s">
        <v>38</v>
      </c>
      <c r="E565" s="248" t="s">
        <v>431</v>
      </c>
      <c r="F565" s="248" t="s">
        <v>76</v>
      </c>
      <c r="G565" s="248">
        <v>2.0038608988825102</v>
      </c>
      <c r="H565" s="248">
        <v>1.42107015681023</v>
      </c>
      <c r="I565" s="248">
        <v>1.31866337726335</v>
      </c>
      <c r="J565" s="248">
        <v>1.5292191322893198</v>
      </c>
      <c r="K565" s="248">
        <v>0.10814897547909</v>
      </c>
      <c r="L565" s="248">
        <v>0.10240677954687701</v>
      </c>
      <c r="M565" s="158"/>
    </row>
    <row r="566" spans="1:13">
      <c r="A566" s="248" t="s">
        <v>710</v>
      </c>
      <c r="B566" s="248" t="s">
        <v>410</v>
      </c>
      <c r="C566" s="248">
        <v>2012</v>
      </c>
      <c r="D566" s="248" t="s">
        <v>38</v>
      </c>
      <c r="E566" s="248" t="s">
        <v>432</v>
      </c>
      <c r="F566" s="248" t="s">
        <v>76</v>
      </c>
      <c r="G566" s="248">
        <v>2.1571090905219199</v>
      </c>
      <c r="H566" s="248">
        <v>1.5580827453441</v>
      </c>
      <c r="I566" s="248">
        <v>1.4619034051861202</v>
      </c>
      <c r="J566" s="248">
        <v>1.6588415658450502</v>
      </c>
      <c r="K566" s="248">
        <v>0.100758820500953</v>
      </c>
      <c r="L566" s="248">
        <v>9.6179340157980103E-2</v>
      </c>
      <c r="M566" s="158"/>
    </row>
    <row r="567" spans="1:13">
      <c r="A567" s="248" t="s">
        <v>711</v>
      </c>
      <c r="B567" s="248" t="s">
        <v>410</v>
      </c>
      <c r="C567" s="248">
        <v>2012</v>
      </c>
      <c r="D567" s="248" t="s">
        <v>38</v>
      </c>
      <c r="E567" s="248" t="s">
        <v>433</v>
      </c>
      <c r="F567" s="248" t="s">
        <v>76</v>
      </c>
      <c r="G567" s="248">
        <v>2.2814298488982603</v>
      </c>
      <c r="H567" s="248">
        <v>1.37929103170893</v>
      </c>
      <c r="I567" s="248">
        <v>1.29280800322945</v>
      </c>
      <c r="J567" s="248">
        <v>1.4699299112633</v>
      </c>
      <c r="K567" s="248">
        <v>9.0638879554374593E-2</v>
      </c>
      <c r="L567" s="248">
        <v>8.64830284794781E-2</v>
      </c>
      <c r="M567" s="158"/>
    </row>
    <row r="568" spans="1:13">
      <c r="A568" s="248" t="s">
        <v>712</v>
      </c>
      <c r="B568" s="248" t="s">
        <v>410</v>
      </c>
      <c r="C568" s="248">
        <v>2012</v>
      </c>
      <c r="D568" s="248" t="s">
        <v>38</v>
      </c>
      <c r="E568" s="248" t="s">
        <v>439</v>
      </c>
      <c r="F568" s="248" t="s">
        <v>76</v>
      </c>
      <c r="G568" s="248">
        <v>2.0030344974446299</v>
      </c>
      <c r="H568" s="248">
        <v>1.5605387846215</v>
      </c>
      <c r="I568" s="248">
        <v>1.48129228059748</v>
      </c>
      <c r="J568" s="248">
        <v>1.64286654469467</v>
      </c>
      <c r="K568" s="248">
        <v>8.2327760073168596E-2</v>
      </c>
      <c r="L568" s="248">
        <v>7.9246504024015091E-2</v>
      </c>
      <c r="M568" s="158"/>
    </row>
    <row r="569" spans="1:13">
      <c r="A569" s="248" t="s">
        <v>713</v>
      </c>
      <c r="B569" s="248" t="s">
        <v>410</v>
      </c>
      <c r="C569" s="248">
        <v>2012</v>
      </c>
      <c r="D569" s="248" t="s">
        <v>38</v>
      </c>
      <c r="E569" s="248" t="s">
        <v>441</v>
      </c>
      <c r="F569" s="248" t="s">
        <v>77</v>
      </c>
      <c r="G569" s="248">
        <v>2.1542350302298798</v>
      </c>
      <c r="H569" s="248">
        <v>1.40824534634941</v>
      </c>
      <c r="I569" s="248">
        <v>1.37592304678818</v>
      </c>
      <c r="J569" s="248">
        <v>1.44112152460335</v>
      </c>
      <c r="K569" s="248">
        <v>3.2876178253941103E-2</v>
      </c>
      <c r="L569" s="248">
        <v>3.2322299561232296E-2</v>
      </c>
      <c r="M569" s="158"/>
    </row>
    <row r="570" spans="1:13">
      <c r="A570" s="248" t="s">
        <v>714</v>
      </c>
      <c r="B570" s="248" t="s">
        <v>410</v>
      </c>
      <c r="C570" s="248">
        <v>2012</v>
      </c>
      <c r="D570" s="248" t="s">
        <v>38</v>
      </c>
      <c r="E570" s="248" t="s">
        <v>442</v>
      </c>
      <c r="F570" s="248" t="s">
        <v>77</v>
      </c>
      <c r="G570" s="248">
        <v>2.4095098577794101</v>
      </c>
      <c r="H570" s="248">
        <v>1.3769706764702199</v>
      </c>
      <c r="I570" s="248">
        <v>1.30732892668594</v>
      </c>
      <c r="J570" s="248">
        <v>1.4492546856980399</v>
      </c>
      <c r="K570" s="248">
        <v>7.2284009227811599E-2</v>
      </c>
      <c r="L570" s="248">
        <v>6.9641749784283405E-2</v>
      </c>
      <c r="M570" s="158"/>
    </row>
    <row r="571" spans="1:13">
      <c r="A571" s="248" t="s">
        <v>715</v>
      </c>
      <c r="B571" s="248" t="s">
        <v>410</v>
      </c>
      <c r="C571" s="248">
        <v>2012</v>
      </c>
      <c r="D571" s="248" t="s">
        <v>38</v>
      </c>
      <c r="E571" s="248" t="s">
        <v>443</v>
      </c>
      <c r="F571" s="248" t="s">
        <v>77</v>
      </c>
      <c r="G571" s="248">
        <v>2.3488806596332603</v>
      </c>
      <c r="H571" s="248">
        <v>1.4453275493522999</v>
      </c>
      <c r="I571" s="248">
        <v>1.40050532964034</v>
      </c>
      <c r="J571" s="248">
        <v>1.49118427197682</v>
      </c>
      <c r="K571" s="248">
        <v>4.58567226245188E-2</v>
      </c>
      <c r="L571" s="248">
        <v>4.4822219711957503E-2</v>
      </c>
      <c r="M571" s="158"/>
    </row>
    <row r="572" spans="1:13">
      <c r="A572" s="248" t="s">
        <v>716</v>
      </c>
      <c r="B572" s="248" t="s">
        <v>410</v>
      </c>
      <c r="C572" s="248">
        <v>2012</v>
      </c>
      <c r="D572" s="248" t="s">
        <v>38</v>
      </c>
      <c r="E572" s="248" t="s">
        <v>444</v>
      </c>
      <c r="F572" s="248" t="s">
        <v>77</v>
      </c>
      <c r="G572" s="248">
        <v>2.3556156765490597</v>
      </c>
      <c r="H572" s="248">
        <v>1.6632511403418699</v>
      </c>
      <c r="I572" s="248">
        <v>1.6214087127528298</v>
      </c>
      <c r="J572" s="248">
        <v>1.70588211310019</v>
      </c>
      <c r="K572" s="248">
        <v>4.2630972758324497E-2</v>
      </c>
      <c r="L572" s="248">
        <v>4.1842427589033795E-2</v>
      </c>
      <c r="M572" s="158"/>
    </row>
    <row r="573" spans="1:13">
      <c r="A573" s="248" t="s">
        <v>717</v>
      </c>
      <c r="B573" s="248" t="s">
        <v>410</v>
      </c>
      <c r="C573" s="248">
        <v>2012</v>
      </c>
      <c r="D573" s="248" t="s">
        <v>38</v>
      </c>
      <c r="E573" s="248" t="s">
        <v>445</v>
      </c>
      <c r="F573" s="248" t="s">
        <v>77</v>
      </c>
      <c r="G573" s="248">
        <v>1.8073766924373502</v>
      </c>
      <c r="H573" s="248">
        <v>1.5756367344332101</v>
      </c>
      <c r="I573" s="248">
        <v>1.5296219673928799</v>
      </c>
      <c r="J573" s="248">
        <v>1.62266919676409</v>
      </c>
      <c r="K573" s="248">
        <v>4.70324623308759E-2</v>
      </c>
      <c r="L573" s="248">
        <v>4.6014767040326296E-2</v>
      </c>
      <c r="M573" s="158"/>
    </row>
    <row r="574" spans="1:13">
      <c r="A574" s="248" t="s">
        <v>718</v>
      </c>
      <c r="B574" s="248" t="s">
        <v>410</v>
      </c>
      <c r="C574" s="248">
        <v>2012</v>
      </c>
      <c r="D574" s="248" t="s">
        <v>38</v>
      </c>
      <c r="E574" s="248" t="s">
        <v>446</v>
      </c>
      <c r="F574" s="248" t="s">
        <v>77</v>
      </c>
      <c r="G574" s="248">
        <v>2.1370578698993801</v>
      </c>
      <c r="H574" s="248">
        <v>1.6385870485064402</v>
      </c>
      <c r="I574" s="248">
        <v>1.5820798585258902</v>
      </c>
      <c r="J574" s="248">
        <v>1.6965778554056701</v>
      </c>
      <c r="K574" s="248">
        <v>5.7990806899237801E-2</v>
      </c>
      <c r="L574" s="248">
        <v>5.6507189980551001E-2</v>
      </c>
      <c r="M574" s="158"/>
    </row>
    <row r="575" spans="1:13">
      <c r="A575" s="248" t="s">
        <v>719</v>
      </c>
      <c r="B575" s="248" t="s">
        <v>410</v>
      </c>
      <c r="C575" s="248">
        <v>2012</v>
      </c>
      <c r="D575" s="248" t="s">
        <v>38</v>
      </c>
      <c r="E575" s="248" t="s">
        <v>447</v>
      </c>
      <c r="F575" s="248" t="s">
        <v>77</v>
      </c>
      <c r="G575" s="248">
        <v>2.0833038781829201</v>
      </c>
      <c r="H575" s="248">
        <v>1.5170011710178899</v>
      </c>
      <c r="I575" s="248">
        <v>1.4779095930038699</v>
      </c>
      <c r="J575" s="248">
        <v>1.55685277505234</v>
      </c>
      <c r="K575" s="248">
        <v>3.9851604034450698E-2</v>
      </c>
      <c r="L575" s="248">
        <v>3.9091578014022098E-2</v>
      </c>
      <c r="M575" s="158"/>
    </row>
    <row r="576" spans="1:13">
      <c r="A576" s="248" t="s">
        <v>508</v>
      </c>
      <c r="B576" s="248" t="s">
        <v>410</v>
      </c>
      <c r="C576" s="248">
        <v>2012</v>
      </c>
      <c r="D576" s="248" t="s">
        <v>40</v>
      </c>
      <c r="E576" s="248" t="s">
        <v>414</v>
      </c>
      <c r="F576" s="248" t="s">
        <v>78</v>
      </c>
      <c r="G576" s="248">
        <v>2.0677574836580499</v>
      </c>
      <c r="H576" s="248">
        <v>1.30721139176131</v>
      </c>
      <c r="I576" s="248">
        <v>1.2966394200463001</v>
      </c>
      <c r="J576" s="248">
        <v>1.31784519297742</v>
      </c>
      <c r="K576" s="248">
        <v>1.0633801216108001E-2</v>
      </c>
      <c r="L576" s="248">
        <v>1.05719717150102E-2</v>
      </c>
      <c r="M576" s="158"/>
    </row>
    <row r="577" spans="1:13">
      <c r="A577" s="248" t="s">
        <v>509</v>
      </c>
      <c r="B577" s="248" t="s">
        <v>410</v>
      </c>
      <c r="C577" s="248">
        <v>2012</v>
      </c>
      <c r="D577" s="248" t="s">
        <v>40</v>
      </c>
      <c r="E577" s="248" t="s">
        <v>415</v>
      </c>
      <c r="F577" s="248" t="s">
        <v>76</v>
      </c>
      <c r="G577" s="248">
        <v>2.3569274860435301</v>
      </c>
      <c r="H577" s="248">
        <v>1.24088302006368</v>
      </c>
      <c r="I577" s="248">
        <v>1.1767244420329699</v>
      </c>
      <c r="J577" s="248">
        <v>1.3074758219502098</v>
      </c>
      <c r="K577" s="248">
        <v>6.6592801886522307E-2</v>
      </c>
      <c r="L577" s="248">
        <v>6.4158578030715702E-2</v>
      </c>
      <c r="M577" s="158"/>
    </row>
    <row r="578" spans="1:13">
      <c r="A578" s="248" t="s">
        <v>510</v>
      </c>
      <c r="B578" s="248" t="s">
        <v>410</v>
      </c>
      <c r="C578" s="248">
        <v>2012</v>
      </c>
      <c r="D578" s="248" t="s">
        <v>40</v>
      </c>
      <c r="E578" s="248" t="s">
        <v>416</v>
      </c>
      <c r="F578" s="248" t="s">
        <v>76</v>
      </c>
      <c r="G578" s="248">
        <v>1.9216292246127</v>
      </c>
      <c r="H578" s="248">
        <v>1.11464800755753</v>
      </c>
      <c r="I578" s="248">
        <v>1.06799690240415</v>
      </c>
      <c r="J578" s="248">
        <v>1.1627216455795899</v>
      </c>
      <c r="K578" s="248">
        <v>4.8073638022057004E-2</v>
      </c>
      <c r="L578" s="248">
        <v>4.6651105153380404E-2</v>
      </c>
      <c r="M578" s="158"/>
    </row>
    <row r="579" spans="1:13">
      <c r="A579" s="248" t="s">
        <v>511</v>
      </c>
      <c r="B579" s="248" t="s">
        <v>410</v>
      </c>
      <c r="C579" s="248">
        <v>2012</v>
      </c>
      <c r="D579" s="248" t="s">
        <v>40</v>
      </c>
      <c r="E579" s="248" t="s">
        <v>417</v>
      </c>
      <c r="F579" s="248" t="s">
        <v>76</v>
      </c>
      <c r="G579" s="248">
        <v>2.5354650247511801</v>
      </c>
      <c r="H579" s="248">
        <v>1.21878999161972</v>
      </c>
      <c r="I579" s="248">
        <v>1.1706064339225299</v>
      </c>
      <c r="J579" s="248">
        <v>1.2683154181893701</v>
      </c>
      <c r="K579" s="248">
        <v>4.9525426569646105E-2</v>
      </c>
      <c r="L579" s="248">
        <v>4.81835576971976E-2</v>
      </c>
      <c r="M579" s="158"/>
    </row>
    <row r="580" spans="1:13">
      <c r="A580" s="248" t="s">
        <v>512</v>
      </c>
      <c r="B580" s="248" t="s">
        <v>410</v>
      </c>
      <c r="C580" s="248">
        <v>2012</v>
      </c>
      <c r="D580" s="248" t="s">
        <v>40</v>
      </c>
      <c r="E580" s="248" t="s">
        <v>418</v>
      </c>
      <c r="F580" s="248" t="s">
        <v>76</v>
      </c>
      <c r="G580" s="248">
        <v>2.30438212007149</v>
      </c>
      <c r="H580" s="248">
        <v>1.29965338653997</v>
      </c>
      <c r="I580" s="248">
        <v>1.2440100965368501</v>
      </c>
      <c r="J580" s="248">
        <v>1.3570366122047901</v>
      </c>
      <c r="K580" s="248">
        <v>5.7383225664820105E-2</v>
      </c>
      <c r="L580" s="248">
        <v>5.5643290003117796E-2</v>
      </c>
      <c r="M580" s="158"/>
    </row>
    <row r="581" spans="1:13">
      <c r="A581" s="248" t="s">
        <v>513</v>
      </c>
      <c r="B581" s="248" t="s">
        <v>410</v>
      </c>
      <c r="C581" s="248">
        <v>2012</v>
      </c>
      <c r="D581" s="248" t="s">
        <v>40</v>
      </c>
      <c r="E581" s="248" t="s">
        <v>419</v>
      </c>
      <c r="F581" s="248" t="s">
        <v>76</v>
      </c>
      <c r="G581" s="248">
        <v>1.8406459901876602</v>
      </c>
      <c r="H581" s="248">
        <v>1.18672800935713</v>
      </c>
      <c r="I581" s="248">
        <v>1.14155435315952</v>
      </c>
      <c r="J581" s="248">
        <v>1.2331903073461699</v>
      </c>
      <c r="K581" s="248">
        <v>4.6462297989040002E-2</v>
      </c>
      <c r="L581" s="248">
        <v>4.5173656197609401E-2</v>
      </c>
      <c r="M581" s="158"/>
    </row>
    <row r="582" spans="1:13">
      <c r="A582" s="248" t="s">
        <v>514</v>
      </c>
      <c r="B582" s="248" t="s">
        <v>410</v>
      </c>
      <c r="C582" s="248">
        <v>2012</v>
      </c>
      <c r="D582" s="248" t="s">
        <v>40</v>
      </c>
      <c r="E582" s="248" t="s">
        <v>420</v>
      </c>
      <c r="F582" s="248" t="s">
        <v>76</v>
      </c>
      <c r="G582" s="248">
        <v>1.8314102737319999</v>
      </c>
      <c r="H582" s="248">
        <v>1.2140551494876699</v>
      </c>
      <c r="I582" s="248">
        <v>1.1670364640294</v>
      </c>
      <c r="J582" s="248">
        <v>1.26242861170817</v>
      </c>
      <c r="K582" s="248">
        <v>4.83734622204995E-2</v>
      </c>
      <c r="L582" s="248">
        <v>4.70186854582757E-2</v>
      </c>
      <c r="M582" s="158"/>
    </row>
    <row r="583" spans="1:13">
      <c r="A583" s="248" t="s">
        <v>515</v>
      </c>
      <c r="B583" s="248" t="s">
        <v>410</v>
      </c>
      <c r="C583" s="248">
        <v>2012</v>
      </c>
      <c r="D583" s="248" t="s">
        <v>40</v>
      </c>
      <c r="E583" s="248" t="s">
        <v>421</v>
      </c>
      <c r="F583" s="248" t="s">
        <v>76</v>
      </c>
      <c r="G583" s="248">
        <v>2.34329143257892</v>
      </c>
      <c r="H583" s="248">
        <v>1.2002197114333</v>
      </c>
      <c r="I583" s="248">
        <v>1.1553316787941099</v>
      </c>
      <c r="J583" s="248">
        <v>1.2463211942157899</v>
      </c>
      <c r="K583" s="248">
        <v>4.6101482782492396E-2</v>
      </c>
      <c r="L583" s="248">
        <v>4.4888032639188301E-2</v>
      </c>
      <c r="M583" s="158"/>
    </row>
    <row r="584" spans="1:13">
      <c r="A584" s="248" t="s">
        <v>516</v>
      </c>
      <c r="B584" s="248" t="s">
        <v>410</v>
      </c>
      <c r="C584" s="248">
        <v>2012</v>
      </c>
      <c r="D584" s="248" t="s">
        <v>40</v>
      </c>
      <c r="E584" s="248" t="s">
        <v>422</v>
      </c>
      <c r="F584" s="248" t="s">
        <v>76</v>
      </c>
      <c r="G584" s="248">
        <v>1.96639418710263</v>
      </c>
      <c r="H584" s="248">
        <v>1.10041229691428</v>
      </c>
      <c r="I584" s="248">
        <v>1.0462622903255601</v>
      </c>
      <c r="J584" s="248">
        <v>1.1565221131712</v>
      </c>
      <c r="K584" s="248">
        <v>5.6109816256928201E-2</v>
      </c>
      <c r="L584" s="248">
        <v>5.4150006588712295E-2</v>
      </c>
      <c r="M584" s="158"/>
    </row>
    <row r="585" spans="1:13">
      <c r="A585" s="248" t="s">
        <v>517</v>
      </c>
      <c r="B585" s="248" t="s">
        <v>410</v>
      </c>
      <c r="C585" s="248">
        <v>2012</v>
      </c>
      <c r="D585" s="248" t="s">
        <v>40</v>
      </c>
      <c r="E585" s="248" t="s">
        <v>423</v>
      </c>
      <c r="F585" s="248" t="s">
        <v>76</v>
      </c>
      <c r="G585" s="248">
        <v>2.3200033961623401</v>
      </c>
      <c r="H585" s="248">
        <v>1.2342887425306299</v>
      </c>
      <c r="I585" s="248">
        <v>1.1799149300545499</v>
      </c>
      <c r="J585" s="248">
        <v>1.2904104212727001</v>
      </c>
      <c r="K585" s="248">
        <v>5.61216787420767E-2</v>
      </c>
      <c r="L585" s="248">
        <v>5.4373812476081293E-2</v>
      </c>
      <c r="M585" s="158"/>
    </row>
    <row r="586" spans="1:13">
      <c r="A586" s="248" t="s">
        <v>518</v>
      </c>
      <c r="B586" s="248" t="s">
        <v>410</v>
      </c>
      <c r="C586" s="248">
        <v>2012</v>
      </c>
      <c r="D586" s="248" t="s">
        <v>40</v>
      </c>
      <c r="E586" s="248" t="s">
        <v>424</v>
      </c>
      <c r="F586" s="248" t="s">
        <v>76</v>
      </c>
      <c r="G586" s="248">
        <v>2.3258978691554901</v>
      </c>
      <c r="H586" s="248">
        <v>1.3217830041493301</v>
      </c>
      <c r="I586" s="248">
        <v>1.2791631238673902</v>
      </c>
      <c r="J586" s="248">
        <v>1.36539826830317</v>
      </c>
      <c r="K586" s="248">
        <v>4.3615264153837402E-2</v>
      </c>
      <c r="L586" s="248">
        <v>4.2619880281938201E-2</v>
      </c>
      <c r="M586" s="158"/>
    </row>
    <row r="587" spans="1:13">
      <c r="A587" s="248" t="s">
        <v>519</v>
      </c>
      <c r="B587" s="248" t="s">
        <v>410</v>
      </c>
      <c r="C587" s="248">
        <v>2012</v>
      </c>
      <c r="D587" s="248" t="s">
        <v>40</v>
      </c>
      <c r="E587" s="248" t="s">
        <v>440</v>
      </c>
      <c r="F587" s="248" t="s">
        <v>76</v>
      </c>
      <c r="G587" s="248">
        <v>2.1444057715790401</v>
      </c>
      <c r="H587" s="248">
        <v>1.37397286891214</v>
      </c>
      <c r="I587" s="248">
        <v>1.3346613773365499</v>
      </c>
      <c r="J587" s="248">
        <v>1.4141015780810899</v>
      </c>
      <c r="K587" s="248">
        <v>4.0128709168956597E-2</v>
      </c>
      <c r="L587" s="248">
        <v>3.9311491575584702E-2</v>
      </c>
      <c r="M587" s="158"/>
    </row>
    <row r="588" spans="1:13">
      <c r="A588" s="248" t="s">
        <v>520</v>
      </c>
      <c r="B588" s="248" t="s">
        <v>410</v>
      </c>
      <c r="C588" s="248">
        <v>2012</v>
      </c>
      <c r="D588" s="248" t="s">
        <v>40</v>
      </c>
      <c r="E588" s="248" t="s">
        <v>426</v>
      </c>
      <c r="F588" s="248" t="s">
        <v>76</v>
      </c>
      <c r="G588" s="248">
        <v>2.37294010600962</v>
      </c>
      <c r="H588" s="248">
        <v>1.4179134557716899</v>
      </c>
      <c r="I588" s="248">
        <v>1.3674019031904299</v>
      </c>
      <c r="J588" s="248">
        <v>1.4697450526422799</v>
      </c>
      <c r="K588" s="248">
        <v>5.18315968705911E-2</v>
      </c>
      <c r="L588" s="248">
        <v>5.0511552581261797E-2</v>
      </c>
      <c r="M588" s="158"/>
    </row>
    <row r="589" spans="1:13">
      <c r="A589" s="248" t="s">
        <v>521</v>
      </c>
      <c r="B589" s="248" t="s">
        <v>410</v>
      </c>
      <c r="C589" s="248">
        <v>2012</v>
      </c>
      <c r="D589" s="248" t="s">
        <v>40</v>
      </c>
      <c r="E589" s="248" t="s">
        <v>427</v>
      </c>
      <c r="F589" s="248" t="s">
        <v>76</v>
      </c>
      <c r="G589" s="248">
        <v>2.4285918587568398</v>
      </c>
      <c r="H589" s="248">
        <v>1.5739455746117099</v>
      </c>
      <c r="I589" s="248">
        <v>1.52195742339054</v>
      </c>
      <c r="J589" s="248">
        <v>1.6272067728081301</v>
      </c>
      <c r="K589" s="248">
        <v>5.3261198196421597E-2</v>
      </c>
      <c r="L589" s="248">
        <v>5.1988151221173798E-2</v>
      </c>
      <c r="M589" s="158"/>
    </row>
    <row r="590" spans="1:13">
      <c r="A590" s="248" t="s">
        <v>522</v>
      </c>
      <c r="B590" s="248" t="s">
        <v>410</v>
      </c>
      <c r="C590" s="248">
        <v>2012</v>
      </c>
      <c r="D590" s="248" t="s">
        <v>40</v>
      </c>
      <c r="E590" s="248" t="s">
        <v>13</v>
      </c>
      <c r="F590" s="248" t="s">
        <v>76</v>
      </c>
      <c r="G590" s="248">
        <v>2.1640736631197499</v>
      </c>
      <c r="H590" s="248">
        <v>1.35859810682295</v>
      </c>
      <c r="I590" s="248">
        <v>1.30566065263843</v>
      </c>
      <c r="J590" s="248">
        <v>1.4130608786993999</v>
      </c>
      <c r="K590" s="248">
        <v>5.4462771876444507E-2</v>
      </c>
      <c r="L590" s="248">
        <v>5.2937454184521802E-2</v>
      </c>
      <c r="M590" s="158"/>
    </row>
    <row r="591" spans="1:13">
      <c r="A591" s="248" t="s">
        <v>523</v>
      </c>
      <c r="B591" s="248" t="s">
        <v>410</v>
      </c>
      <c r="C591" s="248">
        <v>2012</v>
      </c>
      <c r="D591" s="248" t="s">
        <v>40</v>
      </c>
      <c r="E591" s="248" t="s">
        <v>428</v>
      </c>
      <c r="F591" s="248" t="s">
        <v>76</v>
      </c>
      <c r="G591" s="248">
        <v>1.5835657293875101</v>
      </c>
      <c r="H591" s="248">
        <v>1.31343979613851</v>
      </c>
      <c r="I591" s="248">
        <v>1.2788462111418</v>
      </c>
      <c r="J591" s="248">
        <v>1.3487017289229801</v>
      </c>
      <c r="K591" s="248">
        <v>3.5261932784465697E-2</v>
      </c>
      <c r="L591" s="248">
        <v>3.4593584996711599E-2</v>
      </c>
      <c r="M591" s="158"/>
    </row>
    <row r="592" spans="1:13">
      <c r="A592" s="248" t="s">
        <v>524</v>
      </c>
      <c r="B592" s="248" t="s">
        <v>410</v>
      </c>
      <c r="C592" s="248">
        <v>2012</v>
      </c>
      <c r="D592" s="248" t="s">
        <v>40</v>
      </c>
      <c r="E592" s="248" t="s">
        <v>37</v>
      </c>
      <c r="F592" s="248" t="s">
        <v>76</v>
      </c>
      <c r="G592" s="248">
        <v>2.0607136748307902</v>
      </c>
      <c r="H592" s="248">
        <v>1.4146303179495301</v>
      </c>
      <c r="I592" s="248">
        <v>1.3745998547982299</v>
      </c>
      <c r="J592" s="248">
        <v>1.45550146943406</v>
      </c>
      <c r="K592" s="248">
        <v>4.08711514845322E-2</v>
      </c>
      <c r="L592" s="248">
        <v>4.0030463151295097E-2</v>
      </c>
      <c r="M592" s="158"/>
    </row>
    <row r="593" spans="1:19">
      <c r="A593" s="248" t="s">
        <v>525</v>
      </c>
      <c r="B593" s="248" t="s">
        <v>410</v>
      </c>
      <c r="C593" s="248">
        <v>2012</v>
      </c>
      <c r="D593" s="248" t="s">
        <v>40</v>
      </c>
      <c r="E593" s="248" t="s">
        <v>429</v>
      </c>
      <c r="F593" s="248" t="s">
        <v>76</v>
      </c>
      <c r="G593" s="248">
        <v>1.86726545221252</v>
      </c>
      <c r="H593" s="248">
        <v>1.3326092465575901</v>
      </c>
      <c r="I593" s="248">
        <v>1.2528861000542899</v>
      </c>
      <c r="J593" s="248">
        <v>1.4159611823690601</v>
      </c>
      <c r="K593" s="248">
        <v>8.3351935811470101E-2</v>
      </c>
      <c r="L593" s="248">
        <v>7.9723146503299203E-2</v>
      </c>
      <c r="M593" s="158"/>
    </row>
    <row r="594" spans="1:19">
      <c r="A594" s="248" t="s">
        <v>526</v>
      </c>
      <c r="B594" s="248" t="s">
        <v>410</v>
      </c>
      <c r="C594" s="248">
        <v>2012</v>
      </c>
      <c r="D594" s="248" t="s">
        <v>40</v>
      </c>
      <c r="E594" s="248" t="s">
        <v>430</v>
      </c>
      <c r="F594" s="248" t="s">
        <v>76</v>
      </c>
      <c r="G594" s="248">
        <v>1.92563532971555</v>
      </c>
      <c r="H594" s="248">
        <v>1.3549191696671701</v>
      </c>
      <c r="I594" s="248">
        <v>1.3065338219429901</v>
      </c>
      <c r="J594" s="248">
        <v>1.40460438113415</v>
      </c>
      <c r="K594" s="248">
        <v>4.9685211466981898E-2</v>
      </c>
      <c r="L594" s="248">
        <v>4.8385347724186199E-2</v>
      </c>
      <c r="M594" s="158"/>
    </row>
    <row r="595" spans="1:19">
      <c r="A595" s="248" t="s">
        <v>527</v>
      </c>
      <c r="B595" s="248" t="s">
        <v>410</v>
      </c>
      <c r="C595" s="248">
        <v>2012</v>
      </c>
      <c r="D595" s="248" t="s">
        <v>40</v>
      </c>
      <c r="E595" s="248" t="s">
        <v>431</v>
      </c>
      <c r="F595" s="248" t="s">
        <v>76</v>
      </c>
      <c r="G595" s="248">
        <v>1.9356590199538499</v>
      </c>
      <c r="H595" s="248">
        <v>1.2823055310406801</v>
      </c>
      <c r="I595" s="248">
        <v>1.2142433787645899</v>
      </c>
      <c r="J595" s="248">
        <v>1.35308796779392</v>
      </c>
      <c r="K595" s="248">
        <v>7.0782436753236103E-2</v>
      </c>
      <c r="L595" s="248">
        <v>6.806215227608961E-2</v>
      </c>
      <c r="M595" s="158"/>
    </row>
    <row r="596" spans="1:19">
      <c r="A596" s="248" t="s">
        <v>528</v>
      </c>
      <c r="B596" s="248" t="s">
        <v>410</v>
      </c>
      <c r="C596" s="248">
        <v>2012</v>
      </c>
      <c r="D596" s="248" t="s">
        <v>40</v>
      </c>
      <c r="E596" s="248" t="s">
        <v>432</v>
      </c>
      <c r="F596" s="248" t="s">
        <v>76</v>
      </c>
      <c r="G596" s="248">
        <v>2.03431656876496</v>
      </c>
      <c r="H596" s="248">
        <v>1.31886901289636</v>
      </c>
      <c r="I596" s="248">
        <v>1.25796245212435</v>
      </c>
      <c r="J596" s="248">
        <v>1.3818621576082399</v>
      </c>
      <c r="K596" s="248">
        <v>6.29931447118766E-2</v>
      </c>
      <c r="L596" s="248">
        <v>6.0906560772010995E-2</v>
      </c>
      <c r="M596" s="158"/>
    </row>
    <row r="597" spans="1:19">
      <c r="A597" s="248" t="s">
        <v>529</v>
      </c>
      <c r="B597" s="248" t="s">
        <v>410</v>
      </c>
      <c r="C597" s="248">
        <v>2012</v>
      </c>
      <c r="D597" s="248" t="s">
        <v>40</v>
      </c>
      <c r="E597" s="248" t="s">
        <v>433</v>
      </c>
      <c r="F597" s="248" t="s">
        <v>76</v>
      </c>
      <c r="G597" s="248">
        <v>2.20424487569877</v>
      </c>
      <c r="H597" s="248">
        <v>1.1895205964365501</v>
      </c>
      <c r="I597" s="248">
        <v>1.13417817677711</v>
      </c>
      <c r="J597" s="248">
        <v>1.2467534957972801</v>
      </c>
      <c r="K597" s="248">
        <v>5.7232899360728597E-2</v>
      </c>
      <c r="L597" s="248">
        <v>5.5342419659436204E-2</v>
      </c>
      <c r="M597" s="158"/>
    </row>
    <row r="598" spans="1:19">
      <c r="A598" s="248" t="s">
        <v>530</v>
      </c>
      <c r="B598" s="248" t="s">
        <v>410</v>
      </c>
      <c r="C598" s="248">
        <v>2012</v>
      </c>
      <c r="D598" s="248" t="s">
        <v>40</v>
      </c>
      <c r="E598" s="248" t="s">
        <v>434</v>
      </c>
      <c r="F598" s="248" t="s">
        <v>76</v>
      </c>
      <c r="G598" s="248">
        <v>1.9749914698030999</v>
      </c>
      <c r="H598" s="248">
        <v>1.3849305732318</v>
      </c>
      <c r="I598" s="248">
        <v>1.3331956303508001</v>
      </c>
      <c r="J598" s="248">
        <v>1.4380930984394</v>
      </c>
      <c r="K598" s="248">
        <v>5.3162525207603097E-2</v>
      </c>
      <c r="L598" s="248">
        <v>5.1734942881000598E-2</v>
      </c>
      <c r="M598" s="158"/>
    </row>
    <row r="599" spans="1:19">
      <c r="A599" s="248" t="s">
        <v>531</v>
      </c>
      <c r="B599" s="248" t="s">
        <v>410</v>
      </c>
      <c r="C599" s="248">
        <v>2012</v>
      </c>
      <c r="D599" s="248" t="s">
        <v>40</v>
      </c>
      <c r="E599" s="248" t="s">
        <v>441</v>
      </c>
      <c r="F599" s="248" t="s">
        <v>77</v>
      </c>
      <c r="G599" s="248">
        <v>2.0805149511779502</v>
      </c>
      <c r="H599" s="248">
        <v>1.2086427450511601</v>
      </c>
      <c r="I599" s="248">
        <v>1.1881024235005</v>
      </c>
      <c r="J599" s="248">
        <v>1.22943505708068</v>
      </c>
      <c r="K599" s="248">
        <v>2.0792312029520803E-2</v>
      </c>
      <c r="L599" s="248">
        <v>2.05403215506548E-2</v>
      </c>
      <c r="M599" s="158"/>
    </row>
    <row r="600" spans="1:19">
      <c r="A600" s="248" t="s">
        <v>532</v>
      </c>
      <c r="B600" s="248" t="s">
        <v>410</v>
      </c>
      <c r="C600" s="248">
        <v>2012</v>
      </c>
      <c r="D600" s="248" t="s">
        <v>40</v>
      </c>
      <c r="E600" s="248" t="s">
        <v>442</v>
      </c>
      <c r="F600" s="248" t="s">
        <v>77</v>
      </c>
      <c r="G600" s="248">
        <v>2.34329143257892</v>
      </c>
      <c r="H600" s="248">
        <v>1.2002197114333</v>
      </c>
      <c r="I600" s="248">
        <v>1.1553316787941099</v>
      </c>
      <c r="J600" s="248">
        <v>1.2463211942157899</v>
      </c>
      <c r="K600" s="248">
        <v>4.6101482782492396E-2</v>
      </c>
      <c r="L600" s="248">
        <v>4.4888032639188301E-2</v>
      </c>
      <c r="M600" s="158"/>
    </row>
    <row r="601" spans="1:19">
      <c r="A601" s="248" t="s">
        <v>533</v>
      </c>
      <c r="B601" s="248" t="s">
        <v>410</v>
      </c>
      <c r="C601" s="248">
        <v>2012</v>
      </c>
      <c r="D601" s="248" t="s">
        <v>40</v>
      </c>
      <c r="E601" s="248" t="s">
        <v>443</v>
      </c>
      <c r="F601" s="248" t="s">
        <v>77</v>
      </c>
      <c r="G601" s="248">
        <v>2.2360636358060098</v>
      </c>
      <c r="H601" s="248">
        <v>1.2449416031767799</v>
      </c>
      <c r="I601" s="248">
        <v>1.2161934474776799</v>
      </c>
      <c r="J601" s="248">
        <v>1.27416817770718</v>
      </c>
      <c r="K601" s="248">
        <v>2.9226574530394199E-2</v>
      </c>
      <c r="L601" s="248">
        <v>2.8748155699100397E-2</v>
      </c>
      <c r="M601" s="158"/>
    </row>
    <row r="602" spans="1:19">
      <c r="A602" s="248" t="s">
        <v>534</v>
      </c>
      <c r="B602" s="248" t="s">
        <v>410</v>
      </c>
      <c r="C602" s="248">
        <v>2012</v>
      </c>
      <c r="D602" s="248" t="s">
        <v>40</v>
      </c>
      <c r="E602" s="248" t="s">
        <v>444</v>
      </c>
      <c r="F602" s="248" t="s">
        <v>77</v>
      </c>
      <c r="G602" s="248">
        <v>2.2857818180453902</v>
      </c>
      <c r="H602" s="248">
        <v>1.44358221687035</v>
      </c>
      <c r="I602" s="248">
        <v>1.4168134890917901</v>
      </c>
      <c r="J602" s="248">
        <v>1.47071172848523</v>
      </c>
      <c r="K602" s="248">
        <v>2.7129511614885998E-2</v>
      </c>
      <c r="L602" s="248">
        <v>2.6768727778562301E-2</v>
      </c>
      <c r="M602" s="158"/>
    </row>
    <row r="603" spans="1:19">
      <c r="A603" s="248" t="s">
        <v>535</v>
      </c>
      <c r="B603" s="248" t="s">
        <v>410</v>
      </c>
      <c r="C603" s="248">
        <v>2012</v>
      </c>
      <c r="D603" s="248" t="s">
        <v>40</v>
      </c>
      <c r="E603" s="248" t="s">
        <v>445</v>
      </c>
      <c r="F603" s="248" t="s">
        <v>77</v>
      </c>
      <c r="G603" s="248">
        <v>1.72838866938567</v>
      </c>
      <c r="H603" s="248">
        <v>1.32635040187293</v>
      </c>
      <c r="I603" s="248">
        <v>1.2973967984127799</v>
      </c>
      <c r="J603" s="248">
        <v>1.3557670241784501</v>
      </c>
      <c r="K603" s="248">
        <v>2.9416622305522798E-2</v>
      </c>
      <c r="L603" s="248">
        <v>2.8953603460153798E-2</v>
      </c>
      <c r="M603" s="158"/>
    </row>
    <row r="604" spans="1:19">
      <c r="A604" s="248" t="s">
        <v>536</v>
      </c>
      <c r="B604" s="248" t="s">
        <v>410</v>
      </c>
      <c r="C604" s="248">
        <v>2012</v>
      </c>
      <c r="D604" s="248" t="s">
        <v>40</v>
      </c>
      <c r="E604" s="248" t="s">
        <v>446</v>
      </c>
      <c r="F604" s="248" t="s">
        <v>77</v>
      </c>
      <c r="G604" s="248">
        <v>2.0231185424097</v>
      </c>
      <c r="H604" s="248">
        <v>1.3986209229244602</v>
      </c>
      <c r="I604" s="248">
        <v>1.3627741540976499</v>
      </c>
      <c r="J604" s="248">
        <v>1.43514892316181</v>
      </c>
      <c r="K604" s="248">
        <v>3.6528000237357403E-2</v>
      </c>
      <c r="L604" s="248">
        <v>3.5846768826806E-2</v>
      </c>
      <c r="M604" s="158"/>
    </row>
    <row r="605" spans="1:19">
      <c r="A605" s="248" t="s">
        <v>537</v>
      </c>
      <c r="B605" s="248" t="s">
        <v>410</v>
      </c>
      <c r="C605" s="248">
        <v>2012</v>
      </c>
      <c r="D605" s="248" t="s">
        <v>40</v>
      </c>
      <c r="E605" s="248" t="s">
        <v>447</v>
      </c>
      <c r="F605" s="248" t="s">
        <v>77</v>
      </c>
      <c r="G605" s="248">
        <v>2.00129320293243</v>
      </c>
      <c r="H605" s="248">
        <v>1.3192192013486901</v>
      </c>
      <c r="I605" s="248">
        <v>1.29411274976118</v>
      </c>
      <c r="J605" s="248">
        <v>1.3446762135064401</v>
      </c>
      <c r="K605" s="248">
        <v>2.54570121577526E-2</v>
      </c>
      <c r="L605" s="248">
        <v>2.5106451587508398E-2</v>
      </c>
    </row>
    <row r="606" spans="1:19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</row>
    <row r="607" spans="1:19" s="130" customFormat="1">
      <c r="A607" s="203" t="s">
        <v>166</v>
      </c>
      <c r="B607" s="203" t="s">
        <v>75</v>
      </c>
      <c r="C607" s="203" t="s">
        <v>68</v>
      </c>
      <c r="D607" s="203" t="s">
        <v>41</v>
      </c>
      <c r="E607" s="203" t="s">
        <v>810</v>
      </c>
      <c r="F607" s="203" t="s">
        <v>811</v>
      </c>
      <c r="G607" s="203" t="s">
        <v>812</v>
      </c>
      <c r="H607" s="203" t="s">
        <v>813</v>
      </c>
      <c r="I607" s="203" t="s">
        <v>814</v>
      </c>
      <c r="J607" s="203" t="s">
        <v>815</v>
      </c>
      <c r="K607" s="203" t="s">
        <v>816</v>
      </c>
      <c r="L607" s="203" t="s">
        <v>817</v>
      </c>
      <c r="M607" s="203"/>
      <c r="N607" s="203"/>
      <c r="O607" s="203"/>
      <c r="P607" s="203"/>
      <c r="Q607" s="203"/>
      <c r="R607" s="203"/>
    </row>
    <row r="608" spans="1:19">
      <c r="A608" s="203" t="s">
        <v>721</v>
      </c>
      <c r="B608" s="203" t="s">
        <v>411</v>
      </c>
      <c r="C608" s="203" t="s">
        <v>233</v>
      </c>
      <c r="D608" s="203" t="s">
        <v>40</v>
      </c>
      <c r="E608" s="203" t="s">
        <v>21</v>
      </c>
      <c r="F608" s="203" t="s">
        <v>78</v>
      </c>
      <c r="G608" s="203">
        <v>4644</v>
      </c>
      <c r="H608" s="203">
        <v>116.41013</v>
      </c>
      <c r="I608" s="203">
        <v>114.42238</v>
      </c>
      <c r="J608" s="203">
        <v>118.42292</v>
      </c>
      <c r="K608" s="203">
        <v>2.0127899999999999</v>
      </c>
      <c r="L608" s="203">
        <v>1.9877499999999999</v>
      </c>
      <c r="M608" s="203"/>
      <c r="N608" s="203"/>
      <c r="O608" s="203"/>
      <c r="P608" s="203"/>
      <c r="Q608" s="203"/>
      <c r="R608" s="203"/>
    </row>
    <row r="609" spans="1:18">
      <c r="A609" s="203" t="s">
        <v>722</v>
      </c>
      <c r="B609" s="203" t="s">
        <v>411</v>
      </c>
      <c r="C609" s="203" t="s">
        <v>233</v>
      </c>
      <c r="D609" s="203" t="s">
        <v>40</v>
      </c>
      <c r="E609" s="203" t="s">
        <v>0</v>
      </c>
      <c r="F609" s="203" t="s">
        <v>76</v>
      </c>
      <c r="G609" s="203">
        <v>115.33329999999999</v>
      </c>
      <c r="H609" s="203">
        <v>108.87555</v>
      </c>
      <c r="I609" s="203">
        <v>97.104900000000001</v>
      </c>
      <c r="J609" s="203">
        <v>121.62306</v>
      </c>
      <c r="K609" s="203">
        <v>12.74751</v>
      </c>
      <c r="L609" s="203">
        <v>11.77065</v>
      </c>
      <c r="M609" s="203"/>
      <c r="N609" s="203"/>
      <c r="O609" s="203"/>
      <c r="P609" s="203"/>
      <c r="Q609" s="203"/>
      <c r="R609" s="203"/>
    </row>
    <row r="610" spans="1:18">
      <c r="A610" s="203" t="s">
        <v>723</v>
      </c>
      <c r="B610" s="203" t="s">
        <v>411</v>
      </c>
      <c r="C610" s="203" t="s">
        <v>233</v>
      </c>
      <c r="D610" s="203" t="s">
        <v>40</v>
      </c>
      <c r="E610" s="203" t="s">
        <v>1</v>
      </c>
      <c r="F610" s="203" t="s">
        <v>76</v>
      </c>
      <c r="G610" s="203">
        <v>149</v>
      </c>
      <c r="H610" s="203">
        <v>89.100430000000003</v>
      </c>
      <c r="I610" s="203">
        <v>80.591679999999997</v>
      </c>
      <c r="J610" s="203">
        <v>98.227119999999999</v>
      </c>
      <c r="K610" s="203">
        <v>9.1266999999999996</v>
      </c>
      <c r="L610" s="203">
        <v>8.5087499999999991</v>
      </c>
      <c r="M610" s="203"/>
      <c r="N610" s="203"/>
      <c r="O610" s="203"/>
      <c r="P610" s="203"/>
      <c r="Q610" s="203"/>
      <c r="R610" s="203"/>
    </row>
    <row r="611" spans="1:18">
      <c r="A611" s="203" t="s">
        <v>724</v>
      </c>
      <c r="B611" s="203" t="s">
        <v>411</v>
      </c>
      <c r="C611" s="203" t="s">
        <v>233</v>
      </c>
      <c r="D611" s="203" t="s">
        <v>40</v>
      </c>
      <c r="E611" s="203" t="s">
        <v>2</v>
      </c>
      <c r="F611" s="203" t="s">
        <v>76</v>
      </c>
      <c r="G611" s="203">
        <v>191.33330000000001</v>
      </c>
      <c r="H611" s="203">
        <v>105.79761000000001</v>
      </c>
      <c r="I611" s="203">
        <v>96.80368</v>
      </c>
      <c r="J611" s="203">
        <v>115.3653</v>
      </c>
      <c r="K611" s="203">
        <v>9.5677000000000003</v>
      </c>
      <c r="L611" s="203">
        <v>8.9939300000000006</v>
      </c>
      <c r="M611" s="203"/>
      <c r="N611" s="203"/>
      <c r="O611" s="203"/>
      <c r="P611" s="203"/>
      <c r="Q611" s="203"/>
      <c r="R611" s="203"/>
    </row>
    <row r="612" spans="1:18">
      <c r="A612" s="203" t="s">
        <v>725</v>
      </c>
      <c r="B612" s="203" t="s">
        <v>411</v>
      </c>
      <c r="C612" s="203" t="s">
        <v>233</v>
      </c>
      <c r="D612" s="203" t="s">
        <v>40</v>
      </c>
      <c r="E612" s="203" t="s">
        <v>3</v>
      </c>
      <c r="F612" s="203" t="s">
        <v>76</v>
      </c>
      <c r="G612" s="203">
        <v>152.66669999999999</v>
      </c>
      <c r="H612" s="203">
        <v>113.65215999999999</v>
      </c>
      <c r="I612" s="203">
        <v>103.03751</v>
      </c>
      <c r="J612" s="203">
        <v>125.02803</v>
      </c>
      <c r="K612" s="203">
        <v>11.375870000000001</v>
      </c>
      <c r="L612" s="203">
        <v>10.614649999999999</v>
      </c>
      <c r="M612" s="203"/>
      <c r="N612" s="203"/>
      <c r="O612" s="203"/>
      <c r="P612" s="203"/>
      <c r="Q612" s="203"/>
      <c r="R612" s="203"/>
    </row>
    <row r="613" spans="1:18">
      <c r="A613" s="203" t="s">
        <v>726</v>
      </c>
      <c r="B613" s="203" t="s">
        <v>411</v>
      </c>
      <c r="C613" s="203" t="s">
        <v>233</v>
      </c>
      <c r="D613" s="203" t="s">
        <v>40</v>
      </c>
      <c r="E613" s="203" t="s">
        <v>4</v>
      </c>
      <c r="F613" s="203" t="s">
        <v>76</v>
      </c>
      <c r="G613" s="203">
        <v>217</v>
      </c>
      <c r="H613" s="203">
        <v>107.47933999999999</v>
      </c>
      <c r="I613" s="203">
        <v>99.189499999999995</v>
      </c>
      <c r="J613" s="203">
        <v>116.26470999999999</v>
      </c>
      <c r="K613" s="203">
        <v>8.78538</v>
      </c>
      <c r="L613" s="203">
        <v>8.2898300000000003</v>
      </c>
      <c r="M613" s="203"/>
      <c r="N613" s="203"/>
      <c r="O613" s="203"/>
      <c r="P613" s="203"/>
      <c r="Q613" s="203"/>
      <c r="R613" s="203"/>
    </row>
    <row r="614" spans="1:18">
      <c r="A614" s="203" t="s">
        <v>727</v>
      </c>
      <c r="B614" s="203" t="s">
        <v>411</v>
      </c>
      <c r="C614" s="203" t="s">
        <v>233</v>
      </c>
      <c r="D614" s="203" t="s">
        <v>40</v>
      </c>
      <c r="E614" s="203" t="s">
        <v>5</v>
      </c>
      <c r="F614" s="203" t="s">
        <v>76</v>
      </c>
      <c r="G614" s="203">
        <v>172</v>
      </c>
      <c r="H614" s="203">
        <v>104.86736999999999</v>
      </c>
      <c r="I614" s="203">
        <v>95.809160000000006</v>
      </c>
      <c r="J614" s="203">
        <v>114.53619999999999</v>
      </c>
      <c r="K614" s="203">
        <v>9.6688399999999994</v>
      </c>
      <c r="L614" s="203">
        <v>9.0581999999999994</v>
      </c>
      <c r="M614" s="203"/>
      <c r="N614" s="203"/>
      <c r="O614" s="203"/>
      <c r="P614" s="203"/>
      <c r="Q614" s="203"/>
      <c r="R614" s="203"/>
    </row>
    <row r="615" spans="1:18">
      <c r="A615" s="203" t="s">
        <v>728</v>
      </c>
      <c r="B615" s="203" t="s">
        <v>411</v>
      </c>
      <c r="C615" s="203" t="s">
        <v>233</v>
      </c>
      <c r="D615" s="203" t="s">
        <v>40</v>
      </c>
      <c r="E615" s="203" t="s">
        <v>6</v>
      </c>
      <c r="F615" s="203" t="s">
        <v>76</v>
      </c>
      <c r="G615" s="203">
        <v>187.66669999999999</v>
      </c>
      <c r="H615" s="203">
        <v>87.060950000000005</v>
      </c>
      <c r="I615" s="203">
        <v>79.677660000000003</v>
      </c>
      <c r="J615" s="203">
        <v>94.92</v>
      </c>
      <c r="K615" s="203">
        <v>7.8590499999999999</v>
      </c>
      <c r="L615" s="203">
        <v>7.3832899999999997</v>
      </c>
      <c r="M615" s="203"/>
      <c r="N615" s="203"/>
      <c r="O615" s="203"/>
      <c r="P615" s="203"/>
      <c r="Q615" s="203"/>
      <c r="R615" s="203"/>
    </row>
    <row r="616" spans="1:18">
      <c r="A616" s="203" t="s">
        <v>729</v>
      </c>
      <c r="B616" s="203" t="s">
        <v>411</v>
      </c>
      <c r="C616" s="203" t="s">
        <v>233</v>
      </c>
      <c r="D616" s="203" t="s">
        <v>40</v>
      </c>
      <c r="E616" s="203" t="s">
        <v>7</v>
      </c>
      <c r="F616" s="203" t="s">
        <v>76</v>
      </c>
      <c r="G616" s="203">
        <v>137</v>
      </c>
      <c r="H616" s="203">
        <v>121.99306</v>
      </c>
      <c r="I616" s="203">
        <v>109.82223</v>
      </c>
      <c r="J616" s="203">
        <v>135.08725999999999</v>
      </c>
      <c r="K616" s="203">
        <v>13.094189999999999</v>
      </c>
      <c r="L616" s="203">
        <v>12.17083</v>
      </c>
      <c r="M616" s="203"/>
      <c r="N616" s="203"/>
      <c r="O616" s="203"/>
      <c r="P616" s="203"/>
      <c r="Q616" s="203"/>
      <c r="R616" s="203"/>
    </row>
    <row r="617" spans="1:18">
      <c r="A617" s="203" t="s">
        <v>730</v>
      </c>
      <c r="B617" s="203" t="s">
        <v>411</v>
      </c>
      <c r="C617" s="203" t="s">
        <v>233</v>
      </c>
      <c r="D617" s="203" t="s">
        <v>40</v>
      </c>
      <c r="E617" s="203" t="s">
        <v>8</v>
      </c>
      <c r="F617" s="203" t="s">
        <v>76</v>
      </c>
      <c r="G617" s="203">
        <v>208</v>
      </c>
      <c r="H617" s="203">
        <v>113.48541</v>
      </c>
      <c r="I617" s="203">
        <v>104.31923</v>
      </c>
      <c r="J617" s="203">
        <v>123.21165000000001</v>
      </c>
      <c r="K617" s="203">
        <v>9.7262299999999993</v>
      </c>
      <c r="L617" s="203">
        <v>9.1661800000000007</v>
      </c>
      <c r="M617" s="203"/>
      <c r="N617" s="203"/>
      <c r="O617" s="203"/>
      <c r="P617" s="203"/>
      <c r="Q617" s="203"/>
      <c r="R617" s="203"/>
    </row>
    <row r="618" spans="1:18">
      <c r="A618" s="203" t="s">
        <v>731</v>
      </c>
      <c r="B618" s="203" t="s">
        <v>411</v>
      </c>
      <c r="C618" s="203" t="s">
        <v>233</v>
      </c>
      <c r="D618" s="203" t="s">
        <v>40</v>
      </c>
      <c r="E618" s="203" t="s">
        <v>9</v>
      </c>
      <c r="F618" s="203" t="s">
        <v>76</v>
      </c>
      <c r="G618" s="203">
        <v>303.33330000000001</v>
      </c>
      <c r="H618" s="203">
        <v>115.67957</v>
      </c>
      <c r="I618" s="203">
        <v>107.94504999999999</v>
      </c>
      <c r="J618" s="203">
        <v>123.8032</v>
      </c>
      <c r="K618" s="203">
        <v>8.1236300000000004</v>
      </c>
      <c r="L618" s="203">
        <v>7.7345199999999998</v>
      </c>
      <c r="M618" s="203"/>
      <c r="N618" s="203"/>
      <c r="O618" s="203"/>
      <c r="P618" s="203"/>
      <c r="Q618" s="203"/>
      <c r="R618" s="203"/>
    </row>
    <row r="619" spans="1:18">
      <c r="A619" s="203" t="s">
        <v>732</v>
      </c>
      <c r="B619" s="203" t="s">
        <v>411</v>
      </c>
      <c r="C619" s="203" t="s">
        <v>233</v>
      </c>
      <c r="D619" s="203" t="s">
        <v>40</v>
      </c>
      <c r="E619" s="203" t="s">
        <v>10</v>
      </c>
      <c r="F619" s="203" t="s">
        <v>76</v>
      </c>
      <c r="G619" s="203">
        <v>449.33330000000001</v>
      </c>
      <c r="H619" s="203">
        <v>143.65609000000001</v>
      </c>
      <c r="I619" s="203">
        <v>135.75274999999999</v>
      </c>
      <c r="J619" s="203">
        <v>151.88452000000001</v>
      </c>
      <c r="K619" s="203">
        <v>8.2284299999999995</v>
      </c>
      <c r="L619" s="203">
        <v>7.90334</v>
      </c>
      <c r="M619" s="203"/>
      <c r="N619" s="203"/>
      <c r="O619" s="203"/>
      <c r="P619" s="203"/>
      <c r="Q619" s="203"/>
      <c r="R619" s="203"/>
    </row>
    <row r="620" spans="1:18">
      <c r="A620" s="203" t="s">
        <v>733</v>
      </c>
      <c r="B620" s="203" t="s">
        <v>411</v>
      </c>
      <c r="C620" s="203" t="s">
        <v>233</v>
      </c>
      <c r="D620" s="203" t="s">
        <v>40</v>
      </c>
      <c r="E620" s="203" t="s">
        <v>11</v>
      </c>
      <c r="F620" s="203" t="s">
        <v>76</v>
      </c>
      <c r="G620" s="203">
        <v>258.66669999999999</v>
      </c>
      <c r="H620" s="203">
        <v>135.50978000000001</v>
      </c>
      <c r="I620" s="203">
        <v>125.8203</v>
      </c>
      <c r="J620" s="203">
        <v>145.72834</v>
      </c>
      <c r="K620" s="203">
        <v>10.21856</v>
      </c>
      <c r="L620" s="203">
        <v>9.6894799999999996</v>
      </c>
      <c r="M620" s="203"/>
      <c r="N620" s="203"/>
      <c r="O620" s="203"/>
      <c r="P620" s="203"/>
      <c r="Q620" s="203"/>
      <c r="R620" s="203"/>
    </row>
    <row r="621" spans="1:18">
      <c r="A621" s="203" t="s">
        <v>734</v>
      </c>
      <c r="B621" s="203" t="s">
        <v>411</v>
      </c>
      <c r="C621" s="203" t="s">
        <v>233</v>
      </c>
      <c r="D621" s="203" t="s">
        <v>40</v>
      </c>
      <c r="E621" s="203" t="s">
        <v>12</v>
      </c>
      <c r="F621" s="203" t="s">
        <v>76</v>
      </c>
      <c r="G621" s="203">
        <v>195.33330000000001</v>
      </c>
      <c r="H621" s="203">
        <v>107.01764</v>
      </c>
      <c r="I621" s="203">
        <v>98.311520000000002</v>
      </c>
      <c r="J621" s="203">
        <v>116.27325</v>
      </c>
      <c r="K621" s="203">
        <v>9.2556200000000004</v>
      </c>
      <c r="L621" s="203">
        <v>8.7061200000000003</v>
      </c>
      <c r="M621" s="203"/>
      <c r="N621" s="203"/>
      <c r="O621" s="203"/>
      <c r="P621" s="203"/>
      <c r="Q621" s="203"/>
      <c r="R621" s="203"/>
    </row>
    <row r="622" spans="1:18">
      <c r="A622" s="203" t="s">
        <v>996</v>
      </c>
      <c r="B622" s="203" t="s">
        <v>411</v>
      </c>
      <c r="C622" s="203" t="s">
        <v>233</v>
      </c>
      <c r="D622" s="203" t="s">
        <v>40</v>
      </c>
      <c r="E622" s="203" t="s">
        <v>13</v>
      </c>
      <c r="F622" s="203" t="s">
        <v>76</v>
      </c>
      <c r="G622" s="203">
        <v>195</v>
      </c>
      <c r="H622" s="203">
        <v>115.77459</v>
      </c>
      <c r="I622" s="203">
        <v>106.33320999999999</v>
      </c>
      <c r="J622" s="203">
        <v>125.8124</v>
      </c>
      <c r="K622" s="203">
        <v>10.03781</v>
      </c>
      <c r="L622" s="203">
        <v>9.4413800000000005</v>
      </c>
      <c r="M622" s="203"/>
      <c r="N622" s="203"/>
      <c r="O622" s="203"/>
      <c r="P622" s="203"/>
      <c r="Q622" s="203"/>
      <c r="R622" s="203"/>
    </row>
    <row r="623" spans="1:18">
      <c r="A623" s="203" t="s">
        <v>735</v>
      </c>
      <c r="B623" s="203" t="s">
        <v>411</v>
      </c>
      <c r="C623" s="203" t="s">
        <v>233</v>
      </c>
      <c r="D623" s="203" t="s">
        <v>40</v>
      </c>
      <c r="E623" s="203" t="s">
        <v>14</v>
      </c>
      <c r="F623" s="203" t="s">
        <v>76</v>
      </c>
      <c r="G623" s="203">
        <v>415.66669999999999</v>
      </c>
      <c r="H623" s="203">
        <v>122.41419</v>
      </c>
      <c r="I623" s="203">
        <v>115.57037</v>
      </c>
      <c r="J623" s="203">
        <v>129.55096</v>
      </c>
      <c r="K623" s="203">
        <v>7.1367700000000003</v>
      </c>
      <c r="L623" s="203">
        <v>6.84382</v>
      </c>
      <c r="M623" s="203"/>
      <c r="N623" s="203"/>
      <c r="O623" s="203"/>
      <c r="P623" s="203"/>
      <c r="Q623" s="203"/>
      <c r="R623" s="203"/>
    </row>
    <row r="624" spans="1:18">
      <c r="A624" s="203" t="s">
        <v>736</v>
      </c>
      <c r="B624" s="203" t="s">
        <v>411</v>
      </c>
      <c r="C624" s="203" t="s">
        <v>233</v>
      </c>
      <c r="D624" s="203" t="s">
        <v>40</v>
      </c>
      <c r="E624" s="203" t="s">
        <v>37</v>
      </c>
      <c r="F624" s="203" t="s">
        <v>76</v>
      </c>
      <c r="G624" s="203">
        <v>349.66669999999999</v>
      </c>
      <c r="H624" s="203">
        <v>123.47239</v>
      </c>
      <c r="I624" s="203">
        <v>115.96576</v>
      </c>
      <c r="J624" s="203">
        <v>131.33009000000001</v>
      </c>
      <c r="K624" s="203">
        <v>7.8577000000000004</v>
      </c>
      <c r="L624" s="203">
        <v>7.5066199999999998</v>
      </c>
      <c r="M624" s="203"/>
      <c r="N624" s="203"/>
      <c r="O624" s="203"/>
      <c r="P624" s="203"/>
      <c r="Q624" s="203"/>
      <c r="R624" s="203"/>
    </row>
    <row r="625" spans="1:18">
      <c r="A625" s="203" t="s">
        <v>737</v>
      </c>
      <c r="B625" s="203" t="s">
        <v>411</v>
      </c>
      <c r="C625" s="203" t="s">
        <v>233</v>
      </c>
      <c r="D625" s="203" t="s">
        <v>40</v>
      </c>
      <c r="E625" s="203" t="s">
        <v>15</v>
      </c>
      <c r="F625" s="203" t="s">
        <v>76</v>
      </c>
      <c r="G625" s="203">
        <v>72.333299999999994</v>
      </c>
      <c r="H625" s="203">
        <v>107.02578</v>
      </c>
      <c r="I625" s="203">
        <v>93.082030000000003</v>
      </c>
      <c r="J625" s="203">
        <v>122.44799</v>
      </c>
      <c r="K625" s="203">
        <v>15.42221</v>
      </c>
      <c r="L625" s="203">
        <v>13.94375</v>
      </c>
      <c r="M625" s="203"/>
      <c r="N625" s="203"/>
      <c r="O625" s="203"/>
      <c r="P625" s="203"/>
      <c r="Q625" s="203"/>
      <c r="R625" s="203"/>
    </row>
    <row r="626" spans="1:18">
      <c r="A626" s="203" t="s">
        <v>738</v>
      </c>
      <c r="B626" s="203" t="s">
        <v>411</v>
      </c>
      <c r="C626" s="203" t="s">
        <v>233</v>
      </c>
      <c r="D626" s="203" t="s">
        <v>40</v>
      </c>
      <c r="E626" s="203" t="s">
        <v>16</v>
      </c>
      <c r="F626" s="203" t="s">
        <v>76</v>
      </c>
      <c r="G626" s="203">
        <v>275.33330000000001</v>
      </c>
      <c r="H626" s="203">
        <v>124.64066</v>
      </c>
      <c r="I626" s="203">
        <v>116.12512</v>
      </c>
      <c r="J626" s="203">
        <v>133.60647</v>
      </c>
      <c r="K626" s="203">
        <v>8.9658099999999994</v>
      </c>
      <c r="L626" s="203">
        <v>8.5155399999999997</v>
      </c>
      <c r="M626" s="203"/>
      <c r="N626" s="203"/>
      <c r="O626" s="203"/>
      <c r="P626" s="203"/>
      <c r="Q626" s="203"/>
      <c r="R626" s="203"/>
    </row>
    <row r="627" spans="1:18">
      <c r="A627" s="203" t="s">
        <v>739</v>
      </c>
      <c r="B627" s="203" t="s">
        <v>411</v>
      </c>
      <c r="C627" s="203" t="s">
        <v>233</v>
      </c>
      <c r="D627" s="203" t="s">
        <v>40</v>
      </c>
      <c r="E627" s="203" t="s">
        <v>17</v>
      </c>
      <c r="F627" s="203" t="s">
        <v>76</v>
      </c>
      <c r="G627" s="203">
        <v>102.33329999999999</v>
      </c>
      <c r="H627" s="203">
        <v>119.12635</v>
      </c>
      <c r="I627" s="203">
        <v>105.84681</v>
      </c>
      <c r="J627" s="203">
        <v>133.57909000000001</v>
      </c>
      <c r="K627" s="203">
        <v>14.45275</v>
      </c>
      <c r="L627" s="203">
        <v>13.279540000000001</v>
      </c>
      <c r="M627" s="203"/>
      <c r="N627" s="203"/>
      <c r="O627" s="203"/>
      <c r="P627" s="203"/>
      <c r="Q627" s="203"/>
      <c r="R627" s="203"/>
    </row>
    <row r="628" spans="1:18">
      <c r="A628" s="203" t="s">
        <v>740</v>
      </c>
      <c r="B628" s="203" t="s">
        <v>411</v>
      </c>
      <c r="C628" s="203" t="s">
        <v>233</v>
      </c>
      <c r="D628" s="203" t="s">
        <v>40</v>
      </c>
      <c r="E628" s="203" t="s">
        <v>18</v>
      </c>
      <c r="F628" s="203" t="s">
        <v>76</v>
      </c>
      <c r="G628" s="203">
        <v>142</v>
      </c>
      <c r="H628" s="203">
        <v>125.06833</v>
      </c>
      <c r="I628" s="203">
        <v>113.17256999999999</v>
      </c>
      <c r="J628" s="203">
        <v>137.84992</v>
      </c>
      <c r="K628" s="203">
        <v>12.78158</v>
      </c>
      <c r="L628" s="203">
        <v>11.895759999999999</v>
      </c>
      <c r="M628" s="203"/>
      <c r="N628" s="203"/>
      <c r="O628" s="203"/>
      <c r="P628" s="203"/>
      <c r="Q628" s="203"/>
      <c r="R628" s="203"/>
    </row>
    <row r="629" spans="1:18">
      <c r="A629" s="203" t="s">
        <v>741</v>
      </c>
      <c r="B629" s="203" t="s">
        <v>411</v>
      </c>
      <c r="C629" s="203" t="s">
        <v>233</v>
      </c>
      <c r="D629" s="203" t="s">
        <v>40</v>
      </c>
      <c r="E629" s="203" t="s">
        <v>19</v>
      </c>
      <c r="F629" s="203" t="s">
        <v>76</v>
      </c>
      <c r="G629" s="203">
        <v>128.33330000000001</v>
      </c>
      <c r="H629" s="203">
        <v>94.888419999999996</v>
      </c>
      <c r="I629" s="203">
        <v>85.297719999999998</v>
      </c>
      <c r="J629" s="203">
        <v>105.23192</v>
      </c>
      <c r="K629" s="203">
        <v>10.343500000000001</v>
      </c>
      <c r="L629" s="203">
        <v>9.5907</v>
      </c>
      <c r="M629" s="203"/>
      <c r="N629" s="203"/>
      <c r="O629" s="203"/>
      <c r="P629" s="203"/>
      <c r="Q629" s="203"/>
      <c r="R629" s="203"/>
    </row>
    <row r="630" spans="1:18">
      <c r="A630" s="203" t="s">
        <v>742</v>
      </c>
      <c r="B630" s="203" t="s">
        <v>411</v>
      </c>
      <c r="C630" s="203" t="s">
        <v>233</v>
      </c>
      <c r="D630" s="203" t="s">
        <v>40</v>
      </c>
      <c r="E630" s="203" t="s">
        <v>20</v>
      </c>
      <c r="F630" s="203" t="s">
        <v>76</v>
      </c>
      <c r="G630" s="203">
        <v>226.66669999999999</v>
      </c>
      <c r="H630" s="203">
        <v>134.05627000000001</v>
      </c>
      <c r="I630" s="203">
        <v>123.93201000000001</v>
      </c>
      <c r="J630" s="203">
        <v>144.77226999999999</v>
      </c>
      <c r="K630" s="203">
        <v>10.715999999999999</v>
      </c>
      <c r="L630" s="203">
        <v>10.12426</v>
      </c>
      <c r="M630" s="203"/>
      <c r="N630" s="203"/>
      <c r="O630" s="203"/>
      <c r="P630" s="203"/>
      <c r="Q630" s="203"/>
      <c r="R630" s="203"/>
    </row>
    <row r="631" spans="1:18">
      <c r="A631" s="203" t="s">
        <v>743</v>
      </c>
      <c r="B631" s="203" t="s">
        <v>411</v>
      </c>
      <c r="C631" s="203" t="s">
        <v>233</v>
      </c>
      <c r="D631" s="203" t="s">
        <v>40</v>
      </c>
      <c r="E631" s="203" t="s">
        <v>44</v>
      </c>
      <c r="F631" s="203" t="s">
        <v>77</v>
      </c>
      <c r="G631" s="203">
        <v>997.33330000000001</v>
      </c>
      <c r="H631" s="203">
        <v>104.70332999999999</v>
      </c>
      <c r="I631" s="203">
        <v>100.83447</v>
      </c>
      <c r="J631" s="203">
        <v>108.67823</v>
      </c>
      <c r="K631" s="203">
        <v>3.9748999999999999</v>
      </c>
      <c r="L631" s="203">
        <v>3.8688699999999998</v>
      </c>
      <c r="M631" s="203"/>
      <c r="N631" s="203"/>
      <c r="O631" s="203"/>
      <c r="P631" s="203"/>
      <c r="Q631" s="203"/>
      <c r="R631" s="203"/>
    </row>
    <row r="632" spans="1:18">
      <c r="A632" s="203" t="s">
        <v>744</v>
      </c>
      <c r="B632" s="203" t="s">
        <v>411</v>
      </c>
      <c r="C632" s="203" t="s">
        <v>233</v>
      </c>
      <c r="D632" s="203" t="s">
        <v>40</v>
      </c>
      <c r="E632" s="203" t="s">
        <v>50</v>
      </c>
      <c r="F632" s="203" t="s">
        <v>77</v>
      </c>
      <c r="G632" s="203">
        <v>187.66669999999999</v>
      </c>
      <c r="H632" s="203">
        <v>87.060950000000005</v>
      </c>
      <c r="I632" s="203">
        <v>79.677660000000003</v>
      </c>
      <c r="J632" s="203">
        <v>94.92</v>
      </c>
      <c r="K632" s="203">
        <v>7.8590499999999999</v>
      </c>
      <c r="L632" s="203">
        <v>7.3832899999999997</v>
      </c>
      <c r="M632" s="203"/>
      <c r="N632" s="203"/>
      <c r="O632" s="203"/>
      <c r="P632" s="203"/>
      <c r="Q632" s="203"/>
      <c r="R632" s="203"/>
    </row>
    <row r="633" spans="1:18">
      <c r="A633" s="203" t="s">
        <v>745</v>
      </c>
      <c r="B633" s="203" t="s">
        <v>411</v>
      </c>
      <c r="C633" s="203" t="s">
        <v>233</v>
      </c>
      <c r="D633" s="203" t="s">
        <v>40</v>
      </c>
      <c r="E633" s="203" t="s">
        <v>45</v>
      </c>
      <c r="F633" s="203" t="s">
        <v>77</v>
      </c>
      <c r="G633" s="203">
        <v>648.33330000000001</v>
      </c>
      <c r="H633" s="203">
        <v>116.29203</v>
      </c>
      <c r="I633" s="203">
        <v>110.92725</v>
      </c>
      <c r="J633" s="203">
        <v>121.83984</v>
      </c>
      <c r="K633" s="203">
        <v>5.5478100000000001</v>
      </c>
      <c r="L633" s="203">
        <v>5.3647900000000002</v>
      </c>
      <c r="M633" s="203"/>
      <c r="N633" s="203"/>
      <c r="O633" s="203"/>
      <c r="P633" s="203"/>
      <c r="Q633" s="203"/>
      <c r="R633" s="203"/>
    </row>
    <row r="634" spans="1:18">
      <c r="A634" s="203" t="s">
        <v>746</v>
      </c>
      <c r="B634" s="203" t="s">
        <v>411</v>
      </c>
      <c r="C634" s="203" t="s">
        <v>233</v>
      </c>
      <c r="D634" s="203" t="s">
        <v>40</v>
      </c>
      <c r="E634" s="203" t="s">
        <v>46</v>
      </c>
      <c r="F634" s="203" t="s">
        <v>77</v>
      </c>
      <c r="G634" s="203">
        <v>903.33330000000001</v>
      </c>
      <c r="H634" s="203">
        <v>131.53299000000001</v>
      </c>
      <c r="I634" s="203">
        <v>126.44898999999999</v>
      </c>
      <c r="J634" s="203">
        <v>136.76351</v>
      </c>
      <c r="K634" s="203">
        <v>5.2305200000000003</v>
      </c>
      <c r="L634" s="203">
        <v>5.0839999999999996</v>
      </c>
      <c r="M634" s="203"/>
      <c r="N634" s="203"/>
      <c r="O634" s="203"/>
      <c r="P634" s="203"/>
      <c r="Q634" s="203"/>
      <c r="R634" s="203"/>
    </row>
    <row r="635" spans="1:18">
      <c r="A635" s="203" t="s">
        <v>747</v>
      </c>
      <c r="B635" s="203" t="s">
        <v>411</v>
      </c>
      <c r="C635" s="203" t="s">
        <v>233</v>
      </c>
      <c r="D635" s="203" t="s">
        <v>40</v>
      </c>
      <c r="E635" s="203" t="s">
        <v>49</v>
      </c>
      <c r="F635" s="203" t="s">
        <v>77</v>
      </c>
      <c r="G635" s="203">
        <v>610.66669999999999</v>
      </c>
      <c r="H635" s="203">
        <v>120.24911</v>
      </c>
      <c r="I635" s="203">
        <v>114.68487</v>
      </c>
      <c r="J635" s="203">
        <v>126.00906000000001</v>
      </c>
      <c r="K635" s="203">
        <v>5.7599499999999999</v>
      </c>
      <c r="L635" s="203">
        <v>5.5642399999999999</v>
      </c>
      <c r="M635" s="203"/>
      <c r="N635" s="203"/>
      <c r="O635" s="203"/>
      <c r="P635" s="203"/>
      <c r="Q635" s="203"/>
      <c r="R635" s="203"/>
    </row>
    <row r="636" spans="1:18">
      <c r="A636" s="203" t="s">
        <v>748</v>
      </c>
      <c r="B636" s="203" t="s">
        <v>411</v>
      </c>
      <c r="C636" s="203" t="s">
        <v>233</v>
      </c>
      <c r="D636" s="203" t="s">
        <v>40</v>
      </c>
      <c r="E636" s="203" t="s">
        <v>48</v>
      </c>
      <c r="F636" s="203" t="s">
        <v>77</v>
      </c>
      <c r="G636" s="203">
        <v>422</v>
      </c>
      <c r="H636" s="203">
        <v>120.21879</v>
      </c>
      <c r="I636" s="203">
        <v>113.56559</v>
      </c>
      <c r="J636" s="203">
        <v>127.15458</v>
      </c>
      <c r="K636" s="203">
        <v>6.9357899999999999</v>
      </c>
      <c r="L636" s="203">
        <v>6.6532</v>
      </c>
      <c r="M636" s="203"/>
      <c r="N636" s="203"/>
      <c r="O636" s="203"/>
      <c r="P636" s="203"/>
      <c r="Q636" s="203"/>
      <c r="R636" s="203"/>
    </row>
    <row r="637" spans="1:18">
      <c r="A637" s="203" t="s">
        <v>749</v>
      </c>
      <c r="B637" s="203" t="s">
        <v>411</v>
      </c>
      <c r="C637" s="203" t="s">
        <v>233</v>
      </c>
      <c r="D637" s="203" t="s">
        <v>40</v>
      </c>
      <c r="E637" s="203" t="s">
        <v>47</v>
      </c>
      <c r="F637" s="203" t="s">
        <v>77</v>
      </c>
      <c r="G637" s="203">
        <v>874.66669999999999</v>
      </c>
      <c r="H637" s="203">
        <v>120.92887</v>
      </c>
      <c r="I637" s="203">
        <v>116.23302</v>
      </c>
      <c r="J637" s="203">
        <v>125.76228</v>
      </c>
      <c r="K637" s="203">
        <v>4.8334099999999998</v>
      </c>
      <c r="L637" s="203">
        <v>4.6958500000000001</v>
      </c>
      <c r="M637" s="203"/>
      <c r="N637" s="203"/>
      <c r="O637" s="203"/>
      <c r="P637" s="203"/>
      <c r="Q637" s="203"/>
      <c r="R637" s="203"/>
    </row>
    <row r="638" spans="1:18">
      <c r="A638" s="203" t="s">
        <v>750</v>
      </c>
      <c r="B638" s="203" t="s">
        <v>411</v>
      </c>
      <c r="C638" s="203" t="s">
        <v>233</v>
      </c>
      <c r="D638" s="203" t="s">
        <v>38</v>
      </c>
      <c r="E638" s="203" t="s">
        <v>21</v>
      </c>
      <c r="F638" s="203" t="s">
        <v>78</v>
      </c>
      <c r="G638" s="203">
        <v>3487.3332999999998</v>
      </c>
      <c r="H638" s="203">
        <v>185.67751000000001</v>
      </c>
      <c r="I638" s="203">
        <v>182.05631</v>
      </c>
      <c r="J638" s="203">
        <v>189.35140999999999</v>
      </c>
      <c r="K638" s="203">
        <v>3.6739000000000002</v>
      </c>
      <c r="L638" s="203">
        <v>3.6212</v>
      </c>
      <c r="M638" s="203"/>
      <c r="N638" s="203"/>
      <c r="O638" s="203"/>
      <c r="P638" s="203"/>
      <c r="Q638" s="203"/>
      <c r="R638" s="203"/>
    </row>
    <row r="639" spans="1:18">
      <c r="A639" s="203" t="s">
        <v>751</v>
      </c>
      <c r="B639" s="203" t="s">
        <v>411</v>
      </c>
      <c r="C639" s="203" t="s">
        <v>233</v>
      </c>
      <c r="D639" s="203" t="s">
        <v>38</v>
      </c>
      <c r="E639" s="203" t="s">
        <v>0</v>
      </c>
      <c r="F639" s="203" t="s">
        <v>76</v>
      </c>
      <c r="G639" s="203">
        <v>88</v>
      </c>
      <c r="H639" s="203">
        <v>173.75857999999999</v>
      </c>
      <c r="I639" s="203">
        <v>152.59976</v>
      </c>
      <c r="J639" s="203">
        <v>196.94071</v>
      </c>
      <c r="K639" s="203">
        <v>23.182130000000001</v>
      </c>
      <c r="L639" s="203">
        <v>21.158819999999999</v>
      </c>
      <c r="M639" s="203"/>
      <c r="N639" s="203"/>
      <c r="O639" s="203"/>
      <c r="P639" s="203"/>
      <c r="Q639" s="203"/>
      <c r="R639" s="203"/>
    </row>
    <row r="640" spans="1:18">
      <c r="A640" s="203" t="s">
        <v>752</v>
      </c>
      <c r="B640" s="203" t="s">
        <v>411</v>
      </c>
      <c r="C640" s="203" t="s">
        <v>233</v>
      </c>
      <c r="D640" s="203" t="s">
        <v>38</v>
      </c>
      <c r="E640" s="203" t="s">
        <v>1</v>
      </c>
      <c r="F640" s="203" t="s">
        <v>76</v>
      </c>
      <c r="G640" s="203">
        <v>111</v>
      </c>
      <c r="H640" s="203">
        <v>141.12308999999999</v>
      </c>
      <c r="I640" s="203">
        <v>125.77676</v>
      </c>
      <c r="J640" s="203">
        <v>157.76877999999999</v>
      </c>
      <c r="K640" s="203">
        <v>16.645679999999999</v>
      </c>
      <c r="L640" s="203">
        <v>15.34634</v>
      </c>
      <c r="M640" s="203"/>
      <c r="N640" s="203"/>
      <c r="O640" s="203"/>
      <c r="P640" s="203"/>
      <c r="Q640" s="203"/>
      <c r="R640" s="203"/>
    </row>
    <row r="641" spans="1:18">
      <c r="A641" s="203" t="s">
        <v>753</v>
      </c>
      <c r="B641" s="203" t="s">
        <v>411</v>
      </c>
      <c r="C641" s="203" t="s">
        <v>233</v>
      </c>
      <c r="D641" s="203" t="s">
        <v>38</v>
      </c>
      <c r="E641" s="203" t="s">
        <v>2</v>
      </c>
      <c r="F641" s="203" t="s">
        <v>76</v>
      </c>
      <c r="G641" s="203">
        <v>145.66669999999999</v>
      </c>
      <c r="H641" s="203">
        <v>171.74090000000001</v>
      </c>
      <c r="I641" s="203">
        <v>155.24253999999999</v>
      </c>
      <c r="J641" s="203">
        <v>189.45164</v>
      </c>
      <c r="K641" s="203">
        <v>17.710730000000002</v>
      </c>
      <c r="L641" s="203">
        <v>16.498360000000002</v>
      </c>
      <c r="M641" s="203"/>
      <c r="N641" s="203"/>
      <c r="O641" s="203"/>
      <c r="P641" s="203"/>
      <c r="Q641" s="203"/>
      <c r="R641" s="203"/>
    </row>
    <row r="642" spans="1:18">
      <c r="A642" s="203" t="s">
        <v>754</v>
      </c>
      <c r="B642" s="203" t="s">
        <v>411</v>
      </c>
      <c r="C642" s="203" t="s">
        <v>233</v>
      </c>
      <c r="D642" s="203" t="s">
        <v>38</v>
      </c>
      <c r="E642" s="203" t="s">
        <v>3</v>
      </c>
      <c r="F642" s="203" t="s">
        <v>76</v>
      </c>
      <c r="G642" s="203">
        <v>118</v>
      </c>
      <c r="H642" s="203">
        <v>186.46741</v>
      </c>
      <c r="I642" s="203">
        <v>166.84545</v>
      </c>
      <c r="J642" s="203">
        <v>207.69847999999999</v>
      </c>
      <c r="K642" s="203">
        <v>21.231079999999999</v>
      </c>
      <c r="L642" s="203">
        <v>19.621949999999998</v>
      </c>
      <c r="M642" s="203"/>
      <c r="N642" s="203"/>
      <c r="O642" s="203"/>
      <c r="P642" s="203"/>
      <c r="Q642" s="203"/>
      <c r="R642" s="203"/>
    </row>
    <row r="643" spans="1:18">
      <c r="A643" s="203" t="s">
        <v>755</v>
      </c>
      <c r="B643" s="203" t="s">
        <v>411</v>
      </c>
      <c r="C643" s="203" t="s">
        <v>233</v>
      </c>
      <c r="D643" s="203" t="s">
        <v>38</v>
      </c>
      <c r="E643" s="203" t="s">
        <v>4</v>
      </c>
      <c r="F643" s="203" t="s">
        <v>76</v>
      </c>
      <c r="G643" s="203">
        <v>167.66669999999999</v>
      </c>
      <c r="H643" s="203">
        <v>175.36177000000001</v>
      </c>
      <c r="I643" s="203">
        <v>160.11492000000001</v>
      </c>
      <c r="J643" s="203">
        <v>191.65013999999999</v>
      </c>
      <c r="K643" s="203">
        <v>16.28837</v>
      </c>
      <c r="L643" s="203">
        <v>15.24686</v>
      </c>
      <c r="M643" s="203"/>
      <c r="N643" s="203"/>
      <c r="O643" s="203"/>
      <c r="P643" s="203"/>
      <c r="Q643" s="203"/>
      <c r="R643" s="203"/>
    </row>
    <row r="644" spans="1:18">
      <c r="A644" s="203" t="s">
        <v>756</v>
      </c>
      <c r="B644" s="203" t="s">
        <v>411</v>
      </c>
      <c r="C644" s="203" t="s">
        <v>233</v>
      </c>
      <c r="D644" s="203" t="s">
        <v>38</v>
      </c>
      <c r="E644" s="203" t="s">
        <v>5</v>
      </c>
      <c r="F644" s="203" t="s">
        <v>76</v>
      </c>
      <c r="G644" s="203">
        <v>137.33330000000001</v>
      </c>
      <c r="H644" s="203">
        <v>174.02466000000001</v>
      </c>
      <c r="I644" s="203">
        <v>157.32803999999999</v>
      </c>
      <c r="J644" s="203">
        <v>191.9864</v>
      </c>
      <c r="K644" s="203">
        <v>17.961739999999999</v>
      </c>
      <c r="L644" s="203">
        <v>16.696619999999999</v>
      </c>
      <c r="M644" s="203"/>
      <c r="N644" s="203"/>
      <c r="O644" s="203"/>
      <c r="P644" s="203"/>
      <c r="Q644" s="203"/>
      <c r="R644" s="203"/>
    </row>
    <row r="645" spans="1:18">
      <c r="A645" s="203" t="s">
        <v>757</v>
      </c>
      <c r="B645" s="203" t="s">
        <v>411</v>
      </c>
      <c r="C645" s="203" t="s">
        <v>233</v>
      </c>
      <c r="D645" s="203" t="s">
        <v>38</v>
      </c>
      <c r="E645" s="203" t="s">
        <v>6</v>
      </c>
      <c r="F645" s="203" t="s">
        <v>76</v>
      </c>
      <c r="G645" s="203">
        <v>141</v>
      </c>
      <c r="H645" s="203">
        <v>138.45051000000001</v>
      </c>
      <c r="I645" s="203">
        <v>125.04107999999999</v>
      </c>
      <c r="J645" s="203">
        <v>152.86215000000001</v>
      </c>
      <c r="K645" s="203">
        <v>14.41164</v>
      </c>
      <c r="L645" s="203">
        <v>13.40943</v>
      </c>
      <c r="M645" s="203"/>
      <c r="N645" s="203"/>
      <c r="O645" s="203"/>
      <c r="P645" s="203"/>
      <c r="Q645" s="203"/>
      <c r="R645" s="203"/>
    </row>
    <row r="646" spans="1:18">
      <c r="A646" s="203" t="s">
        <v>758</v>
      </c>
      <c r="B646" s="203" t="s">
        <v>411</v>
      </c>
      <c r="C646" s="203" t="s">
        <v>233</v>
      </c>
      <c r="D646" s="203" t="s">
        <v>38</v>
      </c>
      <c r="E646" s="203" t="s">
        <v>7</v>
      </c>
      <c r="F646" s="203" t="s">
        <v>76</v>
      </c>
      <c r="G646" s="203">
        <v>106.33329999999999</v>
      </c>
      <c r="H646" s="203">
        <v>199.65544</v>
      </c>
      <c r="I646" s="203">
        <v>177.40679</v>
      </c>
      <c r="J646" s="203">
        <v>223.83063000000001</v>
      </c>
      <c r="K646" s="203">
        <v>24.175190000000001</v>
      </c>
      <c r="L646" s="203">
        <v>22.248650000000001</v>
      </c>
      <c r="M646" s="203"/>
      <c r="N646" s="203"/>
      <c r="O646" s="203"/>
      <c r="P646" s="203"/>
      <c r="Q646" s="203"/>
      <c r="R646" s="203"/>
    </row>
    <row r="647" spans="1:18">
      <c r="A647" s="203" t="s">
        <v>759</v>
      </c>
      <c r="B647" s="203" t="s">
        <v>411</v>
      </c>
      <c r="C647" s="203" t="s">
        <v>233</v>
      </c>
      <c r="D647" s="203" t="s">
        <v>38</v>
      </c>
      <c r="E647" s="203" t="s">
        <v>8</v>
      </c>
      <c r="F647" s="203" t="s">
        <v>76</v>
      </c>
      <c r="G647" s="203">
        <v>154.66669999999999</v>
      </c>
      <c r="H647" s="203">
        <v>178.47472999999999</v>
      </c>
      <c r="I647" s="203">
        <v>161.98654999999999</v>
      </c>
      <c r="J647" s="203">
        <v>196.13739000000001</v>
      </c>
      <c r="K647" s="203">
        <v>17.662659999999999</v>
      </c>
      <c r="L647" s="203">
        <v>16.48818</v>
      </c>
      <c r="M647" s="203"/>
      <c r="N647" s="203"/>
      <c r="O647" s="203"/>
      <c r="P647" s="203"/>
      <c r="Q647" s="203"/>
      <c r="R647" s="203"/>
    </row>
    <row r="648" spans="1:18">
      <c r="A648" s="203" t="s">
        <v>760</v>
      </c>
      <c r="B648" s="203" t="s">
        <v>411</v>
      </c>
      <c r="C648" s="203" t="s">
        <v>233</v>
      </c>
      <c r="D648" s="203" t="s">
        <v>38</v>
      </c>
      <c r="E648" s="203" t="s">
        <v>9</v>
      </c>
      <c r="F648" s="203" t="s">
        <v>76</v>
      </c>
      <c r="G648" s="203">
        <v>230</v>
      </c>
      <c r="H648" s="203">
        <v>186.11398</v>
      </c>
      <c r="I648" s="203">
        <v>171.99508</v>
      </c>
      <c r="J648" s="203">
        <v>201.05189999999999</v>
      </c>
      <c r="K648" s="203">
        <v>14.93793</v>
      </c>
      <c r="L648" s="203">
        <v>14.11889</v>
      </c>
      <c r="M648" s="203"/>
      <c r="N648" s="203"/>
      <c r="O648" s="203"/>
      <c r="P648" s="203"/>
      <c r="Q648" s="203"/>
      <c r="R648" s="203"/>
    </row>
    <row r="649" spans="1:18">
      <c r="A649" s="203" t="s">
        <v>761</v>
      </c>
      <c r="B649" s="203" t="s">
        <v>411</v>
      </c>
      <c r="C649" s="203" t="s">
        <v>233</v>
      </c>
      <c r="D649" s="203" t="s">
        <v>38</v>
      </c>
      <c r="E649" s="203" t="s">
        <v>10</v>
      </c>
      <c r="F649" s="203" t="s">
        <v>76</v>
      </c>
      <c r="G649" s="203">
        <v>327.33330000000001</v>
      </c>
      <c r="H649" s="203">
        <v>230.77912000000001</v>
      </c>
      <c r="I649" s="203">
        <v>216.16897</v>
      </c>
      <c r="J649" s="203">
        <v>246.09611000000001</v>
      </c>
      <c r="K649" s="203">
        <v>15.316990000000001</v>
      </c>
      <c r="L649" s="203">
        <v>14.61016</v>
      </c>
      <c r="M649" s="203"/>
      <c r="N649" s="203"/>
      <c r="O649" s="203"/>
      <c r="P649" s="203"/>
      <c r="Q649" s="203"/>
      <c r="R649" s="203"/>
    </row>
    <row r="650" spans="1:18">
      <c r="A650" s="203" t="s">
        <v>762</v>
      </c>
      <c r="B650" s="203" t="s">
        <v>411</v>
      </c>
      <c r="C650" s="203" t="s">
        <v>233</v>
      </c>
      <c r="D650" s="203" t="s">
        <v>38</v>
      </c>
      <c r="E650" s="203" t="s">
        <v>11</v>
      </c>
      <c r="F650" s="203" t="s">
        <v>76</v>
      </c>
      <c r="G650" s="203">
        <v>179</v>
      </c>
      <c r="H650" s="203">
        <v>201.41852</v>
      </c>
      <c r="I650" s="203">
        <v>184.38312999999999</v>
      </c>
      <c r="J650" s="203">
        <v>219.57883000000001</v>
      </c>
      <c r="K650" s="203">
        <v>18.160299999999999</v>
      </c>
      <c r="L650" s="203">
        <v>17.03539</v>
      </c>
      <c r="M650" s="203"/>
      <c r="N650" s="203"/>
      <c r="O650" s="203"/>
      <c r="P650" s="203"/>
      <c r="Q650" s="203"/>
      <c r="R650" s="203"/>
    </row>
    <row r="651" spans="1:18">
      <c r="A651" s="203" t="s">
        <v>763</v>
      </c>
      <c r="B651" s="203" t="s">
        <v>411</v>
      </c>
      <c r="C651" s="203" t="s">
        <v>233</v>
      </c>
      <c r="D651" s="203" t="s">
        <v>38</v>
      </c>
      <c r="E651" s="203" t="s">
        <v>12</v>
      </c>
      <c r="F651" s="203" t="s">
        <v>76</v>
      </c>
      <c r="G651" s="203">
        <v>146.66669999999999</v>
      </c>
      <c r="H651" s="203">
        <v>171.57827</v>
      </c>
      <c r="I651" s="203">
        <v>155.66478000000001</v>
      </c>
      <c r="J651" s="203">
        <v>188.65699000000001</v>
      </c>
      <c r="K651" s="203">
        <v>17.07873</v>
      </c>
      <c r="L651" s="203">
        <v>15.91348</v>
      </c>
      <c r="M651" s="203"/>
      <c r="N651" s="203"/>
      <c r="O651" s="203"/>
      <c r="P651" s="203"/>
      <c r="Q651" s="203"/>
      <c r="R651" s="203"/>
    </row>
    <row r="652" spans="1:18">
      <c r="A652" s="203" t="s">
        <v>997</v>
      </c>
      <c r="B652" s="203" t="s">
        <v>411</v>
      </c>
      <c r="C652" s="203" t="s">
        <v>233</v>
      </c>
      <c r="D652" s="203" t="s">
        <v>38</v>
      </c>
      <c r="E652" s="203" t="s">
        <v>13</v>
      </c>
      <c r="F652" s="203" t="s">
        <v>76</v>
      </c>
      <c r="G652" s="203">
        <v>149.33330000000001</v>
      </c>
      <c r="H652" s="203">
        <v>191.53550999999999</v>
      </c>
      <c r="I652" s="203">
        <v>173.8775</v>
      </c>
      <c r="J652" s="203">
        <v>210.47444999999999</v>
      </c>
      <c r="K652" s="203">
        <v>18.938939999999999</v>
      </c>
      <c r="L652" s="203">
        <v>17.658000000000001</v>
      </c>
      <c r="M652" s="203"/>
      <c r="N652" s="203"/>
      <c r="O652" s="203"/>
      <c r="P652" s="203"/>
      <c r="Q652" s="203"/>
      <c r="R652" s="203"/>
    </row>
    <row r="653" spans="1:18">
      <c r="A653" s="203" t="s">
        <v>764</v>
      </c>
      <c r="B653" s="203" t="s">
        <v>411</v>
      </c>
      <c r="C653" s="203" t="s">
        <v>233</v>
      </c>
      <c r="D653" s="203" t="s">
        <v>38</v>
      </c>
      <c r="E653" s="203" t="s">
        <v>14</v>
      </c>
      <c r="F653" s="203" t="s">
        <v>76</v>
      </c>
      <c r="G653" s="203">
        <v>303</v>
      </c>
      <c r="H653" s="203">
        <v>191.62146999999999</v>
      </c>
      <c r="I653" s="203">
        <v>179.24494000000001</v>
      </c>
      <c r="J653" s="203">
        <v>204.62099000000001</v>
      </c>
      <c r="K653" s="203">
        <v>12.99952</v>
      </c>
      <c r="L653" s="203">
        <v>12.376530000000001</v>
      </c>
      <c r="M653" s="203"/>
      <c r="N653" s="203"/>
      <c r="O653" s="203"/>
      <c r="P653" s="203"/>
      <c r="Q653" s="203"/>
      <c r="R653" s="203"/>
    </row>
    <row r="654" spans="1:18">
      <c r="A654" s="203" t="s">
        <v>765</v>
      </c>
      <c r="B654" s="203" t="s">
        <v>411</v>
      </c>
      <c r="C654" s="203" t="s">
        <v>233</v>
      </c>
      <c r="D654" s="203" t="s">
        <v>38</v>
      </c>
      <c r="E654" s="203" t="s">
        <v>37</v>
      </c>
      <c r="F654" s="203" t="s">
        <v>76</v>
      </c>
      <c r="G654" s="203">
        <v>256.66669999999999</v>
      </c>
      <c r="H654" s="203">
        <v>188.61911000000001</v>
      </c>
      <c r="I654" s="203">
        <v>175.32626999999999</v>
      </c>
      <c r="J654" s="203">
        <v>202.64068</v>
      </c>
      <c r="K654" s="203">
        <v>14.021570000000001</v>
      </c>
      <c r="L654" s="203">
        <v>13.29284</v>
      </c>
      <c r="M654" s="203"/>
      <c r="N654" s="203"/>
      <c r="O654" s="203"/>
      <c r="P654" s="203"/>
      <c r="Q654" s="203"/>
      <c r="R654" s="203"/>
    </row>
    <row r="655" spans="1:18">
      <c r="A655" s="203" t="s">
        <v>766</v>
      </c>
      <c r="B655" s="203" t="s">
        <v>411</v>
      </c>
      <c r="C655" s="203" t="s">
        <v>233</v>
      </c>
      <c r="D655" s="203" t="s">
        <v>38</v>
      </c>
      <c r="E655" s="203" t="s">
        <v>15</v>
      </c>
      <c r="F655" s="203" t="s">
        <v>76</v>
      </c>
      <c r="G655" s="203">
        <v>58.666699999999999</v>
      </c>
      <c r="H655" s="203">
        <v>177.51471000000001</v>
      </c>
      <c r="I655" s="203">
        <v>151.99843999999999</v>
      </c>
      <c r="J655" s="203">
        <v>206.05391</v>
      </c>
      <c r="K655" s="203">
        <v>28.539190000000001</v>
      </c>
      <c r="L655" s="203">
        <v>25.516269999999999</v>
      </c>
      <c r="M655" s="203"/>
      <c r="N655" s="203"/>
      <c r="O655" s="203"/>
      <c r="P655" s="203"/>
      <c r="Q655" s="203"/>
      <c r="R655" s="203"/>
    </row>
    <row r="656" spans="1:18">
      <c r="A656" s="203" t="s">
        <v>767</v>
      </c>
      <c r="B656" s="203" t="s">
        <v>411</v>
      </c>
      <c r="C656" s="203" t="s">
        <v>233</v>
      </c>
      <c r="D656" s="203" t="s">
        <v>38</v>
      </c>
      <c r="E656" s="203" t="s">
        <v>16</v>
      </c>
      <c r="F656" s="203" t="s">
        <v>76</v>
      </c>
      <c r="G656" s="203">
        <v>200.66669999999999</v>
      </c>
      <c r="H656" s="203">
        <v>191.38326000000001</v>
      </c>
      <c r="I656" s="203">
        <v>176.20371</v>
      </c>
      <c r="J656" s="203">
        <v>207.50763000000001</v>
      </c>
      <c r="K656" s="203">
        <v>16.124369999999999</v>
      </c>
      <c r="L656" s="203">
        <v>15.179550000000001</v>
      </c>
      <c r="M656" s="203"/>
      <c r="N656" s="203"/>
      <c r="O656" s="203"/>
      <c r="P656" s="203"/>
      <c r="Q656" s="203"/>
      <c r="R656" s="203"/>
    </row>
    <row r="657" spans="1:18">
      <c r="A657" s="203" t="s">
        <v>768</v>
      </c>
      <c r="B657" s="203" t="s">
        <v>411</v>
      </c>
      <c r="C657" s="203" t="s">
        <v>233</v>
      </c>
      <c r="D657" s="203" t="s">
        <v>38</v>
      </c>
      <c r="E657" s="203" t="s">
        <v>17</v>
      </c>
      <c r="F657" s="203" t="s">
        <v>76</v>
      </c>
      <c r="G657" s="203">
        <v>81.666700000000006</v>
      </c>
      <c r="H657" s="203">
        <v>197.47902999999999</v>
      </c>
      <c r="I657" s="203">
        <v>173.04312999999999</v>
      </c>
      <c r="J657" s="203">
        <v>224.34523999999999</v>
      </c>
      <c r="K657" s="203">
        <v>26.866209999999999</v>
      </c>
      <c r="L657" s="203">
        <v>24.4359</v>
      </c>
      <c r="M657" s="203"/>
      <c r="N657" s="203"/>
      <c r="O657" s="203"/>
      <c r="P657" s="203"/>
      <c r="Q657" s="203"/>
      <c r="R657" s="203"/>
    </row>
    <row r="658" spans="1:18">
      <c r="A658" s="203" t="s">
        <v>769</v>
      </c>
      <c r="B658" s="203" t="s">
        <v>411</v>
      </c>
      <c r="C658" s="203" t="s">
        <v>233</v>
      </c>
      <c r="D658" s="203" t="s">
        <v>38</v>
      </c>
      <c r="E658" s="203" t="s">
        <v>18</v>
      </c>
      <c r="F658" s="203" t="s">
        <v>76</v>
      </c>
      <c r="G658" s="203">
        <v>105.33329999999999</v>
      </c>
      <c r="H658" s="203">
        <v>194.87721999999999</v>
      </c>
      <c r="I658" s="203">
        <v>173.63095000000001</v>
      </c>
      <c r="J658" s="203">
        <v>217.97237000000001</v>
      </c>
      <c r="K658" s="203">
        <v>23.09515</v>
      </c>
      <c r="L658" s="203">
        <v>21.246279999999999</v>
      </c>
      <c r="M658" s="203"/>
      <c r="N658" s="203"/>
      <c r="O658" s="203"/>
      <c r="P658" s="203"/>
      <c r="Q658" s="203"/>
      <c r="R658" s="203"/>
    </row>
    <row r="659" spans="1:18">
      <c r="A659" s="203" t="s">
        <v>770</v>
      </c>
      <c r="B659" s="203" t="s">
        <v>411</v>
      </c>
      <c r="C659" s="203" t="s">
        <v>233</v>
      </c>
      <c r="D659" s="203" t="s">
        <v>38</v>
      </c>
      <c r="E659" s="203" t="s">
        <v>19</v>
      </c>
      <c r="F659" s="203" t="s">
        <v>76</v>
      </c>
      <c r="G659" s="203">
        <v>103</v>
      </c>
      <c r="H659" s="203">
        <v>160.24087</v>
      </c>
      <c r="I659" s="203">
        <v>142.37210999999999</v>
      </c>
      <c r="J659" s="203">
        <v>179.68292</v>
      </c>
      <c r="K659" s="203">
        <v>19.442049999999998</v>
      </c>
      <c r="L659" s="203">
        <v>17.868760000000002</v>
      </c>
      <c r="M659" s="203"/>
      <c r="N659" s="203"/>
      <c r="O659" s="203"/>
      <c r="P659" s="203"/>
      <c r="Q659" s="203"/>
      <c r="R659" s="203"/>
    </row>
    <row r="660" spans="1:18">
      <c r="A660" s="203" t="s">
        <v>771</v>
      </c>
      <c r="B660" s="203" t="s">
        <v>411</v>
      </c>
      <c r="C660" s="203" t="s">
        <v>233</v>
      </c>
      <c r="D660" s="203" t="s">
        <v>38</v>
      </c>
      <c r="E660" s="203" t="s">
        <v>20</v>
      </c>
      <c r="F660" s="203" t="s">
        <v>76</v>
      </c>
      <c r="G660" s="203">
        <v>176.33330000000001</v>
      </c>
      <c r="H660" s="203">
        <v>219.94533999999999</v>
      </c>
      <c r="I660" s="203">
        <v>201.32154</v>
      </c>
      <c r="J660" s="203">
        <v>239.80853999999999</v>
      </c>
      <c r="K660" s="203">
        <v>19.863199999999999</v>
      </c>
      <c r="L660" s="203">
        <v>18.623799999999999</v>
      </c>
      <c r="M660" s="203"/>
      <c r="N660" s="203"/>
      <c r="O660" s="203"/>
      <c r="P660" s="203"/>
      <c r="Q660" s="203"/>
      <c r="R660" s="203"/>
    </row>
    <row r="661" spans="1:18">
      <c r="A661" s="203" t="s">
        <v>772</v>
      </c>
      <c r="B661" s="203" t="s">
        <v>411</v>
      </c>
      <c r="C661" s="203" t="s">
        <v>233</v>
      </c>
      <c r="D661" s="203" t="s">
        <v>38</v>
      </c>
      <c r="E661" s="203" t="s">
        <v>44</v>
      </c>
      <c r="F661" s="203" t="s">
        <v>77</v>
      </c>
      <c r="G661" s="203">
        <v>767.66669999999999</v>
      </c>
      <c r="H661" s="203">
        <v>170.32265000000001</v>
      </c>
      <c r="I661" s="203">
        <v>163.22327999999999</v>
      </c>
      <c r="J661" s="203">
        <v>177.64426</v>
      </c>
      <c r="K661" s="203">
        <v>7.3216099999999997</v>
      </c>
      <c r="L661" s="203">
        <v>7.0993700000000004</v>
      </c>
      <c r="M661" s="203"/>
      <c r="N661" s="203"/>
      <c r="O661" s="203"/>
      <c r="P661" s="203"/>
      <c r="Q661" s="203"/>
      <c r="R661" s="203"/>
    </row>
    <row r="662" spans="1:18">
      <c r="A662" s="203" t="s">
        <v>773</v>
      </c>
      <c r="B662" s="203" t="s">
        <v>411</v>
      </c>
      <c r="C662" s="203" t="s">
        <v>233</v>
      </c>
      <c r="D662" s="203" t="s">
        <v>38</v>
      </c>
      <c r="E662" s="203" t="s">
        <v>50</v>
      </c>
      <c r="F662" s="203" t="s">
        <v>77</v>
      </c>
      <c r="G662" s="203">
        <v>141</v>
      </c>
      <c r="H662" s="203">
        <v>138.45051000000001</v>
      </c>
      <c r="I662" s="203">
        <v>125.04107999999999</v>
      </c>
      <c r="J662" s="203">
        <v>152.86215000000001</v>
      </c>
      <c r="K662" s="203">
        <v>14.41164</v>
      </c>
      <c r="L662" s="203">
        <v>13.40943</v>
      </c>
      <c r="M662" s="203"/>
      <c r="N662" s="203"/>
      <c r="O662" s="203"/>
      <c r="P662" s="203"/>
      <c r="Q662" s="203"/>
      <c r="R662" s="203"/>
    </row>
    <row r="663" spans="1:18">
      <c r="A663" s="203" t="s">
        <v>774</v>
      </c>
      <c r="B663" s="203" t="s">
        <v>411</v>
      </c>
      <c r="C663" s="203" t="s">
        <v>233</v>
      </c>
      <c r="D663" s="203" t="s">
        <v>38</v>
      </c>
      <c r="E663" s="203" t="s">
        <v>45</v>
      </c>
      <c r="F663" s="203" t="s">
        <v>77</v>
      </c>
      <c r="G663" s="203">
        <v>491</v>
      </c>
      <c r="H663" s="203">
        <v>186.37640999999999</v>
      </c>
      <c r="I663" s="203">
        <v>176.61348000000001</v>
      </c>
      <c r="J663" s="203">
        <v>196.52312000000001</v>
      </c>
      <c r="K663" s="203">
        <v>10.14672</v>
      </c>
      <c r="L663" s="203">
        <v>9.7629300000000008</v>
      </c>
      <c r="M663" s="203"/>
      <c r="N663" s="203"/>
      <c r="O663" s="203"/>
      <c r="P663" s="203"/>
      <c r="Q663" s="203"/>
      <c r="R663" s="203"/>
    </row>
    <row r="664" spans="1:18">
      <c r="A664" s="203" t="s">
        <v>775</v>
      </c>
      <c r="B664" s="203" t="s">
        <v>411</v>
      </c>
      <c r="C664" s="203" t="s">
        <v>233</v>
      </c>
      <c r="D664" s="203" t="s">
        <v>38</v>
      </c>
      <c r="E664" s="203" t="s">
        <v>46</v>
      </c>
      <c r="F664" s="203" t="s">
        <v>77</v>
      </c>
      <c r="G664" s="203">
        <v>653</v>
      </c>
      <c r="H664" s="203">
        <v>206.44736</v>
      </c>
      <c r="I664" s="203">
        <v>197.20193</v>
      </c>
      <c r="J664" s="203">
        <v>216.00703999999999</v>
      </c>
      <c r="K664" s="203">
        <v>9.5596800000000002</v>
      </c>
      <c r="L664" s="203">
        <v>9.2454199999999993</v>
      </c>
      <c r="M664" s="203"/>
      <c r="N664" s="203"/>
      <c r="O664" s="203"/>
      <c r="P664" s="203"/>
      <c r="Q664" s="203"/>
      <c r="R664" s="203"/>
    </row>
    <row r="665" spans="1:18">
      <c r="A665" s="203" t="s">
        <v>776</v>
      </c>
      <c r="B665" s="203" t="s">
        <v>411</v>
      </c>
      <c r="C665" s="203" t="s">
        <v>233</v>
      </c>
      <c r="D665" s="203" t="s">
        <v>38</v>
      </c>
      <c r="E665" s="203" t="s">
        <v>49</v>
      </c>
      <c r="F665" s="203" t="s">
        <v>77</v>
      </c>
      <c r="G665" s="203">
        <v>452.33330000000001</v>
      </c>
      <c r="H665" s="203">
        <v>191.5795</v>
      </c>
      <c r="I665" s="203">
        <v>181.40694999999999</v>
      </c>
      <c r="J665" s="203">
        <v>202.16906</v>
      </c>
      <c r="K665" s="203">
        <v>10.589560000000001</v>
      </c>
      <c r="L665" s="203">
        <v>10.172549999999999</v>
      </c>
      <c r="M665" s="203"/>
      <c r="N665" s="203"/>
      <c r="O665" s="203"/>
      <c r="P665" s="203"/>
      <c r="Q665" s="203"/>
      <c r="R665" s="203"/>
    </row>
    <row r="666" spans="1:18">
      <c r="A666" s="203" t="s">
        <v>777</v>
      </c>
      <c r="B666" s="203" t="s">
        <v>411</v>
      </c>
      <c r="C666" s="203" t="s">
        <v>233</v>
      </c>
      <c r="D666" s="203" t="s">
        <v>38</v>
      </c>
      <c r="E666" s="203" t="s">
        <v>48</v>
      </c>
      <c r="F666" s="203" t="s">
        <v>77</v>
      </c>
      <c r="G666" s="203">
        <v>315.33330000000001</v>
      </c>
      <c r="H666" s="203">
        <v>186.43128999999999</v>
      </c>
      <c r="I666" s="203">
        <v>174.57101</v>
      </c>
      <c r="J666" s="203">
        <v>198.87647000000001</v>
      </c>
      <c r="K666" s="203">
        <v>12.445180000000001</v>
      </c>
      <c r="L666" s="203">
        <v>11.860279999999999</v>
      </c>
      <c r="M666" s="203"/>
      <c r="N666" s="203"/>
      <c r="O666" s="203"/>
      <c r="P666" s="203"/>
      <c r="Q666" s="203"/>
      <c r="R666" s="203"/>
    </row>
    <row r="667" spans="1:18">
      <c r="A667" s="203" t="s">
        <v>778</v>
      </c>
      <c r="B667" s="203" t="s">
        <v>411</v>
      </c>
      <c r="C667" s="203" t="s">
        <v>233</v>
      </c>
      <c r="D667" s="203" t="s">
        <v>38</v>
      </c>
      <c r="E667" s="203" t="s">
        <v>47</v>
      </c>
      <c r="F667" s="203" t="s">
        <v>77</v>
      </c>
      <c r="G667" s="203">
        <v>667</v>
      </c>
      <c r="H667" s="203">
        <v>193.72695999999999</v>
      </c>
      <c r="I667" s="203">
        <v>185.18897000000001</v>
      </c>
      <c r="J667" s="203">
        <v>202.55203</v>
      </c>
      <c r="K667" s="203">
        <v>8.8250700000000002</v>
      </c>
      <c r="L667" s="203">
        <v>8.5379799999999992</v>
      </c>
      <c r="M667" s="203"/>
      <c r="N667" s="203"/>
      <c r="O667" s="203"/>
      <c r="P667" s="203"/>
      <c r="Q667" s="203"/>
      <c r="R667" s="203"/>
    </row>
    <row r="668" spans="1:18">
      <c r="A668" s="203" t="s">
        <v>779</v>
      </c>
      <c r="B668" s="203" t="s">
        <v>411</v>
      </c>
      <c r="C668" s="203" t="s">
        <v>233</v>
      </c>
      <c r="D668" s="203" t="s">
        <v>39</v>
      </c>
      <c r="E668" s="203" t="s">
        <v>21</v>
      </c>
      <c r="F668" s="203" t="s">
        <v>78</v>
      </c>
      <c r="G668" s="203">
        <v>1156.6667</v>
      </c>
      <c r="H668" s="203">
        <v>51.837420000000002</v>
      </c>
      <c r="I668" s="203">
        <v>50.042310000000001</v>
      </c>
      <c r="J668" s="203">
        <v>53.678170000000001</v>
      </c>
      <c r="K668" s="203">
        <v>1.8407500000000001</v>
      </c>
      <c r="L668" s="203">
        <v>1.79511</v>
      </c>
      <c r="M668" s="203"/>
      <c r="N668" s="203"/>
      <c r="O668" s="203"/>
      <c r="P668" s="203"/>
      <c r="Q668" s="203"/>
      <c r="R668" s="203"/>
    </row>
    <row r="669" spans="1:18">
      <c r="A669" s="203" t="s">
        <v>780</v>
      </c>
      <c r="B669" s="203" t="s">
        <v>411</v>
      </c>
      <c r="C669" s="203" t="s">
        <v>233</v>
      </c>
      <c r="D669" s="203" t="s">
        <v>39</v>
      </c>
      <c r="E669" s="203" t="s">
        <v>0</v>
      </c>
      <c r="F669" s="203" t="s">
        <v>76</v>
      </c>
      <c r="G669" s="203">
        <v>27.333300000000001</v>
      </c>
      <c r="H669" s="203">
        <v>48.038170000000001</v>
      </c>
      <c r="I669" s="203">
        <v>37.454689999999999</v>
      </c>
      <c r="J669" s="203">
        <v>60.513069999999999</v>
      </c>
      <c r="K669" s="203">
        <v>12.4749</v>
      </c>
      <c r="L669" s="203">
        <v>10.58347</v>
      </c>
      <c r="M669" s="203"/>
      <c r="N669" s="203"/>
      <c r="O669" s="203"/>
      <c r="P669" s="203"/>
      <c r="Q669" s="203"/>
      <c r="R669" s="203"/>
    </row>
    <row r="670" spans="1:18">
      <c r="A670" s="203" t="s">
        <v>781</v>
      </c>
      <c r="B670" s="203" t="s">
        <v>411</v>
      </c>
      <c r="C670" s="203" t="s">
        <v>233</v>
      </c>
      <c r="D670" s="203" t="s">
        <v>39</v>
      </c>
      <c r="E670" s="203" t="s">
        <v>1</v>
      </c>
      <c r="F670" s="203" t="s">
        <v>76</v>
      </c>
      <c r="G670" s="203">
        <v>38</v>
      </c>
      <c r="H670" s="203">
        <v>39.527149999999999</v>
      </c>
      <c r="I670" s="203">
        <v>32.061720000000001</v>
      </c>
      <c r="J670" s="203">
        <v>48.108370000000001</v>
      </c>
      <c r="K670" s="203">
        <v>8.5812200000000001</v>
      </c>
      <c r="L670" s="203">
        <v>7.4654299999999996</v>
      </c>
      <c r="M670" s="203"/>
      <c r="N670" s="203"/>
      <c r="O670" s="203"/>
      <c r="P670" s="203"/>
      <c r="Q670" s="203"/>
      <c r="R670" s="203"/>
    </row>
    <row r="671" spans="1:18">
      <c r="A671" s="203" t="s">
        <v>782</v>
      </c>
      <c r="B671" s="203" t="s">
        <v>411</v>
      </c>
      <c r="C671" s="203" t="s">
        <v>233</v>
      </c>
      <c r="D671" s="203" t="s">
        <v>39</v>
      </c>
      <c r="E671" s="203" t="s">
        <v>2</v>
      </c>
      <c r="F671" s="203" t="s">
        <v>76</v>
      </c>
      <c r="G671" s="203">
        <v>45.666699999999999</v>
      </c>
      <c r="H671" s="203">
        <v>45.614750000000001</v>
      </c>
      <c r="I671" s="203">
        <v>37.68336</v>
      </c>
      <c r="J671" s="203">
        <v>54.620109999999997</v>
      </c>
      <c r="K671" s="203">
        <v>9.0053599999999996</v>
      </c>
      <c r="L671" s="203">
        <v>7.9313900000000004</v>
      </c>
      <c r="M671" s="203"/>
      <c r="N671" s="203"/>
      <c r="O671" s="203"/>
      <c r="P671" s="203"/>
      <c r="Q671" s="203"/>
      <c r="R671" s="203"/>
    </row>
    <row r="672" spans="1:18">
      <c r="A672" s="203" t="s">
        <v>783</v>
      </c>
      <c r="B672" s="203" t="s">
        <v>411</v>
      </c>
      <c r="C672" s="203" t="s">
        <v>233</v>
      </c>
      <c r="D672" s="203" t="s">
        <v>39</v>
      </c>
      <c r="E672" s="203" t="s">
        <v>3</v>
      </c>
      <c r="F672" s="203" t="s">
        <v>76</v>
      </c>
      <c r="G672" s="203">
        <v>34.666699999999999</v>
      </c>
      <c r="H672" s="203">
        <v>44.804789999999997</v>
      </c>
      <c r="I672" s="203">
        <v>36.20017</v>
      </c>
      <c r="J672" s="203">
        <v>54.760829999999999</v>
      </c>
      <c r="K672" s="203">
        <v>9.9560399999999998</v>
      </c>
      <c r="L672" s="203">
        <v>8.6046200000000006</v>
      </c>
      <c r="M672" s="203"/>
      <c r="N672" s="203"/>
      <c r="O672" s="203"/>
      <c r="P672" s="203"/>
      <c r="Q672" s="203"/>
      <c r="R672" s="203"/>
    </row>
    <row r="673" spans="1:18">
      <c r="A673" s="203" t="s">
        <v>784</v>
      </c>
      <c r="B673" s="203" t="s">
        <v>411</v>
      </c>
      <c r="C673" s="203" t="s">
        <v>233</v>
      </c>
      <c r="D673" s="203" t="s">
        <v>39</v>
      </c>
      <c r="E673" s="203" t="s">
        <v>4</v>
      </c>
      <c r="F673" s="203" t="s">
        <v>76</v>
      </c>
      <c r="G673" s="203">
        <v>49.333300000000001</v>
      </c>
      <c r="H673" s="203">
        <v>43.60172</v>
      </c>
      <c r="I673" s="203">
        <v>36.616950000000003</v>
      </c>
      <c r="J673" s="203">
        <v>51.493989999999997</v>
      </c>
      <c r="K673" s="203">
        <v>7.8922800000000004</v>
      </c>
      <c r="L673" s="203">
        <v>6.9847599999999996</v>
      </c>
      <c r="M673" s="203"/>
      <c r="N673" s="203"/>
      <c r="O673" s="203"/>
      <c r="P673" s="203"/>
      <c r="Q673" s="203"/>
      <c r="R673" s="203"/>
    </row>
    <row r="674" spans="1:18">
      <c r="A674" s="203" t="s">
        <v>785</v>
      </c>
      <c r="B674" s="203" t="s">
        <v>411</v>
      </c>
      <c r="C674" s="203" t="s">
        <v>233</v>
      </c>
      <c r="D674" s="203" t="s">
        <v>39</v>
      </c>
      <c r="E674" s="203" t="s">
        <v>5</v>
      </c>
      <c r="F674" s="203" t="s">
        <v>76</v>
      </c>
      <c r="G674" s="203">
        <v>34.666699999999999</v>
      </c>
      <c r="H674" s="203">
        <v>38.629959999999997</v>
      </c>
      <c r="I674" s="203">
        <v>31.339410000000001</v>
      </c>
      <c r="J674" s="203">
        <v>47.065550000000002</v>
      </c>
      <c r="K674" s="203">
        <v>8.4355899999999995</v>
      </c>
      <c r="L674" s="203">
        <v>7.2905499999999996</v>
      </c>
      <c r="M674" s="203"/>
      <c r="N674" s="203"/>
      <c r="O674" s="203"/>
      <c r="P674" s="203"/>
      <c r="Q674" s="203"/>
      <c r="R674" s="203"/>
    </row>
    <row r="675" spans="1:18">
      <c r="A675" s="203" t="s">
        <v>786</v>
      </c>
      <c r="B675" s="203" t="s">
        <v>411</v>
      </c>
      <c r="C675" s="203" t="s">
        <v>233</v>
      </c>
      <c r="D675" s="203" t="s">
        <v>39</v>
      </c>
      <c r="E675" s="203" t="s">
        <v>6</v>
      </c>
      <c r="F675" s="203" t="s">
        <v>76</v>
      </c>
      <c r="G675" s="203">
        <v>46.666699999999999</v>
      </c>
      <c r="H675" s="203">
        <v>37.705210000000001</v>
      </c>
      <c r="I675" s="203">
        <v>31.346509999999999</v>
      </c>
      <c r="J675" s="203">
        <v>44.915010000000002</v>
      </c>
      <c r="K675" s="203">
        <v>7.2098000000000004</v>
      </c>
      <c r="L675" s="203">
        <v>6.3587100000000003</v>
      </c>
      <c r="M675" s="203"/>
      <c r="N675" s="203"/>
      <c r="O675" s="203"/>
      <c r="P675" s="203"/>
      <c r="Q675" s="203"/>
      <c r="R675" s="203"/>
    </row>
    <row r="676" spans="1:18">
      <c r="A676" s="203" t="s">
        <v>787</v>
      </c>
      <c r="B676" s="203" t="s">
        <v>411</v>
      </c>
      <c r="C676" s="203" t="s">
        <v>233</v>
      </c>
      <c r="D676" s="203" t="s">
        <v>39</v>
      </c>
      <c r="E676" s="203" t="s">
        <v>7</v>
      </c>
      <c r="F676" s="203" t="s">
        <v>76</v>
      </c>
      <c r="G676" s="203">
        <v>30.666699999999999</v>
      </c>
      <c r="H676" s="203">
        <v>48.093330000000002</v>
      </c>
      <c r="I676" s="203">
        <v>37.813650000000003</v>
      </c>
      <c r="J676" s="203">
        <v>60.098500000000001</v>
      </c>
      <c r="K676" s="203">
        <v>12.00517</v>
      </c>
      <c r="L676" s="203">
        <v>10.279680000000001</v>
      </c>
      <c r="M676" s="203"/>
      <c r="N676" s="203"/>
      <c r="O676" s="203"/>
      <c r="P676" s="203"/>
      <c r="Q676" s="203"/>
      <c r="R676" s="203"/>
    </row>
    <row r="677" spans="1:18">
      <c r="A677" s="203" t="s">
        <v>788</v>
      </c>
      <c r="B677" s="203" t="s">
        <v>411</v>
      </c>
      <c r="C677" s="203" t="s">
        <v>233</v>
      </c>
      <c r="D677" s="203" t="s">
        <v>39</v>
      </c>
      <c r="E677" s="203" t="s">
        <v>8</v>
      </c>
      <c r="F677" s="203" t="s">
        <v>76</v>
      </c>
      <c r="G677" s="203">
        <v>53.333300000000001</v>
      </c>
      <c r="H677" s="203">
        <v>52.61956</v>
      </c>
      <c r="I677" s="203">
        <v>44.157530000000001</v>
      </c>
      <c r="J677" s="203">
        <v>62.136249999999997</v>
      </c>
      <c r="K677" s="203">
        <v>9.5166900000000005</v>
      </c>
      <c r="L677" s="203">
        <v>8.4620300000000004</v>
      </c>
      <c r="M677" s="203"/>
      <c r="N677" s="203"/>
      <c r="O677" s="203"/>
      <c r="P677" s="203"/>
      <c r="Q677" s="203"/>
      <c r="R677" s="203"/>
    </row>
    <row r="678" spans="1:18">
      <c r="A678" s="203" t="s">
        <v>789</v>
      </c>
      <c r="B678" s="203" t="s">
        <v>411</v>
      </c>
      <c r="C678" s="203" t="s">
        <v>233</v>
      </c>
      <c r="D678" s="203" t="s">
        <v>39</v>
      </c>
      <c r="E678" s="203" t="s">
        <v>9</v>
      </c>
      <c r="F678" s="203" t="s">
        <v>76</v>
      </c>
      <c r="G678" s="203">
        <v>73.333299999999994</v>
      </c>
      <c r="H678" s="203">
        <v>49.720280000000002</v>
      </c>
      <c r="I678" s="203">
        <v>42.910899999999998</v>
      </c>
      <c r="J678" s="203">
        <v>57.246459999999999</v>
      </c>
      <c r="K678" s="203">
        <v>7.5261699999999996</v>
      </c>
      <c r="L678" s="203">
        <v>6.8093899999999996</v>
      </c>
      <c r="M678" s="203"/>
      <c r="N678" s="203"/>
      <c r="O678" s="203"/>
      <c r="P678" s="203"/>
      <c r="Q678" s="203"/>
      <c r="R678" s="203"/>
    </row>
    <row r="679" spans="1:18">
      <c r="A679" s="203" t="s">
        <v>790</v>
      </c>
      <c r="B679" s="203" t="s">
        <v>411</v>
      </c>
      <c r="C679" s="203" t="s">
        <v>233</v>
      </c>
      <c r="D679" s="203" t="s">
        <v>39</v>
      </c>
      <c r="E679" s="203" t="s">
        <v>10</v>
      </c>
      <c r="F679" s="203" t="s">
        <v>76</v>
      </c>
      <c r="G679" s="203">
        <v>122</v>
      </c>
      <c r="H679" s="203">
        <v>66.047510000000003</v>
      </c>
      <c r="I679" s="203">
        <v>59.007359999999998</v>
      </c>
      <c r="J679" s="203">
        <v>73.655050000000003</v>
      </c>
      <c r="K679" s="203">
        <v>7.6075299999999997</v>
      </c>
      <c r="L679" s="203">
        <v>7.0401499999999997</v>
      </c>
      <c r="M679" s="203"/>
      <c r="N679" s="203"/>
      <c r="O679" s="203"/>
      <c r="P679" s="203"/>
      <c r="Q679" s="203"/>
      <c r="R679" s="203"/>
    </row>
    <row r="680" spans="1:18">
      <c r="A680" s="203" t="s">
        <v>791</v>
      </c>
      <c r="B680" s="203" t="s">
        <v>411</v>
      </c>
      <c r="C680" s="203" t="s">
        <v>233</v>
      </c>
      <c r="D680" s="203" t="s">
        <v>39</v>
      </c>
      <c r="E680" s="203" t="s">
        <v>11</v>
      </c>
      <c r="F680" s="203" t="s">
        <v>76</v>
      </c>
      <c r="G680" s="203">
        <v>79.666700000000006</v>
      </c>
      <c r="H680" s="203">
        <v>75.3626</v>
      </c>
      <c r="I680" s="203">
        <v>65.610150000000004</v>
      </c>
      <c r="J680" s="203">
        <v>86.097740000000002</v>
      </c>
      <c r="K680" s="203">
        <v>10.735139999999999</v>
      </c>
      <c r="L680" s="203">
        <v>9.7524499999999996</v>
      </c>
      <c r="M680" s="203"/>
      <c r="N680" s="203"/>
      <c r="O680" s="203"/>
      <c r="P680" s="203"/>
      <c r="Q680" s="203"/>
      <c r="R680" s="203"/>
    </row>
    <row r="681" spans="1:18">
      <c r="A681" s="203" t="s">
        <v>792</v>
      </c>
      <c r="B681" s="203" t="s">
        <v>411</v>
      </c>
      <c r="C681" s="203" t="s">
        <v>233</v>
      </c>
      <c r="D681" s="203" t="s">
        <v>39</v>
      </c>
      <c r="E681" s="203" t="s">
        <v>12</v>
      </c>
      <c r="F681" s="203" t="s">
        <v>76</v>
      </c>
      <c r="G681" s="203">
        <v>48.666699999999999</v>
      </c>
      <c r="H681" s="203">
        <v>48.300899999999999</v>
      </c>
      <c r="I681" s="203">
        <v>40.51155</v>
      </c>
      <c r="J681" s="203">
        <v>57.109690000000001</v>
      </c>
      <c r="K681" s="203">
        <v>8.8087900000000001</v>
      </c>
      <c r="L681" s="203">
        <v>7.7893499999999998</v>
      </c>
      <c r="M681" s="203"/>
      <c r="N681" s="203"/>
      <c r="O681" s="203"/>
      <c r="P681" s="203"/>
      <c r="Q681" s="203"/>
      <c r="R681" s="203"/>
    </row>
    <row r="682" spans="1:18">
      <c r="A682" s="203" t="s">
        <v>998</v>
      </c>
      <c r="B682" s="203" t="s">
        <v>411</v>
      </c>
      <c r="C682" s="203" t="s">
        <v>233</v>
      </c>
      <c r="D682" s="203" t="s">
        <v>39</v>
      </c>
      <c r="E682" s="203" t="s">
        <v>13</v>
      </c>
      <c r="F682" s="203" t="s">
        <v>76</v>
      </c>
      <c r="G682" s="203">
        <v>45.666699999999999</v>
      </c>
      <c r="H682" s="203">
        <v>48.004309999999997</v>
      </c>
      <c r="I682" s="203">
        <v>40.026870000000002</v>
      </c>
      <c r="J682" s="203">
        <v>57.061950000000003</v>
      </c>
      <c r="K682" s="203">
        <v>9.0576399999999992</v>
      </c>
      <c r="L682" s="203">
        <v>7.9774399999999996</v>
      </c>
      <c r="M682" s="203"/>
      <c r="N682" s="203"/>
      <c r="O682" s="203"/>
      <c r="P682" s="203"/>
      <c r="Q682" s="203"/>
      <c r="R682" s="203"/>
    </row>
    <row r="683" spans="1:18">
      <c r="A683" s="203" t="s">
        <v>793</v>
      </c>
      <c r="B683" s="203" t="s">
        <v>411</v>
      </c>
      <c r="C683" s="203" t="s">
        <v>233</v>
      </c>
      <c r="D683" s="203" t="s">
        <v>39</v>
      </c>
      <c r="E683" s="203" t="s">
        <v>14</v>
      </c>
      <c r="F683" s="203" t="s">
        <v>76</v>
      </c>
      <c r="G683" s="203">
        <v>112.66670000000001</v>
      </c>
      <c r="H683" s="203">
        <v>58.774720000000002</v>
      </c>
      <c r="I683" s="203">
        <v>52.420540000000003</v>
      </c>
      <c r="J683" s="203">
        <v>65.662729999999996</v>
      </c>
      <c r="K683" s="203">
        <v>6.8880100000000004</v>
      </c>
      <c r="L683" s="203">
        <v>6.3541800000000004</v>
      </c>
      <c r="M683" s="203"/>
      <c r="N683" s="203"/>
      <c r="O683" s="203"/>
      <c r="P683" s="203"/>
      <c r="Q683" s="203"/>
      <c r="R683" s="203"/>
    </row>
    <row r="684" spans="1:18">
      <c r="A684" s="203" t="s">
        <v>794</v>
      </c>
      <c r="B684" s="203" t="s">
        <v>411</v>
      </c>
      <c r="C684" s="203" t="s">
        <v>233</v>
      </c>
      <c r="D684" s="203" t="s">
        <v>39</v>
      </c>
      <c r="E684" s="203" t="s">
        <v>37</v>
      </c>
      <c r="F684" s="203" t="s">
        <v>76</v>
      </c>
      <c r="G684" s="203">
        <v>93</v>
      </c>
      <c r="H684" s="203">
        <v>61.735720000000001</v>
      </c>
      <c r="I684" s="203">
        <v>54.528019999999998</v>
      </c>
      <c r="J684" s="203">
        <v>69.612930000000006</v>
      </c>
      <c r="K684" s="203">
        <v>7.8772099999999998</v>
      </c>
      <c r="L684" s="203">
        <v>7.2076900000000004</v>
      </c>
      <c r="M684" s="203"/>
      <c r="N684" s="203"/>
      <c r="O684" s="203"/>
      <c r="P684" s="203"/>
      <c r="Q684" s="203"/>
      <c r="R684" s="203"/>
    </row>
    <row r="685" spans="1:18">
      <c r="A685" s="203" t="s">
        <v>795</v>
      </c>
      <c r="B685" s="203" t="s">
        <v>411</v>
      </c>
      <c r="C685" s="203" t="s">
        <v>233</v>
      </c>
      <c r="D685" s="203" t="s">
        <v>39</v>
      </c>
      <c r="E685" s="203" t="s">
        <v>15</v>
      </c>
      <c r="F685" s="203" t="s">
        <v>76</v>
      </c>
      <c r="G685" s="203">
        <v>13.666700000000001</v>
      </c>
      <c r="H685" s="203">
        <v>38.914879999999997</v>
      </c>
      <c r="I685" s="203">
        <v>27.739899999999999</v>
      </c>
      <c r="J685" s="203">
        <v>53.024889999999999</v>
      </c>
      <c r="K685" s="203">
        <v>14.110010000000001</v>
      </c>
      <c r="L685" s="203">
        <v>11.17498</v>
      </c>
      <c r="M685" s="203"/>
      <c r="N685" s="203"/>
      <c r="O685" s="203"/>
      <c r="P685" s="203"/>
      <c r="Q685" s="203"/>
      <c r="R685" s="203"/>
    </row>
    <row r="686" spans="1:18">
      <c r="A686" s="203" t="s">
        <v>796</v>
      </c>
      <c r="B686" s="203" t="s">
        <v>411</v>
      </c>
      <c r="C686" s="203" t="s">
        <v>233</v>
      </c>
      <c r="D686" s="203" t="s">
        <v>39</v>
      </c>
      <c r="E686" s="203" t="s">
        <v>16</v>
      </c>
      <c r="F686" s="203" t="s">
        <v>76</v>
      </c>
      <c r="G686" s="203">
        <v>74.666700000000006</v>
      </c>
      <c r="H686" s="203">
        <v>62.196399999999997</v>
      </c>
      <c r="I686" s="203">
        <v>54.09937</v>
      </c>
      <c r="J686" s="203">
        <v>71.137680000000003</v>
      </c>
      <c r="K686" s="203">
        <v>8.9412800000000008</v>
      </c>
      <c r="L686" s="203">
        <v>8.0970300000000002</v>
      </c>
      <c r="M686" s="203"/>
      <c r="N686" s="203"/>
      <c r="O686" s="203"/>
      <c r="P686" s="203"/>
      <c r="Q686" s="203"/>
      <c r="R686" s="203"/>
    </row>
    <row r="687" spans="1:18">
      <c r="A687" s="203" t="s">
        <v>797</v>
      </c>
      <c r="B687" s="203" t="s">
        <v>411</v>
      </c>
      <c r="C687" s="203" t="s">
        <v>233</v>
      </c>
      <c r="D687" s="203" t="s">
        <v>39</v>
      </c>
      <c r="E687" s="203" t="s">
        <v>17</v>
      </c>
      <c r="F687" s="203" t="s">
        <v>76</v>
      </c>
      <c r="G687" s="203">
        <v>20.666699999999999</v>
      </c>
      <c r="H687" s="203">
        <v>42.409700000000001</v>
      </c>
      <c r="I687" s="203">
        <v>32.181519999999999</v>
      </c>
      <c r="J687" s="203">
        <v>54.769460000000002</v>
      </c>
      <c r="K687" s="203">
        <v>12.35976</v>
      </c>
      <c r="L687" s="203">
        <v>10.22818</v>
      </c>
      <c r="M687" s="203"/>
      <c r="N687" s="203"/>
      <c r="O687" s="203"/>
      <c r="P687" s="203"/>
      <c r="Q687" s="203"/>
      <c r="R687" s="203"/>
    </row>
    <row r="688" spans="1:18">
      <c r="A688" s="203" t="s">
        <v>798</v>
      </c>
      <c r="B688" s="203" t="s">
        <v>411</v>
      </c>
      <c r="C688" s="203" t="s">
        <v>233</v>
      </c>
      <c r="D688" s="203" t="s">
        <v>39</v>
      </c>
      <c r="E688" s="203" t="s">
        <v>18</v>
      </c>
      <c r="F688" s="203" t="s">
        <v>76</v>
      </c>
      <c r="G688" s="203">
        <v>36.666699999999999</v>
      </c>
      <c r="H688" s="203">
        <v>59.924900000000001</v>
      </c>
      <c r="I688" s="203">
        <v>48.798389999999998</v>
      </c>
      <c r="J688" s="203">
        <v>72.746750000000006</v>
      </c>
      <c r="K688" s="203">
        <v>12.82185</v>
      </c>
      <c r="L688" s="203">
        <v>11.12651</v>
      </c>
      <c r="M688" s="203"/>
      <c r="N688" s="203"/>
      <c r="O688" s="203"/>
      <c r="P688" s="203"/>
      <c r="Q688" s="203"/>
      <c r="R688" s="203"/>
    </row>
    <row r="689" spans="1:18">
      <c r="A689" s="203" t="s">
        <v>799</v>
      </c>
      <c r="B689" s="203" t="s">
        <v>411</v>
      </c>
      <c r="C689" s="203" t="s">
        <v>233</v>
      </c>
      <c r="D689" s="203" t="s">
        <v>39</v>
      </c>
      <c r="E689" s="203" t="s">
        <v>19</v>
      </c>
      <c r="F689" s="203" t="s">
        <v>76</v>
      </c>
      <c r="G689" s="203">
        <v>25.333300000000001</v>
      </c>
      <c r="H689" s="203">
        <v>33.027659999999997</v>
      </c>
      <c r="I689" s="203">
        <v>25.583749999999998</v>
      </c>
      <c r="J689" s="203">
        <v>41.858379999999997</v>
      </c>
      <c r="K689" s="203">
        <v>8.8307199999999995</v>
      </c>
      <c r="L689" s="203">
        <v>7.4439099999999998</v>
      </c>
      <c r="M689" s="203"/>
      <c r="N689" s="203"/>
      <c r="O689" s="203"/>
      <c r="P689" s="203"/>
      <c r="Q689" s="203"/>
      <c r="R689" s="203"/>
    </row>
    <row r="690" spans="1:18">
      <c r="A690" s="203" t="s">
        <v>800</v>
      </c>
      <c r="B690" s="203" t="s">
        <v>411</v>
      </c>
      <c r="C690" s="203" t="s">
        <v>233</v>
      </c>
      <c r="D690" s="203" t="s">
        <v>39</v>
      </c>
      <c r="E690" s="203" t="s">
        <v>20</v>
      </c>
      <c r="F690" s="203" t="s">
        <v>76</v>
      </c>
      <c r="G690" s="203">
        <v>50.333300000000001</v>
      </c>
      <c r="H690" s="203">
        <v>53.335859999999997</v>
      </c>
      <c r="I690" s="203">
        <v>44.888039999999997</v>
      </c>
      <c r="J690" s="203">
        <v>62.869579999999999</v>
      </c>
      <c r="K690" s="203">
        <v>9.5337200000000006</v>
      </c>
      <c r="L690" s="203">
        <v>8.4478200000000001</v>
      </c>
      <c r="M690" s="203"/>
      <c r="N690" s="203"/>
      <c r="O690" s="203"/>
      <c r="P690" s="203"/>
      <c r="Q690" s="203"/>
      <c r="R690" s="203"/>
    </row>
    <row r="691" spans="1:18">
      <c r="A691" s="203" t="s">
        <v>801</v>
      </c>
      <c r="B691" s="203" t="s">
        <v>411</v>
      </c>
      <c r="C691" s="203" t="s">
        <v>233</v>
      </c>
      <c r="D691" s="203" t="s">
        <v>39</v>
      </c>
      <c r="E691" s="203" t="s">
        <v>44</v>
      </c>
      <c r="F691" s="203" t="s">
        <v>77</v>
      </c>
      <c r="G691" s="203">
        <v>229.66669999999999</v>
      </c>
      <c r="H691" s="203">
        <v>42.948689999999999</v>
      </c>
      <c r="I691" s="203">
        <v>39.62097</v>
      </c>
      <c r="J691" s="203">
        <v>46.4696</v>
      </c>
      <c r="K691" s="203">
        <v>3.5209100000000002</v>
      </c>
      <c r="L691" s="203">
        <v>3.3277199999999998</v>
      </c>
      <c r="M691" s="203"/>
      <c r="N691" s="203"/>
      <c r="O691" s="203"/>
      <c r="P691" s="203"/>
      <c r="Q691" s="203"/>
      <c r="R691" s="203"/>
    </row>
    <row r="692" spans="1:18">
      <c r="A692" s="203" t="s">
        <v>802</v>
      </c>
      <c r="B692" s="203" t="s">
        <v>411</v>
      </c>
      <c r="C692" s="203" t="s">
        <v>233</v>
      </c>
      <c r="D692" s="203" t="s">
        <v>39</v>
      </c>
      <c r="E692" s="203" t="s">
        <v>50</v>
      </c>
      <c r="F692" s="203" t="s">
        <v>77</v>
      </c>
      <c r="G692" s="203">
        <v>46.666699999999999</v>
      </c>
      <c r="H692" s="203">
        <v>37.705210000000001</v>
      </c>
      <c r="I692" s="203">
        <v>31.346509999999999</v>
      </c>
      <c r="J692" s="203">
        <v>44.915010000000002</v>
      </c>
      <c r="K692" s="203">
        <v>7.2098000000000004</v>
      </c>
      <c r="L692" s="203">
        <v>6.3587100000000003</v>
      </c>
      <c r="M692" s="203"/>
      <c r="N692" s="203"/>
      <c r="O692" s="203"/>
      <c r="P692" s="203"/>
      <c r="Q692" s="203"/>
      <c r="R692" s="203"/>
    </row>
    <row r="693" spans="1:18">
      <c r="A693" s="203" t="s">
        <v>803</v>
      </c>
      <c r="B693" s="203" t="s">
        <v>411</v>
      </c>
      <c r="C693" s="203" t="s">
        <v>233</v>
      </c>
      <c r="D693" s="203" t="s">
        <v>39</v>
      </c>
      <c r="E693" s="203" t="s">
        <v>45</v>
      </c>
      <c r="F693" s="203" t="s">
        <v>77</v>
      </c>
      <c r="G693" s="203">
        <v>157.33330000000001</v>
      </c>
      <c r="H693" s="203">
        <v>50.380949999999999</v>
      </c>
      <c r="I693" s="203">
        <v>45.588439999999999</v>
      </c>
      <c r="J693" s="203">
        <v>55.511809999999997</v>
      </c>
      <c r="K693" s="203">
        <v>5.1308699999999998</v>
      </c>
      <c r="L693" s="203">
        <v>4.79251</v>
      </c>
      <c r="M693" s="203"/>
      <c r="N693" s="203"/>
      <c r="O693" s="203"/>
      <c r="P693" s="203"/>
      <c r="Q693" s="203"/>
      <c r="R693" s="203"/>
    </row>
    <row r="694" spans="1:18">
      <c r="A694" s="203" t="s">
        <v>804</v>
      </c>
      <c r="B694" s="203" t="s">
        <v>411</v>
      </c>
      <c r="C694" s="203" t="s">
        <v>233</v>
      </c>
      <c r="D694" s="203" t="s">
        <v>39</v>
      </c>
      <c r="E694" s="203" t="s">
        <v>46</v>
      </c>
      <c r="F694" s="203" t="s">
        <v>77</v>
      </c>
      <c r="G694" s="203">
        <v>250.33330000000001</v>
      </c>
      <c r="H694" s="203">
        <v>64.022720000000007</v>
      </c>
      <c r="I694" s="203">
        <v>59.271880000000003</v>
      </c>
      <c r="J694" s="203">
        <v>69.037390000000002</v>
      </c>
      <c r="K694" s="203">
        <v>5.0146699999999997</v>
      </c>
      <c r="L694" s="203">
        <v>4.7508499999999998</v>
      </c>
      <c r="M694" s="203"/>
      <c r="N694" s="203"/>
      <c r="O694" s="203"/>
      <c r="P694" s="203"/>
      <c r="Q694" s="203"/>
      <c r="R694" s="203"/>
    </row>
    <row r="695" spans="1:18">
      <c r="A695" s="203" t="s">
        <v>805</v>
      </c>
      <c r="B695" s="203" t="s">
        <v>411</v>
      </c>
      <c r="C695" s="203" t="s">
        <v>233</v>
      </c>
      <c r="D695" s="203" t="s">
        <v>39</v>
      </c>
      <c r="E695" s="203" t="s">
        <v>49</v>
      </c>
      <c r="F695" s="203" t="s">
        <v>77</v>
      </c>
      <c r="G695" s="203">
        <v>158.33330000000001</v>
      </c>
      <c r="H695" s="203">
        <v>55.346600000000002</v>
      </c>
      <c r="I695" s="203">
        <v>50.288969999999999</v>
      </c>
      <c r="J695" s="203">
        <v>60.76014</v>
      </c>
      <c r="K695" s="203">
        <v>5.4135400000000002</v>
      </c>
      <c r="L695" s="203">
        <v>5.0576299999999996</v>
      </c>
      <c r="M695" s="203"/>
      <c r="N695" s="203"/>
      <c r="O695" s="203"/>
      <c r="P695" s="203"/>
      <c r="Q695" s="203"/>
      <c r="R695" s="203"/>
    </row>
    <row r="696" spans="1:18">
      <c r="A696" s="203" t="s">
        <v>806</v>
      </c>
      <c r="B696" s="203" t="s">
        <v>411</v>
      </c>
      <c r="C696" s="203" t="s">
        <v>233</v>
      </c>
      <c r="D696" s="203" t="s">
        <v>39</v>
      </c>
      <c r="E696" s="203" t="s">
        <v>48</v>
      </c>
      <c r="F696" s="203" t="s">
        <v>77</v>
      </c>
      <c r="G696" s="203">
        <v>106.66670000000001</v>
      </c>
      <c r="H696" s="203">
        <v>57.245249999999999</v>
      </c>
      <c r="I696" s="203">
        <v>50.999090000000002</v>
      </c>
      <c r="J696" s="203">
        <v>64.031390000000002</v>
      </c>
      <c r="K696" s="203">
        <v>6.7861399999999996</v>
      </c>
      <c r="L696" s="203">
        <v>6.2461599999999997</v>
      </c>
      <c r="M696" s="203"/>
      <c r="N696" s="203"/>
      <c r="O696" s="203"/>
      <c r="P696" s="203"/>
      <c r="Q696" s="203"/>
      <c r="R696" s="203"/>
    </row>
    <row r="697" spans="1:18">
      <c r="A697" s="203" t="s">
        <v>807</v>
      </c>
      <c r="B697" s="203" t="s">
        <v>411</v>
      </c>
      <c r="C697" s="203" t="s">
        <v>233</v>
      </c>
      <c r="D697" s="203" t="s">
        <v>39</v>
      </c>
      <c r="E697" s="203" t="s">
        <v>47</v>
      </c>
      <c r="F697" s="203" t="s">
        <v>77</v>
      </c>
      <c r="G697" s="203">
        <v>207.66669999999999</v>
      </c>
      <c r="H697" s="203">
        <v>52.232750000000003</v>
      </c>
      <c r="I697" s="203">
        <v>48.063290000000002</v>
      </c>
      <c r="J697" s="203">
        <v>56.657170000000001</v>
      </c>
      <c r="K697" s="203">
        <v>4.4244199999999996</v>
      </c>
      <c r="L697" s="203">
        <v>4.1694599999999999</v>
      </c>
      <c r="M697" s="203"/>
      <c r="N697" s="203"/>
      <c r="O697" s="203"/>
      <c r="P697" s="203"/>
      <c r="Q697" s="203"/>
      <c r="R697" s="203"/>
    </row>
    <row r="698" spans="1:18" s="130" customFormat="1">
      <c r="A698" s="136" t="s">
        <v>166</v>
      </c>
      <c r="B698" s="136" t="s">
        <v>75</v>
      </c>
      <c r="C698" s="136" t="s">
        <v>68</v>
      </c>
      <c r="D698" s="136" t="s">
        <v>41</v>
      </c>
      <c r="E698" s="136" t="s">
        <v>810</v>
      </c>
      <c r="F698" s="136" t="s">
        <v>811</v>
      </c>
      <c r="G698" s="136" t="s">
        <v>812</v>
      </c>
      <c r="H698" s="136" t="s">
        <v>813</v>
      </c>
      <c r="I698" s="136" t="s">
        <v>814</v>
      </c>
      <c r="J698" s="136" t="s">
        <v>815</v>
      </c>
      <c r="K698" s="136" t="s">
        <v>816</v>
      </c>
      <c r="L698" s="136" t="s">
        <v>817</v>
      </c>
      <c r="M698" s="203"/>
      <c r="N698" s="203"/>
      <c r="O698" s="203"/>
      <c r="P698" s="203"/>
      <c r="Q698" s="203"/>
      <c r="R698" s="203"/>
    </row>
    <row r="699" spans="1:18">
      <c r="A699" s="136" t="s">
        <v>818</v>
      </c>
      <c r="B699" s="136" t="s">
        <v>412</v>
      </c>
      <c r="C699" s="136" t="s">
        <v>233</v>
      </c>
      <c r="D699" s="136" t="s">
        <v>40</v>
      </c>
      <c r="E699" s="136" t="s">
        <v>21</v>
      </c>
      <c r="F699" s="136" t="s">
        <v>78</v>
      </c>
      <c r="G699" s="136">
        <v>8893.3333000000002</v>
      </c>
      <c r="H699" s="136">
        <v>226.09813</v>
      </c>
      <c r="I699" s="136">
        <v>223.30341000000001</v>
      </c>
      <c r="J699" s="136">
        <v>228.91824</v>
      </c>
      <c r="K699" s="136">
        <v>2.8201200000000002</v>
      </c>
      <c r="L699" s="136">
        <v>2.7947199999999999</v>
      </c>
      <c r="M699" s="203"/>
      <c r="N699" s="203"/>
      <c r="O699" s="203"/>
      <c r="P699" s="203"/>
      <c r="Q699" s="203"/>
      <c r="R699" s="203"/>
    </row>
    <row r="700" spans="1:18">
      <c r="A700" s="136" t="s">
        <v>819</v>
      </c>
      <c r="B700" s="136" t="s">
        <v>412</v>
      </c>
      <c r="C700" s="136" t="s">
        <v>233</v>
      </c>
      <c r="D700" s="136" t="s">
        <v>40</v>
      </c>
      <c r="E700" s="136" t="s">
        <v>0</v>
      </c>
      <c r="F700" s="136" t="s">
        <v>76</v>
      </c>
      <c r="G700" s="136">
        <v>202.66669999999999</v>
      </c>
      <c r="H700" s="136">
        <v>192.73258000000001</v>
      </c>
      <c r="I700" s="136">
        <v>176.91264000000001</v>
      </c>
      <c r="J700" s="136">
        <v>209.53217000000001</v>
      </c>
      <c r="K700" s="136">
        <v>16.799589999999998</v>
      </c>
      <c r="L700" s="136">
        <v>15.819940000000001</v>
      </c>
      <c r="M700" s="203"/>
      <c r="N700" s="203"/>
      <c r="O700" s="203"/>
      <c r="P700" s="203"/>
      <c r="Q700" s="203"/>
      <c r="R700" s="203"/>
    </row>
    <row r="701" spans="1:18">
      <c r="A701" s="136" t="s">
        <v>820</v>
      </c>
      <c r="B701" s="136" t="s">
        <v>412</v>
      </c>
      <c r="C701" s="136" t="s">
        <v>233</v>
      </c>
      <c r="D701" s="136" t="s">
        <v>40</v>
      </c>
      <c r="E701" s="136" t="s">
        <v>1</v>
      </c>
      <c r="F701" s="136" t="s">
        <v>76</v>
      </c>
      <c r="G701" s="136">
        <v>309.66669999999999</v>
      </c>
      <c r="H701" s="136">
        <v>183.18751</v>
      </c>
      <c r="I701" s="136">
        <v>170.98636999999999</v>
      </c>
      <c r="J701" s="136">
        <v>195.99599000000001</v>
      </c>
      <c r="K701" s="136">
        <v>12.808479999999999</v>
      </c>
      <c r="L701" s="136">
        <v>12.201140000000001</v>
      </c>
      <c r="M701" s="203"/>
      <c r="N701" s="203"/>
      <c r="O701" s="203"/>
      <c r="P701" s="203"/>
      <c r="Q701" s="203"/>
      <c r="R701" s="203"/>
    </row>
    <row r="702" spans="1:18">
      <c r="A702" s="136" t="s">
        <v>821</v>
      </c>
      <c r="B702" s="136" t="s">
        <v>412</v>
      </c>
      <c r="C702" s="136" t="s">
        <v>233</v>
      </c>
      <c r="D702" s="136" t="s">
        <v>40</v>
      </c>
      <c r="E702" s="136" t="s">
        <v>2</v>
      </c>
      <c r="F702" s="136" t="s">
        <v>76</v>
      </c>
      <c r="G702" s="136">
        <v>358</v>
      </c>
      <c r="H702" s="136">
        <v>197.46727999999999</v>
      </c>
      <c r="I702" s="136">
        <v>184.92216999999999</v>
      </c>
      <c r="J702" s="136">
        <v>210.59205</v>
      </c>
      <c r="K702" s="136">
        <v>13.124779999999999</v>
      </c>
      <c r="L702" s="136">
        <v>12.5451</v>
      </c>
      <c r="M702" s="203"/>
      <c r="N702" s="203"/>
      <c r="O702" s="203"/>
      <c r="P702" s="203"/>
      <c r="Q702" s="203"/>
      <c r="R702" s="203"/>
    </row>
    <row r="703" spans="1:18">
      <c r="A703" s="136" t="s">
        <v>822</v>
      </c>
      <c r="B703" s="136" t="s">
        <v>412</v>
      </c>
      <c r="C703" s="136" t="s">
        <v>233</v>
      </c>
      <c r="D703" s="136" t="s">
        <v>40</v>
      </c>
      <c r="E703" s="136" t="s">
        <v>3</v>
      </c>
      <c r="F703" s="136" t="s">
        <v>76</v>
      </c>
      <c r="G703" s="136">
        <v>271</v>
      </c>
      <c r="H703" s="136">
        <v>196.58024</v>
      </c>
      <c r="I703" s="136">
        <v>182.63917000000001</v>
      </c>
      <c r="J703" s="136">
        <v>211.26451</v>
      </c>
      <c r="K703" s="136">
        <v>14.68427</v>
      </c>
      <c r="L703" s="136">
        <v>13.94107</v>
      </c>
    </row>
    <row r="704" spans="1:18">
      <c r="A704" s="136" t="s">
        <v>823</v>
      </c>
      <c r="B704" s="136" t="s">
        <v>412</v>
      </c>
      <c r="C704" s="136" t="s">
        <v>233</v>
      </c>
      <c r="D704" s="136" t="s">
        <v>40</v>
      </c>
      <c r="E704" s="136" t="s">
        <v>4</v>
      </c>
      <c r="F704" s="136" t="s">
        <v>76</v>
      </c>
      <c r="G704" s="136">
        <v>423</v>
      </c>
      <c r="H704" s="136">
        <v>214.62423000000001</v>
      </c>
      <c r="I704" s="136">
        <v>202.66400999999999</v>
      </c>
      <c r="J704" s="136">
        <v>227.09182999999999</v>
      </c>
      <c r="K704" s="136">
        <v>12.467610000000001</v>
      </c>
      <c r="L704" s="136">
        <v>11.96021</v>
      </c>
    </row>
    <row r="705" spans="1:12">
      <c r="A705" s="136" t="s">
        <v>824</v>
      </c>
      <c r="B705" s="136" t="s">
        <v>412</v>
      </c>
      <c r="C705" s="136" t="s">
        <v>233</v>
      </c>
      <c r="D705" s="136" t="s">
        <v>40</v>
      </c>
      <c r="E705" s="136" t="s">
        <v>5</v>
      </c>
      <c r="F705" s="136" t="s">
        <v>76</v>
      </c>
      <c r="G705" s="136">
        <v>308</v>
      </c>
      <c r="H705" s="136">
        <v>186.31891999999999</v>
      </c>
      <c r="I705" s="136">
        <v>174.22132999999999</v>
      </c>
      <c r="J705" s="136">
        <v>199.02036000000001</v>
      </c>
      <c r="K705" s="136">
        <v>12.70144</v>
      </c>
      <c r="L705" s="136">
        <v>12.09759</v>
      </c>
    </row>
    <row r="706" spans="1:12">
      <c r="A706" s="136" t="s">
        <v>825</v>
      </c>
      <c r="B706" s="136" t="s">
        <v>412</v>
      </c>
      <c r="C706" s="136" t="s">
        <v>233</v>
      </c>
      <c r="D706" s="136" t="s">
        <v>40</v>
      </c>
      <c r="E706" s="136" t="s">
        <v>6</v>
      </c>
      <c r="F706" s="136" t="s">
        <v>76</v>
      </c>
      <c r="G706" s="136">
        <v>369</v>
      </c>
      <c r="H706" s="136">
        <v>178.4383</v>
      </c>
      <c r="I706" s="136">
        <v>167.46280999999999</v>
      </c>
      <c r="J706" s="136">
        <v>189.91314</v>
      </c>
      <c r="K706" s="136">
        <v>11.47484</v>
      </c>
      <c r="L706" s="136">
        <v>10.975490000000001</v>
      </c>
    </row>
    <row r="707" spans="1:12">
      <c r="A707" s="136" t="s">
        <v>826</v>
      </c>
      <c r="B707" s="136" t="s">
        <v>412</v>
      </c>
      <c r="C707" s="136" t="s">
        <v>233</v>
      </c>
      <c r="D707" s="136" t="s">
        <v>40</v>
      </c>
      <c r="E707" s="136" t="s">
        <v>7</v>
      </c>
      <c r="F707" s="136" t="s">
        <v>76</v>
      </c>
      <c r="G707" s="136">
        <v>246.33330000000001</v>
      </c>
      <c r="H707" s="136">
        <v>225.21654000000001</v>
      </c>
      <c r="I707" s="136">
        <v>208.27524</v>
      </c>
      <c r="J707" s="136">
        <v>243.10646</v>
      </c>
      <c r="K707" s="136">
        <v>17.88992</v>
      </c>
      <c r="L707" s="136">
        <v>16.941299999999998</v>
      </c>
    </row>
    <row r="708" spans="1:12">
      <c r="A708" s="136" t="s">
        <v>827</v>
      </c>
      <c r="B708" s="136" t="s">
        <v>412</v>
      </c>
      <c r="C708" s="136" t="s">
        <v>233</v>
      </c>
      <c r="D708" s="136" t="s">
        <v>40</v>
      </c>
      <c r="E708" s="136" t="s">
        <v>8</v>
      </c>
      <c r="F708" s="136" t="s">
        <v>76</v>
      </c>
      <c r="G708" s="136">
        <v>373.33330000000001</v>
      </c>
      <c r="H708" s="136">
        <v>203.61454000000001</v>
      </c>
      <c r="I708" s="136">
        <v>191.21731</v>
      </c>
      <c r="J708" s="136">
        <v>216.57244</v>
      </c>
      <c r="K708" s="136">
        <v>12.9579</v>
      </c>
      <c r="L708" s="136">
        <v>12.39724</v>
      </c>
    </row>
    <row r="709" spans="1:12">
      <c r="A709" s="136" t="s">
        <v>828</v>
      </c>
      <c r="B709" s="136" t="s">
        <v>412</v>
      </c>
      <c r="C709" s="136" t="s">
        <v>233</v>
      </c>
      <c r="D709" s="136" t="s">
        <v>40</v>
      </c>
      <c r="E709" s="136" t="s">
        <v>9</v>
      </c>
      <c r="F709" s="136" t="s">
        <v>76</v>
      </c>
      <c r="G709" s="136">
        <v>672</v>
      </c>
      <c r="H709" s="136">
        <v>262.52118999999999</v>
      </c>
      <c r="I709" s="136">
        <v>250.70170999999999</v>
      </c>
      <c r="J709" s="136">
        <v>274.73658999999998</v>
      </c>
      <c r="K709" s="136">
        <v>12.215400000000001</v>
      </c>
      <c r="L709" s="136">
        <v>11.81948</v>
      </c>
    </row>
    <row r="710" spans="1:12">
      <c r="A710" s="136" t="s">
        <v>829</v>
      </c>
      <c r="B710" s="136" t="s">
        <v>412</v>
      </c>
      <c r="C710" s="136" t="s">
        <v>233</v>
      </c>
      <c r="D710" s="136" t="s">
        <v>40</v>
      </c>
      <c r="E710" s="136" t="s">
        <v>10</v>
      </c>
      <c r="F710" s="136" t="s">
        <v>76</v>
      </c>
      <c r="G710" s="136">
        <v>743</v>
      </c>
      <c r="H710" s="136">
        <v>241.40277</v>
      </c>
      <c r="I710" s="136">
        <v>231.04272</v>
      </c>
      <c r="J710" s="136">
        <v>252.09255999999999</v>
      </c>
      <c r="K710" s="136">
        <v>10.68979</v>
      </c>
      <c r="L710" s="136">
        <v>10.360049999999999</v>
      </c>
    </row>
    <row r="711" spans="1:12">
      <c r="A711" s="136" t="s">
        <v>830</v>
      </c>
      <c r="B711" s="136" t="s">
        <v>412</v>
      </c>
      <c r="C711" s="136" t="s">
        <v>233</v>
      </c>
      <c r="D711" s="136" t="s">
        <v>40</v>
      </c>
      <c r="E711" s="136" t="s">
        <v>11</v>
      </c>
      <c r="F711" s="136" t="s">
        <v>76</v>
      </c>
      <c r="G711" s="136">
        <v>536.33330000000001</v>
      </c>
      <c r="H711" s="136">
        <v>291.32968</v>
      </c>
      <c r="I711" s="136">
        <v>276.82551999999998</v>
      </c>
      <c r="J711" s="136">
        <v>306.37887999999998</v>
      </c>
      <c r="K711" s="136">
        <v>15.049200000000001</v>
      </c>
      <c r="L711" s="136">
        <v>14.504160000000001</v>
      </c>
    </row>
    <row r="712" spans="1:12">
      <c r="A712" s="136" t="s">
        <v>831</v>
      </c>
      <c r="B712" s="136" t="s">
        <v>412</v>
      </c>
      <c r="C712" s="136" t="s">
        <v>233</v>
      </c>
      <c r="D712" s="136" t="s">
        <v>40</v>
      </c>
      <c r="E712" s="136" t="s">
        <v>12</v>
      </c>
      <c r="F712" s="136" t="s">
        <v>76</v>
      </c>
      <c r="G712" s="136">
        <v>513</v>
      </c>
      <c r="H712" s="136">
        <v>295.19810999999999</v>
      </c>
      <c r="I712" s="136">
        <v>280.26094999999998</v>
      </c>
      <c r="J712" s="136">
        <v>310.70947000000001</v>
      </c>
      <c r="K712" s="136">
        <v>15.51136</v>
      </c>
      <c r="L712" s="136">
        <v>14.93716</v>
      </c>
    </row>
    <row r="713" spans="1:12">
      <c r="A713" s="136" t="s">
        <v>999</v>
      </c>
      <c r="B713" s="136" t="s">
        <v>412</v>
      </c>
      <c r="C713" s="136" t="s">
        <v>233</v>
      </c>
      <c r="D713" s="136" t="s">
        <v>40</v>
      </c>
      <c r="E713" s="136" t="s">
        <v>13</v>
      </c>
      <c r="F713" s="136" t="s">
        <v>76</v>
      </c>
      <c r="G713" s="136">
        <v>383.33330000000001</v>
      </c>
      <c r="H713" s="136">
        <v>230.49365</v>
      </c>
      <c r="I713" s="136">
        <v>216.98277999999999</v>
      </c>
      <c r="J713" s="136">
        <v>244.60732999999999</v>
      </c>
      <c r="K713" s="136">
        <v>14.11368</v>
      </c>
      <c r="L713" s="136">
        <v>13.510870000000001</v>
      </c>
    </row>
    <row r="714" spans="1:12">
      <c r="A714" s="136" t="s">
        <v>832</v>
      </c>
      <c r="B714" s="136" t="s">
        <v>412</v>
      </c>
      <c r="C714" s="136" t="s">
        <v>233</v>
      </c>
      <c r="D714" s="136" t="s">
        <v>40</v>
      </c>
      <c r="E714" s="136" t="s">
        <v>14</v>
      </c>
      <c r="F714" s="136" t="s">
        <v>76</v>
      </c>
      <c r="G714" s="136">
        <v>740.66669999999999</v>
      </c>
      <c r="H714" s="136">
        <v>217.42439999999999</v>
      </c>
      <c r="I714" s="136">
        <v>208.28769</v>
      </c>
      <c r="J714" s="136">
        <v>226.85239000000001</v>
      </c>
      <c r="K714" s="136">
        <v>9.4279899999999994</v>
      </c>
      <c r="L714" s="136">
        <v>9.1367100000000008</v>
      </c>
    </row>
    <row r="715" spans="1:12">
      <c r="A715" s="136" t="s">
        <v>833</v>
      </c>
      <c r="B715" s="136" t="s">
        <v>412</v>
      </c>
      <c r="C715" s="136" t="s">
        <v>233</v>
      </c>
      <c r="D715" s="136" t="s">
        <v>40</v>
      </c>
      <c r="E715" s="136" t="s">
        <v>37</v>
      </c>
      <c r="F715" s="136" t="s">
        <v>76</v>
      </c>
      <c r="G715" s="136">
        <v>779.66669999999999</v>
      </c>
      <c r="H715" s="136">
        <v>277.15530999999999</v>
      </c>
      <c r="I715" s="136">
        <v>265.79487</v>
      </c>
      <c r="J715" s="136">
        <v>288.86856999999998</v>
      </c>
      <c r="K715" s="136">
        <v>11.71327</v>
      </c>
      <c r="L715" s="136">
        <v>11.360440000000001</v>
      </c>
    </row>
    <row r="716" spans="1:12">
      <c r="A716" s="136" t="s">
        <v>834</v>
      </c>
      <c r="B716" s="136" t="s">
        <v>412</v>
      </c>
      <c r="C716" s="136" t="s">
        <v>233</v>
      </c>
      <c r="D716" s="136" t="s">
        <v>40</v>
      </c>
      <c r="E716" s="136" t="s">
        <v>15</v>
      </c>
      <c r="F716" s="136" t="s">
        <v>76</v>
      </c>
      <c r="G716" s="136">
        <v>139.66669999999999</v>
      </c>
      <c r="H716" s="136">
        <v>200.01709</v>
      </c>
      <c r="I716" s="136">
        <v>180.98462000000001</v>
      </c>
      <c r="J716" s="136">
        <v>220.47907000000001</v>
      </c>
      <c r="K716" s="136">
        <v>20.46199</v>
      </c>
      <c r="L716" s="136">
        <v>19.03247</v>
      </c>
    </row>
    <row r="717" spans="1:12">
      <c r="A717" s="136" t="s">
        <v>835</v>
      </c>
      <c r="B717" s="136" t="s">
        <v>412</v>
      </c>
      <c r="C717" s="136" t="s">
        <v>233</v>
      </c>
      <c r="D717" s="136" t="s">
        <v>40</v>
      </c>
      <c r="E717" s="136" t="s">
        <v>16</v>
      </c>
      <c r="F717" s="136" t="s">
        <v>76</v>
      </c>
      <c r="G717" s="136">
        <v>500.66669999999999</v>
      </c>
      <c r="H717" s="136">
        <v>229.45645999999999</v>
      </c>
      <c r="I717" s="136">
        <v>217.77931000000001</v>
      </c>
      <c r="J717" s="136">
        <v>241.58808999999999</v>
      </c>
      <c r="K717" s="136">
        <v>12.131640000000001</v>
      </c>
      <c r="L717" s="136">
        <v>11.677149999999999</v>
      </c>
    </row>
    <row r="718" spans="1:12">
      <c r="A718" s="136" t="s">
        <v>836</v>
      </c>
      <c r="B718" s="136" t="s">
        <v>412</v>
      </c>
      <c r="C718" s="136" t="s">
        <v>233</v>
      </c>
      <c r="D718" s="136" t="s">
        <v>40</v>
      </c>
      <c r="E718" s="136" t="s">
        <v>17</v>
      </c>
      <c r="F718" s="136" t="s">
        <v>76</v>
      </c>
      <c r="G718" s="136">
        <v>172</v>
      </c>
      <c r="H718" s="136">
        <v>199.86010999999999</v>
      </c>
      <c r="I718" s="136">
        <v>182.55823000000001</v>
      </c>
      <c r="J718" s="136">
        <v>218.32836</v>
      </c>
      <c r="K718" s="136">
        <v>18.468250000000001</v>
      </c>
      <c r="L718" s="136">
        <v>17.30189</v>
      </c>
    </row>
    <row r="719" spans="1:12">
      <c r="A719" s="136" t="s">
        <v>837</v>
      </c>
      <c r="B719" s="136" t="s">
        <v>412</v>
      </c>
      <c r="C719" s="136" t="s">
        <v>233</v>
      </c>
      <c r="D719" s="136" t="s">
        <v>40</v>
      </c>
      <c r="E719" s="136" t="s">
        <v>18</v>
      </c>
      <c r="F719" s="136" t="s">
        <v>76</v>
      </c>
      <c r="G719" s="136">
        <v>243</v>
      </c>
      <c r="H719" s="136">
        <v>213.48421999999999</v>
      </c>
      <c r="I719" s="136">
        <v>197.83671000000001</v>
      </c>
      <c r="J719" s="136">
        <v>230.01407</v>
      </c>
      <c r="K719" s="136">
        <v>16.52985</v>
      </c>
      <c r="L719" s="136">
        <v>15.64751</v>
      </c>
    </row>
    <row r="720" spans="1:12">
      <c r="A720" s="136" t="s">
        <v>838</v>
      </c>
      <c r="B720" s="136" t="s">
        <v>412</v>
      </c>
      <c r="C720" s="136" t="s">
        <v>233</v>
      </c>
      <c r="D720" s="136" t="s">
        <v>40</v>
      </c>
      <c r="E720" s="136" t="s">
        <v>19</v>
      </c>
      <c r="F720" s="136" t="s">
        <v>76</v>
      </c>
      <c r="G720" s="136">
        <v>228.33330000000001</v>
      </c>
      <c r="H720" s="136">
        <v>174.89250999999999</v>
      </c>
      <c r="I720" s="136">
        <v>161.38316</v>
      </c>
      <c r="J720" s="136">
        <v>189.18847</v>
      </c>
      <c r="K720" s="136">
        <v>14.295959999999999</v>
      </c>
      <c r="L720" s="136">
        <v>13.50934</v>
      </c>
    </row>
    <row r="721" spans="1:12">
      <c r="A721" s="136" t="s">
        <v>839</v>
      </c>
      <c r="B721" s="136" t="s">
        <v>412</v>
      </c>
      <c r="C721" s="136" t="s">
        <v>233</v>
      </c>
      <c r="D721" s="136" t="s">
        <v>40</v>
      </c>
      <c r="E721" s="136" t="s">
        <v>20</v>
      </c>
      <c r="F721" s="136" t="s">
        <v>76</v>
      </c>
      <c r="G721" s="136">
        <v>380.66669999999999</v>
      </c>
      <c r="H721" s="136">
        <v>230.73698999999999</v>
      </c>
      <c r="I721" s="136">
        <v>217.23607000000001</v>
      </c>
      <c r="J721" s="136">
        <v>244.84244000000001</v>
      </c>
      <c r="K721" s="136">
        <v>14.105449999999999</v>
      </c>
      <c r="L721" s="136">
        <v>13.500920000000001</v>
      </c>
    </row>
    <row r="722" spans="1:12">
      <c r="A722" s="136" t="s">
        <v>840</v>
      </c>
      <c r="B722" s="136" t="s">
        <v>412</v>
      </c>
      <c r="C722" s="136" t="s">
        <v>233</v>
      </c>
      <c r="D722" s="136" t="s">
        <v>40</v>
      </c>
      <c r="E722" s="136" t="s">
        <v>44</v>
      </c>
      <c r="F722" s="136" t="s">
        <v>77</v>
      </c>
      <c r="G722" s="136">
        <v>1872.3333</v>
      </c>
      <c r="H722" s="136">
        <v>196.5043</v>
      </c>
      <c r="I722" s="136">
        <v>191.17597000000001</v>
      </c>
      <c r="J722" s="136">
        <v>201.93877000000001</v>
      </c>
      <c r="K722" s="136">
        <v>5.4344700000000001</v>
      </c>
      <c r="L722" s="136">
        <v>5.3283300000000002</v>
      </c>
    </row>
    <row r="723" spans="1:12">
      <c r="A723" s="136" t="s">
        <v>841</v>
      </c>
      <c r="B723" s="136" t="s">
        <v>412</v>
      </c>
      <c r="C723" s="136" t="s">
        <v>233</v>
      </c>
      <c r="D723" s="136" t="s">
        <v>40</v>
      </c>
      <c r="E723" s="136" t="s">
        <v>50</v>
      </c>
      <c r="F723" s="136" t="s">
        <v>77</v>
      </c>
      <c r="G723" s="136">
        <v>369</v>
      </c>
      <c r="H723" s="136">
        <v>178.4383</v>
      </c>
      <c r="I723" s="136">
        <v>167.46280999999999</v>
      </c>
      <c r="J723" s="136">
        <v>189.91314</v>
      </c>
      <c r="K723" s="136">
        <v>11.47484</v>
      </c>
      <c r="L723" s="136">
        <v>10.975490000000001</v>
      </c>
    </row>
    <row r="724" spans="1:12">
      <c r="A724" s="136" t="s">
        <v>842</v>
      </c>
      <c r="B724" s="136" t="s">
        <v>412</v>
      </c>
      <c r="C724" s="136" t="s">
        <v>233</v>
      </c>
      <c r="D724" s="136" t="s">
        <v>40</v>
      </c>
      <c r="E724" s="136" t="s">
        <v>45</v>
      </c>
      <c r="F724" s="136" t="s">
        <v>77</v>
      </c>
      <c r="G724" s="136">
        <v>1291.6667</v>
      </c>
      <c r="H724" s="136">
        <v>236.25662</v>
      </c>
      <c r="I724" s="136">
        <v>228.50461000000001</v>
      </c>
      <c r="J724" s="136">
        <v>244.19497999999999</v>
      </c>
      <c r="K724" s="136">
        <v>7.9383499999999998</v>
      </c>
      <c r="L724" s="136">
        <v>7.7520100000000003</v>
      </c>
    </row>
    <row r="725" spans="1:12">
      <c r="A725" s="136" t="s">
        <v>843</v>
      </c>
      <c r="B725" s="136" t="s">
        <v>412</v>
      </c>
      <c r="C725" s="136" t="s">
        <v>233</v>
      </c>
      <c r="D725" s="136" t="s">
        <v>40</v>
      </c>
      <c r="E725" s="136" t="s">
        <v>46</v>
      </c>
      <c r="F725" s="136" t="s">
        <v>77</v>
      </c>
      <c r="G725" s="136">
        <v>1792.3333</v>
      </c>
      <c r="H725" s="136">
        <v>270.37711999999999</v>
      </c>
      <c r="I725" s="136">
        <v>262.95109000000002</v>
      </c>
      <c r="J725" s="136">
        <v>277.95438999999999</v>
      </c>
      <c r="K725" s="136">
        <v>7.5772700000000004</v>
      </c>
      <c r="L725" s="136">
        <v>7.4260299999999999</v>
      </c>
    </row>
    <row r="726" spans="1:12">
      <c r="A726" s="136" t="s">
        <v>844</v>
      </c>
      <c r="B726" s="136" t="s">
        <v>412</v>
      </c>
      <c r="C726" s="136" t="s">
        <v>233</v>
      </c>
      <c r="D726" s="136" t="s">
        <v>40</v>
      </c>
      <c r="E726" s="136" t="s">
        <v>49</v>
      </c>
      <c r="F726" s="136" t="s">
        <v>77</v>
      </c>
      <c r="G726" s="136">
        <v>1124</v>
      </c>
      <c r="H726" s="136">
        <v>221.73616000000001</v>
      </c>
      <c r="I726" s="136">
        <v>214.15405999999999</v>
      </c>
      <c r="J726" s="136">
        <v>229.51383000000001</v>
      </c>
      <c r="K726" s="136">
        <v>7.7776699999999996</v>
      </c>
      <c r="L726" s="136">
        <v>7.5820999999999996</v>
      </c>
    </row>
    <row r="727" spans="1:12">
      <c r="A727" s="136" t="s">
        <v>845</v>
      </c>
      <c r="B727" s="136" t="s">
        <v>412</v>
      </c>
      <c r="C727" s="136" t="s">
        <v>233</v>
      </c>
      <c r="D727" s="136" t="s">
        <v>40</v>
      </c>
      <c r="E727" s="136" t="s">
        <v>48</v>
      </c>
      <c r="F727" s="136" t="s">
        <v>77</v>
      </c>
      <c r="G727" s="136">
        <v>919.33330000000001</v>
      </c>
      <c r="H727" s="136">
        <v>261.82846000000001</v>
      </c>
      <c r="I727" s="136">
        <v>251.94529</v>
      </c>
      <c r="J727" s="136">
        <v>271.99392</v>
      </c>
      <c r="K727" s="136">
        <v>10.165459999999999</v>
      </c>
      <c r="L727" s="136">
        <v>9.8831699999999998</v>
      </c>
    </row>
    <row r="728" spans="1:12">
      <c r="A728" s="136" t="s">
        <v>846</v>
      </c>
      <c r="B728" s="136" t="s">
        <v>412</v>
      </c>
      <c r="C728" s="136" t="s">
        <v>233</v>
      </c>
      <c r="D728" s="136" t="s">
        <v>40</v>
      </c>
      <c r="E728" s="136" t="s">
        <v>47</v>
      </c>
      <c r="F728" s="136" t="s">
        <v>77</v>
      </c>
      <c r="G728" s="136">
        <v>1524.6667</v>
      </c>
      <c r="H728" s="136">
        <v>213.57489000000001</v>
      </c>
      <c r="I728" s="136">
        <v>207.27538999999999</v>
      </c>
      <c r="J728" s="136">
        <v>220.01363000000001</v>
      </c>
      <c r="K728" s="136">
        <v>6.4387400000000001</v>
      </c>
      <c r="L728" s="136">
        <v>6.2995099999999997</v>
      </c>
    </row>
    <row r="729" spans="1:12">
      <c r="A729" s="136" t="s">
        <v>847</v>
      </c>
      <c r="B729" s="136" t="s">
        <v>412</v>
      </c>
      <c r="C729" s="136" t="s">
        <v>233</v>
      </c>
      <c r="D729" s="136" t="s">
        <v>38</v>
      </c>
      <c r="E729" s="136" t="s">
        <v>21</v>
      </c>
      <c r="F729" s="136" t="s">
        <v>78</v>
      </c>
      <c r="G729" s="136">
        <v>5642</v>
      </c>
      <c r="H729" s="136">
        <v>300.71523000000002</v>
      </c>
      <c r="I729" s="136">
        <v>296.09532999999999</v>
      </c>
      <c r="J729" s="136">
        <v>305.38789000000003</v>
      </c>
      <c r="K729" s="136">
        <v>4.6726599999999996</v>
      </c>
      <c r="L729" s="136">
        <v>4.6198899999999998</v>
      </c>
    </row>
    <row r="730" spans="1:12">
      <c r="A730" s="136" t="s">
        <v>848</v>
      </c>
      <c r="B730" s="136" t="s">
        <v>412</v>
      </c>
      <c r="C730" s="136" t="s">
        <v>233</v>
      </c>
      <c r="D730" s="136" t="s">
        <v>38</v>
      </c>
      <c r="E730" s="136" t="s">
        <v>0</v>
      </c>
      <c r="F730" s="136" t="s">
        <v>76</v>
      </c>
      <c r="G730" s="136">
        <v>132.66669999999999</v>
      </c>
      <c r="H730" s="136">
        <v>265.10208</v>
      </c>
      <c r="I730" s="136">
        <v>238.61689000000001</v>
      </c>
      <c r="J730" s="136">
        <v>293.63051000000002</v>
      </c>
      <c r="K730" s="136">
        <v>28.52844</v>
      </c>
      <c r="L730" s="136">
        <v>26.48518</v>
      </c>
    </row>
    <row r="731" spans="1:12">
      <c r="A731" s="136" t="s">
        <v>849</v>
      </c>
      <c r="B731" s="136" t="s">
        <v>412</v>
      </c>
      <c r="C731" s="136" t="s">
        <v>233</v>
      </c>
      <c r="D731" s="136" t="s">
        <v>38</v>
      </c>
      <c r="E731" s="136" t="s">
        <v>1</v>
      </c>
      <c r="F731" s="136" t="s">
        <v>76</v>
      </c>
      <c r="G731" s="136">
        <v>195</v>
      </c>
      <c r="H731" s="136">
        <v>243.46135000000001</v>
      </c>
      <c r="I731" s="136">
        <v>223.37079</v>
      </c>
      <c r="J731" s="136">
        <v>264.82105999999999</v>
      </c>
      <c r="K731" s="136">
        <v>21.359719999999999</v>
      </c>
      <c r="L731" s="136">
        <v>20.09056</v>
      </c>
    </row>
    <row r="732" spans="1:12">
      <c r="A732" s="136" t="s">
        <v>850</v>
      </c>
      <c r="B732" s="136" t="s">
        <v>412</v>
      </c>
      <c r="C732" s="136" t="s">
        <v>233</v>
      </c>
      <c r="D732" s="136" t="s">
        <v>38</v>
      </c>
      <c r="E732" s="136" t="s">
        <v>2</v>
      </c>
      <c r="F732" s="136" t="s">
        <v>76</v>
      </c>
      <c r="G732" s="136">
        <v>223.66669999999999</v>
      </c>
      <c r="H732" s="136">
        <v>265.04577</v>
      </c>
      <c r="I732" s="136">
        <v>244.25183000000001</v>
      </c>
      <c r="J732" s="136">
        <v>287.06344999999999</v>
      </c>
      <c r="K732" s="136">
        <v>22.017690000000002</v>
      </c>
      <c r="L732" s="136">
        <v>20.79393</v>
      </c>
    </row>
    <row r="733" spans="1:12">
      <c r="A733" s="136" t="s">
        <v>851</v>
      </c>
      <c r="B733" s="136" t="s">
        <v>412</v>
      </c>
      <c r="C733" s="136" t="s">
        <v>233</v>
      </c>
      <c r="D733" s="136" t="s">
        <v>38</v>
      </c>
      <c r="E733" s="136" t="s">
        <v>3</v>
      </c>
      <c r="F733" s="136" t="s">
        <v>76</v>
      </c>
      <c r="G733" s="136">
        <v>173</v>
      </c>
      <c r="H733" s="136">
        <v>261.05730999999997</v>
      </c>
      <c r="I733" s="136">
        <v>238.19505000000001</v>
      </c>
      <c r="J733" s="136">
        <v>285.45614999999998</v>
      </c>
      <c r="K733" s="136">
        <v>24.39884</v>
      </c>
      <c r="L733" s="136">
        <v>22.862259999999999</v>
      </c>
    </row>
    <row r="734" spans="1:12">
      <c r="A734" s="136" t="s">
        <v>852</v>
      </c>
      <c r="B734" s="136" t="s">
        <v>412</v>
      </c>
      <c r="C734" s="136" t="s">
        <v>233</v>
      </c>
      <c r="D734" s="136" t="s">
        <v>38</v>
      </c>
      <c r="E734" s="136" t="s">
        <v>4</v>
      </c>
      <c r="F734" s="136" t="s">
        <v>76</v>
      </c>
      <c r="G734" s="136">
        <v>272.33330000000001</v>
      </c>
      <c r="H734" s="136">
        <v>288.06581</v>
      </c>
      <c r="I734" s="136">
        <v>268.25659000000002</v>
      </c>
      <c r="J734" s="136">
        <v>308.92838</v>
      </c>
      <c r="K734" s="136">
        <v>20.862580000000001</v>
      </c>
      <c r="L734" s="136">
        <v>19.80922</v>
      </c>
    </row>
    <row r="735" spans="1:12">
      <c r="A735" s="136" t="s">
        <v>853</v>
      </c>
      <c r="B735" s="136" t="s">
        <v>412</v>
      </c>
      <c r="C735" s="136" t="s">
        <v>233</v>
      </c>
      <c r="D735" s="136" t="s">
        <v>38</v>
      </c>
      <c r="E735" s="136" t="s">
        <v>5</v>
      </c>
      <c r="F735" s="136" t="s">
        <v>76</v>
      </c>
      <c r="G735" s="136">
        <v>202.66669999999999</v>
      </c>
      <c r="H735" s="136">
        <v>251.64784</v>
      </c>
      <c r="I735" s="136">
        <v>231.70180999999999</v>
      </c>
      <c r="J735" s="136">
        <v>272.82902000000001</v>
      </c>
      <c r="K735" s="136">
        <v>21.181180000000001</v>
      </c>
      <c r="L735" s="136">
        <v>19.946020000000001</v>
      </c>
    </row>
    <row r="736" spans="1:12">
      <c r="A736" s="136" t="s">
        <v>854</v>
      </c>
      <c r="B736" s="136" t="s">
        <v>412</v>
      </c>
      <c r="C736" s="136" t="s">
        <v>233</v>
      </c>
      <c r="D736" s="136" t="s">
        <v>38</v>
      </c>
      <c r="E736" s="136" t="s">
        <v>6</v>
      </c>
      <c r="F736" s="136" t="s">
        <v>76</v>
      </c>
      <c r="G736" s="136">
        <v>243.66669999999999</v>
      </c>
      <c r="H736" s="136">
        <v>243.24655999999999</v>
      </c>
      <c r="I736" s="136">
        <v>225.04384999999999</v>
      </c>
      <c r="J736" s="136">
        <v>262.47424000000001</v>
      </c>
      <c r="K736" s="136">
        <v>19.227679999999999</v>
      </c>
      <c r="L736" s="136">
        <v>18.2027</v>
      </c>
    </row>
    <row r="737" spans="1:12">
      <c r="A737" s="136" t="s">
        <v>855</v>
      </c>
      <c r="B737" s="136" t="s">
        <v>412</v>
      </c>
      <c r="C737" s="136" t="s">
        <v>233</v>
      </c>
      <c r="D737" s="136" t="s">
        <v>38</v>
      </c>
      <c r="E737" s="136" t="s">
        <v>7</v>
      </c>
      <c r="F737" s="136" t="s">
        <v>76</v>
      </c>
      <c r="G737" s="136">
        <v>159.66669999999999</v>
      </c>
      <c r="H737" s="136">
        <v>305.49495999999999</v>
      </c>
      <c r="I737" s="136">
        <v>277.49766</v>
      </c>
      <c r="J737" s="136">
        <v>335.45388000000003</v>
      </c>
      <c r="K737" s="136">
        <v>29.958919999999999</v>
      </c>
      <c r="L737" s="136">
        <v>27.997299999999999</v>
      </c>
    </row>
    <row r="738" spans="1:12">
      <c r="A738" s="136" t="s">
        <v>856</v>
      </c>
      <c r="B738" s="136" t="s">
        <v>412</v>
      </c>
      <c r="C738" s="136" t="s">
        <v>233</v>
      </c>
      <c r="D738" s="136" t="s">
        <v>38</v>
      </c>
      <c r="E738" s="136" t="s">
        <v>8</v>
      </c>
      <c r="F738" s="136" t="s">
        <v>76</v>
      </c>
      <c r="G738" s="136">
        <v>246</v>
      </c>
      <c r="H738" s="136">
        <v>281.42977999999999</v>
      </c>
      <c r="I738" s="136">
        <v>260.68950000000001</v>
      </c>
      <c r="J738" s="136">
        <v>303.3322</v>
      </c>
      <c r="K738" s="136">
        <v>21.902419999999999</v>
      </c>
      <c r="L738" s="136">
        <v>20.740279999999998</v>
      </c>
    </row>
    <row r="739" spans="1:12">
      <c r="A739" s="136" t="s">
        <v>857</v>
      </c>
      <c r="B739" s="136" t="s">
        <v>412</v>
      </c>
      <c r="C739" s="136" t="s">
        <v>233</v>
      </c>
      <c r="D739" s="136" t="s">
        <v>38</v>
      </c>
      <c r="E739" s="136" t="s">
        <v>9</v>
      </c>
      <c r="F739" s="136" t="s">
        <v>76</v>
      </c>
      <c r="G739" s="136">
        <v>428.66669999999999</v>
      </c>
      <c r="H739" s="136">
        <v>350.97667000000001</v>
      </c>
      <c r="I739" s="136">
        <v>331.32614000000001</v>
      </c>
      <c r="J739" s="136">
        <v>371.45517999999998</v>
      </c>
      <c r="K739" s="136">
        <v>20.47852</v>
      </c>
      <c r="L739" s="136">
        <v>19.65053</v>
      </c>
    </row>
    <row r="740" spans="1:12">
      <c r="A740" s="136" t="s">
        <v>858</v>
      </c>
      <c r="B740" s="136" t="s">
        <v>412</v>
      </c>
      <c r="C740" s="136" t="s">
        <v>233</v>
      </c>
      <c r="D740" s="136" t="s">
        <v>38</v>
      </c>
      <c r="E740" s="136" t="s">
        <v>10</v>
      </c>
      <c r="F740" s="136" t="s">
        <v>76</v>
      </c>
      <c r="G740" s="136">
        <v>487</v>
      </c>
      <c r="H740" s="136">
        <v>343.93844000000001</v>
      </c>
      <c r="I740" s="136">
        <v>326.02107999999998</v>
      </c>
      <c r="J740" s="136">
        <v>362.56310000000002</v>
      </c>
      <c r="K740" s="136">
        <v>18.624659999999999</v>
      </c>
      <c r="L740" s="136">
        <v>17.917359999999999</v>
      </c>
    </row>
    <row r="741" spans="1:12">
      <c r="A741" s="136" t="s">
        <v>859</v>
      </c>
      <c r="B741" s="136" t="s">
        <v>412</v>
      </c>
      <c r="C741" s="136" t="s">
        <v>233</v>
      </c>
      <c r="D741" s="136" t="s">
        <v>38</v>
      </c>
      <c r="E741" s="136" t="s">
        <v>11</v>
      </c>
      <c r="F741" s="136" t="s">
        <v>76</v>
      </c>
      <c r="G741" s="136">
        <v>321.33330000000001</v>
      </c>
      <c r="H741" s="136">
        <v>366.82175999999998</v>
      </c>
      <c r="I741" s="136">
        <v>343.57915000000003</v>
      </c>
      <c r="J741" s="136">
        <v>391.19956000000002</v>
      </c>
      <c r="K741" s="136">
        <v>24.377800000000001</v>
      </c>
      <c r="L741" s="136">
        <v>23.242609999999999</v>
      </c>
    </row>
    <row r="742" spans="1:12">
      <c r="A742" s="136" t="s">
        <v>860</v>
      </c>
      <c r="B742" s="136" t="s">
        <v>412</v>
      </c>
      <c r="C742" s="136" t="s">
        <v>233</v>
      </c>
      <c r="D742" s="136" t="s">
        <v>38</v>
      </c>
      <c r="E742" s="136" t="s">
        <v>12</v>
      </c>
      <c r="F742" s="136" t="s">
        <v>76</v>
      </c>
      <c r="G742" s="136">
        <v>327.33330000000001</v>
      </c>
      <c r="H742" s="136">
        <v>395.51476000000002</v>
      </c>
      <c r="I742" s="136">
        <v>370.75520999999998</v>
      </c>
      <c r="J742" s="136">
        <v>421.47215999999997</v>
      </c>
      <c r="K742" s="136">
        <v>25.9574</v>
      </c>
      <c r="L742" s="136">
        <v>24.759550000000001</v>
      </c>
    </row>
    <row r="743" spans="1:12">
      <c r="A743" s="136" t="s">
        <v>1000</v>
      </c>
      <c r="B743" s="136" t="s">
        <v>412</v>
      </c>
      <c r="C743" s="136" t="s">
        <v>233</v>
      </c>
      <c r="D743" s="136" t="s">
        <v>38</v>
      </c>
      <c r="E743" s="136" t="s">
        <v>13</v>
      </c>
      <c r="F743" s="136" t="s">
        <v>76</v>
      </c>
      <c r="G743" s="136">
        <v>246.66669999999999</v>
      </c>
      <c r="H743" s="136">
        <v>317.46758999999997</v>
      </c>
      <c r="I743" s="136">
        <v>294.55846000000003</v>
      </c>
      <c r="J743" s="136">
        <v>341.65861000000001</v>
      </c>
      <c r="K743" s="136">
        <v>24.191020000000002</v>
      </c>
      <c r="L743" s="136">
        <v>22.909130000000001</v>
      </c>
    </row>
    <row r="744" spans="1:12">
      <c r="A744" s="136" t="s">
        <v>861</v>
      </c>
      <c r="B744" s="136" t="s">
        <v>412</v>
      </c>
      <c r="C744" s="136" t="s">
        <v>233</v>
      </c>
      <c r="D744" s="136" t="s">
        <v>38</v>
      </c>
      <c r="E744" s="136" t="s">
        <v>14</v>
      </c>
      <c r="F744" s="136" t="s">
        <v>76</v>
      </c>
      <c r="G744" s="136">
        <v>462.33330000000001</v>
      </c>
      <c r="H744" s="136">
        <v>288.40575000000001</v>
      </c>
      <c r="I744" s="136">
        <v>273.26618999999999</v>
      </c>
      <c r="J744" s="136">
        <v>304.15902999999997</v>
      </c>
      <c r="K744" s="136">
        <v>15.75328</v>
      </c>
      <c r="L744" s="136">
        <v>15.139559999999999</v>
      </c>
    </row>
    <row r="745" spans="1:12">
      <c r="A745" s="136" t="s">
        <v>862</v>
      </c>
      <c r="B745" s="136" t="s">
        <v>412</v>
      </c>
      <c r="C745" s="136" t="s">
        <v>233</v>
      </c>
      <c r="D745" s="136" t="s">
        <v>38</v>
      </c>
      <c r="E745" s="136" t="s">
        <v>37</v>
      </c>
      <c r="F745" s="136" t="s">
        <v>76</v>
      </c>
      <c r="G745" s="136">
        <v>463.66669999999999</v>
      </c>
      <c r="H745" s="136">
        <v>341.06628999999998</v>
      </c>
      <c r="I745" s="136">
        <v>323.08222999999998</v>
      </c>
      <c r="J745" s="136">
        <v>359.77832000000001</v>
      </c>
      <c r="K745" s="136">
        <v>18.712029999999999</v>
      </c>
      <c r="L745" s="136">
        <v>17.984059999999999</v>
      </c>
    </row>
    <row r="746" spans="1:12">
      <c r="A746" s="136" t="s">
        <v>863</v>
      </c>
      <c r="B746" s="136" t="s">
        <v>412</v>
      </c>
      <c r="C746" s="136" t="s">
        <v>233</v>
      </c>
      <c r="D746" s="136" t="s">
        <v>38</v>
      </c>
      <c r="E746" s="136" t="s">
        <v>15</v>
      </c>
      <c r="F746" s="136" t="s">
        <v>76</v>
      </c>
      <c r="G746" s="136">
        <v>92</v>
      </c>
      <c r="H746" s="136">
        <v>269.37259</v>
      </c>
      <c r="I746" s="136">
        <v>238.14362</v>
      </c>
      <c r="J746" s="136">
        <v>303.51891999999998</v>
      </c>
      <c r="K746" s="136">
        <v>34.146320000000003</v>
      </c>
      <c r="L746" s="136">
        <v>31.22897</v>
      </c>
    </row>
    <row r="747" spans="1:12">
      <c r="A747" s="136" t="s">
        <v>864</v>
      </c>
      <c r="B747" s="136" t="s">
        <v>412</v>
      </c>
      <c r="C747" s="136" t="s">
        <v>233</v>
      </c>
      <c r="D747" s="136" t="s">
        <v>38</v>
      </c>
      <c r="E747" s="136" t="s">
        <v>16</v>
      </c>
      <c r="F747" s="136" t="s">
        <v>76</v>
      </c>
      <c r="G747" s="136">
        <v>313.33330000000001</v>
      </c>
      <c r="H747" s="136">
        <v>296.92669999999998</v>
      </c>
      <c r="I747" s="136">
        <v>277.99963000000002</v>
      </c>
      <c r="J747" s="136">
        <v>316.79021999999998</v>
      </c>
      <c r="K747" s="136">
        <v>19.863520000000001</v>
      </c>
      <c r="L747" s="136">
        <v>18.927060000000001</v>
      </c>
    </row>
    <row r="748" spans="1:12">
      <c r="A748" s="136" t="s">
        <v>865</v>
      </c>
      <c r="B748" s="136" t="s">
        <v>412</v>
      </c>
      <c r="C748" s="136" t="s">
        <v>233</v>
      </c>
      <c r="D748" s="136" t="s">
        <v>38</v>
      </c>
      <c r="E748" s="136" t="s">
        <v>17</v>
      </c>
      <c r="F748" s="136" t="s">
        <v>76</v>
      </c>
      <c r="G748" s="136">
        <v>107.66670000000001</v>
      </c>
      <c r="H748" s="136">
        <v>257.75083999999998</v>
      </c>
      <c r="I748" s="136">
        <v>229.83860000000001</v>
      </c>
      <c r="J748" s="136">
        <v>288.06434999999999</v>
      </c>
      <c r="K748" s="136">
        <v>30.313500000000001</v>
      </c>
      <c r="L748" s="136">
        <v>27.912240000000001</v>
      </c>
    </row>
    <row r="749" spans="1:12">
      <c r="A749" s="136" t="s">
        <v>866</v>
      </c>
      <c r="B749" s="136" t="s">
        <v>412</v>
      </c>
      <c r="C749" s="136" t="s">
        <v>233</v>
      </c>
      <c r="D749" s="136" t="s">
        <v>38</v>
      </c>
      <c r="E749" s="136" t="s">
        <v>18</v>
      </c>
      <c r="F749" s="136" t="s">
        <v>76</v>
      </c>
      <c r="G749" s="136">
        <v>153.66669999999999</v>
      </c>
      <c r="H749" s="136">
        <v>283.41338000000002</v>
      </c>
      <c r="I749" s="136">
        <v>257.64240999999998</v>
      </c>
      <c r="J749" s="136">
        <v>311.02623999999997</v>
      </c>
      <c r="K749" s="136">
        <v>27.612860000000001</v>
      </c>
      <c r="L749" s="136">
        <v>25.770969999999998</v>
      </c>
    </row>
    <row r="750" spans="1:12">
      <c r="A750" s="136" t="s">
        <v>867</v>
      </c>
      <c r="B750" s="136" t="s">
        <v>412</v>
      </c>
      <c r="C750" s="136" t="s">
        <v>233</v>
      </c>
      <c r="D750" s="136" t="s">
        <v>38</v>
      </c>
      <c r="E750" s="136" t="s">
        <v>19</v>
      </c>
      <c r="F750" s="136" t="s">
        <v>76</v>
      </c>
      <c r="G750" s="136">
        <v>152.33330000000001</v>
      </c>
      <c r="H750" s="136">
        <v>241.74743000000001</v>
      </c>
      <c r="I750" s="136">
        <v>219.20133000000001</v>
      </c>
      <c r="J750" s="136">
        <v>265.91223000000002</v>
      </c>
      <c r="K750" s="136">
        <v>24.1648</v>
      </c>
      <c r="L750" s="136">
        <v>22.54609</v>
      </c>
    </row>
    <row r="751" spans="1:12">
      <c r="A751" s="136" t="s">
        <v>868</v>
      </c>
      <c r="B751" s="136" t="s">
        <v>412</v>
      </c>
      <c r="C751" s="136" t="s">
        <v>233</v>
      </c>
      <c r="D751" s="136" t="s">
        <v>38</v>
      </c>
      <c r="E751" s="136" t="s">
        <v>20</v>
      </c>
      <c r="F751" s="136" t="s">
        <v>76</v>
      </c>
      <c r="G751" s="136">
        <v>237.33330000000001</v>
      </c>
      <c r="H751" s="136">
        <v>299.04926999999998</v>
      </c>
      <c r="I751" s="136">
        <v>277.13810000000001</v>
      </c>
      <c r="J751" s="136">
        <v>322.21109999999999</v>
      </c>
      <c r="K751" s="136">
        <v>23.161829999999998</v>
      </c>
      <c r="L751" s="136">
        <v>21.911169999999998</v>
      </c>
    </row>
    <row r="752" spans="1:12">
      <c r="A752" s="136" t="s">
        <v>869</v>
      </c>
      <c r="B752" s="136" t="s">
        <v>412</v>
      </c>
      <c r="C752" s="136" t="s">
        <v>233</v>
      </c>
      <c r="D752" s="136" t="s">
        <v>38</v>
      </c>
      <c r="E752" s="136" t="s">
        <v>44</v>
      </c>
      <c r="F752" s="136" t="s">
        <v>77</v>
      </c>
      <c r="G752" s="136">
        <v>1199.3333</v>
      </c>
      <c r="H752" s="136">
        <v>263.84951000000001</v>
      </c>
      <c r="I752" s="136">
        <v>255.01787999999999</v>
      </c>
      <c r="J752" s="136">
        <v>272.90156999999999</v>
      </c>
      <c r="K752" s="136">
        <v>9.0520600000000009</v>
      </c>
      <c r="L752" s="136">
        <v>8.8316300000000005</v>
      </c>
    </row>
    <row r="753" spans="1:12">
      <c r="A753" s="136" t="s">
        <v>870</v>
      </c>
      <c r="B753" s="136" t="s">
        <v>412</v>
      </c>
      <c r="C753" s="136" t="s">
        <v>233</v>
      </c>
      <c r="D753" s="136" t="s">
        <v>38</v>
      </c>
      <c r="E753" s="136" t="s">
        <v>50</v>
      </c>
      <c r="F753" s="136" t="s">
        <v>77</v>
      </c>
      <c r="G753" s="136">
        <v>243.66669999999999</v>
      </c>
      <c r="H753" s="136">
        <v>243.24655999999999</v>
      </c>
      <c r="I753" s="136">
        <v>225.04384999999999</v>
      </c>
      <c r="J753" s="136">
        <v>262.47424000000001</v>
      </c>
      <c r="K753" s="136">
        <v>19.227679999999999</v>
      </c>
      <c r="L753" s="136">
        <v>18.2027</v>
      </c>
    </row>
    <row r="754" spans="1:12">
      <c r="A754" s="136" t="s">
        <v>871</v>
      </c>
      <c r="B754" s="136" t="s">
        <v>412</v>
      </c>
      <c r="C754" s="136" t="s">
        <v>233</v>
      </c>
      <c r="D754" s="136" t="s">
        <v>38</v>
      </c>
      <c r="E754" s="136" t="s">
        <v>45</v>
      </c>
      <c r="F754" s="136" t="s">
        <v>77</v>
      </c>
      <c r="G754" s="136">
        <v>834.33330000000001</v>
      </c>
      <c r="H754" s="136">
        <v>319.94189</v>
      </c>
      <c r="I754" s="136">
        <v>307.01355000000001</v>
      </c>
      <c r="J754" s="136">
        <v>333.25815</v>
      </c>
      <c r="K754" s="136">
        <v>13.316269999999999</v>
      </c>
      <c r="L754" s="136">
        <v>12.92834</v>
      </c>
    </row>
    <row r="755" spans="1:12">
      <c r="A755" s="136" t="s">
        <v>872</v>
      </c>
      <c r="B755" s="136" t="s">
        <v>412</v>
      </c>
      <c r="C755" s="136" t="s">
        <v>233</v>
      </c>
      <c r="D755" s="136" t="s">
        <v>38</v>
      </c>
      <c r="E755" s="136" t="s">
        <v>46</v>
      </c>
      <c r="F755" s="136" t="s">
        <v>77</v>
      </c>
      <c r="G755" s="136">
        <v>1135.6667</v>
      </c>
      <c r="H755" s="136">
        <v>364.91897999999998</v>
      </c>
      <c r="I755" s="136">
        <v>352.50042999999999</v>
      </c>
      <c r="J755" s="136">
        <v>377.65616999999997</v>
      </c>
      <c r="K755" s="136">
        <v>12.73719</v>
      </c>
      <c r="L755" s="136">
        <v>12.41855</v>
      </c>
    </row>
    <row r="756" spans="1:12">
      <c r="A756" s="136" t="s">
        <v>873</v>
      </c>
      <c r="B756" s="136" t="s">
        <v>412</v>
      </c>
      <c r="C756" s="136" t="s">
        <v>233</v>
      </c>
      <c r="D756" s="136" t="s">
        <v>38</v>
      </c>
      <c r="E756" s="136" t="s">
        <v>49</v>
      </c>
      <c r="F756" s="136" t="s">
        <v>77</v>
      </c>
      <c r="G756" s="136">
        <v>709</v>
      </c>
      <c r="H756" s="136">
        <v>297.97219999999999</v>
      </c>
      <c r="I756" s="136">
        <v>285.29829000000001</v>
      </c>
      <c r="J756" s="136">
        <v>311.05923999999999</v>
      </c>
      <c r="K756" s="136">
        <v>13.08703</v>
      </c>
      <c r="L756" s="136">
        <v>12.673909999999999</v>
      </c>
    </row>
    <row r="757" spans="1:12">
      <c r="A757" s="136" t="s">
        <v>874</v>
      </c>
      <c r="B757" s="136" t="s">
        <v>412</v>
      </c>
      <c r="C757" s="136" t="s">
        <v>233</v>
      </c>
      <c r="D757" s="136" t="s">
        <v>38</v>
      </c>
      <c r="E757" s="136" t="s">
        <v>48</v>
      </c>
      <c r="F757" s="136" t="s">
        <v>77</v>
      </c>
      <c r="G757" s="136">
        <v>555.66669999999999</v>
      </c>
      <c r="H757" s="136">
        <v>326.70940000000002</v>
      </c>
      <c r="I757" s="136">
        <v>310.97161999999997</v>
      </c>
      <c r="J757" s="136">
        <v>343.02798999999999</v>
      </c>
      <c r="K757" s="136">
        <v>16.31859</v>
      </c>
      <c r="L757" s="136">
        <v>15.737780000000001</v>
      </c>
    </row>
    <row r="758" spans="1:12">
      <c r="A758" s="136" t="s">
        <v>875</v>
      </c>
      <c r="B758" s="136" t="s">
        <v>412</v>
      </c>
      <c r="C758" s="136" t="s">
        <v>233</v>
      </c>
      <c r="D758" s="136" t="s">
        <v>38</v>
      </c>
      <c r="E758" s="136" t="s">
        <v>47</v>
      </c>
      <c r="F758" s="136" t="s">
        <v>77</v>
      </c>
      <c r="G758" s="136">
        <v>964.33330000000001</v>
      </c>
      <c r="H758" s="136">
        <v>280.00067000000001</v>
      </c>
      <c r="I758" s="136">
        <v>269.70762000000002</v>
      </c>
      <c r="J758" s="136">
        <v>290.58067999999997</v>
      </c>
      <c r="K758" s="136">
        <v>10.58001</v>
      </c>
      <c r="L758" s="136">
        <v>10.293049999999999</v>
      </c>
    </row>
    <row r="759" spans="1:12">
      <c r="A759" s="136" t="s">
        <v>876</v>
      </c>
      <c r="B759" s="136" t="s">
        <v>412</v>
      </c>
      <c r="C759" s="136" t="s">
        <v>233</v>
      </c>
      <c r="D759" s="136" t="s">
        <v>39</v>
      </c>
      <c r="E759" s="136" t="s">
        <v>21</v>
      </c>
      <c r="F759" s="136" t="s">
        <v>78</v>
      </c>
      <c r="G759" s="136">
        <v>3251.3332999999998</v>
      </c>
      <c r="H759" s="136">
        <v>157.03231</v>
      </c>
      <c r="I759" s="136">
        <v>153.79069000000001</v>
      </c>
      <c r="J759" s="136">
        <v>160.32281</v>
      </c>
      <c r="K759" s="136">
        <v>3.2905000000000002</v>
      </c>
      <c r="L759" s="136">
        <v>3.2416200000000002</v>
      </c>
    </row>
    <row r="760" spans="1:12">
      <c r="A760" s="136" t="s">
        <v>877</v>
      </c>
      <c r="B760" s="136" t="s">
        <v>412</v>
      </c>
      <c r="C760" s="136" t="s">
        <v>233</v>
      </c>
      <c r="D760" s="136" t="s">
        <v>39</v>
      </c>
      <c r="E760" s="136" t="s">
        <v>0</v>
      </c>
      <c r="F760" s="136" t="s">
        <v>76</v>
      </c>
      <c r="G760" s="136">
        <v>70</v>
      </c>
      <c r="H760" s="136">
        <v>125.71245</v>
      </c>
      <c r="I760" s="136">
        <v>108.21925</v>
      </c>
      <c r="J760" s="136">
        <v>145.09288000000001</v>
      </c>
      <c r="K760" s="136">
        <v>19.38043</v>
      </c>
      <c r="L760" s="136">
        <v>17.493200000000002</v>
      </c>
    </row>
    <row r="761" spans="1:12">
      <c r="A761" s="136" t="s">
        <v>878</v>
      </c>
      <c r="B761" s="136" t="s">
        <v>412</v>
      </c>
      <c r="C761" s="136" t="s">
        <v>233</v>
      </c>
      <c r="D761" s="136" t="s">
        <v>39</v>
      </c>
      <c r="E761" s="136" t="s">
        <v>1</v>
      </c>
      <c r="F761" s="136" t="s">
        <v>76</v>
      </c>
      <c r="G761" s="136">
        <v>114.66670000000001</v>
      </c>
      <c r="H761" s="136">
        <v>125.81659000000001</v>
      </c>
      <c r="I761" s="136">
        <v>111.95213</v>
      </c>
      <c r="J761" s="136">
        <v>140.83516</v>
      </c>
      <c r="K761" s="136">
        <v>15.01857</v>
      </c>
      <c r="L761" s="136">
        <v>13.864459999999999</v>
      </c>
    </row>
    <row r="762" spans="1:12">
      <c r="A762" s="136" t="s">
        <v>879</v>
      </c>
      <c r="B762" s="136" t="s">
        <v>412</v>
      </c>
      <c r="C762" s="136" t="s">
        <v>233</v>
      </c>
      <c r="D762" s="136" t="s">
        <v>39</v>
      </c>
      <c r="E762" s="136" t="s">
        <v>2</v>
      </c>
      <c r="F762" s="136" t="s">
        <v>76</v>
      </c>
      <c r="G762" s="136">
        <v>134.33330000000001</v>
      </c>
      <c r="H762" s="136">
        <v>136.77949000000001</v>
      </c>
      <c r="I762" s="136">
        <v>122.24732</v>
      </c>
      <c r="J762" s="136">
        <v>152.4255</v>
      </c>
      <c r="K762" s="136">
        <v>15.64601</v>
      </c>
      <c r="L762" s="136">
        <v>14.532170000000001</v>
      </c>
    </row>
    <row r="763" spans="1:12">
      <c r="A763" s="136" t="s">
        <v>880</v>
      </c>
      <c r="B763" s="136" t="s">
        <v>412</v>
      </c>
      <c r="C763" s="136" t="s">
        <v>233</v>
      </c>
      <c r="D763" s="136" t="s">
        <v>39</v>
      </c>
      <c r="E763" s="136" t="s">
        <v>3</v>
      </c>
      <c r="F763" s="136" t="s">
        <v>76</v>
      </c>
      <c r="G763" s="136">
        <v>98</v>
      </c>
      <c r="H763" s="136">
        <v>136.89660000000001</v>
      </c>
      <c r="I763" s="136">
        <v>120.73801</v>
      </c>
      <c r="J763" s="136">
        <v>154.51549</v>
      </c>
      <c r="K763" s="136">
        <v>17.61889</v>
      </c>
      <c r="L763" s="136">
        <v>16.15859</v>
      </c>
    </row>
    <row r="764" spans="1:12">
      <c r="A764" s="136" t="s">
        <v>881</v>
      </c>
      <c r="B764" s="136" t="s">
        <v>412</v>
      </c>
      <c r="C764" s="136" t="s">
        <v>233</v>
      </c>
      <c r="D764" s="136" t="s">
        <v>39</v>
      </c>
      <c r="E764" s="136" t="s">
        <v>4</v>
      </c>
      <c r="F764" s="136" t="s">
        <v>76</v>
      </c>
      <c r="G764" s="136">
        <v>150.66669999999999</v>
      </c>
      <c r="H764" s="136">
        <v>145.41919999999999</v>
      </c>
      <c r="I764" s="136">
        <v>131.83774</v>
      </c>
      <c r="J764" s="136">
        <v>159.98133999999999</v>
      </c>
      <c r="K764" s="136">
        <v>14.562139999999999</v>
      </c>
      <c r="L764" s="136">
        <v>13.58146</v>
      </c>
    </row>
    <row r="765" spans="1:12">
      <c r="A765" s="136" t="s">
        <v>882</v>
      </c>
      <c r="B765" s="136" t="s">
        <v>412</v>
      </c>
      <c r="C765" s="136" t="s">
        <v>233</v>
      </c>
      <c r="D765" s="136" t="s">
        <v>39</v>
      </c>
      <c r="E765" s="136" t="s">
        <v>5</v>
      </c>
      <c r="F765" s="136" t="s">
        <v>76</v>
      </c>
      <c r="G765" s="136">
        <v>105.33329999999999</v>
      </c>
      <c r="H765" s="136">
        <v>124.72816</v>
      </c>
      <c r="I765" s="136">
        <v>110.93823999999999</v>
      </c>
      <c r="J765" s="136">
        <v>139.71808999999999</v>
      </c>
      <c r="K765" s="136">
        <v>14.989929999999999</v>
      </c>
      <c r="L765" s="136">
        <v>13.78992</v>
      </c>
    </row>
    <row r="766" spans="1:12">
      <c r="A766" s="136" t="s">
        <v>883</v>
      </c>
      <c r="B766" s="136" t="s">
        <v>412</v>
      </c>
      <c r="C766" s="136" t="s">
        <v>233</v>
      </c>
      <c r="D766" s="136" t="s">
        <v>39</v>
      </c>
      <c r="E766" s="136" t="s">
        <v>6</v>
      </c>
      <c r="F766" s="136" t="s">
        <v>76</v>
      </c>
      <c r="G766" s="136">
        <v>125.33329999999999</v>
      </c>
      <c r="H766" s="136">
        <v>117.12726000000001</v>
      </c>
      <c r="I766" s="136">
        <v>104.74513</v>
      </c>
      <c r="J766" s="136">
        <v>130.49334999999999</v>
      </c>
      <c r="K766" s="136">
        <v>13.366099999999999</v>
      </c>
      <c r="L766" s="136">
        <v>12.38213</v>
      </c>
    </row>
    <row r="767" spans="1:12">
      <c r="A767" s="136" t="s">
        <v>884</v>
      </c>
      <c r="B767" s="136" t="s">
        <v>412</v>
      </c>
      <c r="C767" s="136" t="s">
        <v>233</v>
      </c>
      <c r="D767" s="136" t="s">
        <v>39</v>
      </c>
      <c r="E767" s="136" t="s">
        <v>7</v>
      </c>
      <c r="F767" s="136" t="s">
        <v>76</v>
      </c>
      <c r="G767" s="136">
        <v>86.666700000000006</v>
      </c>
      <c r="H767" s="136">
        <v>149.53214</v>
      </c>
      <c r="I767" s="136">
        <v>130.32304999999999</v>
      </c>
      <c r="J767" s="136">
        <v>170.59290999999999</v>
      </c>
      <c r="K767" s="136">
        <v>21.060759999999998</v>
      </c>
      <c r="L767" s="136">
        <v>19.20909</v>
      </c>
    </row>
    <row r="768" spans="1:12">
      <c r="A768" s="136" t="s">
        <v>885</v>
      </c>
      <c r="B768" s="136" t="s">
        <v>412</v>
      </c>
      <c r="C768" s="136" t="s">
        <v>233</v>
      </c>
      <c r="D768" s="136" t="s">
        <v>39</v>
      </c>
      <c r="E768" s="136" t="s">
        <v>8</v>
      </c>
      <c r="F768" s="136" t="s">
        <v>76</v>
      </c>
      <c r="G768" s="136">
        <v>127.33329999999999</v>
      </c>
      <c r="H768" s="136">
        <v>132.14283</v>
      </c>
      <c r="I768" s="136">
        <v>118.18214999999999</v>
      </c>
      <c r="J768" s="136">
        <v>147.20382000000001</v>
      </c>
      <c r="K768" s="136">
        <v>15.060980000000001</v>
      </c>
      <c r="L768" s="136">
        <v>13.96069</v>
      </c>
    </row>
    <row r="769" spans="1:12">
      <c r="A769" s="136" t="s">
        <v>886</v>
      </c>
      <c r="B769" s="136" t="s">
        <v>412</v>
      </c>
      <c r="C769" s="136" t="s">
        <v>233</v>
      </c>
      <c r="D769" s="136" t="s">
        <v>39</v>
      </c>
      <c r="E769" s="136" t="s">
        <v>9</v>
      </c>
      <c r="F769" s="136" t="s">
        <v>76</v>
      </c>
      <c r="G769" s="136">
        <v>243.33330000000001</v>
      </c>
      <c r="H769" s="136">
        <v>179.24617000000001</v>
      </c>
      <c r="I769" s="136">
        <v>165.85874000000001</v>
      </c>
      <c r="J769" s="136">
        <v>193.38795999999999</v>
      </c>
      <c r="K769" s="136">
        <v>14.1418</v>
      </c>
      <c r="L769" s="136">
        <v>13.38743</v>
      </c>
    </row>
    <row r="770" spans="1:12">
      <c r="A770" s="136" t="s">
        <v>887</v>
      </c>
      <c r="B770" s="136" t="s">
        <v>412</v>
      </c>
      <c r="C770" s="136" t="s">
        <v>233</v>
      </c>
      <c r="D770" s="136" t="s">
        <v>39</v>
      </c>
      <c r="E770" s="136" t="s">
        <v>10</v>
      </c>
      <c r="F770" s="136" t="s">
        <v>76</v>
      </c>
      <c r="G770" s="136">
        <v>256</v>
      </c>
      <c r="H770" s="136">
        <v>149.84475</v>
      </c>
      <c r="I770" s="136">
        <v>138.739</v>
      </c>
      <c r="J770" s="136">
        <v>161.56013999999999</v>
      </c>
      <c r="K770" s="136">
        <v>11.715389999999999</v>
      </c>
      <c r="L770" s="136">
        <v>11.105740000000001</v>
      </c>
    </row>
    <row r="771" spans="1:12">
      <c r="A771" s="136" t="s">
        <v>888</v>
      </c>
      <c r="B771" s="136" t="s">
        <v>412</v>
      </c>
      <c r="C771" s="136" t="s">
        <v>233</v>
      </c>
      <c r="D771" s="136" t="s">
        <v>39</v>
      </c>
      <c r="E771" s="136" t="s">
        <v>11</v>
      </c>
      <c r="F771" s="136" t="s">
        <v>76</v>
      </c>
      <c r="G771" s="136">
        <v>215</v>
      </c>
      <c r="H771" s="136">
        <v>221.57428999999999</v>
      </c>
      <c r="I771" s="136">
        <v>203.99096</v>
      </c>
      <c r="J771" s="136">
        <v>240.21374</v>
      </c>
      <c r="K771" s="136">
        <v>18.63946</v>
      </c>
      <c r="L771" s="136">
        <v>17.58333</v>
      </c>
    </row>
    <row r="772" spans="1:12">
      <c r="A772" s="136" t="s">
        <v>889</v>
      </c>
      <c r="B772" s="136" t="s">
        <v>412</v>
      </c>
      <c r="C772" s="136" t="s">
        <v>233</v>
      </c>
      <c r="D772" s="136" t="s">
        <v>39</v>
      </c>
      <c r="E772" s="136" t="s">
        <v>12</v>
      </c>
      <c r="F772" s="136" t="s">
        <v>76</v>
      </c>
      <c r="G772" s="136">
        <v>185.66669999999999</v>
      </c>
      <c r="H772" s="136">
        <v>203.26638</v>
      </c>
      <c r="I772" s="136">
        <v>186.15253000000001</v>
      </c>
      <c r="J772" s="136">
        <v>221.48912000000001</v>
      </c>
      <c r="K772" s="136">
        <v>18.222740000000002</v>
      </c>
      <c r="L772" s="136">
        <v>17.11384</v>
      </c>
    </row>
    <row r="773" spans="1:12">
      <c r="A773" s="136" t="s">
        <v>1001</v>
      </c>
      <c r="B773" s="136" t="s">
        <v>412</v>
      </c>
      <c r="C773" s="136" t="s">
        <v>233</v>
      </c>
      <c r="D773" s="136" t="s">
        <v>39</v>
      </c>
      <c r="E773" s="136" t="s">
        <v>13</v>
      </c>
      <c r="F773" s="136" t="s">
        <v>76</v>
      </c>
      <c r="G773" s="136">
        <v>136.66669999999999</v>
      </c>
      <c r="H773" s="136">
        <v>153.46798000000001</v>
      </c>
      <c r="I773" s="136">
        <v>138.41703000000001</v>
      </c>
      <c r="J773" s="136">
        <v>169.66225</v>
      </c>
      <c r="K773" s="136">
        <v>16.194269999999999</v>
      </c>
      <c r="L773" s="136">
        <v>15.05095</v>
      </c>
    </row>
    <row r="774" spans="1:12">
      <c r="A774" s="136" t="s">
        <v>890</v>
      </c>
      <c r="B774" s="136" t="s">
        <v>412</v>
      </c>
      <c r="C774" s="136" t="s">
        <v>233</v>
      </c>
      <c r="D774" s="136" t="s">
        <v>39</v>
      </c>
      <c r="E774" s="136" t="s">
        <v>14</v>
      </c>
      <c r="F774" s="136" t="s">
        <v>76</v>
      </c>
      <c r="G774" s="136">
        <v>278.33330000000001</v>
      </c>
      <c r="H774" s="136">
        <v>153.52312000000001</v>
      </c>
      <c r="I774" s="136">
        <v>142.93253999999999</v>
      </c>
      <c r="J774" s="136">
        <v>164.67057</v>
      </c>
      <c r="K774" s="136">
        <v>11.147460000000001</v>
      </c>
      <c r="L774" s="136">
        <v>10.590579999999999</v>
      </c>
    </row>
    <row r="775" spans="1:12">
      <c r="A775" s="136" t="s">
        <v>891</v>
      </c>
      <c r="B775" s="136" t="s">
        <v>412</v>
      </c>
      <c r="C775" s="136" t="s">
        <v>233</v>
      </c>
      <c r="D775" s="136" t="s">
        <v>39</v>
      </c>
      <c r="E775" s="136" t="s">
        <v>37</v>
      </c>
      <c r="F775" s="136" t="s">
        <v>76</v>
      </c>
      <c r="G775" s="136">
        <v>316</v>
      </c>
      <c r="H775" s="136">
        <v>217.67977999999999</v>
      </c>
      <c r="I775" s="136">
        <v>203.68145000000001</v>
      </c>
      <c r="J775" s="136">
        <v>232.36770999999999</v>
      </c>
      <c r="K775" s="136">
        <v>14.68793</v>
      </c>
      <c r="L775" s="136">
        <v>13.998340000000001</v>
      </c>
    </row>
    <row r="776" spans="1:12">
      <c r="A776" s="136" t="s">
        <v>892</v>
      </c>
      <c r="B776" s="136" t="s">
        <v>412</v>
      </c>
      <c r="C776" s="136" t="s">
        <v>233</v>
      </c>
      <c r="D776" s="136" t="s">
        <v>39</v>
      </c>
      <c r="E776" s="136" t="s">
        <v>15</v>
      </c>
      <c r="F776" s="136" t="s">
        <v>76</v>
      </c>
      <c r="G776" s="136">
        <v>47.666699999999999</v>
      </c>
      <c r="H776" s="136">
        <v>135.40273999999999</v>
      </c>
      <c r="I776" s="136">
        <v>113.61360000000001</v>
      </c>
      <c r="J776" s="136">
        <v>160.07536999999999</v>
      </c>
      <c r="K776" s="136">
        <v>24.672630000000002</v>
      </c>
      <c r="L776" s="136">
        <v>21.78913</v>
      </c>
    </row>
    <row r="777" spans="1:12">
      <c r="A777" s="136" t="s">
        <v>893</v>
      </c>
      <c r="B777" s="136" t="s">
        <v>412</v>
      </c>
      <c r="C777" s="136" t="s">
        <v>233</v>
      </c>
      <c r="D777" s="136" t="s">
        <v>39</v>
      </c>
      <c r="E777" s="136" t="s">
        <v>16</v>
      </c>
      <c r="F777" s="136" t="s">
        <v>76</v>
      </c>
      <c r="G777" s="136">
        <v>187.33330000000001</v>
      </c>
      <c r="H777" s="136">
        <v>167.51488000000001</v>
      </c>
      <c r="I777" s="136">
        <v>153.60127</v>
      </c>
      <c r="J777" s="136">
        <v>182.32587000000001</v>
      </c>
      <c r="K777" s="136">
        <v>14.810980000000001</v>
      </c>
      <c r="L777" s="136">
        <v>13.91361</v>
      </c>
    </row>
    <row r="778" spans="1:12">
      <c r="A778" s="136" t="s">
        <v>894</v>
      </c>
      <c r="B778" s="136" t="s">
        <v>412</v>
      </c>
      <c r="C778" s="136" t="s">
        <v>233</v>
      </c>
      <c r="D778" s="136" t="s">
        <v>39</v>
      </c>
      <c r="E778" s="136" t="s">
        <v>17</v>
      </c>
      <c r="F778" s="136" t="s">
        <v>76</v>
      </c>
      <c r="G778" s="136">
        <v>64.333299999999994</v>
      </c>
      <c r="H778" s="136">
        <v>143.67952</v>
      </c>
      <c r="I778" s="136">
        <v>123.53748</v>
      </c>
      <c r="J778" s="136">
        <v>166.09386000000001</v>
      </c>
      <c r="K778" s="136">
        <v>22.414339999999999</v>
      </c>
      <c r="L778" s="136">
        <v>20.142050000000001</v>
      </c>
    </row>
    <row r="779" spans="1:12">
      <c r="A779" s="136" t="s">
        <v>895</v>
      </c>
      <c r="B779" s="136" t="s">
        <v>412</v>
      </c>
      <c r="C779" s="136" t="s">
        <v>233</v>
      </c>
      <c r="D779" s="136" t="s">
        <v>39</v>
      </c>
      <c r="E779" s="136" t="s">
        <v>18</v>
      </c>
      <c r="F779" s="136" t="s">
        <v>76</v>
      </c>
      <c r="G779" s="136">
        <v>89.333299999999994</v>
      </c>
      <c r="H779" s="136">
        <v>148.58775</v>
      </c>
      <c r="I779" s="136">
        <v>130.68111999999999</v>
      </c>
      <c r="J779" s="136">
        <v>168.19322</v>
      </c>
      <c r="K779" s="136">
        <v>19.60547</v>
      </c>
      <c r="L779" s="136">
        <v>17.90662</v>
      </c>
    </row>
    <row r="780" spans="1:12">
      <c r="A780" s="136" t="s">
        <v>896</v>
      </c>
      <c r="B780" s="136" t="s">
        <v>412</v>
      </c>
      <c r="C780" s="136" t="s">
        <v>233</v>
      </c>
      <c r="D780" s="136" t="s">
        <v>39</v>
      </c>
      <c r="E780" s="136" t="s">
        <v>19</v>
      </c>
      <c r="F780" s="136" t="s">
        <v>76</v>
      </c>
      <c r="G780" s="136">
        <v>76</v>
      </c>
      <c r="H780" s="136">
        <v>112.55012000000001</v>
      </c>
      <c r="I780" s="136">
        <v>97.457989999999995</v>
      </c>
      <c r="J780" s="136">
        <v>129.20125999999999</v>
      </c>
      <c r="K780" s="136">
        <v>16.651129999999998</v>
      </c>
      <c r="L780" s="136">
        <v>15.092140000000001</v>
      </c>
    </row>
    <row r="781" spans="1:12">
      <c r="A781" s="136" t="s">
        <v>897</v>
      </c>
      <c r="B781" s="136" t="s">
        <v>412</v>
      </c>
      <c r="C781" s="136" t="s">
        <v>233</v>
      </c>
      <c r="D781" s="136" t="s">
        <v>39</v>
      </c>
      <c r="E781" s="136" t="s">
        <v>20</v>
      </c>
      <c r="F781" s="136" t="s">
        <v>76</v>
      </c>
      <c r="G781" s="136">
        <v>143.33330000000001</v>
      </c>
      <c r="H781" s="136">
        <v>165.95971</v>
      </c>
      <c r="I781" s="136">
        <v>150.14653000000001</v>
      </c>
      <c r="J781" s="136">
        <v>182.94470999999999</v>
      </c>
      <c r="K781" s="136">
        <v>16.984999999999999</v>
      </c>
      <c r="L781" s="136">
        <v>15.813179999999999</v>
      </c>
    </row>
    <row r="782" spans="1:12">
      <c r="A782" s="136" t="s">
        <v>898</v>
      </c>
      <c r="B782" s="136" t="s">
        <v>412</v>
      </c>
      <c r="C782" s="136" t="s">
        <v>233</v>
      </c>
      <c r="D782" s="136" t="s">
        <v>39</v>
      </c>
      <c r="E782" s="136" t="s">
        <v>44</v>
      </c>
      <c r="F782" s="136" t="s">
        <v>77</v>
      </c>
      <c r="G782" s="136">
        <v>673</v>
      </c>
      <c r="H782" s="136">
        <v>133.70589000000001</v>
      </c>
      <c r="I782" s="136">
        <v>127.59533999999999</v>
      </c>
      <c r="J782" s="136">
        <v>140.02098000000001</v>
      </c>
      <c r="K782" s="136">
        <v>6.3150899999999996</v>
      </c>
      <c r="L782" s="136">
        <v>6.1105499999999999</v>
      </c>
    </row>
    <row r="783" spans="1:12">
      <c r="A783" s="136" t="s">
        <v>899</v>
      </c>
      <c r="B783" s="136" t="s">
        <v>412</v>
      </c>
      <c r="C783" s="136" t="s">
        <v>233</v>
      </c>
      <c r="D783" s="136" t="s">
        <v>39</v>
      </c>
      <c r="E783" s="136" t="s">
        <v>50</v>
      </c>
      <c r="F783" s="136" t="s">
        <v>77</v>
      </c>
      <c r="G783" s="136">
        <v>125.33329999999999</v>
      </c>
      <c r="H783" s="136">
        <v>117.12726000000001</v>
      </c>
      <c r="I783" s="136">
        <v>104.74513</v>
      </c>
      <c r="J783" s="136">
        <v>130.49334999999999</v>
      </c>
      <c r="K783" s="136">
        <v>13.366099999999999</v>
      </c>
      <c r="L783" s="136">
        <v>12.38213</v>
      </c>
    </row>
    <row r="784" spans="1:12">
      <c r="A784" s="136" t="s">
        <v>900</v>
      </c>
      <c r="B784" s="136" t="s">
        <v>412</v>
      </c>
      <c r="C784" s="136" t="s">
        <v>233</v>
      </c>
      <c r="D784" s="136" t="s">
        <v>39</v>
      </c>
      <c r="E784" s="136" t="s">
        <v>45</v>
      </c>
      <c r="F784" s="136" t="s">
        <v>77</v>
      </c>
      <c r="G784" s="136">
        <v>457.33330000000001</v>
      </c>
      <c r="H784" s="136">
        <v>157.98159000000001</v>
      </c>
      <c r="I784" s="136">
        <v>149.20067</v>
      </c>
      <c r="J784" s="136">
        <v>167.12047000000001</v>
      </c>
      <c r="K784" s="136">
        <v>9.1388700000000007</v>
      </c>
      <c r="L784" s="136">
        <v>8.7809299999999997</v>
      </c>
    </row>
    <row r="785" spans="1:13">
      <c r="A785" s="136" t="s">
        <v>901</v>
      </c>
      <c r="B785" s="136" t="s">
        <v>412</v>
      </c>
      <c r="C785" s="136" t="s">
        <v>233</v>
      </c>
      <c r="D785" s="136" t="s">
        <v>39</v>
      </c>
      <c r="E785" s="136" t="s">
        <v>46</v>
      </c>
      <c r="F785" s="136" t="s">
        <v>77</v>
      </c>
      <c r="G785" s="136">
        <v>656.66669999999999</v>
      </c>
      <c r="H785" s="136">
        <v>184.74108000000001</v>
      </c>
      <c r="I785" s="136">
        <v>176.25815</v>
      </c>
      <c r="J785" s="136">
        <v>193.51154</v>
      </c>
      <c r="K785" s="136">
        <v>8.7704500000000003</v>
      </c>
      <c r="L785" s="136">
        <v>8.4829299999999996</v>
      </c>
    </row>
    <row r="786" spans="1:13">
      <c r="A786" s="136" t="s">
        <v>902</v>
      </c>
      <c r="B786" s="136" t="s">
        <v>412</v>
      </c>
      <c r="C786" s="136" t="s">
        <v>233</v>
      </c>
      <c r="D786" s="136" t="s">
        <v>39</v>
      </c>
      <c r="E786" s="136" t="s">
        <v>49</v>
      </c>
      <c r="F786" s="136" t="s">
        <v>77</v>
      </c>
      <c r="G786" s="136">
        <v>415</v>
      </c>
      <c r="H786" s="136">
        <v>153.56138999999999</v>
      </c>
      <c r="I786" s="136">
        <v>144.87004999999999</v>
      </c>
      <c r="J786" s="136">
        <v>162.62506999999999</v>
      </c>
      <c r="K786" s="136">
        <v>9.0636799999999997</v>
      </c>
      <c r="L786" s="136">
        <v>8.6913400000000003</v>
      </c>
    </row>
    <row r="787" spans="1:13">
      <c r="A787" s="136" t="s">
        <v>903</v>
      </c>
      <c r="B787" s="136" t="s">
        <v>412</v>
      </c>
      <c r="C787" s="136" t="s">
        <v>233</v>
      </c>
      <c r="D787" s="136" t="s">
        <v>39</v>
      </c>
      <c r="E787" s="136" t="s">
        <v>48</v>
      </c>
      <c r="F787" s="136" t="s">
        <v>77</v>
      </c>
      <c r="G787" s="136">
        <v>363.66669999999999</v>
      </c>
      <c r="H787" s="136">
        <v>201.47056000000001</v>
      </c>
      <c r="I787" s="136">
        <v>189.38673</v>
      </c>
      <c r="J787" s="136">
        <v>214.10828000000001</v>
      </c>
      <c r="K787" s="136">
        <v>12.63772</v>
      </c>
      <c r="L787" s="136">
        <v>12.083830000000001</v>
      </c>
    </row>
    <row r="788" spans="1:13">
      <c r="A788" s="136" t="s">
        <v>904</v>
      </c>
      <c r="B788" s="136" t="s">
        <v>412</v>
      </c>
      <c r="C788" s="136" t="s">
        <v>233</v>
      </c>
      <c r="D788" s="136" t="s">
        <v>39</v>
      </c>
      <c r="E788" s="136" t="s">
        <v>47</v>
      </c>
      <c r="F788" s="136" t="s">
        <v>77</v>
      </c>
      <c r="G788" s="136">
        <v>560.33330000000001</v>
      </c>
      <c r="H788" s="136">
        <v>151.41964999999999</v>
      </c>
      <c r="I788" s="136">
        <v>144.02925999999999</v>
      </c>
      <c r="J788" s="136">
        <v>159.08161999999999</v>
      </c>
      <c r="K788" s="136">
        <v>7.6619700000000002</v>
      </c>
      <c r="L788" s="136">
        <v>7.39039</v>
      </c>
    </row>
    <row r="789" spans="1:13">
      <c r="C789" s="203"/>
    </row>
    <row r="790" spans="1:13">
      <c r="A790" s="212" t="s">
        <v>166</v>
      </c>
      <c r="B790" s="212" t="s">
        <v>75</v>
      </c>
      <c r="C790" s="212" t="s">
        <v>68</v>
      </c>
      <c r="D790" s="212" t="s">
        <v>41</v>
      </c>
      <c r="E790" s="212" t="s">
        <v>905</v>
      </c>
      <c r="F790" s="212" t="s">
        <v>811</v>
      </c>
      <c r="G790" s="212" t="s">
        <v>906</v>
      </c>
      <c r="H790" s="212" t="s">
        <v>813</v>
      </c>
      <c r="I790" s="212" t="s">
        <v>814</v>
      </c>
      <c r="J790" s="212" t="s">
        <v>815</v>
      </c>
      <c r="K790" s="212" t="s">
        <v>816</v>
      </c>
      <c r="L790" s="212" t="s">
        <v>817</v>
      </c>
      <c r="M790" s="209" t="s">
        <v>907</v>
      </c>
    </row>
    <row r="791" spans="1:13">
      <c r="A791" s="324" t="s">
        <v>931</v>
      </c>
      <c r="B791" s="324" t="s">
        <v>908</v>
      </c>
      <c r="C791" s="324" t="s">
        <v>233</v>
      </c>
      <c r="D791" s="324" t="s">
        <v>40</v>
      </c>
      <c r="E791" s="324" t="s">
        <v>21</v>
      </c>
      <c r="F791" s="324" t="s">
        <v>78</v>
      </c>
      <c r="G791" s="325">
        <v>2633</v>
      </c>
      <c r="H791" s="324">
        <v>39.88682523727168</v>
      </c>
      <c r="I791" s="324">
        <v>38.928744968444839</v>
      </c>
      <c r="J791" s="324">
        <v>40.861614134171639</v>
      </c>
      <c r="K791" s="324">
        <v>0.97478889689995896</v>
      </c>
      <c r="L791" s="324">
        <v>0.95808026882684061</v>
      </c>
      <c r="M791" s="205"/>
    </row>
    <row r="792" spans="1:13">
      <c r="A792" s="324" t="s">
        <v>909</v>
      </c>
      <c r="B792" s="324" t="s">
        <v>908</v>
      </c>
      <c r="C792" s="324" t="s">
        <v>233</v>
      </c>
      <c r="D792" s="324" t="s">
        <v>40</v>
      </c>
      <c r="E792" s="324" t="s">
        <v>0</v>
      </c>
      <c r="F792" s="324" t="s">
        <v>76</v>
      </c>
      <c r="G792" s="325">
        <v>77</v>
      </c>
      <c r="H792" s="324">
        <v>44.753678312785965</v>
      </c>
      <c r="I792" s="324">
        <v>38.5459679796774</v>
      </c>
      <c r="J792" s="324">
        <v>51.623237299175884</v>
      </c>
      <c r="K792" s="324">
        <v>6.8695589863899187</v>
      </c>
      <c r="L792" s="324">
        <v>6.2077103331085652</v>
      </c>
      <c r="M792" s="205"/>
    </row>
    <row r="793" spans="1:13">
      <c r="A793" s="324" t="s">
        <v>910</v>
      </c>
      <c r="B793" s="324" t="s">
        <v>908</v>
      </c>
      <c r="C793" s="324" t="s">
        <v>233</v>
      </c>
      <c r="D793" s="324" t="s">
        <v>40</v>
      </c>
      <c r="E793" s="324" t="s">
        <v>1</v>
      </c>
      <c r="F793" s="324" t="s">
        <v>76</v>
      </c>
      <c r="G793" s="325">
        <v>122.33333333333333</v>
      </c>
      <c r="H793" s="324">
        <v>41.221895011570851</v>
      </c>
      <c r="I793" s="324">
        <v>36.622784992580343</v>
      </c>
      <c r="J793" s="324">
        <v>46.206432184528254</v>
      </c>
      <c r="K793" s="324">
        <v>4.9845371729574026</v>
      </c>
      <c r="L793" s="324">
        <v>4.5991100189905083</v>
      </c>
      <c r="M793" s="205"/>
    </row>
    <row r="794" spans="1:13">
      <c r="A794" s="324" t="s">
        <v>911</v>
      </c>
      <c r="B794" s="324" t="s">
        <v>908</v>
      </c>
      <c r="C794" s="324" t="s">
        <v>233</v>
      </c>
      <c r="D794" s="324" t="s">
        <v>40</v>
      </c>
      <c r="E794" s="324" t="s">
        <v>2</v>
      </c>
      <c r="F794" s="324" t="s">
        <v>76</v>
      </c>
      <c r="G794" s="325">
        <v>142.66666666666666</v>
      </c>
      <c r="H794" s="324">
        <v>39.864136438061358</v>
      </c>
      <c r="I794" s="324">
        <v>35.663587584330855</v>
      </c>
      <c r="J794" s="324">
        <v>44.389577686755509</v>
      </c>
      <c r="K794" s="324">
        <v>4.5254412486941504</v>
      </c>
      <c r="L794" s="324">
        <v>4.2005488537305027</v>
      </c>
      <c r="M794" s="205"/>
    </row>
    <row r="795" spans="1:13">
      <c r="A795" s="324" t="s">
        <v>912</v>
      </c>
      <c r="B795" s="324" t="s">
        <v>908</v>
      </c>
      <c r="C795" s="324" t="s">
        <v>233</v>
      </c>
      <c r="D795" s="324" t="s">
        <v>40</v>
      </c>
      <c r="E795" s="324" t="s">
        <v>3</v>
      </c>
      <c r="F795" s="324" t="s">
        <v>76</v>
      </c>
      <c r="G795" s="325">
        <v>96.333333333333329</v>
      </c>
      <c r="H795" s="324">
        <v>41.334561156319786</v>
      </c>
      <c r="I795" s="324">
        <v>36.252882133115342</v>
      </c>
      <c r="J795" s="324">
        <v>46.898379273212349</v>
      </c>
      <c r="K795" s="324">
        <v>5.5638181168925627</v>
      </c>
      <c r="L795" s="324">
        <v>5.081679023204444</v>
      </c>
      <c r="M795" s="205"/>
    </row>
    <row r="796" spans="1:13">
      <c r="A796" s="324" t="s">
        <v>913</v>
      </c>
      <c r="B796" s="324" t="s">
        <v>908</v>
      </c>
      <c r="C796" s="324" t="s">
        <v>233</v>
      </c>
      <c r="D796" s="324" t="s">
        <v>40</v>
      </c>
      <c r="E796" s="324" t="s">
        <v>4</v>
      </c>
      <c r="F796" s="324" t="s">
        <v>76</v>
      </c>
      <c r="G796" s="325">
        <v>106.33333333333333</v>
      </c>
      <c r="H796" s="324">
        <v>35.988241679313461</v>
      </c>
      <c r="I796" s="324">
        <v>31.876748697985047</v>
      </c>
      <c r="J796" s="324">
        <v>40.469613223499273</v>
      </c>
      <c r="K796" s="324">
        <v>4.4813715441858122</v>
      </c>
      <c r="L796" s="324">
        <v>4.1114929813284142</v>
      </c>
      <c r="M796" s="205"/>
    </row>
    <row r="797" spans="1:13">
      <c r="A797" s="324" t="s">
        <v>914</v>
      </c>
      <c r="B797" s="324" t="s">
        <v>908</v>
      </c>
      <c r="C797" s="324" t="s">
        <v>233</v>
      </c>
      <c r="D797" s="324" t="s">
        <v>40</v>
      </c>
      <c r="E797" s="324" t="s">
        <v>5</v>
      </c>
      <c r="F797" s="324" t="s">
        <v>76</v>
      </c>
      <c r="G797" s="325">
        <v>105</v>
      </c>
      <c r="H797" s="324">
        <v>39.917468633898679</v>
      </c>
      <c r="I797" s="324">
        <v>35.273095170911326</v>
      </c>
      <c r="J797" s="324">
        <v>44.982706091165682</v>
      </c>
      <c r="K797" s="324">
        <v>5.0652374572670027</v>
      </c>
      <c r="L797" s="324">
        <v>4.6443734629873532</v>
      </c>
      <c r="M797" s="205"/>
    </row>
    <row r="798" spans="1:13">
      <c r="A798" s="324" t="s">
        <v>915</v>
      </c>
      <c r="B798" s="324" t="s">
        <v>908</v>
      </c>
      <c r="C798" s="324" t="s">
        <v>233</v>
      </c>
      <c r="D798" s="324" t="s">
        <v>40</v>
      </c>
      <c r="E798" s="324" t="s">
        <v>6</v>
      </c>
      <c r="F798" s="324" t="s">
        <v>76</v>
      </c>
      <c r="G798" s="325">
        <v>145</v>
      </c>
      <c r="H798" s="324">
        <v>39.435998771319412</v>
      </c>
      <c r="I798" s="324">
        <v>35.420489474062016</v>
      </c>
      <c r="J798" s="324">
        <v>43.759455846906661</v>
      </c>
      <c r="K798" s="324">
        <v>4.3234570755872497</v>
      </c>
      <c r="L798" s="324">
        <v>4.0155092972573954</v>
      </c>
      <c r="M798" s="205"/>
    </row>
    <row r="799" spans="1:13">
      <c r="A799" s="324" t="s">
        <v>916</v>
      </c>
      <c r="B799" s="324" t="s">
        <v>908</v>
      </c>
      <c r="C799" s="324" t="s">
        <v>233</v>
      </c>
      <c r="D799" s="324" t="s">
        <v>40</v>
      </c>
      <c r="E799" s="324" t="s">
        <v>7</v>
      </c>
      <c r="F799" s="324" t="s">
        <v>76</v>
      </c>
      <c r="G799" s="325">
        <v>61</v>
      </c>
      <c r="H799" s="324">
        <v>31.725061686340599</v>
      </c>
      <c r="I799" s="324">
        <v>26.824290433298</v>
      </c>
      <c r="J799" s="324">
        <v>37.21683734664191</v>
      </c>
      <c r="K799" s="324">
        <v>5.491775660301311</v>
      </c>
      <c r="L799" s="324">
        <v>4.9007712530425991</v>
      </c>
      <c r="M799" s="205"/>
    </row>
    <row r="800" spans="1:13">
      <c r="A800" s="324" t="s">
        <v>917</v>
      </c>
      <c r="B800" s="324" t="s">
        <v>908</v>
      </c>
      <c r="C800" s="324" t="s">
        <v>233</v>
      </c>
      <c r="D800" s="324" t="s">
        <v>40</v>
      </c>
      <c r="E800" s="324" t="s">
        <v>8</v>
      </c>
      <c r="F800" s="324" t="s">
        <v>76</v>
      </c>
      <c r="G800" s="325">
        <v>126.33333333333333</v>
      </c>
      <c r="H800" s="324">
        <v>39.530112428866488</v>
      </c>
      <c r="I800" s="324">
        <v>35.237137364375251</v>
      </c>
      <c r="J800" s="324">
        <v>44.178331293294626</v>
      </c>
      <c r="K800" s="324">
        <v>4.6482188644281379</v>
      </c>
      <c r="L800" s="324">
        <v>4.2929750644912374</v>
      </c>
      <c r="M800" s="205"/>
    </row>
    <row r="801" spans="1:13">
      <c r="A801" s="324" t="s">
        <v>918</v>
      </c>
      <c r="B801" s="324" t="s">
        <v>908</v>
      </c>
      <c r="C801" s="324" t="s">
        <v>233</v>
      </c>
      <c r="D801" s="324" t="s">
        <v>40</v>
      </c>
      <c r="E801" s="324" t="s">
        <v>9</v>
      </c>
      <c r="F801" s="324" t="s">
        <v>76</v>
      </c>
      <c r="G801" s="325">
        <v>200</v>
      </c>
      <c r="H801" s="324">
        <v>43.402850493228897</v>
      </c>
      <c r="I801" s="324">
        <v>39.658159395720602</v>
      </c>
      <c r="J801" s="324">
        <v>47.390723993972344</v>
      </c>
      <c r="K801" s="324">
        <v>3.9878735007434472</v>
      </c>
      <c r="L801" s="324">
        <v>3.7446910975082943</v>
      </c>
      <c r="M801" s="205"/>
    </row>
    <row r="802" spans="1:13">
      <c r="A802" s="324" t="s">
        <v>919</v>
      </c>
      <c r="B802" s="324" t="s">
        <v>908</v>
      </c>
      <c r="C802" s="324" t="s">
        <v>233</v>
      </c>
      <c r="D802" s="324" t="s">
        <v>40</v>
      </c>
      <c r="E802" s="324" t="s">
        <v>10</v>
      </c>
      <c r="F802" s="324" t="s">
        <v>76</v>
      </c>
      <c r="G802" s="325">
        <v>211.66666666666666</v>
      </c>
      <c r="H802" s="324">
        <v>42.228657291828256</v>
      </c>
      <c r="I802" s="324">
        <v>38.669429656383549</v>
      </c>
      <c r="J802" s="324">
        <v>46.012376678670662</v>
      </c>
      <c r="K802" s="324">
        <v>3.7837193868424066</v>
      </c>
      <c r="L802" s="324">
        <v>3.5592276354447066</v>
      </c>
      <c r="M802" s="205"/>
    </row>
    <row r="803" spans="1:13">
      <c r="A803" s="324" t="s">
        <v>920</v>
      </c>
      <c r="B803" s="324" t="s">
        <v>908</v>
      </c>
      <c r="C803" s="324" t="s">
        <v>233</v>
      </c>
      <c r="D803" s="324" t="s">
        <v>40</v>
      </c>
      <c r="E803" s="324" t="s">
        <v>11</v>
      </c>
      <c r="F803" s="324" t="s">
        <v>76</v>
      </c>
      <c r="G803" s="325">
        <v>135</v>
      </c>
      <c r="H803" s="324">
        <v>45.988513864913401</v>
      </c>
      <c r="I803" s="324">
        <v>41.166184949000616</v>
      </c>
      <c r="J803" s="324">
        <v>51.194835584436916</v>
      </c>
      <c r="K803" s="324">
        <v>5.2063217195235154</v>
      </c>
      <c r="L803" s="324">
        <v>4.8223289159127845</v>
      </c>
      <c r="M803" s="205"/>
    </row>
    <row r="804" spans="1:13">
      <c r="A804" s="324" t="s">
        <v>921</v>
      </c>
      <c r="B804" s="324" t="s">
        <v>908</v>
      </c>
      <c r="C804" s="324" t="s">
        <v>233</v>
      </c>
      <c r="D804" s="324" t="s">
        <v>40</v>
      </c>
      <c r="E804" s="324" t="s">
        <v>12</v>
      </c>
      <c r="F804" s="324" t="s">
        <v>76</v>
      </c>
      <c r="G804" s="325">
        <v>126.66666666666667</v>
      </c>
      <c r="H804" s="324">
        <v>44.559301083651093</v>
      </c>
      <c r="I804" s="324">
        <v>39.844510577685476</v>
      </c>
      <c r="J804" s="324">
        <v>49.662872901755406</v>
      </c>
      <c r="K804" s="324">
        <v>5.1035718181043137</v>
      </c>
      <c r="L804" s="324">
        <v>4.7147905059656168</v>
      </c>
      <c r="M804" s="205"/>
    </row>
    <row r="805" spans="1:13">
      <c r="A805" s="324" t="s">
        <v>922</v>
      </c>
      <c r="B805" s="324" t="s">
        <v>908</v>
      </c>
      <c r="C805" s="324" t="s">
        <v>233</v>
      </c>
      <c r="D805" s="324" t="s">
        <v>40</v>
      </c>
      <c r="E805" s="324" t="s">
        <v>13</v>
      </c>
      <c r="F805" s="324" t="s">
        <v>76</v>
      </c>
      <c r="G805" s="325">
        <v>108.33333333333333</v>
      </c>
      <c r="H805" s="324">
        <v>39.46307948183663</v>
      </c>
      <c r="I805" s="324">
        <v>34.88623856853863</v>
      </c>
      <c r="J805" s="324">
        <v>44.449247286313799</v>
      </c>
      <c r="K805" s="324">
        <v>4.9861678044771693</v>
      </c>
      <c r="L805" s="324">
        <v>4.5768409132979997</v>
      </c>
      <c r="M805" s="205"/>
    </row>
    <row r="806" spans="1:13">
      <c r="A806" s="324" t="s">
        <v>923</v>
      </c>
      <c r="B806" s="324" t="s">
        <v>908</v>
      </c>
      <c r="C806" s="324" t="s">
        <v>233</v>
      </c>
      <c r="D806" s="324" t="s">
        <v>40</v>
      </c>
      <c r="E806" s="324" t="s">
        <v>14</v>
      </c>
      <c r="F806" s="324" t="s">
        <v>76</v>
      </c>
      <c r="G806" s="325">
        <v>233.33333333333334</v>
      </c>
      <c r="H806" s="324">
        <v>41.246483432423418</v>
      </c>
      <c r="I806" s="324">
        <v>37.945903110652722</v>
      </c>
      <c r="J806" s="324">
        <v>44.74453456542647</v>
      </c>
      <c r="K806" s="324">
        <v>3.4980511330030524</v>
      </c>
      <c r="L806" s="324">
        <v>3.3005803217706955</v>
      </c>
      <c r="M806" s="205"/>
    </row>
    <row r="807" spans="1:13">
      <c r="A807" s="324" t="s">
        <v>924</v>
      </c>
      <c r="B807" s="324" t="s">
        <v>908</v>
      </c>
      <c r="C807" s="324" t="s">
        <v>233</v>
      </c>
      <c r="D807" s="324" t="s">
        <v>40</v>
      </c>
      <c r="E807" s="324" t="s">
        <v>37</v>
      </c>
      <c r="F807" s="324" t="s">
        <v>76</v>
      </c>
      <c r="G807" s="325">
        <v>178.66666666666666</v>
      </c>
      <c r="H807" s="324">
        <v>39.28723035291069</v>
      </c>
      <c r="I807" s="324">
        <v>35.774492547833937</v>
      </c>
      <c r="J807" s="324">
        <v>43.041768865282691</v>
      </c>
      <c r="K807" s="324">
        <v>3.754538512372001</v>
      </c>
      <c r="L807" s="324">
        <v>3.5127378050767533</v>
      </c>
      <c r="M807" s="205"/>
    </row>
    <row r="808" spans="1:13">
      <c r="A808" s="324" t="s">
        <v>925</v>
      </c>
      <c r="B808" s="324" t="s">
        <v>908</v>
      </c>
      <c r="C808" s="324" t="s">
        <v>233</v>
      </c>
      <c r="D808" s="324" t="s">
        <v>40</v>
      </c>
      <c r="E808" s="324" t="s">
        <v>15</v>
      </c>
      <c r="F808" s="324" t="s">
        <v>76</v>
      </c>
      <c r="G808" s="325">
        <v>42.666666666666664</v>
      </c>
      <c r="H808" s="324">
        <v>40.554506988056062</v>
      </c>
      <c r="I808" s="324">
        <v>33.357899389177561</v>
      </c>
      <c r="J808" s="324">
        <v>48.799786880232304</v>
      </c>
      <c r="K808" s="324">
        <v>8.2452798921762422</v>
      </c>
      <c r="L808" s="324">
        <v>7.1966075988785008</v>
      </c>
      <c r="M808" s="205"/>
    </row>
    <row r="809" spans="1:13">
      <c r="A809" s="324" t="s">
        <v>926</v>
      </c>
      <c r="B809" s="324" t="s">
        <v>908</v>
      </c>
      <c r="C809" s="324" t="s">
        <v>233</v>
      </c>
      <c r="D809" s="324" t="s">
        <v>40</v>
      </c>
      <c r="E809" s="324" t="s">
        <v>16</v>
      </c>
      <c r="F809" s="324" t="s">
        <v>76</v>
      </c>
      <c r="G809" s="325">
        <v>120</v>
      </c>
      <c r="H809" s="324">
        <v>37.526181891149967</v>
      </c>
      <c r="I809" s="324">
        <v>33.485218885192957</v>
      </c>
      <c r="J809" s="324">
        <v>41.909343907591371</v>
      </c>
      <c r="K809" s="324">
        <v>4.3831620164414034</v>
      </c>
      <c r="L809" s="324">
        <v>4.0409630059570105</v>
      </c>
      <c r="M809" s="205"/>
    </row>
    <row r="810" spans="1:13">
      <c r="A810" s="324" t="s">
        <v>927</v>
      </c>
      <c r="B810" s="324" t="s">
        <v>908</v>
      </c>
      <c r="C810" s="324" t="s">
        <v>233</v>
      </c>
      <c r="D810" s="324" t="s">
        <v>40</v>
      </c>
      <c r="E810" s="324" t="s">
        <v>17</v>
      </c>
      <c r="F810" s="324" t="s">
        <v>76</v>
      </c>
      <c r="G810" s="325">
        <v>53.333333333333336</v>
      </c>
      <c r="H810" s="324">
        <v>37.838988954778046</v>
      </c>
      <c r="I810" s="324">
        <v>31.754408084386302</v>
      </c>
      <c r="J810" s="324">
        <v>44.71446046897028</v>
      </c>
      <c r="K810" s="324">
        <v>6.8754715141922347</v>
      </c>
      <c r="L810" s="324">
        <v>6.0845808703917434</v>
      </c>
      <c r="M810" s="205"/>
    </row>
    <row r="811" spans="1:13">
      <c r="A811" s="324" t="s">
        <v>928</v>
      </c>
      <c r="B811" s="324" t="s">
        <v>908</v>
      </c>
      <c r="C811" s="324" t="s">
        <v>233</v>
      </c>
      <c r="D811" s="324" t="s">
        <v>40</v>
      </c>
      <c r="E811" s="324" t="s">
        <v>18</v>
      </c>
      <c r="F811" s="324" t="s">
        <v>76</v>
      </c>
      <c r="G811" s="325">
        <v>63</v>
      </c>
      <c r="H811" s="324">
        <v>30.2217183875076</v>
      </c>
      <c r="I811" s="324">
        <v>25.753578377743192</v>
      </c>
      <c r="J811" s="324">
        <v>35.223240107579393</v>
      </c>
      <c r="K811" s="324">
        <v>5.0015217200717927</v>
      </c>
      <c r="L811" s="324">
        <v>4.4681400097644079</v>
      </c>
      <c r="M811" s="205"/>
    </row>
    <row r="812" spans="1:13">
      <c r="A812" s="324" t="s">
        <v>929</v>
      </c>
      <c r="B812" s="324" t="s">
        <v>908</v>
      </c>
      <c r="C812" s="324" t="s">
        <v>233</v>
      </c>
      <c r="D812" s="324" t="s">
        <v>40</v>
      </c>
      <c r="E812" s="324" t="s">
        <v>19</v>
      </c>
      <c r="F812" s="324" t="s">
        <v>76</v>
      </c>
      <c r="G812" s="325">
        <v>68.666666666666671</v>
      </c>
      <c r="H812" s="324">
        <v>31.242615804686316</v>
      </c>
      <c r="I812" s="324">
        <v>26.608508571515227</v>
      </c>
      <c r="J812" s="324">
        <v>36.403386209997549</v>
      </c>
      <c r="K812" s="324">
        <v>5.1607704053112329</v>
      </c>
      <c r="L812" s="324">
        <v>4.6341072331710897</v>
      </c>
      <c r="M812" s="205"/>
    </row>
    <row r="813" spans="1:13">
      <c r="A813" s="324" t="s">
        <v>930</v>
      </c>
      <c r="B813" s="324" t="s">
        <v>908</v>
      </c>
      <c r="C813" s="324" t="s">
        <v>233</v>
      </c>
      <c r="D813" s="324" t="s">
        <v>40</v>
      </c>
      <c r="E813" s="324" t="s">
        <v>20</v>
      </c>
      <c r="F813" s="324" t="s">
        <v>76</v>
      </c>
      <c r="G813" s="325">
        <v>109.66666666666667</v>
      </c>
      <c r="H813" s="324">
        <v>39.214540979565555</v>
      </c>
      <c r="I813" s="324">
        <v>34.730705164024734</v>
      </c>
      <c r="J813" s="324">
        <v>44.095612980995313</v>
      </c>
      <c r="K813" s="324">
        <v>4.8810720014297573</v>
      </c>
      <c r="L813" s="324">
        <v>4.4838358155408216</v>
      </c>
      <c r="M813" s="207"/>
    </row>
    <row r="814" spans="1:13">
      <c r="A814" s="324" t="s">
        <v>932</v>
      </c>
      <c r="B814" s="324" t="s">
        <v>908</v>
      </c>
      <c r="C814" s="324" t="s">
        <v>233</v>
      </c>
      <c r="D814" s="324" t="s">
        <v>40</v>
      </c>
      <c r="E814" s="324" t="s">
        <v>44</v>
      </c>
      <c r="F814" s="324" t="s">
        <v>77</v>
      </c>
      <c r="G814" s="325">
        <v>649.66666666666663</v>
      </c>
      <c r="H814" s="324">
        <v>40.206885766116926</v>
      </c>
      <c r="I814" s="324">
        <v>38.257121675428536</v>
      </c>
      <c r="J814" s="324">
        <v>42.225699634640222</v>
      </c>
      <c r="K814" s="324">
        <v>2.0188138685232957</v>
      </c>
      <c r="L814" s="324">
        <v>1.9497640906883902</v>
      </c>
      <c r="M814" s="207" t="s">
        <v>933</v>
      </c>
    </row>
    <row r="815" spans="1:13">
      <c r="A815" s="324" t="s">
        <v>934</v>
      </c>
      <c r="B815" s="324" t="s">
        <v>908</v>
      </c>
      <c r="C815" s="324" t="s">
        <v>233</v>
      </c>
      <c r="D815" s="324" t="s">
        <v>40</v>
      </c>
      <c r="E815" s="324" t="s">
        <v>50</v>
      </c>
      <c r="F815" s="324" t="s">
        <v>77</v>
      </c>
      <c r="G815" s="325">
        <v>145</v>
      </c>
      <c r="H815" s="324">
        <v>39.435998771319412</v>
      </c>
      <c r="I815" s="324">
        <v>35.420489474062016</v>
      </c>
      <c r="J815" s="324">
        <v>43.759455846906661</v>
      </c>
      <c r="K815" s="324">
        <v>4.3234570755872497</v>
      </c>
      <c r="L815" s="324">
        <v>4.0155092972573954</v>
      </c>
      <c r="M815" s="207" t="s">
        <v>935</v>
      </c>
    </row>
    <row r="816" spans="1:13">
      <c r="A816" s="324" t="s">
        <v>936</v>
      </c>
      <c r="B816" s="324" t="s">
        <v>908</v>
      </c>
      <c r="C816" s="324" t="s">
        <v>233</v>
      </c>
      <c r="D816" s="324" t="s">
        <v>40</v>
      </c>
      <c r="E816" s="324" t="s">
        <v>45</v>
      </c>
      <c r="F816" s="324" t="s">
        <v>77</v>
      </c>
      <c r="G816" s="325">
        <v>387.33333333333331</v>
      </c>
      <c r="H816" s="324">
        <v>39.791528944507313</v>
      </c>
      <c r="I816" s="324">
        <v>37.304576065586517</v>
      </c>
      <c r="J816" s="324">
        <v>42.393466700092631</v>
      </c>
      <c r="K816" s="324">
        <v>2.6019377555853183</v>
      </c>
      <c r="L816" s="324">
        <v>2.4869528789207962</v>
      </c>
      <c r="M816" s="207" t="s">
        <v>77</v>
      </c>
    </row>
    <row r="817" spans="1:13">
      <c r="A817" s="324" t="s">
        <v>937</v>
      </c>
      <c r="B817" s="324" t="s">
        <v>908</v>
      </c>
      <c r="C817" s="324" t="s">
        <v>233</v>
      </c>
      <c r="D817" s="324" t="s">
        <v>40</v>
      </c>
      <c r="E817" s="324" t="s">
        <v>46</v>
      </c>
      <c r="F817" s="324" t="s">
        <v>77</v>
      </c>
      <c r="G817" s="325">
        <v>473.33333333333331</v>
      </c>
      <c r="H817" s="324">
        <v>43.8045775278717</v>
      </c>
      <c r="I817" s="324">
        <v>41.334199081451381</v>
      </c>
      <c r="J817" s="324">
        <v>46.378003442495654</v>
      </c>
      <c r="K817" s="324">
        <v>2.5734259146239538</v>
      </c>
      <c r="L817" s="324">
        <v>2.4703784464203196</v>
      </c>
      <c r="M817" s="207" t="s">
        <v>933</v>
      </c>
    </row>
    <row r="818" spans="1:13">
      <c r="A818" s="324" t="s">
        <v>1002</v>
      </c>
      <c r="B818" s="324" t="s">
        <v>908</v>
      </c>
      <c r="C818" s="324" t="s">
        <v>233</v>
      </c>
      <c r="D818" s="324" t="s">
        <v>40</v>
      </c>
      <c r="E818" s="324" t="s">
        <v>49</v>
      </c>
      <c r="F818" s="324" t="s">
        <v>77</v>
      </c>
      <c r="G818" s="325">
        <v>341.66666666666669</v>
      </c>
      <c r="H818" s="324">
        <v>40.574170021801201</v>
      </c>
      <c r="I818" s="324">
        <v>37.889497195633353</v>
      </c>
      <c r="J818" s="324">
        <v>43.390965150162792</v>
      </c>
      <c r="K818" s="324">
        <v>2.8167951283615906</v>
      </c>
      <c r="L818" s="324">
        <v>2.6846728261678479</v>
      </c>
      <c r="M818" s="207" t="s">
        <v>933</v>
      </c>
    </row>
    <row r="819" spans="1:13">
      <c r="A819" s="324" t="s">
        <v>938</v>
      </c>
      <c r="B819" s="324" t="s">
        <v>908</v>
      </c>
      <c r="C819" s="324" t="s">
        <v>233</v>
      </c>
      <c r="D819" s="324" t="s">
        <v>40</v>
      </c>
      <c r="E819" s="324" t="s">
        <v>48</v>
      </c>
      <c r="F819" s="324" t="s">
        <v>77</v>
      </c>
      <c r="G819" s="325">
        <v>221.33333333333334</v>
      </c>
      <c r="H819" s="324">
        <v>39.548620583282073</v>
      </c>
      <c r="I819" s="324">
        <v>36.367755584060021</v>
      </c>
      <c r="J819" s="324">
        <v>42.925279848717466</v>
      </c>
      <c r="K819" s="324">
        <v>3.3766592654353929</v>
      </c>
      <c r="L819" s="324">
        <v>3.1808649992220523</v>
      </c>
      <c r="M819" s="207" t="s">
        <v>77</v>
      </c>
    </row>
    <row r="820" spans="1:13">
      <c r="A820" s="324" t="s">
        <v>939</v>
      </c>
      <c r="B820" s="324" t="s">
        <v>908</v>
      </c>
      <c r="C820" s="324" t="s">
        <v>233</v>
      </c>
      <c r="D820" s="324" t="s">
        <v>40</v>
      </c>
      <c r="E820" s="324" t="s">
        <v>47</v>
      </c>
      <c r="F820" s="324" t="s">
        <v>77</v>
      </c>
      <c r="G820" s="325">
        <v>414.66666666666669</v>
      </c>
      <c r="H820" s="324">
        <v>35.576228645373853</v>
      </c>
      <c r="I820" s="324">
        <v>33.463930976680849</v>
      </c>
      <c r="J820" s="324">
        <v>37.782770927197873</v>
      </c>
      <c r="K820" s="324">
        <v>2.2065422818240208</v>
      </c>
      <c r="L820" s="324">
        <v>2.1122976686930031</v>
      </c>
      <c r="M820" s="207" t="s">
        <v>77</v>
      </c>
    </row>
    <row r="821" spans="1:13">
      <c r="A821" s="326" t="s">
        <v>1156</v>
      </c>
      <c r="B821" s="326" t="s">
        <v>908</v>
      </c>
      <c r="C821" s="326" t="s">
        <v>233</v>
      </c>
      <c r="D821" s="326" t="s">
        <v>38</v>
      </c>
      <c r="E821" s="326" t="s">
        <v>21</v>
      </c>
      <c r="F821" s="326" t="s">
        <v>78</v>
      </c>
      <c r="G821" s="328">
        <v>1009</v>
      </c>
      <c r="H821" s="326">
        <v>39.908866337388439</v>
      </c>
      <c r="I821" s="326">
        <v>38.409043715461522</v>
      </c>
      <c r="J821" s="326">
        <v>41.45126398961758</v>
      </c>
      <c r="K821" s="326">
        <v>1.5423976522291412</v>
      </c>
      <c r="L821" s="326">
        <v>1.4998226219269171</v>
      </c>
    </row>
    <row r="822" spans="1:13">
      <c r="A822" s="326" t="s">
        <v>940</v>
      </c>
      <c r="B822" s="326" t="s">
        <v>908</v>
      </c>
      <c r="C822" s="326" t="s">
        <v>233</v>
      </c>
      <c r="D822" s="326" t="s">
        <v>38</v>
      </c>
      <c r="E822" s="326" t="s">
        <v>0</v>
      </c>
      <c r="F822" s="326" t="s">
        <v>76</v>
      </c>
      <c r="G822" s="328">
        <v>31.333333333333332</v>
      </c>
      <c r="H822" s="326">
        <v>45.611861663912912</v>
      </c>
      <c r="I822" s="326">
        <v>36.296186146606125</v>
      </c>
      <c r="J822" s="326">
        <v>56.538893722459576</v>
      </c>
      <c r="K822" s="326">
        <v>10.927032058546665</v>
      </c>
      <c r="L822" s="326">
        <v>9.3156755173067864</v>
      </c>
    </row>
    <row r="823" spans="1:13">
      <c r="A823" s="326" t="s">
        <v>941</v>
      </c>
      <c r="B823" s="326" t="s">
        <v>908</v>
      </c>
      <c r="C823" s="326" t="s">
        <v>233</v>
      </c>
      <c r="D823" s="326" t="s">
        <v>38</v>
      </c>
      <c r="E823" s="326" t="s">
        <v>1</v>
      </c>
      <c r="F823" s="326" t="s">
        <v>76</v>
      </c>
      <c r="G823" s="328">
        <v>50</v>
      </c>
      <c r="H823" s="326">
        <v>45.808979672895255</v>
      </c>
      <c r="I823" s="326">
        <v>38.225811173670841</v>
      </c>
      <c r="J823" s="326">
        <v>54.411534232585971</v>
      </c>
      <c r="K823" s="326">
        <v>8.6025545596907165</v>
      </c>
      <c r="L823" s="326">
        <v>7.5831684992244135</v>
      </c>
    </row>
    <row r="824" spans="1:13">
      <c r="A824" s="326" t="s">
        <v>942</v>
      </c>
      <c r="B824" s="326" t="s">
        <v>908</v>
      </c>
      <c r="C824" s="326" t="s">
        <v>233</v>
      </c>
      <c r="D824" s="326" t="s">
        <v>38</v>
      </c>
      <c r="E824" s="326" t="s">
        <v>2</v>
      </c>
      <c r="F824" s="326" t="s">
        <v>76</v>
      </c>
      <c r="G824" s="328">
        <v>52.333333333333336</v>
      </c>
      <c r="H824" s="326">
        <v>38.995421107259368</v>
      </c>
      <c r="I824" s="326">
        <v>32.588989399766206</v>
      </c>
      <c r="J824" s="326">
        <v>46.245515706317832</v>
      </c>
      <c r="K824" s="326">
        <v>7.250094599058464</v>
      </c>
      <c r="L824" s="326">
        <v>6.4064317074931623</v>
      </c>
    </row>
    <row r="825" spans="1:13">
      <c r="A825" s="326" t="s">
        <v>943</v>
      </c>
      <c r="B825" s="326" t="s">
        <v>908</v>
      </c>
      <c r="C825" s="326" t="s">
        <v>233</v>
      </c>
      <c r="D825" s="326" t="s">
        <v>38</v>
      </c>
      <c r="E825" s="326" t="s">
        <v>3</v>
      </c>
      <c r="F825" s="326" t="s">
        <v>76</v>
      </c>
      <c r="G825" s="328">
        <v>33.666666666666664</v>
      </c>
      <c r="H825" s="326">
        <v>36.397138229839797</v>
      </c>
      <c r="I825" s="326">
        <v>29.195993807923251</v>
      </c>
      <c r="J825" s="326">
        <v>44.796718444165101</v>
      </c>
      <c r="K825" s="326">
        <v>8.3995802143253044</v>
      </c>
      <c r="L825" s="326">
        <v>7.2011444219165455</v>
      </c>
    </row>
    <row r="826" spans="1:13">
      <c r="A826" s="326" t="s">
        <v>944</v>
      </c>
      <c r="B826" s="326" t="s">
        <v>908</v>
      </c>
      <c r="C826" s="326" t="s">
        <v>233</v>
      </c>
      <c r="D826" s="326" t="s">
        <v>38</v>
      </c>
      <c r="E826" s="326" t="s">
        <v>4</v>
      </c>
      <c r="F826" s="326" t="s">
        <v>76</v>
      </c>
      <c r="G826" s="328">
        <v>35</v>
      </c>
      <c r="H826" s="326">
        <v>29.914428531399043</v>
      </c>
      <c r="I826" s="326">
        <v>24.17623892686214</v>
      </c>
      <c r="J826" s="326">
        <v>36.586729829557932</v>
      </c>
      <c r="K826" s="326">
        <v>6.6723012981588887</v>
      </c>
      <c r="L826" s="326">
        <v>5.7381896045369025</v>
      </c>
    </row>
    <row r="827" spans="1:13">
      <c r="A827" s="326" t="s">
        <v>945</v>
      </c>
      <c r="B827" s="326" t="s">
        <v>908</v>
      </c>
      <c r="C827" s="326" t="s">
        <v>233</v>
      </c>
      <c r="D827" s="326" t="s">
        <v>38</v>
      </c>
      <c r="E827" s="326" t="s">
        <v>5</v>
      </c>
      <c r="F827" s="326" t="s">
        <v>76</v>
      </c>
      <c r="G827" s="328">
        <v>39</v>
      </c>
      <c r="H827" s="326">
        <v>39.079939286997742</v>
      </c>
      <c r="I827" s="326">
        <v>31.939819685279993</v>
      </c>
      <c r="J827" s="326">
        <v>47.310236473058126</v>
      </c>
      <c r="K827" s="326">
        <v>8.2302971860603833</v>
      </c>
      <c r="L827" s="326">
        <v>7.1401196017177497</v>
      </c>
    </row>
    <row r="828" spans="1:13">
      <c r="A828" s="326" t="s">
        <v>946</v>
      </c>
      <c r="B828" s="326" t="s">
        <v>908</v>
      </c>
      <c r="C828" s="326" t="s">
        <v>233</v>
      </c>
      <c r="D828" s="326" t="s">
        <v>38</v>
      </c>
      <c r="E828" s="326" t="s">
        <v>6</v>
      </c>
      <c r="F828" s="326" t="s">
        <v>76</v>
      </c>
      <c r="G828" s="328">
        <v>48.666666666666664</v>
      </c>
      <c r="H828" s="326">
        <v>32.670491237517211</v>
      </c>
      <c r="I828" s="326">
        <v>27.272923847454088</v>
      </c>
      <c r="J828" s="326">
        <v>38.807906945687172</v>
      </c>
      <c r="K828" s="326">
        <v>6.1374157081699607</v>
      </c>
      <c r="L828" s="326">
        <v>5.3975673900631236</v>
      </c>
    </row>
    <row r="829" spans="1:13">
      <c r="A829" s="326" t="s">
        <v>947</v>
      </c>
      <c r="B829" s="326" t="s">
        <v>908</v>
      </c>
      <c r="C829" s="326" t="s">
        <v>233</v>
      </c>
      <c r="D829" s="326" t="s">
        <v>38</v>
      </c>
      <c r="E829" s="326" t="s">
        <v>7</v>
      </c>
      <c r="F829" s="326" t="s">
        <v>76</v>
      </c>
      <c r="G829" s="328">
        <v>24</v>
      </c>
      <c r="H829" s="326">
        <v>31.674142676365495</v>
      </c>
      <c r="I829" s="326">
        <v>24.398716909372688</v>
      </c>
      <c r="J829" s="326">
        <v>40.408281369150892</v>
      </c>
      <c r="K829" s="326">
        <v>8.7341386927853968</v>
      </c>
      <c r="L829" s="326">
        <v>7.2754257669928073</v>
      </c>
    </row>
    <row r="830" spans="1:13">
      <c r="A830" s="326" t="s">
        <v>948</v>
      </c>
      <c r="B830" s="326" t="s">
        <v>908</v>
      </c>
      <c r="C830" s="326" t="s">
        <v>233</v>
      </c>
      <c r="D830" s="326" t="s">
        <v>38</v>
      </c>
      <c r="E830" s="326" t="s">
        <v>8</v>
      </c>
      <c r="F830" s="326" t="s">
        <v>76</v>
      </c>
      <c r="G830" s="328">
        <v>48.333333333333336</v>
      </c>
      <c r="H830" s="326">
        <v>38.354010217869281</v>
      </c>
      <c r="I830" s="326">
        <v>31.91672398748387</v>
      </c>
      <c r="J830" s="326">
        <v>45.681953333599779</v>
      </c>
      <c r="K830" s="326">
        <v>7.3279431157304984</v>
      </c>
      <c r="L830" s="326">
        <v>6.4372862303854106</v>
      </c>
    </row>
    <row r="831" spans="1:13">
      <c r="A831" s="326" t="s">
        <v>949</v>
      </c>
      <c r="B831" s="326" t="s">
        <v>908</v>
      </c>
      <c r="C831" s="326" t="s">
        <v>233</v>
      </c>
      <c r="D831" s="326" t="s">
        <v>38</v>
      </c>
      <c r="E831" s="326" t="s">
        <v>9</v>
      </c>
      <c r="F831" s="326" t="s">
        <v>76</v>
      </c>
      <c r="G831" s="328">
        <v>76.333333333333329</v>
      </c>
      <c r="H831" s="326">
        <v>44.387117582257922</v>
      </c>
      <c r="I831" s="326">
        <v>38.456844066725687</v>
      </c>
      <c r="J831" s="326">
        <v>50.954530827701682</v>
      </c>
      <c r="K831" s="326">
        <v>6.5674132454437597</v>
      </c>
      <c r="L831" s="326">
        <v>5.9302735155322353</v>
      </c>
    </row>
    <row r="832" spans="1:13">
      <c r="A832" s="326" t="s">
        <v>950</v>
      </c>
      <c r="B832" s="326" t="s">
        <v>908</v>
      </c>
      <c r="C832" s="326" t="s">
        <v>233</v>
      </c>
      <c r="D832" s="326" t="s">
        <v>38</v>
      </c>
      <c r="E832" s="326" t="s">
        <v>10</v>
      </c>
      <c r="F832" s="326" t="s">
        <v>76</v>
      </c>
      <c r="G832" s="328">
        <v>89</v>
      </c>
      <c r="H832" s="326">
        <v>45.897518190796333</v>
      </c>
      <c r="I832" s="326">
        <v>40.166538211901091</v>
      </c>
      <c r="J832" s="326">
        <v>52.198213142507186</v>
      </c>
      <c r="K832" s="326">
        <v>6.3006949517108524</v>
      </c>
      <c r="L832" s="326">
        <v>5.7309799788952418</v>
      </c>
    </row>
    <row r="833" spans="1:13">
      <c r="A833" s="326" t="s">
        <v>951</v>
      </c>
      <c r="B833" s="326" t="s">
        <v>908</v>
      </c>
      <c r="C833" s="326" t="s">
        <v>233</v>
      </c>
      <c r="D833" s="326" t="s">
        <v>38</v>
      </c>
      <c r="E833" s="326" t="s">
        <v>11</v>
      </c>
      <c r="F833" s="326" t="s">
        <v>76</v>
      </c>
      <c r="G833" s="328">
        <v>55.333333333333336</v>
      </c>
      <c r="H833" s="326">
        <v>48.401490338351472</v>
      </c>
      <c r="I833" s="326">
        <v>40.85070374314941</v>
      </c>
      <c r="J833" s="326">
        <v>56.915021866474603</v>
      </c>
      <c r="K833" s="326">
        <v>8.5135315281231314</v>
      </c>
      <c r="L833" s="326">
        <v>7.5507865952020623</v>
      </c>
    </row>
    <row r="834" spans="1:13">
      <c r="A834" s="326" t="s">
        <v>952</v>
      </c>
      <c r="B834" s="326" t="s">
        <v>908</v>
      </c>
      <c r="C834" s="326" t="s">
        <v>233</v>
      </c>
      <c r="D834" s="326" t="s">
        <v>38</v>
      </c>
      <c r="E834" s="326" t="s">
        <v>12</v>
      </c>
      <c r="F834" s="326" t="s">
        <v>76</v>
      </c>
      <c r="G834" s="328">
        <v>47</v>
      </c>
      <c r="H834" s="326">
        <v>43.297708509882831</v>
      </c>
      <c r="I834" s="326">
        <v>36.055669100708556</v>
      </c>
      <c r="J834" s="326">
        <v>51.547379612680011</v>
      </c>
      <c r="K834" s="326">
        <v>8.2496711027971799</v>
      </c>
      <c r="L834" s="326">
        <v>7.242039409174275</v>
      </c>
    </row>
    <row r="835" spans="1:13">
      <c r="A835" s="326" t="s">
        <v>953</v>
      </c>
      <c r="B835" s="326" t="s">
        <v>908</v>
      </c>
      <c r="C835" s="326" t="s">
        <v>233</v>
      </c>
      <c r="D835" s="326" t="s">
        <v>38</v>
      </c>
      <c r="E835" s="326" t="s">
        <v>13</v>
      </c>
      <c r="F835" s="326" t="s">
        <v>76</v>
      </c>
      <c r="G835" s="328">
        <v>40.666666666666664</v>
      </c>
      <c r="H835" s="326">
        <v>39.209961985773141</v>
      </c>
      <c r="I835" s="326">
        <v>32.144124137262246</v>
      </c>
      <c r="J835" s="326">
        <v>47.339201618555244</v>
      </c>
      <c r="K835" s="326">
        <v>8.1292396327821024</v>
      </c>
      <c r="L835" s="326">
        <v>7.0658378485108955</v>
      </c>
    </row>
    <row r="836" spans="1:13">
      <c r="A836" s="326" t="s">
        <v>954</v>
      </c>
      <c r="B836" s="326" t="s">
        <v>908</v>
      </c>
      <c r="C836" s="326" t="s">
        <v>233</v>
      </c>
      <c r="D836" s="326" t="s">
        <v>38</v>
      </c>
      <c r="E836" s="326" t="s">
        <v>14</v>
      </c>
      <c r="F836" s="326" t="s">
        <v>76</v>
      </c>
      <c r="G836" s="328">
        <v>95.333333333333329</v>
      </c>
      <c r="H836" s="326">
        <v>45.092503130618326</v>
      </c>
      <c r="I836" s="326">
        <v>39.728937376752668</v>
      </c>
      <c r="J836" s="326">
        <v>50.967034520057119</v>
      </c>
      <c r="K836" s="326">
        <v>5.8745313894387934</v>
      </c>
      <c r="L836" s="326">
        <v>5.3635657538656574</v>
      </c>
    </row>
    <row r="837" spans="1:13">
      <c r="A837" s="326" t="s">
        <v>955</v>
      </c>
      <c r="B837" s="326" t="s">
        <v>908</v>
      </c>
      <c r="C837" s="326" t="s">
        <v>233</v>
      </c>
      <c r="D837" s="326" t="s">
        <v>38</v>
      </c>
      <c r="E837" s="326" t="s">
        <v>37</v>
      </c>
      <c r="F837" s="326" t="s">
        <v>76</v>
      </c>
      <c r="G837" s="328">
        <v>70</v>
      </c>
      <c r="H837" s="326">
        <v>40.64796441939157</v>
      </c>
      <c r="I837" s="326">
        <v>35.03292786415453</v>
      </c>
      <c r="J837" s="326">
        <v>46.895400493096787</v>
      </c>
      <c r="K837" s="326">
        <v>6.2474360737052166</v>
      </c>
      <c r="L837" s="326">
        <v>5.6150365552370403</v>
      </c>
    </row>
    <row r="838" spans="1:13">
      <c r="A838" s="326" t="s">
        <v>956</v>
      </c>
      <c r="B838" s="326" t="s">
        <v>908</v>
      </c>
      <c r="C838" s="326" t="s">
        <v>233</v>
      </c>
      <c r="D838" s="326" t="s">
        <v>38</v>
      </c>
      <c r="E838" s="326" t="s">
        <v>15</v>
      </c>
      <c r="F838" s="326" t="s">
        <v>76</v>
      </c>
      <c r="G838" s="328">
        <v>14.666666666666666</v>
      </c>
      <c r="H838" s="326">
        <v>34.38334012857355</v>
      </c>
      <c r="I838" s="326">
        <v>24.485340320028186</v>
      </c>
      <c r="J838" s="326">
        <v>46.898010270143452</v>
      </c>
      <c r="K838" s="326">
        <v>12.514670141569901</v>
      </c>
      <c r="L838" s="326">
        <v>9.8979998085453644</v>
      </c>
      <c r="M838" s="205"/>
    </row>
    <row r="839" spans="1:13">
      <c r="A839" s="326" t="s">
        <v>957</v>
      </c>
      <c r="B839" s="326" t="s">
        <v>908</v>
      </c>
      <c r="C839" s="326" t="s">
        <v>233</v>
      </c>
      <c r="D839" s="326" t="s">
        <v>38</v>
      </c>
      <c r="E839" s="326" t="s">
        <v>16</v>
      </c>
      <c r="F839" s="326" t="s">
        <v>76</v>
      </c>
      <c r="G839" s="328">
        <v>47.333333333333336</v>
      </c>
      <c r="H839" s="326">
        <v>37.959662573830819</v>
      </c>
      <c r="I839" s="326">
        <v>31.631620285047642</v>
      </c>
      <c r="J839" s="326">
        <v>45.166712743392367</v>
      </c>
      <c r="K839" s="326">
        <v>7.2070501695615476</v>
      </c>
      <c r="L839" s="326">
        <v>6.3280422887831769</v>
      </c>
      <c r="M839" s="205"/>
    </row>
    <row r="840" spans="1:13">
      <c r="A840" s="326" t="s">
        <v>958</v>
      </c>
      <c r="B840" s="326" t="s">
        <v>908</v>
      </c>
      <c r="C840" s="326" t="s">
        <v>233</v>
      </c>
      <c r="D840" s="326" t="s">
        <v>38</v>
      </c>
      <c r="E840" s="326" t="s">
        <v>17</v>
      </c>
      <c r="F840" s="326" t="s">
        <v>76</v>
      </c>
      <c r="G840" s="328">
        <v>21</v>
      </c>
      <c r="H840" s="326">
        <v>41.162866613984264</v>
      </c>
      <c r="I840" s="326">
        <v>31.054916314940996</v>
      </c>
      <c r="J840" s="326">
        <v>53.462223698384236</v>
      </c>
      <c r="K840" s="326">
        <v>12.299357084399972</v>
      </c>
      <c r="L840" s="326">
        <v>10.107950299043267</v>
      </c>
      <c r="M840" s="205"/>
    </row>
    <row r="841" spans="1:13">
      <c r="A841" s="326" t="s">
        <v>959</v>
      </c>
      <c r="B841" s="326" t="s">
        <v>908</v>
      </c>
      <c r="C841" s="326" t="s">
        <v>233</v>
      </c>
      <c r="D841" s="326" t="s">
        <v>38</v>
      </c>
      <c r="E841" s="326" t="s">
        <v>18</v>
      </c>
      <c r="F841" s="326" t="s">
        <v>76</v>
      </c>
      <c r="G841" s="328">
        <v>21.666666666666668</v>
      </c>
      <c r="H841" s="326">
        <v>27.463854436119696</v>
      </c>
      <c r="I841" s="326">
        <v>20.823104755568053</v>
      </c>
      <c r="J841" s="326">
        <v>35.525282953158957</v>
      </c>
      <c r="K841" s="326">
        <v>8.0614285170392606</v>
      </c>
      <c r="L841" s="326">
        <v>6.6407496805516431</v>
      </c>
      <c r="M841" s="205"/>
    </row>
    <row r="842" spans="1:13">
      <c r="A842" s="326" t="s">
        <v>960</v>
      </c>
      <c r="B842" s="326" t="s">
        <v>908</v>
      </c>
      <c r="C842" s="326" t="s">
        <v>233</v>
      </c>
      <c r="D842" s="326" t="s">
        <v>38</v>
      </c>
      <c r="E842" s="326" t="s">
        <v>19</v>
      </c>
      <c r="F842" s="326" t="s">
        <v>76</v>
      </c>
      <c r="G842" s="328">
        <v>26.666666666666668</v>
      </c>
      <c r="H842" s="326">
        <v>30.762377628435086</v>
      </c>
      <c r="I842" s="326">
        <v>23.870887923252468</v>
      </c>
      <c r="J842" s="326">
        <v>38.961160340604096</v>
      </c>
      <c r="K842" s="326">
        <v>8.1987827121690096</v>
      </c>
      <c r="L842" s="326">
        <v>6.8914897051826181</v>
      </c>
      <c r="M842" s="205"/>
    </row>
    <row r="843" spans="1:13">
      <c r="A843" s="326" t="s">
        <v>961</v>
      </c>
      <c r="B843" s="326" t="s">
        <v>908</v>
      </c>
      <c r="C843" s="326" t="s">
        <v>233</v>
      </c>
      <c r="D843" s="326" t="s">
        <v>38</v>
      </c>
      <c r="E843" s="326" t="s">
        <v>20</v>
      </c>
      <c r="F843" s="326" t="s">
        <v>76</v>
      </c>
      <c r="G843" s="328">
        <v>41.666666666666664</v>
      </c>
      <c r="H843" s="326">
        <v>39.172061161066246</v>
      </c>
      <c r="I843" s="326">
        <v>32.204716677947111</v>
      </c>
      <c r="J843" s="326">
        <v>47.174954036287382</v>
      </c>
      <c r="K843" s="326">
        <v>8.0028928752211357</v>
      </c>
      <c r="L843" s="326">
        <v>6.9673444831191347</v>
      </c>
      <c r="M843" s="210"/>
    </row>
    <row r="844" spans="1:13">
      <c r="A844" s="326" t="s">
        <v>962</v>
      </c>
      <c r="B844" s="326" t="s">
        <v>908</v>
      </c>
      <c r="C844" s="326" t="s">
        <v>233</v>
      </c>
      <c r="D844" s="326" t="s">
        <v>38</v>
      </c>
      <c r="E844" s="326" t="s">
        <v>44</v>
      </c>
      <c r="F844" s="326" t="s">
        <v>77</v>
      </c>
      <c r="G844" s="328">
        <v>241.33333333333334</v>
      </c>
      <c r="H844" s="326">
        <v>38.998235931546354</v>
      </c>
      <c r="I844" s="326">
        <v>36.011505831201809</v>
      </c>
      <c r="J844" s="326">
        <v>42.160789523643523</v>
      </c>
      <c r="K844" s="326">
        <v>3.1625535920971686</v>
      </c>
      <c r="L844" s="326">
        <v>2.9867301003445448</v>
      </c>
      <c r="M844" s="210" t="s">
        <v>933</v>
      </c>
    </row>
    <row r="845" spans="1:13">
      <c r="A845" s="326" t="s">
        <v>963</v>
      </c>
      <c r="B845" s="326" t="s">
        <v>908</v>
      </c>
      <c r="C845" s="326" t="s">
        <v>233</v>
      </c>
      <c r="D845" s="326" t="s">
        <v>38</v>
      </c>
      <c r="E845" s="326" t="s">
        <v>50</v>
      </c>
      <c r="F845" s="326" t="s">
        <v>77</v>
      </c>
      <c r="G845" s="328">
        <v>48.666666666666664</v>
      </c>
      <c r="H845" s="326">
        <v>32.670491237517211</v>
      </c>
      <c r="I845" s="326">
        <v>27.272923847454088</v>
      </c>
      <c r="J845" s="326">
        <v>38.807906945687172</v>
      </c>
      <c r="K845" s="326">
        <v>6.1374157081699607</v>
      </c>
      <c r="L845" s="326">
        <v>5.3975673900631236</v>
      </c>
      <c r="M845" s="210" t="s">
        <v>935</v>
      </c>
    </row>
    <row r="846" spans="1:13">
      <c r="A846" s="326" t="s">
        <v>964</v>
      </c>
      <c r="B846" s="326" t="s">
        <v>908</v>
      </c>
      <c r="C846" s="326" t="s">
        <v>233</v>
      </c>
      <c r="D846" s="326" t="s">
        <v>38</v>
      </c>
      <c r="E846" s="326" t="s">
        <v>45</v>
      </c>
      <c r="F846" s="326" t="s">
        <v>77</v>
      </c>
      <c r="G846" s="328">
        <v>148.66666666666666</v>
      </c>
      <c r="H846" s="326">
        <v>39.884357601671219</v>
      </c>
      <c r="I846" s="326">
        <v>36.023058568236777</v>
      </c>
      <c r="J846" s="326">
        <v>44.039068949550469</v>
      </c>
      <c r="K846" s="326">
        <v>4.1547113478792497</v>
      </c>
      <c r="L846" s="326">
        <v>3.8612990334344417</v>
      </c>
      <c r="M846" s="210" t="s">
        <v>77</v>
      </c>
    </row>
    <row r="847" spans="1:13">
      <c r="A847" s="326" t="s">
        <v>965</v>
      </c>
      <c r="B847" s="326" t="s">
        <v>908</v>
      </c>
      <c r="C847" s="326" t="s">
        <v>233</v>
      </c>
      <c r="D847" s="326" t="s">
        <v>38</v>
      </c>
      <c r="E847" s="326" t="s">
        <v>46</v>
      </c>
      <c r="F847" s="326" t="s">
        <v>77</v>
      </c>
      <c r="G847" s="328">
        <v>191.33333333333334</v>
      </c>
      <c r="H847" s="326">
        <v>45.895441099082518</v>
      </c>
      <c r="I847" s="326">
        <v>41.970007338895421</v>
      </c>
      <c r="J847" s="326">
        <v>50.082168370773694</v>
      </c>
      <c r="K847" s="326">
        <v>4.1867272716911756</v>
      </c>
      <c r="L847" s="326">
        <v>3.9254337601870972</v>
      </c>
      <c r="M847" s="210" t="s">
        <v>933</v>
      </c>
    </row>
    <row r="848" spans="1:13">
      <c r="A848" s="326" t="s">
        <v>1003</v>
      </c>
      <c r="B848" s="326" t="s">
        <v>908</v>
      </c>
      <c r="C848" s="326" t="s">
        <v>233</v>
      </c>
      <c r="D848" s="326" t="s">
        <v>38</v>
      </c>
      <c r="E848" s="326" t="s">
        <v>49</v>
      </c>
      <c r="F848" s="326" t="s">
        <v>77</v>
      </c>
      <c r="G848" s="328">
        <v>136</v>
      </c>
      <c r="H848" s="326">
        <v>43.102560946208911</v>
      </c>
      <c r="I848" s="326">
        <v>38.783998331485286</v>
      </c>
      <c r="J848" s="326">
        <v>47.763149892475219</v>
      </c>
      <c r="K848" s="326">
        <v>4.6605889462663086</v>
      </c>
      <c r="L848" s="326">
        <v>4.3185626147236249</v>
      </c>
      <c r="M848" s="210" t="s">
        <v>933</v>
      </c>
    </row>
    <row r="849" spans="1:13">
      <c r="A849" s="326" t="s">
        <v>966</v>
      </c>
      <c r="B849" s="326" t="s">
        <v>908</v>
      </c>
      <c r="C849" s="326" t="s">
        <v>233</v>
      </c>
      <c r="D849" s="326" t="s">
        <v>38</v>
      </c>
      <c r="E849" s="326" t="s">
        <v>48</v>
      </c>
      <c r="F849" s="326" t="s">
        <v>77</v>
      </c>
      <c r="G849" s="328">
        <v>84.666666666666671</v>
      </c>
      <c r="H849" s="326">
        <v>39.42506483823292</v>
      </c>
      <c r="I849" s="326">
        <v>34.459196688510929</v>
      </c>
      <c r="J849" s="326">
        <v>44.896766915398736</v>
      </c>
      <c r="K849" s="326">
        <v>5.4717020771658156</v>
      </c>
      <c r="L849" s="326">
        <v>4.9658681497219916</v>
      </c>
      <c r="M849" s="210" t="s">
        <v>77</v>
      </c>
    </row>
    <row r="850" spans="1:13">
      <c r="A850" s="326" t="s">
        <v>967</v>
      </c>
      <c r="B850" s="326" t="s">
        <v>908</v>
      </c>
      <c r="C850" s="326" t="s">
        <v>233</v>
      </c>
      <c r="D850" s="326" t="s">
        <v>38</v>
      </c>
      <c r="E850" s="326" t="s">
        <v>47</v>
      </c>
      <c r="F850" s="326" t="s">
        <v>77</v>
      </c>
      <c r="G850" s="328">
        <v>158.33333333333334</v>
      </c>
      <c r="H850" s="326">
        <v>35.494845334760711</v>
      </c>
      <c r="I850" s="326">
        <v>32.186024422101568</v>
      </c>
      <c r="J850" s="326">
        <v>39.04703683897371</v>
      </c>
      <c r="K850" s="326">
        <v>3.552191504212999</v>
      </c>
      <c r="L850" s="326">
        <v>3.3088209126591437</v>
      </c>
      <c r="M850" s="210" t="s">
        <v>77</v>
      </c>
    </row>
    <row r="851" spans="1:13">
      <c r="A851" s="327" t="s">
        <v>1157</v>
      </c>
      <c r="B851" s="327" t="s">
        <v>908</v>
      </c>
      <c r="C851" s="327" t="s">
        <v>233</v>
      </c>
      <c r="D851" s="327" t="s">
        <v>39</v>
      </c>
      <c r="E851" s="327" t="s">
        <v>21</v>
      </c>
      <c r="F851" s="327" t="s">
        <v>78</v>
      </c>
      <c r="G851" s="329">
        <v>1624</v>
      </c>
      <c r="H851" s="327">
        <v>39.192108366324483</v>
      </c>
      <c r="I851" s="327">
        <v>37.948335912426671</v>
      </c>
      <c r="J851" s="327">
        <v>40.463544536887042</v>
      </c>
      <c r="K851" s="327">
        <v>1.2714361705625592</v>
      </c>
      <c r="L851" s="327">
        <v>1.2437724538978117</v>
      </c>
    </row>
    <row r="852" spans="1:13">
      <c r="A852" s="327" t="s">
        <v>968</v>
      </c>
      <c r="B852" s="327" t="s">
        <v>908</v>
      </c>
      <c r="C852" s="327" t="s">
        <v>233</v>
      </c>
      <c r="D852" s="327" t="s">
        <v>39</v>
      </c>
      <c r="E852" s="327" t="s">
        <v>0</v>
      </c>
      <c r="F852" s="327" t="s">
        <v>76</v>
      </c>
      <c r="G852" s="329">
        <v>45.666666666666664</v>
      </c>
      <c r="H852" s="327">
        <v>43.797616425947695</v>
      </c>
      <c r="I852" s="327">
        <v>35.449197400461976</v>
      </c>
      <c r="J852" s="327">
        <v>53.319975022340472</v>
      </c>
      <c r="K852" s="327">
        <v>9.5223585963927775</v>
      </c>
      <c r="L852" s="327">
        <v>8.3484190254857182</v>
      </c>
    </row>
    <row r="853" spans="1:13">
      <c r="A853" s="327" t="s">
        <v>969</v>
      </c>
      <c r="B853" s="327" t="s">
        <v>908</v>
      </c>
      <c r="C853" s="327" t="s">
        <v>233</v>
      </c>
      <c r="D853" s="327" t="s">
        <v>39</v>
      </c>
      <c r="E853" s="327" t="s">
        <v>1</v>
      </c>
      <c r="F853" s="327" t="s">
        <v>76</v>
      </c>
      <c r="G853" s="329">
        <v>72.333333333333329</v>
      </c>
      <c r="H853" s="327">
        <v>36.789619545187648</v>
      </c>
      <c r="I853" s="327">
        <v>31.304180332014017</v>
      </c>
      <c r="J853" s="327">
        <v>42.881158417162986</v>
      </c>
      <c r="K853" s="327">
        <v>6.0915388719753381</v>
      </c>
      <c r="L853" s="327">
        <v>5.4854392131736311</v>
      </c>
      <c r="M853" s="205"/>
    </row>
    <row r="854" spans="1:13">
      <c r="A854" s="327" t="s">
        <v>970</v>
      </c>
      <c r="B854" s="327" t="s">
        <v>908</v>
      </c>
      <c r="C854" s="327" t="s">
        <v>233</v>
      </c>
      <c r="D854" s="327" t="s">
        <v>39</v>
      </c>
      <c r="E854" s="327" t="s">
        <v>2</v>
      </c>
      <c r="F854" s="327" t="s">
        <v>76</v>
      </c>
      <c r="G854" s="329">
        <v>90.333333333333329</v>
      </c>
      <c r="H854" s="327">
        <v>39.939976144478948</v>
      </c>
      <c r="I854" s="327">
        <v>34.459955115985885</v>
      </c>
      <c r="J854" s="327">
        <v>45.957307094276857</v>
      </c>
      <c r="K854" s="327">
        <v>6.0173309497979091</v>
      </c>
      <c r="L854" s="327">
        <v>5.4800210284930628</v>
      </c>
      <c r="M854" s="205"/>
    </row>
    <row r="855" spans="1:13">
      <c r="A855" s="327" t="s">
        <v>971</v>
      </c>
      <c r="B855" s="327" t="s">
        <v>908</v>
      </c>
      <c r="C855" s="327" t="s">
        <v>233</v>
      </c>
      <c r="D855" s="327" t="s">
        <v>39</v>
      </c>
      <c r="E855" s="327" t="s">
        <v>3</v>
      </c>
      <c r="F855" s="327" t="s">
        <v>76</v>
      </c>
      <c r="G855" s="329">
        <v>62.666666666666664</v>
      </c>
      <c r="H855" s="327">
        <v>43.491395177164947</v>
      </c>
      <c r="I855" s="327">
        <v>36.637295329804282</v>
      </c>
      <c r="J855" s="327">
        <v>51.161181110525561</v>
      </c>
      <c r="K855" s="327">
        <v>7.6697859333606146</v>
      </c>
      <c r="L855" s="327">
        <v>6.8540998473606649</v>
      </c>
      <c r="M855" s="205"/>
    </row>
    <row r="856" spans="1:13">
      <c r="A856" s="327" t="s">
        <v>972</v>
      </c>
      <c r="B856" s="327" t="s">
        <v>908</v>
      </c>
      <c r="C856" s="327" t="s">
        <v>233</v>
      </c>
      <c r="D856" s="327" t="s">
        <v>39</v>
      </c>
      <c r="E856" s="327" t="s">
        <v>4</v>
      </c>
      <c r="F856" s="327" t="s">
        <v>76</v>
      </c>
      <c r="G856" s="329">
        <v>71.333333333333329</v>
      </c>
      <c r="H856" s="327">
        <v>39.554132257846447</v>
      </c>
      <c r="I856" s="327">
        <v>33.916218441534959</v>
      </c>
      <c r="J856" s="327">
        <v>45.817473350246992</v>
      </c>
      <c r="K856" s="327">
        <v>6.2633410924005446</v>
      </c>
      <c r="L856" s="327">
        <v>5.6379138163114888</v>
      </c>
      <c r="M856" s="205"/>
    </row>
    <row r="857" spans="1:13">
      <c r="A857" s="327" t="s">
        <v>973</v>
      </c>
      <c r="B857" s="327" t="s">
        <v>908</v>
      </c>
      <c r="C857" s="327" t="s">
        <v>233</v>
      </c>
      <c r="D857" s="327" t="s">
        <v>39</v>
      </c>
      <c r="E857" s="327" t="s">
        <v>5</v>
      </c>
      <c r="F857" s="327" t="s">
        <v>76</v>
      </c>
      <c r="G857" s="329">
        <v>66</v>
      </c>
      <c r="H857" s="327">
        <v>38.62504898821296</v>
      </c>
      <c r="I857" s="327">
        <v>32.795720870871428</v>
      </c>
      <c r="J857" s="327">
        <v>45.131012545311151</v>
      </c>
      <c r="K857" s="327">
        <v>6.5059635570981911</v>
      </c>
      <c r="L857" s="327">
        <v>5.8293281173415323</v>
      </c>
      <c r="M857" s="205"/>
    </row>
    <row r="858" spans="1:13">
      <c r="A858" s="327" t="s">
        <v>974</v>
      </c>
      <c r="B858" s="327" t="s">
        <v>908</v>
      </c>
      <c r="C858" s="327" t="s">
        <v>233</v>
      </c>
      <c r="D858" s="327" t="s">
        <v>39</v>
      </c>
      <c r="E858" s="327" t="s">
        <v>6</v>
      </c>
      <c r="F858" s="327" t="s">
        <v>76</v>
      </c>
      <c r="G858" s="329">
        <v>96.333333333333329</v>
      </c>
      <c r="H858" s="327">
        <v>44.639815313872035</v>
      </c>
      <c r="I858" s="327">
        <v>38.762324486175494</v>
      </c>
      <c r="J858" s="327">
        <v>51.074201215213932</v>
      </c>
      <c r="K858" s="327">
        <v>6.4343859013418978</v>
      </c>
      <c r="L858" s="327">
        <v>5.8774908276965405</v>
      </c>
      <c r="M858" s="205"/>
    </row>
    <row r="859" spans="1:13">
      <c r="A859" s="327" t="s">
        <v>975</v>
      </c>
      <c r="B859" s="327" t="s">
        <v>908</v>
      </c>
      <c r="C859" s="327" t="s">
        <v>233</v>
      </c>
      <c r="D859" s="327" t="s">
        <v>39</v>
      </c>
      <c r="E859" s="327" t="s">
        <v>7</v>
      </c>
      <c r="F859" s="327" t="s">
        <v>76</v>
      </c>
      <c r="G859" s="329">
        <v>37</v>
      </c>
      <c r="H859" s="327">
        <v>32.099522439040058</v>
      </c>
      <c r="I859" s="327">
        <v>25.369265752755986</v>
      </c>
      <c r="J859" s="327">
        <v>39.888365211730019</v>
      </c>
      <c r="K859" s="327">
        <v>7.7888427726899607</v>
      </c>
      <c r="L859" s="327">
        <v>6.730256686284072</v>
      </c>
      <c r="M859" s="205"/>
    </row>
    <row r="860" spans="1:13">
      <c r="A860" s="327" t="s">
        <v>976</v>
      </c>
      <c r="B860" s="327" t="s">
        <v>908</v>
      </c>
      <c r="C860" s="327" t="s">
        <v>233</v>
      </c>
      <c r="D860" s="327" t="s">
        <v>39</v>
      </c>
      <c r="E860" s="327" t="s">
        <v>8</v>
      </c>
      <c r="F860" s="327" t="s">
        <v>76</v>
      </c>
      <c r="G860" s="329">
        <v>78</v>
      </c>
      <c r="H860" s="327">
        <v>39.973136087465612</v>
      </c>
      <c r="I860" s="327">
        <v>34.220103991604553</v>
      </c>
      <c r="J860" s="327">
        <v>46.337155793559411</v>
      </c>
      <c r="K860" s="327">
        <v>6.3640197060937993</v>
      </c>
      <c r="L860" s="327">
        <v>5.7530320958610588</v>
      </c>
      <c r="M860" s="205"/>
    </row>
    <row r="861" spans="1:13">
      <c r="A861" s="327" t="s">
        <v>977</v>
      </c>
      <c r="B861" s="327" t="s">
        <v>908</v>
      </c>
      <c r="C861" s="327" t="s">
        <v>233</v>
      </c>
      <c r="D861" s="327" t="s">
        <v>39</v>
      </c>
      <c r="E861" s="327" t="s">
        <v>9</v>
      </c>
      <c r="F861" s="327" t="s">
        <v>76</v>
      </c>
      <c r="G861" s="329">
        <v>123.66666666666667</v>
      </c>
      <c r="H861" s="327">
        <v>41.510342703607314</v>
      </c>
      <c r="I861" s="327">
        <v>36.802895639473896</v>
      </c>
      <c r="J861" s="327">
        <v>46.610277335181571</v>
      </c>
      <c r="K861" s="327">
        <v>5.0999346315742571</v>
      </c>
      <c r="L861" s="327">
        <v>4.7074470641334187</v>
      </c>
      <c r="M861" s="205"/>
    </row>
    <row r="862" spans="1:13">
      <c r="A862" s="327" t="s">
        <v>978</v>
      </c>
      <c r="B862" s="327" t="s">
        <v>908</v>
      </c>
      <c r="C862" s="327" t="s">
        <v>233</v>
      </c>
      <c r="D862" s="327" t="s">
        <v>39</v>
      </c>
      <c r="E862" s="327" t="s">
        <v>10</v>
      </c>
      <c r="F862" s="327" t="s">
        <v>76</v>
      </c>
      <c r="G862" s="329">
        <v>122.66666666666667</v>
      </c>
      <c r="H862" s="327">
        <v>38.506279447822109</v>
      </c>
      <c r="I862" s="327">
        <v>34.127230453821213</v>
      </c>
      <c r="J862" s="327">
        <v>43.251213202362337</v>
      </c>
      <c r="K862" s="327">
        <v>4.7449337545402273</v>
      </c>
      <c r="L862" s="327">
        <v>4.3790489940008968</v>
      </c>
      <c r="M862" s="205"/>
    </row>
    <row r="863" spans="1:13">
      <c r="A863" s="327" t="s">
        <v>979</v>
      </c>
      <c r="B863" s="327" t="s">
        <v>908</v>
      </c>
      <c r="C863" s="327" t="s">
        <v>233</v>
      </c>
      <c r="D863" s="327" t="s">
        <v>39</v>
      </c>
      <c r="E863" s="327" t="s">
        <v>11</v>
      </c>
      <c r="F863" s="327" t="s">
        <v>76</v>
      </c>
      <c r="G863" s="329">
        <v>79.666666666666671</v>
      </c>
      <c r="H863" s="327">
        <v>44.030710146798597</v>
      </c>
      <c r="I863" s="327">
        <v>37.808886148766909</v>
      </c>
      <c r="J863" s="327">
        <v>50.905550213310796</v>
      </c>
      <c r="K863" s="327">
        <v>6.8748400665121991</v>
      </c>
      <c r="L863" s="327">
        <v>6.2218239980316881</v>
      </c>
      <c r="M863" s="208"/>
    </row>
    <row r="864" spans="1:13">
      <c r="A864" s="327" t="s">
        <v>980</v>
      </c>
      <c r="B864" s="327" t="s">
        <v>908</v>
      </c>
      <c r="C864" s="327" t="s">
        <v>233</v>
      </c>
      <c r="D864" s="327" t="s">
        <v>39</v>
      </c>
      <c r="E864" s="327" t="s">
        <v>12</v>
      </c>
      <c r="F864" s="327" t="s">
        <v>76</v>
      </c>
      <c r="G864" s="329">
        <v>79.666666666666671</v>
      </c>
      <c r="H864" s="327">
        <v>44.309492730558667</v>
      </c>
      <c r="I864" s="327">
        <v>38.268342229201174</v>
      </c>
      <c r="J864" s="327">
        <v>50.986486063230423</v>
      </c>
      <c r="K864" s="327">
        <v>6.6769933326717563</v>
      </c>
      <c r="L864" s="327">
        <v>6.0411505013574924</v>
      </c>
      <c r="M864" s="205"/>
    </row>
    <row r="865" spans="1:13">
      <c r="A865" s="327" t="s">
        <v>981</v>
      </c>
      <c r="B865" s="327" t="s">
        <v>908</v>
      </c>
      <c r="C865" s="327" t="s">
        <v>233</v>
      </c>
      <c r="D865" s="327" t="s">
        <v>39</v>
      </c>
      <c r="E865" s="327" t="s">
        <v>13</v>
      </c>
      <c r="F865" s="327" t="s">
        <v>76</v>
      </c>
      <c r="G865" s="329">
        <v>67.666666666666671</v>
      </c>
      <c r="H865" s="327">
        <v>39.57613698359588</v>
      </c>
      <c r="I865" s="327">
        <v>33.600734955038256</v>
      </c>
      <c r="J865" s="327">
        <v>46.236311568796715</v>
      </c>
      <c r="K865" s="327">
        <v>6.6601745852008349</v>
      </c>
      <c r="L865" s="327">
        <v>5.9754020285576246</v>
      </c>
      <c r="M865" s="205"/>
    </row>
    <row r="866" spans="1:13">
      <c r="A866" s="327" t="s">
        <v>982</v>
      </c>
      <c r="B866" s="327" t="s">
        <v>908</v>
      </c>
      <c r="C866" s="327" t="s">
        <v>233</v>
      </c>
      <c r="D866" s="327" t="s">
        <v>39</v>
      </c>
      <c r="E866" s="327" t="s">
        <v>14</v>
      </c>
      <c r="F866" s="327" t="s">
        <v>76</v>
      </c>
      <c r="G866" s="329">
        <v>138</v>
      </c>
      <c r="H866" s="327">
        <v>38.074347554372444</v>
      </c>
      <c r="I866" s="327">
        <v>33.971315533666122</v>
      </c>
      <c r="J866" s="327">
        <v>42.499867331860642</v>
      </c>
      <c r="K866" s="327">
        <v>4.4255197774881978</v>
      </c>
      <c r="L866" s="327">
        <v>4.1030320207063227</v>
      </c>
      <c r="M866" s="205"/>
    </row>
    <row r="867" spans="1:13">
      <c r="A867" s="327" t="s">
        <v>983</v>
      </c>
      <c r="B867" s="327" t="s">
        <v>908</v>
      </c>
      <c r="C867" s="327" t="s">
        <v>233</v>
      </c>
      <c r="D867" s="327" t="s">
        <v>39</v>
      </c>
      <c r="E867" s="327" t="s">
        <v>37</v>
      </c>
      <c r="F867" s="327" t="s">
        <v>76</v>
      </c>
      <c r="G867" s="329">
        <v>108.66666666666667</v>
      </c>
      <c r="H867" s="327">
        <v>38.128878225255548</v>
      </c>
      <c r="I867" s="327">
        <v>33.630920934963193</v>
      </c>
      <c r="J867" s="327">
        <v>43.027638150529427</v>
      </c>
      <c r="K867" s="327">
        <v>4.8987599252738789</v>
      </c>
      <c r="L867" s="327">
        <v>4.497957290292355</v>
      </c>
      <c r="M867" s="205"/>
    </row>
    <row r="868" spans="1:13">
      <c r="A868" s="327" t="s">
        <v>984</v>
      </c>
      <c r="B868" s="327" t="s">
        <v>908</v>
      </c>
      <c r="C868" s="327" t="s">
        <v>233</v>
      </c>
      <c r="D868" s="327" t="s">
        <v>39</v>
      </c>
      <c r="E868" s="327" t="s">
        <v>15</v>
      </c>
      <c r="F868" s="327" t="s">
        <v>76</v>
      </c>
      <c r="G868" s="329">
        <v>28</v>
      </c>
      <c r="H868" s="327">
        <v>44.134209088584136</v>
      </c>
      <c r="I868" s="327">
        <v>34.166886669096712</v>
      </c>
      <c r="J868" s="327">
        <v>55.919915709383794</v>
      </c>
      <c r="K868" s="327">
        <v>11.785706620799658</v>
      </c>
      <c r="L868" s="327">
        <v>9.9673224194874237</v>
      </c>
      <c r="M868" s="205"/>
    </row>
    <row r="869" spans="1:13">
      <c r="A869" s="327" t="s">
        <v>985</v>
      </c>
      <c r="B869" s="327" t="s">
        <v>908</v>
      </c>
      <c r="C869" s="327" t="s">
        <v>233</v>
      </c>
      <c r="D869" s="327" t="s">
        <v>39</v>
      </c>
      <c r="E869" s="327" t="s">
        <v>16</v>
      </c>
      <c r="F869" s="327" t="s">
        <v>76</v>
      </c>
      <c r="G869" s="329">
        <v>72.666666666666671</v>
      </c>
      <c r="H869" s="327">
        <v>36.988794732782694</v>
      </c>
      <c r="I869" s="327">
        <v>31.724600220322213</v>
      </c>
      <c r="J869" s="327">
        <v>42.832301902656305</v>
      </c>
      <c r="K869" s="327">
        <v>5.843507169873611</v>
      </c>
      <c r="L869" s="327">
        <v>5.264194512460481</v>
      </c>
      <c r="M869" s="205"/>
    </row>
    <row r="870" spans="1:13">
      <c r="A870" s="327" t="s">
        <v>986</v>
      </c>
      <c r="B870" s="327" t="s">
        <v>908</v>
      </c>
      <c r="C870" s="327" t="s">
        <v>233</v>
      </c>
      <c r="D870" s="327" t="s">
        <v>39</v>
      </c>
      <c r="E870" s="327" t="s">
        <v>17</v>
      </c>
      <c r="F870" s="327" t="s">
        <v>76</v>
      </c>
      <c r="G870" s="329">
        <v>32.333333333333336</v>
      </c>
      <c r="H870" s="327">
        <v>34.629350732248739</v>
      </c>
      <c r="I870" s="327">
        <v>27.373521461891041</v>
      </c>
      <c r="J870" s="327">
        <v>43.116646970853196</v>
      </c>
      <c r="K870" s="327">
        <v>8.4872962386044577</v>
      </c>
      <c r="L870" s="327">
        <v>7.2558292703576974</v>
      </c>
      <c r="M870" s="205"/>
    </row>
    <row r="871" spans="1:13">
      <c r="A871" s="327" t="s">
        <v>987</v>
      </c>
      <c r="B871" s="327" t="s">
        <v>908</v>
      </c>
      <c r="C871" s="327" t="s">
        <v>233</v>
      </c>
      <c r="D871" s="327" t="s">
        <v>39</v>
      </c>
      <c r="E871" s="327" t="s">
        <v>18</v>
      </c>
      <c r="F871" s="327" t="s">
        <v>76</v>
      </c>
      <c r="G871" s="329">
        <v>41.333333333333336</v>
      </c>
      <c r="H871" s="327">
        <v>31.643898397956125</v>
      </c>
      <c r="I871" s="327">
        <v>25.774845591962819</v>
      </c>
      <c r="J871" s="327">
        <v>38.388642316155718</v>
      </c>
      <c r="K871" s="327">
        <v>6.7447439181995925</v>
      </c>
      <c r="L871" s="327">
        <v>5.8690528059933058</v>
      </c>
      <c r="M871" s="205"/>
    </row>
    <row r="872" spans="1:13">
      <c r="A872" s="327" t="s">
        <v>988</v>
      </c>
      <c r="B872" s="327" t="s">
        <v>908</v>
      </c>
      <c r="C872" s="327" t="s">
        <v>233</v>
      </c>
      <c r="D872" s="327" t="s">
        <v>39</v>
      </c>
      <c r="E872" s="327" t="s">
        <v>19</v>
      </c>
      <c r="F872" s="327" t="s">
        <v>76</v>
      </c>
      <c r="G872" s="329">
        <v>42</v>
      </c>
      <c r="H872" s="327">
        <v>32.04527670745923</v>
      </c>
      <c r="I872" s="327">
        <v>25.756370579215538</v>
      </c>
      <c r="J872" s="327">
        <v>39.261955351833841</v>
      </c>
      <c r="K872" s="327">
        <v>7.2166786443746105</v>
      </c>
      <c r="L872" s="327">
        <v>6.288906128243692</v>
      </c>
      <c r="M872" s="205"/>
    </row>
    <row r="873" spans="1:13">
      <c r="A873" s="327" t="s">
        <v>989</v>
      </c>
      <c r="B873" s="327" t="s">
        <v>908</v>
      </c>
      <c r="C873" s="327" t="s">
        <v>233</v>
      </c>
      <c r="D873" s="327" t="s">
        <v>39</v>
      </c>
      <c r="E873" s="327" t="s">
        <v>20</v>
      </c>
      <c r="F873" s="327" t="s">
        <v>76</v>
      </c>
      <c r="G873" s="329">
        <v>68</v>
      </c>
      <c r="H873" s="327">
        <v>37.720513297275851</v>
      </c>
      <c r="I873" s="327">
        <v>32.128190598260275</v>
      </c>
      <c r="J873" s="327">
        <v>43.948651364041979</v>
      </c>
      <c r="K873" s="327">
        <v>6.2281380667661281</v>
      </c>
      <c r="L873" s="327">
        <v>5.5923226990155754</v>
      </c>
      <c r="M873" s="205"/>
    </row>
    <row r="874" spans="1:13">
      <c r="A874" s="327" t="s">
        <v>990</v>
      </c>
      <c r="B874" s="327" t="s">
        <v>908</v>
      </c>
      <c r="C874" s="327" t="s">
        <v>233</v>
      </c>
      <c r="D874" s="327" t="s">
        <v>39</v>
      </c>
      <c r="E874" s="327" t="s">
        <v>44</v>
      </c>
      <c r="F874" s="327" t="s">
        <v>77</v>
      </c>
      <c r="G874" s="329">
        <v>408.33333333333331</v>
      </c>
      <c r="H874" s="327">
        <v>39.993840362182368</v>
      </c>
      <c r="I874" s="327">
        <v>37.455129774072873</v>
      </c>
      <c r="J874" s="327">
        <v>42.646492972254812</v>
      </c>
      <c r="K874" s="327">
        <v>2.6526526100724439</v>
      </c>
      <c r="L874" s="327">
        <v>2.5387105881094953</v>
      </c>
      <c r="M874" s="211" t="s">
        <v>933</v>
      </c>
    </row>
    <row r="875" spans="1:13">
      <c r="A875" s="327" t="s">
        <v>991</v>
      </c>
      <c r="B875" s="327" t="s">
        <v>908</v>
      </c>
      <c r="C875" s="327" t="s">
        <v>233</v>
      </c>
      <c r="D875" s="327" t="s">
        <v>39</v>
      </c>
      <c r="E875" s="327" t="s">
        <v>50</v>
      </c>
      <c r="F875" s="327" t="s">
        <v>77</v>
      </c>
      <c r="G875" s="329">
        <v>96.333333333333329</v>
      </c>
      <c r="H875" s="327">
        <v>44.639815313872035</v>
      </c>
      <c r="I875" s="327">
        <v>38.762324486175494</v>
      </c>
      <c r="J875" s="327">
        <v>51.074201215213932</v>
      </c>
      <c r="K875" s="327">
        <v>6.4343859013418978</v>
      </c>
      <c r="L875" s="327">
        <v>5.8774908276965405</v>
      </c>
      <c r="M875" s="211" t="s">
        <v>935</v>
      </c>
    </row>
    <row r="876" spans="1:13">
      <c r="A876" s="327" t="s">
        <v>992</v>
      </c>
      <c r="B876" s="327" t="s">
        <v>908</v>
      </c>
      <c r="C876" s="327" t="s">
        <v>233</v>
      </c>
      <c r="D876" s="327" t="s">
        <v>39</v>
      </c>
      <c r="E876" s="327" t="s">
        <v>45</v>
      </c>
      <c r="F876" s="327" t="s">
        <v>77</v>
      </c>
      <c r="G876" s="329">
        <v>238.66666666666666</v>
      </c>
      <c r="H876" s="327">
        <v>39.102096387817085</v>
      </c>
      <c r="I876" s="327">
        <v>35.856109495195646</v>
      </c>
      <c r="J876" s="327">
        <v>42.540300183632077</v>
      </c>
      <c r="K876" s="327">
        <v>3.4382037958149922</v>
      </c>
      <c r="L876" s="327">
        <v>3.2459868926214384</v>
      </c>
      <c r="M876" s="211" t="s">
        <v>77</v>
      </c>
    </row>
    <row r="877" spans="1:13">
      <c r="A877" s="327" t="s">
        <v>993</v>
      </c>
      <c r="B877" s="327" t="s">
        <v>908</v>
      </c>
      <c r="C877" s="327" t="s">
        <v>233</v>
      </c>
      <c r="D877" s="327" t="s">
        <v>39</v>
      </c>
      <c r="E877" s="327" t="s">
        <v>46</v>
      </c>
      <c r="F877" s="327" t="s">
        <v>77</v>
      </c>
      <c r="G877" s="329">
        <v>282</v>
      </c>
      <c r="H877" s="327">
        <v>41.418161333758746</v>
      </c>
      <c r="I877" s="327">
        <v>38.295166929047454</v>
      </c>
      <c r="J877" s="327">
        <v>44.710912809535742</v>
      </c>
      <c r="K877" s="327">
        <v>3.2927514757769956</v>
      </c>
      <c r="L877" s="327">
        <v>3.1229944047112923</v>
      </c>
      <c r="M877" s="211" t="s">
        <v>933</v>
      </c>
    </row>
    <row r="878" spans="1:13">
      <c r="A878" s="327" t="s">
        <v>1004</v>
      </c>
      <c r="B878" s="327" t="s">
        <v>908</v>
      </c>
      <c r="C878" s="327" t="s">
        <v>233</v>
      </c>
      <c r="D878" s="327" t="s">
        <v>39</v>
      </c>
      <c r="E878" s="327" t="s">
        <v>49</v>
      </c>
      <c r="F878" s="327" t="s">
        <v>77</v>
      </c>
      <c r="G878" s="329">
        <v>205.66666666666666</v>
      </c>
      <c r="H878" s="327">
        <v>38.314515478955968</v>
      </c>
      <c r="I878" s="327">
        <v>34.943467104938897</v>
      </c>
      <c r="J878" s="327">
        <v>41.901128742459811</v>
      </c>
      <c r="K878" s="327">
        <v>3.5866132635038426</v>
      </c>
      <c r="L878" s="327">
        <v>3.3710483740170716</v>
      </c>
      <c r="M878" s="211" t="s">
        <v>933</v>
      </c>
    </row>
    <row r="879" spans="1:13">
      <c r="A879" s="327" t="s">
        <v>994</v>
      </c>
      <c r="B879" s="327" t="s">
        <v>908</v>
      </c>
      <c r="C879" s="327" t="s">
        <v>233</v>
      </c>
      <c r="D879" s="327" t="s">
        <v>39</v>
      </c>
      <c r="E879" s="327" t="s">
        <v>48</v>
      </c>
      <c r="F879" s="327" t="s">
        <v>77</v>
      </c>
      <c r="G879" s="329">
        <v>136.66666666666666</v>
      </c>
      <c r="H879" s="327">
        <v>39.322079308046135</v>
      </c>
      <c r="I879" s="327">
        <v>35.167065486381581</v>
      </c>
      <c r="J879" s="327">
        <v>43.805020450548071</v>
      </c>
      <c r="K879" s="327">
        <v>4.4829411425019359</v>
      </c>
      <c r="L879" s="327">
        <v>4.1550138216645536</v>
      </c>
      <c r="M879" s="211" t="s">
        <v>77</v>
      </c>
    </row>
    <row r="880" spans="1:13">
      <c r="A880" s="327" t="s">
        <v>995</v>
      </c>
      <c r="B880" s="327" t="s">
        <v>908</v>
      </c>
      <c r="C880" s="327" t="s">
        <v>233</v>
      </c>
      <c r="D880" s="327" t="s">
        <v>39</v>
      </c>
      <c r="E880" s="327" t="s">
        <v>47</v>
      </c>
      <c r="F880" s="327" t="s">
        <v>77</v>
      </c>
      <c r="G880" s="329">
        <v>256.33333333333331</v>
      </c>
      <c r="H880" s="327">
        <v>35.100997337413141</v>
      </c>
      <c r="I880" s="327">
        <v>32.364709180528898</v>
      </c>
      <c r="J880" s="327">
        <v>37.993271224969838</v>
      </c>
      <c r="K880" s="327">
        <v>2.8922738875566978</v>
      </c>
      <c r="L880" s="327">
        <v>2.7362881568842425</v>
      </c>
      <c r="M880" s="211" t="s">
        <v>77</v>
      </c>
    </row>
    <row r="881" spans="1:12">
      <c r="A881" s="211"/>
      <c r="B881" s="211"/>
      <c r="C881" s="211"/>
      <c r="D881" s="211"/>
      <c r="E881" s="211"/>
      <c r="F881" s="211"/>
      <c r="G881" s="211"/>
      <c r="H881" s="211"/>
      <c r="I881" s="211"/>
      <c r="J881" s="211"/>
      <c r="K881" s="211"/>
      <c r="L881" s="211"/>
    </row>
    <row r="882" spans="1:12">
      <c r="A882" s="211"/>
      <c r="B882" s="211"/>
      <c r="C882" s="211"/>
      <c r="D882" s="211"/>
      <c r="E882" s="211"/>
      <c r="F882" s="211"/>
      <c r="G882" s="211"/>
      <c r="H882" s="211"/>
      <c r="I882" s="211"/>
      <c r="J882" s="211"/>
      <c r="K882" s="211"/>
      <c r="L882" s="211"/>
    </row>
  </sheetData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F936CDCDE8F8418920914B3BFFF19C" ma:contentTypeVersion="12" ma:contentTypeDescription="Create a new document." ma:contentTypeScope="" ma:versionID="46c72e1d8acebe914fcc9e5d023688fa">
  <xsd:schema xmlns:xsd="http://www.w3.org/2001/XMLSchema" xmlns:xs="http://www.w3.org/2001/XMLSchema" xmlns:p="http://schemas.microsoft.com/office/2006/metadata/properties" xmlns:ns3="b7e247b7-cca8-429f-8688-16f83c8fba5f" xmlns:ns4="f30bebb2-c01f-48d0-81da-dc8b123879c2" targetNamespace="http://schemas.microsoft.com/office/2006/metadata/properties" ma:root="true" ma:fieldsID="2636daf5d91eb1d20b88f36be9bc60cc" ns3:_="" ns4:_="">
    <xsd:import namespace="b7e247b7-cca8-429f-8688-16f83c8fba5f"/>
    <xsd:import namespace="f30bebb2-c01f-48d0-81da-dc8b123879c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247b7-cca8-429f-8688-16f83c8fba5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0bebb2-c01f-48d0-81da-dc8b123879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E4604C3-3380-4ADB-B82F-B4DAAD12F4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247b7-cca8-429f-8688-16f83c8fba5f"/>
    <ds:schemaRef ds:uri="f30bebb2-c01f-48d0-81da-dc8b123879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872940E-5812-4C17-A3A1-A58EE8D216D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5ED5CE1-0B31-49C4-B899-C9D2B91615FC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f30bebb2-c01f-48d0-81da-dc8b123879c2"/>
    <ds:schemaRef ds:uri="b7e247b7-cca8-429f-8688-16f83c8fba5f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31</vt:i4>
      </vt:variant>
    </vt:vector>
  </HeadingPairs>
  <TitlesOfParts>
    <vt:vector size="39" baseType="lpstr">
      <vt:lpstr>Readme</vt:lpstr>
      <vt:lpstr>Copy tables and charts</vt:lpstr>
      <vt:lpstr>Overview WHS &amp; QOF</vt:lpstr>
      <vt:lpstr>Overview Mortality &amp; Admissions</vt:lpstr>
      <vt:lpstr>Interactive LA</vt:lpstr>
      <vt:lpstr>Interactive HB</vt:lpstr>
      <vt:lpstr>Interactive controls</vt:lpstr>
      <vt:lpstr>All Data</vt:lpstr>
      <vt:lpstr>AngioF</vt:lpstr>
      <vt:lpstr>AngioM</vt:lpstr>
      <vt:lpstr>AngioP</vt:lpstr>
      <vt:lpstr>CHDAdF</vt:lpstr>
      <vt:lpstr>CHDAdM</vt:lpstr>
      <vt:lpstr>CHDAdP</vt:lpstr>
      <vt:lpstr>CVMortF</vt:lpstr>
      <vt:lpstr>CVMortM</vt:lpstr>
      <vt:lpstr>CVMortP</vt:lpstr>
      <vt:lpstr>Obese</vt:lpstr>
      <vt:lpstr>'Overview Mortality &amp; Admissions'!Print_Area</vt:lpstr>
      <vt:lpstr>'Overview WHS &amp; QOF'!Print_Area</vt:lpstr>
      <vt:lpstr>QOFCHDF</vt:lpstr>
      <vt:lpstr>QOFCHDM</vt:lpstr>
      <vt:lpstr>QOFCHDP</vt:lpstr>
      <vt:lpstr>QOFHYPF</vt:lpstr>
      <vt:lpstr>QOFHYPM</vt:lpstr>
      <vt:lpstr>QOFHYPP</vt:lpstr>
      <vt:lpstr>QOFStroF</vt:lpstr>
      <vt:lpstr>QOFStroM</vt:lpstr>
      <vt:lpstr>QOFStroP</vt:lpstr>
      <vt:lpstr>RevasF</vt:lpstr>
      <vt:lpstr>RevasM</vt:lpstr>
      <vt:lpstr>RevasP</vt:lpstr>
      <vt:lpstr>Smoker</vt:lpstr>
      <vt:lpstr>StrokeAdF</vt:lpstr>
      <vt:lpstr>StrokeAdM</vt:lpstr>
      <vt:lpstr>StrokeAdP</vt:lpstr>
      <vt:lpstr>StrokeMortF</vt:lpstr>
      <vt:lpstr>StrokeMortM</vt:lpstr>
      <vt:lpstr>StrokeMortP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2013-08-06T08:35:40Z</dcterms:created>
  <dcterms:modified xsi:type="dcterms:W3CDTF">2021-07-28T14:00:50Z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0x01010072F936CDCDE8F8418920914B3BFFF19C</vt:lpwstr>
  </property>
</Properties>
</file>